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比較" sheetId="7" r:id="rId7"/>
  </sheets>
  <definedNames/>
  <calcPr fullCalcOnLoad="1"/>
</workbook>
</file>

<file path=xl/sharedStrings.xml><?xml version="1.0" encoding="utf-8"?>
<sst xmlns="http://schemas.openxmlformats.org/spreadsheetml/2006/main" count="561" uniqueCount="63">
  <si>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</si>
  <si>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</si>
  <si>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</si>
  <si>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</si>
  <si>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</si>
  <si>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</si>
  <si>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</si>
  <si>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</si>
  <si>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</si>
  <si>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</si>
  <si>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</si>
  <si>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</si>
  <si>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</si>
  <si>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</si>
  <si>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</si>
  <si>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</si>
  <si>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</si>
  <si>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</si>
  <si>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</si>
  <si>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</si>
  <si>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</si>
  <si>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</si>
  <si>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</si>
  <si>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</si>
  <si>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</si>
  <si>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</si>
  <si>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</si>
  <si>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対前年</t>
  </si>
  <si>
    <t>同月比％</t>
  </si>
  <si>
    <t>民間資金</t>
  </si>
  <si>
    <t>公的資金</t>
  </si>
  <si>
    <t>東部</t>
  </si>
  <si>
    <t>中部</t>
  </si>
  <si>
    <t>西部</t>
  </si>
  <si>
    <t>戸　　数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</si>
  <si>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</si>
  <si>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</si>
  <si>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</si>
  <si>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</si>
  <si>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</si>
  <si>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</si>
  <si>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</si>
  <si>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対前年</t>
  </si>
  <si>
    <t>22年度</t>
  </si>
  <si>
    <t>22年度</t>
  </si>
  <si>
    <t>22年度</t>
  </si>
  <si>
    <t>21年度</t>
  </si>
  <si>
    <t>23年度</t>
  </si>
  <si>
    <t>23年度</t>
  </si>
  <si>
    <t>23年度</t>
  </si>
  <si>
    <t>22年度</t>
  </si>
  <si>
    <t>23年度</t>
  </si>
  <si>
    <t>23年度</t>
  </si>
  <si>
    <t>23年度</t>
  </si>
  <si>
    <t>23年度</t>
  </si>
  <si>
    <t>23年度</t>
  </si>
  <si>
    <t>戸　　数</t>
  </si>
  <si>
    <t>22年度</t>
  </si>
  <si>
    <t>23年度</t>
  </si>
  <si>
    <t>22年度</t>
  </si>
  <si>
    <t>23年度</t>
  </si>
  <si>
    <t>0</t>
  </si>
  <si>
    <t>　年度計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</si>
</sst>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</numFmts>
  <fonts count="2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19" fillId="7" borderId="4" applyNumberFormat="0" applyAlignment="0" applyProtection="0"/>
    <xf numFmtId="0" fontId="16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59" applyFont="1" applyAlignment="1">
      <alignment/>
      <protection/>
    </xf>
    <xf numFmtId="0" fontId="7" fillId="0" borderId="0" xfId="0" applyFont="1" applyAlignment="1">
      <alignment/>
    </xf>
    <xf numFmtId="0" fontId="7" fillId="0" borderId="0" xfId="59" applyFont="1" applyAlignment="1">
      <alignment horizontal="center"/>
      <protection/>
    </xf>
    <xf numFmtId="3" fontId="7" fillId="0" borderId="0" xfId="59" applyNumberFormat="1" applyFont="1" applyAlignment="1">
      <alignment/>
      <protection/>
    </xf>
    <xf numFmtId="176" fontId="7" fillId="0" borderId="0" xfId="59" applyNumberFormat="1" applyFont="1" applyAlignment="1">
      <alignment/>
      <protection/>
    </xf>
    <xf numFmtId="0" fontId="8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59" applyFont="1" applyBorder="1" applyAlignment="1">
      <alignment horizontal="center"/>
      <protection/>
    </xf>
    <xf numFmtId="3" fontId="7" fillId="0" borderId="11" xfId="59" applyNumberFormat="1" applyFont="1" applyBorder="1" applyAlignment="1">
      <alignment/>
      <protection/>
    </xf>
    <xf numFmtId="176" fontId="7" fillId="0" borderId="12" xfId="59" applyNumberFormat="1" applyFont="1" applyBorder="1" applyAlignment="1">
      <alignment/>
      <protection/>
    </xf>
    <xf numFmtId="0" fontId="9" fillId="0" borderId="10" xfId="59" applyFont="1" applyBorder="1" applyAlignment="1">
      <alignment horizontal="center" vertical="center"/>
      <protection/>
    </xf>
    <xf numFmtId="3" fontId="7" fillId="0" borderId="13" xfId="59" applyNumberFormat="1" applyFont="1" applyBorder="1" applyAlignment="1">
      <alignment/>
      <protection/>
    </xf>
    <xf numFmtId="3" fontId="7" fillId="0" borderId="0" xfId="0" applyNumberFormat="1" applyFont="1" applyAlignment="1">
      <alignment/>
    </xf>
    <xf numFmtId="176" fontId="7" fillId="0" borderId="0" xfId="48" applyNumberFormat="1" applyFont="1" applyAlignment="1">
      <alignment/>
    </xf>
    <xf numFmtId="0" fontId="8" fillId="0" borderId="0" xfId="0" applyFont="1" applyAlignment="1">
      <alignment/>
    </xf>
    <xf numFmtId="3" fontId="10" fillId="0" borderId="0" xfId="59" applyNumberFormat="1" applyFont="1" applyBorder="1" applyAlignment="1">
      <alignment/>
      <protection/>
    </xf>
    <xf numFmtId="3" fontId="7" fillId="0" borderId="11" xfId="59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 vertical="center"/>
    </xf>
    <xf numFmtId="186" fontId="7" fillId="0" borderId="13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0" fontId="7" fillId="18" borderId="14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11" fillId="18" borderId="10" xfId="0" applyFont="1" applyFill="1" applyBorder="1" applyAlignment="1">
      <alignment horizontal="center" vertical="center"/>
    </xf>
    <xf numFmtId="186" fontId="7" fillId="18" borderId="13" xfId="0" applyNumberFormat="1" applyFont="1" applyFill="1" applyBorder="1" applyAlignment="1">
      <alignment/>
    </xf>
    <xf numFmtId="186" fontId="7" fillId="18" borderId="11" xfId="0" applyNumberFormat="1" applyFont="1" applyFill="1" applyBorder="1" applyAlignment="1">
      <alignment/>
    </xf>
    <xf numFmtId="176" fontId="7" fillId="18" borderId="16" xfId="0" applyNumberFormat="1" applyFont="1" applyFill="1" applyBorder="1" applyAlignment="1">
      <alignment/>
    </xf>
    <xf numFmtId="3" fontId="7" fillId="7" borderId="17" xfId="59" applyNumberFormat="1" applyFont="1" applyFill="1" applyBorder="1" applyAlignment="1">
      <alignment horizontal="center"/>
      <protection/>
    </xf>
    <xf numFmtId="176" fontId="7" fillId="7" borderId="18" xfId="59" applyNumberFormat="1" applyFont="1" applyFill="1" applyBorder="1" applyAlignment="1">
      <alignment horizontal="center"/>
      <protection/>
    </xf>
    <xf numFmtId="3" fontId="7" fillId="18" borderId="17" xfId="59" applyNumberFormat="1" applyFont="1" applyFill="1" applyBorder="1" applyAlignment="1">
      <alignment horizontal="center"/>
      <protection/>
    </xf>
    <xf numFmtId="176" fontId="7" fillId="18" borderId="18" xfId="59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9" xfId="59" applyNumberFormat="1" applyFont="1" applyFill="1" applyBorder="1" applyAlignment="1">
      <alignment horizontal="center" vertical="top"/>
      <protection/>
    </xf>
    <xf numFmtId="176" fontId="7" fillId="7" borderId="20" xfId="59" applyNumberFormat="1" applyFont="1" applyFill="1" applyBorder="1" applyAlignment="1">
      <alignment horizontal="center" vertical="top"/>
      <protection/>
    </xf>
    <xf numFmtId="3" fontId="7" fillId="18" borderId="19" xfId="59" applyNumberFormat="1" applyFont="1" applyFill="1" applyBorder="1" applyAlignment="1">
      <alignment horizontal="center" vertical="top"/>
      <protection/>
    </xf>
    <xf numFmtId="176" fontId="7" fillId="18" borderId="20" xfId="59" applyNumberFormat="1" applyFont="1" applyFill="1" applyBorder="1" applyAlignment="1">
      <alignment horizontal="center" vertical="top"/>
      <protection/>
    </xf>
    <xf numFmtId="193" fontId="7" fillId="0" borderId="12" xfId="59" applyNumberFormat="1" applyFont="1" applyBorder="1" applyAlignment="1">
      <alignment/>
      <protection/>
    </xf>
    <xf numFmtId="0" fontId="7" fillId="0" borderId="10" xfId="59" applyFont="1" applyBorder="1" applyAlignment="1">
      <alignment horizontal="center" shrinkToFit="1"/>
      <protection/>
    </xf>
    <xf numFmtId="3" fontId="7" fillId="0" borderId="11" xfId="59" applyNumberFormat="1" applyFont="1" applyBorder="1" applyAlignment="1">
      <alignment horizontal="right" shrinkToFit="1"/>
      <protection/>
    </xf>
    <xf numFmtId="176" fontId="7" fillId="0" borderId="12" xfId="59" applyNumberFormat="1" applyFont="1" applyBorder="1" applyAlignment="1">
      <alignment shrinkToFit="1"/>
      <protection/>
    </xf>
    <xf numFmtId="3" fontId="7" fillId="0" borderId="11" xfId="59" applyNumberFormat="1" applyFont="1" applyBorder="1" applyAlignment="1">
      <alignment shrinkToFit="1"/>
      <protection/>
    </xf>
    <xf numFmtId="176" fontId="7" fillId="0" borderId="12" xfId="48" applyNumberFormat="1" applyFont="1" applyBorder="1" applyAlignment="1">
      <alignment/>
    </xf>
    <xf numFmtId="3" fontId="7" fillId="0" borderId="11" xfId="59" applyNumberFormat="1" applyFont="1" applyFill="1" applyBorder="1" applyAlignment="1">
      <alignment/>
      <protection/>
    </xf>
    <xf numFmtId="176" fontId="7" fillId="0" borderId="12" xfId="59" applyNumberFormat="1" applyFont="1" applyBorder="1" applyAlignment="1">
      <alignment horizontal="right"/>
      <protection/>
    </xf>
    <xf numFmtId="0" fontId="7" fillId="18" borderId="20" xfId="0" applyFont="1" applyFill="1" applyBorder="1" applyAlignment="1">
      <alignment vertical="top"/>
    </xf>
    <xf numFmtId="0" fontId="7" fillId="0" borderId="11" xfId="0" applyNumberFormat="1" applyFont="1" applyBorder="1" applyAlignment="1">
      <alignment horizontal="right"/>
    </xf>
    <xf numFmtId="3" fontId="7" fillId="0" borderId="21" xfId="59" applyNumberFormat="1" applyFont="1" applyBorder="1" applyAlignment="1">
      <alignment/>
      <protection/>
    </xf>
    <xf numFmtId="176" fontId="7" fillId="0" borderId="16" xfId="59" applyNumberFormat="1" applyFont="1" applyBorder="1" applyAlignment="1">
      <alignment/>
      <protection/>
    </xf>
    <xf numFmtId="3" fontId="7" fillId="0" borderId="22" xfId="59" applyNumberFormat="1" applyFont="1" applyBorder="1" applyAlignment="1">
      <alignment/>
      <protection/>
    </xf>
    <xf numFmtId="3" fontId="7" fillId="0" borderId="14" xfId="59" applyNumberFormat="1" applyFont="1" applyBorder="1" applyAlignment="1">
      <alignment/>
      <protection/>
    </xf>
    <xf numFmtId="186" fontId="7" fillId="0" borderId="11" xfId="0" applyNumberFormat="1" applyFont="1" applyBorder="1" applyAlignment="1">
      <alignment horizontal="right"/>
    </xf>
    <xf numFmtId="186" fontId="7" fillId="0" borderId="13" xfId="0" applyNumberFormat="1" applyFont="1" applyBorder="1" applyAlignment="1">
      <alignment horizontal="right"/>
    </xf>
    <xf numFmtId="3" fontId="7" fillId="0" borderId="11" xfId="59" applyNumberFormat="1" applyFont="1" applyFill="1" applyBorder="1" applyAlignment="1">
      <alignment horizontal="right" shrinkToFit="1"/>
      <protection/>
    </xf>
    <xf numFmtId="176" fontId="7" fillId="0" borderId="12" xfId="59" applyNumberFormat="1" applyFont="1" applyFill="1" applyBorder="1" applyAlignment="1">
      <alignment shrinkToFit="1"/>
      <protection/>
    </xf>
    <xf numFmtId="3" fontId="7" fillId="0" borderId="11" xfId="59" applyNumberFormat="1" applyFont="1" applyFill="1" applyBorder="1" applyAlignment="1">
      <alignment shrinkToFit="1"/>
      <protection/>
    </xf>
    <xf numFmtId="176" fontId="7" fillId="0" borderId="12" xfId="59" applyNumberFormat="1" applyFont="1" applyFill="1" applyBorder="1" applyAlignment="1">
      <alignment/>
      <protection/>
    </xf>
    <xf numFmtId="193" fontId="7" fillId="0" borderId="12" xfId="59" applyNumberFormat="1" applyFont="1" applyFill="1" applyBorder="1" applyAlignment="1">
      <alignment/>
      <protection/>
    </xf>
    <xf numFmtId="3" fontId="7" fillId="0" borderId="11" xfId="59" applyNumberFormat="1" applyFont="1" applyFill="1" applyBorder="1" applyAlignment="1">
      <alignment horizontal="right"/>
      <protection/>
    </xf>
    <xf numFmtId="186" fontId="7" fillId="0" borderId="13" xfId="0" applyNumberFormat="1" applyFont="1" applyFill="1" applyBorder="1" applyAlignment="1">
      <alignment/>
    </xf>
    <xf numFmtId="186" fontId="7" fillId="0" borderId="11" xfId="0" applyNumberFormat="1" applyFont="1" applyFill="1" applyBorder="1" applyAlignment="1">
      <alignment/>
    </xf>
    <xf numFmtId="0" fontId="7" fillId="7" borderId="23" xfId="59" applyFont="1" applyFill="1" applyBorder="1" applyAlignment="1">
      <alignment horizontal="center" vertical="center"/>
      <protection/>
    </xf>
    <xf numFmtId="0" fontId="7" fillId="7" borderId="24" xfId="59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7" fillId="18" borderId="23" xfId="59" applyFont="1" applyFill="1" applyBorder="1" applyAlignment="1">
      <alignment horizontal="center" vertical="center"/>
      <protection/>
    </xf>
    <xf numFmtId="0" fontId="7" fillId="18" borderId="24" xfId="59" applyFont="1" applyFill="1" applyBorder="1" applyAlignment="1">
      <alignment horizontal="center" vertical="center"/>
      <protection/>
    </xf>
    <xf numFmtId="0" fontId="7" fillId="18" borderId="23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186" fontId="7" fillId="0" borderId="11" xfId="0" applyNumberFormat="1" applyFont="1" applyBorder="1" applyAlignment="1" quotePrefix="1">
      <alignment horizontal="right"/>
    </xf>
    <xf numFmtId="0" fontId="7" fillId="18" borderId="25" xfId="0" applyFont="1" applyFill="1" applyBorder="1" applyAlignment="1">
      <alignment horizontal="center" vertical="top"/>
    </xf>
    <xf numFmtId="0" fontId="7" fillId="18" borderId="26" xfId="0" applyFont="1" applyFill="1" applyBorder="1" applyAlignment="1">
      <alignment vertical="top"/>
    </xf>
    <xf numFmtId="3" fontId="7" fillId="18" borderId="13" xfId="59" applyNumberFormat="1" applyFont="1" applyFill="1" applyBorder="1" applyAlignment="1">
      <alignment/>
      <protection/>
    </xf>
    <xf numFmtId="3" fontId="7" fillId="18" borderId="11" xfId="59" applyNumberFormat="1" applyFont="1" applyFill="1" applyBorder="1" applyAlignment="1">
      <alignment/>
      <protection/>
    </xf>
    <xf numFmtId="176" fontId="7" fillId="18" borderId="12" xfId="59" applyNumberFormat="1" applyFon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１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Zeros="0" tabSelected="1" view="pageBreakPreview" zoomScale="75" zoomScaleNormal="75" zoomScaleSheetLayoutView="75" zoomScalePageLayoutView="0" workbookViewId="0" topLeftCell="A1">
      <selection activeCell="E25" sqref="E25"/>
    </sheetView>
  </sheetViews>
  <sheetFormatPr defaultColWidth="10.59765625" defaultRowHeight="15"/>
  <cols>
    <col min="1" max="1" width="9.59765625" style="8" customWidth="1"/>
    <col min="2" max="3" width="12.59765625" style="14" customWidth="1"/>
    <col min="4" max="4" width="12.59765625" style="15" customWidth="1"/>
    <col min="5" max="7" width="12.59765625" style="2" customWidth="1"/>
    <col min="8" max="10" width="12.59765625" style="16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63" t="s">
        <v>2</v>
      </c>
      <c r="B2" s="35" t="s">
        <v>59</v>
      </c>
      <c r="C2" s="35" t="s">
        <v>60</v>
      </c>
      <c r="D2" s="36" t="s">
        <v>3</v>
      </c>
      <c r="E2" s="35" t="s">
        <v>59</v>
      </c>
      <c r="F2" s="35" t="s">
        <v>60</v>
      </c>
      <c r="G2" s="36" t="s">
        <v>3</v>
      </c>
      <c r="H2" s="7"/>
      <c r="I2" s="7"/>
      <c r="J2" s="7"/>
    </row>
    <row r="3" spans="1:10" s="8" customFormat="1" ht="14.25">
      <c r="A3" s="64"/>
      <c r="B3" s="29" t="s">
        <v>4</v>
      </c>
      <c r="C3" s="29" t="s">
        <v>4</v>
      </c>
      <c r="D3" s="30" t="s">
        <v>5</v>
      </c>
      <c r="E3" s="29" t="s">
        <v>4</v>
      </c>
      <c r="F3" s="29" t="s">
        <v>4</v>
      </c>
      <c r="G3" s="30" t="s">
        <v>5</v>
      </c>
      <c r="H3" s="7"/>
      <c r="I3" s="7"/>
      <c r="J3" s="7"/>
    </row>
    <row r="4" spans="1:10" ht="14.25" customHeight="1">
      <c r="A4" s="9">
        <v>4</v>
      </c>
      <c r="B4" s="10">
        <f>'6全国'!B4+'6全国'!E4</f>
        <v>66568</v>
      </c>
      <c r="C4" s="10">
        <f>'6全国'!C4+'6全国'!F4</f>
        <v>66757</v>
      </c>
      <c r="D4" s="11">
        <f>IF(C4=0,0,(C4-B4)/B4*100)</f>
        <v>0.28392020189881023</v>
      </c>
      <c r="E4" s="10">
        <f>'2 県全体 '!B4+'2 県全体 '!E4</f>
        <v>2263</v>
      </c>
      <c r="F4" s="10">
        <f>'2 県全体 '!C4+'2 県全体 '!F4</f>
        <v>1679</v>
      </c>
      <c r="G4" s="11">
        <f>IF(F4=0,0,(F4-E4)/E4*100)</f>
        <v>-25.806451612903224</v>
      </c>
      <c r="H4" s="6"/>
      <c r="I4" s="6"/>
      <c r="J4" s="6"/>
    </row>
    <row r="5" spans="1:10" ht="14.25" customHeight="1">
      <c r="A5" s="9">
        <v>5</v>
      </c>
      <c r="B5" s="10">
        <f>'6全国'!B5+'6全国'!E5</f>
        <v>59911</v>
      </c>
      <c r="C5" s="10">
        <f>'6全国'!C5+'6全国'!F5</f>
        <v>63726</v>
      </c>
      <c r="D5" s="11">
        <f>IF(C5=0,0,(C5-B5)/B5*100)</f>
        <v>6.3677788719934565</v>
      </c>
      <c r="E5" s="10">
        <f>'2 県全体 '!B5+'2 県全体 '!E5</f>
        <v>1732</v>
      </c>
      <c r="F5" s="10">
        <f>'2 県全体 '!C5+'2 県全体 '!F5</f>
        <v>1813</v>
      </c>
      <c r="G5" s="11">
        <f aca="true" t="shared" si="0" ref="G5:G20">IF(F5=0,0,(F5-E5)/E5*100)</f>
        <v>4.676674364896074</v>
      </c>
      <c r="H5" s="6"/>
      <c r="I5" s="6"/>
      <c r="J5" s="6"/>
    </row>
    <row r="6" spans="1:10" ht="14.25" customHeight="1">
      <c r="A6" s="9">
        <v>6</v>
      </c>
      <c r="B6" s="10">
        <f>'6全国'!B6+'6全国'!E6</f>
        <v>68688</v>
      </c>
      <c r="C6" s="10">
        <f>'6全国'!C6+'6全国'!F6</f>
        <v>72687</v>
      </c>
      <c r="D6" s="11">
        <f>IF(C6=0,0,(C6-B6)/B6*100)</f>
        <v>5.821977638015373</v>
      </c>
      <c r="E6" s="10">
        <f>'2 県全体 '!B6+'2 県全体 '!E6</f>
        <v>2465</v>
      </c>
      <c r="F6" s="10">
        <f>'2 県全体 '!C6+'2 県全体 '!F6</f>
        <v>2155</v>
      </c>
      <c r="G6" s="11">
        <f t="shared" si="0"/>
        <v>-12.57606490872211</v>
      </c>
      <c r="H6" s="6"/>
      <c r="I6" s="6"/>
      <c r="J6" s="6"/>
    </row>
    <row r="7" spans="1:11" ht="14.25" customHeight="1">
      <c r="A7" s="9">
        <v>7</v>
      </c>
      <c r="B7" s="10">
        <f>'6全国'!B7+'6全国'!E7</f>
        <v>68809</v>
      </c>
      <c r="C7" s="10">
        <f>'6全国'!C7+'6全国'!F7</f>
        <v>83398</v>
      </c>
      <c r="D7" s="11">
        <f>IF(C7=0,0,(C7-B7)/B7*100)</f>
        <v>21.202168321004518</v>
      </c>
      <c r="E7" s="10">
        <f>'2 県全体 '!B7+'2 県全体 '!E7</f>
        <v>2023</v>
      </c>
      <c r="F7" s="10">
        <f>'2 県全体 '!C7+'2 県全体 '!F7</f>
        <v>1977</v>
      </c>
      <c r="G7" s="11">
        <f t="shared" si="0"/>
        <v>-2.2738507167572912</v>
      </c>
      <c r="H7" s="6"/>
      <c r="I7" s="6"/>
      <c r="J7" s="6"/>
      <c r="K7" s="33"/>
    </row>
    <row r="8" spans="1:10" ht="14.25" customHeight="1">
      <c r="A8" s="9">
        <v>8</v>
      </c>
      <c r="B8" s="10">
        <f>'6全国'!B8+'6全国'!E8</f>
        <v>71921</v>
      </c>
      <c r="C8" s="10">
        <f>'6全国'!C8+'6全国'!F8</f>
        <v>81986</v>
      </c>
      <c r="D8" s="11">
        <f aca="true" t="shared" si="1" ref="D8:D19">IF(C8=0,0,(C8-B8)/B8*100)</f>
        <v>13.994521766938725</v>
      </c>
      <c r="E8" s="10">
        <f>'2 県全体 '!B8+'2 県全体 '!E8</f>
        <v>2057</v>
      </c>
      <c r="F8" s="51">
        <f>'2 県全体 '!C8+'2 県全体 '!F8</f>
        <v>3095</v>
      </c>
      <c r="G8" s="11">
        <f t="shared" si="0"/>
        <v>50.46183762761303</v>
      </c>
      <c r="H8" s="6"/>
      <c r="I8" s="6"/>
      <c r="J8" s="6"/>
    </row>
    <row r="9" spans="1:10" ht="14.25" customHeight="1">
      <c r="A9" s="9">
        <v>9</v>
      </c>
      <c r="B9" s="10">
        <f>'6全国'!B9+'6全国'!E9</f>
        <v>71998</v>
      </c>
      <c r="C9" s="10">
        <f>'6全国'!C9+'6全国'!F9</f>
        <v>64206</v>
      </c>
      <c r="D9" s="11">
        <f t="shared" si="1"/>
        <v>-10.822522847856884</v>
      </c>
      <c r="E9" s="49">
        <f>'2 県全体 '!B9+'2 県全体 '!E9</f>
        <v>2050</v>
      </c>
      <c r="F9" s="10">
        <f>'2 県全体 '!C9+'2 県全体 '!F9</f>
        <v>1890</v>
      </c>
      <c r="G9" s="50">
        <f t="shared" si="0"/>
        <v>-7.804878048780488</v>
      </c>
      <c r="H9" s="6"/>
      <c r="I9" s="6"/>
      <c r="J9" s="6"/>
    </row>
    <row r="10" spans="1:10" ht="14.25" customHeight="1">
      <c r="A10" s="9">
        <v>10</v>
      </c>
      <c r="B10" s="10">
        <f>'6全国'!B10+'6全国'!E10</f>
        <v>71390</v>
      </c>
      <c r="C10" s="10">
        <f>'6全国'!C10+'6全国'!F10</f>
        <v>67273</v>
      </c>
      <c r="D10" s="11">
        <f t="shared" si="1"/>
        <v>-5.766914133632161</v>
      </c>
      <c r="E10" s="10">
        <f>'2 県全体 '!B10+'2 県全体 '!E10</f>
        <v>2801</v>
      </c>
      <c r="F10" s="52">
        <f>'2 県全体 '!C10+'2 県全体 '!F10</f>
        <v>2021</v>
      </c>
      <c r="G10" s="11">
        <f t="shared" si="0"/>
        <v>-27.84719742948947</v>
      </c>
      <c r="H10" s="6"/>
      <c r="I10" s="6"/>
      <c r="J10" s="6"/>
    </row>
    <row r="11" spans="1:10" ht="14.25" customHeight="1">
      <c r="A11" s="9">
        <v>11</v>
      </c>
      <c r="B11" s="10">
        <f>'6全国'!B11+'6全国'!E11</f>
        <v>72838</v>
      </c>
      <c r="C11" s="10">
        <f>'6全国'!C11+'6全国'!F11</f>
        <v>72635</v>
      </c>
      <c r="D11" s="11">
        <f t="shared" si="1"/>
        <v>-0.278700678217414</v>
      </c>
      <c r="E11" s="10">
        <f>'2 県全体 '!B11+'2 県全体 '!E11</f>
        <v>1679</v>
      </c>
      <c r="F11" s="10">
        <f>'2 県全体 '!C11+'2 県全体 '!F11</f>
        <v>1997</v>
      </c>
      <c r="G11" s="11">
        <f t="shared" si="0"/>
        <v>18.939845145920188</v>
      </c>
      <c r="H11" s="6"/>
      <c r="I11" s="6"/>
      <c r="J11" s="6"/>
    </row>
    <row r="12" spans="1:10" ht="14.25" customHeight="1">
      <c r="A12" s="9">
        <v>12</v>
      </c>
      <c r="B12" s="10">
        <f>'6全国'!B12+'6全国'!E12</f>
        <v>74517</v>
      </c>
      <c r="C12" s="10">
        <f>'6全国'!C12+'6全国'!F12</f>
        <v>69069</v>
      </c>
      <c r="D12" s="11">
        <f t="shared" si="1"/>
        <v>-7.3110833769475425</v>
      </c>
      <c r="E12" s="10">
        <f>'2 県全体 '!B12+'2 県全体 '!E12</f>
        <v>2185</v>
      </c>
      <c r="F12" s="10">
        <f>'2 県全体 '!C12+'2 県全体 '!F12</f>
        <v>1845</v>
      </c>
      <c r="G12" s="11">
        <f t="shared" si="0"/>
        <v>-15.560640732265446</v>
      </c>
      <c r="H12" s="6"/>
      <c r="I12" s="6"/>
      <c r="J12" s="6"/>
    </row>
    <row r="13" spans="1:10" ht="14.25" customHeight="1">
      <c r="A13" s="9">
        <v>1</v>
      </c>
      <c r="B13" s="10">
        <f>'6全国'!B13+'6全国'!E13</f>
        <v>66709</v>
      </c>
      <c r="C13" s="10">
        <f>'6全国'!C13+'6全国'!F13</f>
        <v>65984</v>
      </c>
      <c r="D13" s="11">
        <f t="shared" si="1"/>
        <v>-1.0868098757289122</v>
      </c>
      <c r="E13" s="10">
        <f>'2 県全体 '!B13+'2 県全体 '!E13</f>
        <v>2663</v>
      </c>
      <c r="F13" s="10">
        <f>'2 県全体 '!C13+'2 県全体 '!F13</f>
        <v>1871</v>
      </c>
      <c r="G13" s="11">
        <f t="shared" si="0"/>
        <v>-29.740893728877204</v>
      </c>
      <c r="H13" s="6"/>
      <c r="I13" s="6"/>
      <c r="J13" s="6"/>
    </row>
    <row r="14" spans="1:10" ht="14.25" customHeight="1">
      <c r="A14" s="9">
        <v>2</v>
      </c>
      <c r="B14" s="10">
        <f>'6全国'!B14+'6全国'!E14</f>
        <v>62252</v>
      </c>
      <c r="C14" s="10">
        <v>66928</v>
      </c>
      <c r="D14" s="11">
        <f t="shared" si="1"/>
        <v>7.5114052560560305</v>
      </c>
      <c r="E14" s="10">
        <f>'2 県全体 '!B14+'2 県全体 '!E14</f>
        <v>1745</v>
      </c>
      <c r="F14" s="10">
        <v>2181</v>
      </c>
      <c r="G14" s="11">
        <f>IF(F14=0,0,(F14-E14)/E14*100)</f>
        <v>24.98567335243553</v>
      </c>
      <c r="H14" s="6"/>
      <c r="I14" s="6"/>
      <c r="J14" s="6"/>
    </row>
    <row r="15" spans="1:10" ht="14.25" customHeight="1">
      <c r="A15" s="9">
        <v>3</v>
      </c>
      <c r="B15" s="10">
        <f>'6全国'!B15+'6全国'!E15</f>
        <v>63419</v>
      </c>
      <c r="C15" s="10">
        <v>66597</v>
      </c>
      <c r="D15" s="11">
        <f>IF(C15=0,0,(C15-B15)/B15*100)</f>
        <v>5.011116542361123</v>
      </c>
      <c r="E15" s="10">
        <f>'2 県全体 '!B15+'2 県全体 '!E15</f>
        <v>2143</v>
      </c>
      <c r="F15" s="10">
        <v>1915</v>
      </c>
      <c r="G15" s="11">
        <f t="shared" si="0"/>
        <v>-10.639290713952402</v>
      </c>
      <c r="H15" s="6"/>
      <c r="I15" s="6"/>
      <c r="J15" s="6"/>
    </row>
    <row r="16" spans="1:10" ht="18" customHeight="1">
      <c r="A16" s="12" t="s">
        <v>62</v>
      </c>
      <c r="B16" s="13">
        <f>SUM(B4:B15)</f>
        <v>819020</v>
      </c>
      <c r="C16" s="10">
        <f>IF(C15=0,0,SUM(C4:C15))</f>
        <v>841246</v>
      </c>
      <c r="D16" s="11">
        <f>IF(C16=0,0,(C16-B16)/B16*100)</f>
        <v>2.7137310444189398</v>
      </c>
      <c r="E16" s="13">
        <f>SUM(E4:E15)</f>
        <v>25806</v>
      </c>
      <c r="F16" s="10">
        <f>IF(F15=0,0,SUM(F4:F15))</f>
        <v>24439</v>
      </c>
      <c r="G16" s="11">
        <f t="shared" si="0"/>
        <v>-5.297217701309773</v>
      </c>
      <c r="H16" s="6"/>
      <c r="I16" s="6"/>
      <c r="J16" s="6"/>
    </row>
    <row r="17" spans="1:10" ht="14.25" customHeight="1">
      <c r="A17" s="9" t="s">
        <v>6</v>
      </c>
      <c r="B17" s="13">
        <f>SUM(B4:B6)</f>
        <v>195167</v>
      </c>
      <c r="C17" s="10">
        <f>IF(C6=0,0,SUM(C4:C6))</f>
        <v>203170</v>
      </c>
      <c r="D17" s="11">
        <f t="shared" si="1"/>
        <v>4.100590776104567</v>
      </c>
      <c r="E17" s="13">
        <f>SUM(E4:E6)</f>
        <v>6460</v>
      </c>
      <c r="F17" s="10">
        <f>IF(F6=0,0,SUM(F4:F6))</f>
        <v>5647</v>
      </c>
      <c r="G17" s="11">
        <f t="shared" si="0"/>
        <v>-12.58513931888545</v>
      </c>
      <c r="H17" s="6"/>
      <c r="I17" s="6"/>
      <c r="J17" s="6"/>
    </row>
    <row r="18" spans="1:10" ht="14.25" customHeight="1">
      <c r="A18" s="9" t="s">
        <v>7</v>
      </c>
      <c r="B18" s="13">
        <f>SUM(B7:B9)</f>
        <v>212728</v>
      </c>
      <c r="C18" s="10">
        <f>IF(C9=0,0,SUM(C7:C9))</f>
        <v>229590</v>
      </c>
      <c r="D18" s="11">
        <f t="shared" si="1"/>
        <v>7.92655409725095</v>
      </c>
      <c r="E18" s="13">
        <f>SUM(E7:E9)</f>
        <v>6130</v>
      </c>
      <c r="F18" s="10">
        <f>IF(F9=0,0,SUM(F7:F9))</f>
        <v>6962</v>
      </c>
      <c r="G18" s="11">
        <f t="shared" si="0"/>
        <v>13.572593800978794</v>
      </c>
      <c r="H18" s="6"/>
      <c r="I18" s="6"/>
      <c r="J18" s="6"/>
    </row>
    <row r="19" spans="1:10" ht="14.25" customHeight="1">
      <c r="A19" s="9" t="s">
        <v>8</v>
      </c>
      <c r="B19" s="13">
        <f>SUM(B10:B12)</f>
        <v>218745</v>
      </c>
      <c r="C19" s="10">
        <f>IF(C12=0,0,SUM(C10:C12))</f>
        <v>208977</v>
      </c>
      <c r="D19" s="11">
        <f t="shared" si="1"/>
        <v>-4.465473496537064</v>
      </c>
      <c r="E19" s="13">
        <f>SUM(E10:E12)</f>
        <v>6665</v>
      </c>
      <c r="F19" s="10">
        <f>IF(F12=0,0,SUM(F10:F12))</f>
        <v>5863</v>
      </c>
      <c r="G19" s="11">
        <f t="shared" si="0"/>
        <v>-12.033008252063016</v>
      </c>
      <c r="H19" s="6"/>
      <c r="I19" s="6"/>
      <c r="J19" s="6"/>
    </row>
    <row r="20" spans="1:10" ht="14.25" customHeight="1">
      <c r="A20" s="9" t="s">
        <v>9</v>
      </c>
      <c r="B20" s="13">
        <f>SUM(B13:B15)</f>
        <v>192380</v>
      </c>
      <c r="C20" s="10">
        <f>IF(C15=0,0,SUM(C13:C15))</f>
        <v>199509</v>
      </c>
      <c r="D20" s="11">
        <f>IF(C20=0,0,(C20-B20)/B20*100)</f>
        <v>3.7056866618151574</v>
      </c>
      <c r="E20" s="13">
        <f>SUM(E13:E15)</f>
        <v>6551</v>
      </c>
      <c r="F20" s="10">
        <f>IF(F15=0,0,SUM(F13:F15))</f>
        <v>5967</v>
      </c>
      <c r="G20" s="11">
        <f t="shared" si="0"/>
        <v>-8.914669516104412</v>
      </c>
      <c r="H20" s="6"/>
      <c r="I20" s="6"/>
      <c r="J20" s="6"/>
    </row>
    <row r="21" spans="1:10" ht="5.2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0" ht="18" customHeight="1" thickBot="1">
      <c r="A22" s="3"/>
      <c r="B22" s="4" t="s">
        <v>10</v>
      </c>
      <c r="C22" s="4"/>
      <c r="D22" s="5"/>
      <c r="E22" s="1" t="s">
        <v>11</v>
      </c>
      <c r="F22" s="1"/>
      <c r="G22" s="1"/>
      <c r="H22" s="1" t="s">
        <v>12</v>
      </c>
      <c r="I22" s="1"/>
      <c r="J22" s="1"/>
    </row>
    <row r="23" spans="1:10" ht="14.25" customHeight="1">
      <c r="A23" s="63" t="s">
        <v>2</v>
      </c>
      <c r="B23" s="35" t="s">
        <v>59</v>
      </c>
      <c r="C23" s="35" t="s">
        <v>60</v>
      </c>
      <c r="D23" s="36" t="s">
        <v>3</v>
      </c>
      <c r="E23" s="35" t="s">
        <v>59</v>
      </c>
      <c r="F23" s="35" t="s">
        <v>60</v>
      </c>
      <c r="G23" s="36" t="s">
        <v>3</v>
      </c>
      <c r="H23" s="35" t="s">
        <v>59</v>
      </c>
      <c r="I23" s="35" t="s">
        <v>60</v>
      </c>
      <c r="J23" s="36" t="s">
        <v>3</v>
      </c>
    </row>
    <row r="24" spans="1:10" ht="14.25" customHeight="1">
      <c r="A24" s="64"/>
      <c r="B24" s="29" t="s">
        <v>4</v>
      </c>
      <c r="C24" s="29" t="s">
        <v>4</v>
      </c>
      <c r="D24" s="30" t="s">
        <v>5</v>
      </c>
      <c r="E24" s="29" t="s">
        <v>4</v>
      </c>
      <c r="F24" s="29" t="s">
        <v>4</v>
      </c>
      <c r="G24" s="30" t="s">
        <v>5</v>
      </c>
      <c r="H24" s="29" t="s">
        <v>4</v>
      </c>
      <c r="I24" s="29" t="s">
        <v>4</v>
      </c>
      <c r="J24" s="30" t="s">
        <v>5</v>
      </c>
    </row>
    <row r="25" spans="1:10" ht="14.25" customHeight="1">
      <c r="A25" s="9">
        <v>4</v>
      </c>
      <c r="B25" s="10">
        <f>'3東部地区 '!B4+'3東部地区 '!E4</f>
        <v>636</v>
      </c>
      <c r="C25" s="10">
        <f>'3東部地区 '!C4+'3東部地区 '!F4</f>
        <v>517</v>
      </c>
      <c r="D25" s="11">
        <f>IF(C25=0,0,(C25-B25)/B25*100)</f>
        <v>-18.71069182389937</v>
      </c>
      <c r="E25" s="10">
        <f>'４中部地区 '!B4+'４中部地区 '!E4</f>
        <v>838</v>
      </c>
      <c r="F25" s="10">
        <f>'４中部地区 '!C4+'４中部地区 '!F4</f>
        <v>592</v>
      </c>
      <c r="G25" s="11">
        <f>IF(F25=0,0,(F25-E25)/E25*100)</f>
        <v>-29.355608591885442</v>
      </c>
      <c r="H25" s="10">
        <f>'５西部地区'!B4+'５西部地区'!E4</f>
        <v>789</v>
      </c>
      <c r="I25" s="10">
        <v>570</v>
      </c>
      <c r="J25" s="11">
        <f>IF(I25=0,0,(I25-H25)/H25*100)</f>
        <v>-27.756653992395435</v>
      </c>
    </row>
    <row r="26" spans="1:10" ht="14.25" customHeight="1">
      <c r="A26" s="9">
        <v>5</v>
      </c>
      <c r="B26" s="10">
        <f>'3東部地区 '!B5+'3東部地区 '!E5</f>
        <v>537</v>
      </c>
      <c r="C26" s="10">
        <f>'3東部地区 '!C5+'3東部地区 '!F5</f>
        <v>639</v>
      </c>
      <c r="D26" s="11">
        <f aca="true" t="shared" si="2" ref="D26:D41">IF(C26=0,0,(C26-B26)/B26*100)</f>
        <v>18.994413407821227</v>
      </c>
      <c r="E26" s="10">
        <v>409</v>
      </c>
      <c r="F26" s="10">
        <f>'４中部地区 '!C5+'４中部地区 '!F5</f>
        <v>625</v>
      </c>
      <c r="G26" s="11">
        <f aca="true" t="shared" si="3" ref="G26:G40">IF(F26=0,0,(F26-E26)/E26*100)</f>
        <v>52.81173594132029</v>
      </c>
      <c r="H26" s="10">
        <v>786</v>
      </c>
      <c r="I26" s="10">
        <v>549</v>
      </c>
      <c r="J26" s="11">
        <f aca="true" t="shared" si="4" ref="J26:J40">IF(I26=0,0,(I26-H26)/H26*100)</f>
        <v>-30.15267175572519</v>
      </c>
    </row>
    <row r="27" spans="1:10" ht="14.25" customHeight="1">
      <c r="A27" s="9">
        <v>6</v>
      </c>
      <c r="B27" s="10">
        <f>'3東部地区 '!B6+'3東部地区 '!E6</f>
        <v>772</v>
      </c>
      <c r="C27" s="10">
        <f>'3東部地区 '!C6+'3東部地区 '!F6</f>
        <v>555</v>
      </c>
      <c r="D27" s="11">
        <f t="shared" si="2"/>
        <v>-28.10880829015544</v>
      </c>
      <c r="E27" s="10">
        <v>959</v>
      </c>
      <c r="F27" s="10">
        <f>'４中部地区 '!C6+'４中部地区 '!F6</f>
        <v>731</v>
      </c>
      <c r="G27" s="11">
        <f t="shared" si="3"/>
        <v>-23.774765380604794</v>
      </c>
      <c r="H27" s="10">
        <v>734</v>
      </c>
      <c r="I27" s="10">
        <v>869</v>
      </c>
      <c r="J27" s="11">
        <f t="shared" si="4"/>
        <v>18.392370572207085</v>
      </c>
    </row>
    <row r="28" spans="1:10" ht="14.25" customHeight="1">
      <c r="A28" s="9">
        <v>7</v>
      </c>
      <c r="B28" s="10">
        <f>'3東部地区 '!B7+'3東部地区 '!E7</f>
        <v>636</v>
      </c>
      <c r="C28" s="10">
        <f>'3東部地区 '!C7+'3東部地区 '!F7</f>
        <v>496</v>
      </c>
      <c r="D28" s="11">
        <f t="shared" si="2"/>
        <v>-22.0125786163522</v>
      </c>
      <c r="E28" s="10">
        <v>774</v>
      </c>
      <c r="F28" s="10">
        <f>'４中部地区 '!C7+'４中部地区 '!F7</f>
        <v>746</v>
      </c>
      <c r="G28" s="11">
        <f t="shared" si="3"/>
        <v>-3.6175710594315245</v>
      </c>
      <c r="H28" s="10">
        <v>613</v>
      </c>
      <c r="I28" s="10">
        <v>735</v>
      </c>
      <c r="J28" s="11">
        <f t="shared" si="4"/>
        <v>19.9021207177814</v>
      </c>
    </row>
    <row r="29" spans="1:10" ht="14.25" customHeight="1">
      <c r="A29" s="9">
        <v>8</v>
      </c>
      <c r="B29" s="10">
        <f>'3東部地区 '!B8+'3東部地区 '!E8</f>
        <v>569</v>
      </c>
      <c r="C29" s="10">
        <f>'3東部地区 '!C8+'3東部地区 '!F8</f>
        <v>967</v>
      </c>
      <c r="D29" s="11">
        <f t="shared" si="2"/>
        <v>69.94727592267135</v>
      </c>
      <c r="E29" s="10">
        <v>689</v>
      </c>
      <c r="F29" s="10">
        <f>'４中部地区 '!C8+'４中部地区 '!F8</f>
        <v>1117</v>
      </c>
      <c r="G29" s="11">
        <f t="shared" si="3"/>
        <v>62.11901306240929</v>
      </c>
      <c r="H29" s="10">
        <v>799</v>
      </c>
      <c r="I29" s="10">
        <v>1011</v>
      </c>
      <c r="J29" s="11">
        <f t="shared" si="4"/>
        <v>26.533166458072593</v>
      </c>
    </row>
    <row r="30" spans="1:10" ht="14.25" customHeight="1">
      <c r="A30" s="9">
        <v>9</v>
      </c>
      <c r="B30" s="10">
        <f>'3東部地区 '!B9+'3東部地区 '!E9</f>
        <v>589</v>
      </c>
      <c r="C30" s="10">
        <f>'3東部地区 '!C9+'3東部地区 '!F9</f>
        <v>565</v>
      </c>
      <c r="D30" s="11">
        <f t="shared" si="2"/>
        <v>-4.074702886247878</v>
      </c>
      <c r="E30" s="10">
        <v>684</v>
      </c>
      <c r="F30" s="10">
        <f>'４中部地区 '!C9+'４中部地区 '!F9</f>
        <v>763</v>
      </c>
      <c r="G30" s="11">
        <f t="shared" si="3"/>
        <v>11.549707602339181</v>
      </c>
      <c r="H30" s="10">
        <v>777</v>
      </c>
      <c r="I30" s="10">
        <v>562</v>
      </c>
      <c r="J30" s="11">
        <f t="shared" si="4"/>
        <v>-27.670527670527672</v>
      </c>
    </row>
    <row r="31" spans="1:10" ht="14.25" customHeight="1">
      <c r="A31" s="9">
        <v>10</v>
      </c>
      <c r="B31" s="10">
        <f>'3東部地区 '!B10+'3東部地区 '!E10</f>
        <v>1088</v>
      </c>
      <c r="C31" s="10">
        <f>'3東部地区 '!C10+'3東部地区 '!F10</f>
        <v>526</v>
      </c>
      <c r="D31" s="11">
        <f t="shared" si="2"/>
        <v>-51.654411764705884</v>
      </c>
      <c r="E31" s="10">
        <v>885</v>
      </c>
      <c r="F31" s="10">
        <f>'４中部地区 '!C10+'４中部地区 '!F10</f>
        <v>831</v>
      </c>
      <c r="G31" s="11">
        <f t="shared" si="3"/>
        <v>-6.101694915254238</v>
      </c>
      <c r="H31" s="10">
        <v>828</v>
      </c>
      <c r="I31" s="10">
        <f>'５西部地区'!C10+'５西部地区'!F10</f>
        <v>664</v>
      </c>
      <c r="J31" s="11">
        <f t="shared" si="4"/>
        <v>-19.806763285024154</v>
      </c>
    </row>
    <row r="32" spans="1:10" ht="14.25" customHeight="1">
      <c r="A32" s="9">
        <v>11</v>
      </c>
      <c r="B32" s="10">
        <f>'3東部地区 '!B11+'3東部地区 '!E11</f>
        <v>474</v>
      </c>
      <c r="C32" s="10">
        <f>'3東部地区 '!C11+'3東部地区 '!F11</f>
        <v>559</v>
      </c>
      <c r="D32" s="11">
        <f t="shared" si="2"/>
        <v>17.932489451476794</v>
      </c>
      <c r="E32" s="10">
        <v>570</v>
      </c>
      <c r="F32" s="10">
        <f>'４中部地区 '!C11+'４中部地区 '!F11</f>
        <v>672</v>
      </c>
      <c r="G32" s="11">
        <f t="shared" si="3"/>
        <v>17.894736842105264</v>
      </c>
      <c r="H32" s="10">
        <v>635</v>
      </c>
      <c r="I32" s="10">
        <f>'５西部地区'!C11+'５西部地区'!F11</f>
        <v>766</v>
      </c>
      <c r="J32" s="11">
        <f t="shared" si="4"/>
        <v>20.629921259842522</v>
      </c>
    </row>
    <row r="33" spans="1:10" ht="14.25" customHeight="1">
      <c r="A33" s="9">
        <v>12</v>
      </c>
      <c r="B33" s="10">
        <f>'3東部地区 '!B12+'3東部地区 '!E12</f>
        <v>819</v>
      </c>
      <c r="C33" s="10">
        <f>'3東部地区 '!C12+'3東部地区 '!F12</f>
        <v>563</v>
      </c>
      <c r="D33" s="11">
        <f t="shared" si="2"/>
        <v>-31.257631257631257</v>
      </c>
      <c r="E33" s="10">
        <v>717</v>
      </c>
      <c r="F33" s="10">
        <f>'４中部地区 '!C12+'４中部地区 '!F12</f>
        <v>627</v>
      </c>
      <c r="G33" s="11">
        <f t="shared" si="3"/>
        <v>-12.552301255230125</v>
      </c>
      <c r="H33" s="10">
        <v>649</v>
      </c>
      <c r="I33" s="10">
        <f>'５西部地区'!C12+'５西部地区'!F12</f>
        <v>655</v>
      </c>
      <c r="J33" s="11">
        <f t="shared" si="4"/>
        <v>0.9244992295839755</v>
      </c>
    </row>
    <row r="34" spans="1:10" ht="14.25" customHeight="1">
      <c r="A34" s="9">
        <v>1</v>
      </c>
      <c r="B34" s="10">
        <f>'3東部地区 '!B13+'3東部地区 '!E13</f>
        <v>612</v>
      </c>
      <c r="C34" s="10">
        <f>'3東部地区 '!C13+'3東部地区 '!F13</f>
        <v>498</v>
      </c>
      <c r="D34" s="11">
        <f t="shared" si="2"/>
        <v>-18.627450980392158</v>
      </c>
      <c r="E34" s="10">
        <v>845</v>
      </c>
      <c r="F34" s="10">
        <f>'４中部地区 '!C13+'４中部地区 '!F13</f>
        <v>648</v>
      </c>
      <c r="G34" s="11">
        <f t="shared" si="3"/>
        <v>-23.31360946745562</v>
      </c>
      <c r="H34" s="10">
        <v>1206</v>
      </c>
      <c r="I34" s="10">
        <f>'５西部地区'!C13+'５西部地区'!F13</f>
        <v>725</v>
      </c>
      <c r="J34" s="11">
        <f t="shared" si="4"/>
        <v>-39.88391376451078</v>
      </c>
    </row>
    <row r="35" spans="1:10" ht="14.25" customHeight="1">
      <c r="A35" s="9">
        <v>2</v>
      </c>
      <c r="B35" s="10">
        <f>'3東部地区 '!B14+'3東部地区 '!E14</f>
        <v>438</v>
      </c>
      <c r="C35" s="10">
        <f>'3東部地区 '!C14+'3東部地区 '!F14</f>
        <v>504</v>
      </c>
      <c r="D35" s="11">
        <f t="shared" si="2"/>
        <v>15.068493150684931</v>
      </c>
      <c r="E35" s="10">
        <v>591</v>
      </c>
      <c r="F35" s="10">
        <v>937</v>
      </c>
      <c r="G35" s="11">
        <f t="shared" si="3"/>
        <v>58.544839255499156</v>
      </c>
      <c r="H35" s="10">
        <v>716</v>
      </c>
      <c r="I35" s="10">
        <v>740</v>
      </c>
      <c r="J35" s="11">
        <f t="shared" si="4"/>
        <v>3.35195530726257</v>
      </c>
    </row>
    <row r="36" spans="1:10" ht="14.25" customHeight="1">
      <c r="A36" s="9">
        <v>3</v>
      </c>
      <c r="B36" s="10">
        <f>'3東部地区 '!B15+'3東部地区 '!E15</f>
        <v>635</v>
      </c>
      <c r="C36" s="10">
        <v>633</v>
      </c>
      <c r="D36" s="11">
        <f t="shared" si="2"/>
        <v>-0.31496062992125984</v>
      </c>
      <c r="E36" s="10">
        <v>704</v>
      </c>
      <c r="F36" s="10">
        <v>607</v>
      </c>
      <c r="G36" s="11">
        <f>IF(F36=0,0,(F36-E36)/E36*100)</f>
        <v>-13.778409090909092</v>
      </c>
      <c r="H36" s="10">
        <v>804</v>
      </c>
      <c r="I36" s="10">
        <v>675</v>
      </c>
      <c r="J36" s="11">
        <f>IF(I36=0,0,(I36-H36)/H36*100)</f>
        <v>-16.044776119402986</v>
      </c>
    </row>
    <row r="37" spans="1:10" ht="18" customHeight="1">
      <c r="A37" s="12" t="s">
        <v>62</v>
      </c>
      <c r="B37" s="13">
        <f>SUM(B25:B36)</f>
        <v>7805</v>
      </c>
      <c r="C37" s="10">
        <f>IF(C36=0,0,SUM(C25:C36))</f>
        <v>7022</v>
      </c>
      <c r="D37" s="11">
        <f t="shared" si="2"/>
        <v>-10.032030749519539</v>
      </c>
      <c r="E37" s="13">
        <f>SUM(E25:E36)</f>
        <v>8665</v>
      </c>
      <c r="F37" s="10">
        <f>IF(F36=0,0,SUM(F25:F36))</f>
        <v>8896</v>
      </c>
      <c r="G37" s="11">
        <f>IF(F37=0,0,(F37-E37)/E37*100)</f>
        <v>2.6658972879399885</v>
      </c>
      <c r="H37" s="13">
        <f>SUM(H25:H36)</f>
        <v>9336</v>
      </c>
      <c r="I37" s="10">
        <f>IF(I36=0,0,SUM(I25:I36))</f>
        <v>8521</v>
      </c>
      <c r="J37" s="11">
        <f>IF(I37=0,0,(I37-H37)/H37*100)</f>
        <v>-8.729648671808054</v>
      </c>
    </row>
    <row r="38" spans="1:10" ht="14.25" customHeight="1">
      <c r="A38" s="9" t="s">
        <v>6</v>
      </c>
      <c r="B38" s="13">
        <f>SUM(B25:B27)</f>
        <v>1945</v>
      </c>
      <c r="C38" s="10">
        <f>IF(C27=0,0,SUM(C25:C27))</f>
        <v>1711</v>
      </c>
      <c r="D38" s="11">
        <f t="shared" si="2"/>
        <v>-12.030848329048844</v>
      </c>
      <c r="E38" s="13">
        <f>SUM(E25:E27)</f>
        <v>2206</v>
      </c>
      <c r="F38" s="10">
        <f>IF(F27=0,0,SUM(F25:F27))</f>
        <v>1948</v>
      </c>
      <c r="G38" s="11">
        <f t="shared" si="3"/>
        <v>-11.695376246600182</v>
      </c>
      <c r="H38" s="13">
        <f>SUM(H25:H27)</f>
        <v>2309</v>
      </c>
      <c r="I38" s="10">
        <f>IF(I27=0,0,SUM(I25:I27))</f>
        <v>1988</v>
      </c>
      <c r="J38" s="11">
        <f t="shared" si="4"/>
        <v>-13.902122130792552</v>
      </c>
    </row>
    <row r="39" spans="1:10" ht="14.25" customHeight="1">
      <c r="A39" s="9" t="s">
        <v>7</v>
      </c>
      <c r="B39" s="13">
        <f>SUM(B28:B30)</f>
        <v>1794</v>
      </c>
      <c r="C39" s="10">
        <f>IF(C30=0,0,SUM(C28:C30))</f>
        <v>2028</v>
      </c>
      <c r="D39" s="11">
        <f t="shared" si="2"/>
        <v>13.043478260869565</v>
      </c>
      <c r="E39" s="13">
        <f>SUM(E28:E30)</f>
        <v>2147</v>
      </c>
      <c r="F39" s="10">
        <f>IF(F30=0,0,SUM(F28:F30))</f>
        <v>2626</v>
      </c>
      <c r="G39" s="11">
        <f t="shared" si="3"/>
        <v>22.31020027945971</v>
      </c>
      <c r="H39" s="13">
        <f>SUM(H28:H30)</f>
        <v>2189</v>
      </c>
      <c r="I39" s="10">
        <f>IF(I30=0,0,SUM(I28:I30))</f>
        <v>2308</v>
      </c>
      <c r="J39" s="11">
        <f t="shared" si="4"/>
        <v>5.4362722704431246</v>
      </c>
    </row>
    <row r="40" spans="1:10" ht="14.25" customHeight="1">
      <c r="A40" s="9" t="s">
        <v>8</v>
      </c>
      <c r="B40" s="13">
        <f>SUM(B31:B33)</f>
        <v>2381</v>
      </c>
      <c r="C40" s="10">
        <f>IF(C33=0,0,SUM(C31:C33))</f>
        <v>1648</v>
      </c>
      <c r="D40" s="11">
        <f t="shared" si="2"/>
        <v>-30.785384292314156</v>
      </c>
      <c r="E40" s="13">
        <f>SUM(E31:E33)</f>
        <v>2172</v>
      </c>
      <c r="F40" s="10">
        <f>IF(F33=0,0,SUM(F31:F33))</f>
        <v>2130</v>
      </c>
      <c r="G40" s="11">
        <f t="shared" si="3"/>
        <v>-1.9337016574585635</v>
      </c>
      <c r="H40" s="13">
        <f>SUM(H31:H33)</f>
        <v>2112</v>
      </c>
      <c r="I40" s="10">
        <f>IF(I33=0,0,SUM(I31:I33))</f>
        <v>2085</v>
      </c>
      <c r="J40" s="11">
        <f t="shared" si="4"/>
        <v>-1.278409090909091</v>
      </c>
    </row>
    <row r="41" spans="1:10" ht="14.25" customHeight="1">
      <c r="A41" s="9" t="s">
        <v>9</v>
      </c>
      <c r="B41" s="13">
        <f>SUM(B34:B36)</f>
        <v>1685</v>
      </c>
      <c r="C41" s="10">
        <f>IF(C36=0,0,SUM(C34:C36))</f>
        <v>1635</v>
      </c>
      <c r="D41" s="11">
        <f t="shared" si="2"/>
        <v>-2.967359050445104</v>
      </c>
      <c r="E41" s="13">
        <f>SUM(E34:E36)</f>
        <v>2140</v>
      </c>
      <c r="F41" s="10">
        <f>IF(F36=0,0,SUM(F34:F36))</f>
        <v>2192</v>
      </c>
      <c r="G41" s="11">
        <f>IF(F41=0,0,(F41-E41)/E41*100)</f>
        <v>2.4299065420560746</v>
      </c>
      <c r="H41" s="13">
        <f>SUM(H34:H36)</f>
        <v>2726</v>
      </c>
      <c r="I41" s="10">
        <f>IF(I36=0,0,SUM(I34:I36))</f>
        <v>2140</v>
      </c>
      <c r="J41" s="11">
        <f>IF(I41=0,0,(I41-H41)/H41*100)</f>
        <v>-21.496698459280996</v>
      </c>
    </row>
  </sheetData>
  <sheetProtection/>
  <mergeCells count="2">
    <mergeCell ref="A2:A3"/>
    <mergeCell ref="A23:A24"/>
  </mergeCells>
  <printOptions horizontalCentered="1"/>
  <pageMargins left="0.7874015748031497" right="0.7874015748031497" top="0.91" bottom="0.39" header="0.43" footer="0.2"/>
  <pageSetup fitToHeight="1" fitToWidth="1" orientation="landscape" paperSize="9" scale="90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K1" sqref="K1:P2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39</v>
      </c>
      <c r="I1" s="6"/>
      <c r="J1" s="6"/>
      <c r="K1" s="2" t="s">
        <v>15</v>
      </c>
      <c r="N1" s="2" t="s">
        <v>16</v>
      </c>
    </row>
    <row r="2" spans="1:16" ht="13.5" customHeight="1">
      <c r="A2" s="63" t="s">
        <v>2</v>
      </c>
      <c r="B2" s="35" t="s">
        <v>45</v>
      </c>
      <c r="C2" s="35" t="s">
        <v>49</v>
      </c>
      <c r="D2" s="36" t="s">
        <v>3</v>
      </c>
      <c r="E2" s="35" t="s">
        <v>50</v>
      </c>
      <c r="F2" s="35" t="s">
        <v>51</v>
      </c>
      <c r="G2" s="36" t="s">
        <v>3</v>
      </c>
      <c r="H2" s="35" t="s">
        <v>50</v>
      </c>
      <c r="I2" s="35" t="s">
        <v>51</v>
      </c>
      <c r="J2" s="36" t="s">
        <v>3</v>
      </c>
      <c r="K2" s="35" t="s">
        <v>50</v>
      </c>
      <c r="L2" s="35" t="s">
        <v>51</v>
      </c>
      <c r="M2" s="36" t="s">
        <v>3</v>
      </c>
      <c r="N2" s="35" t="s">
        <v>50</v>
      </c>
      <c r="O2" s="35" t="s">
        <v>51</v>
      </c>
      <c r="P2" s="36" t="s">
        <v>3</v>
      </c>
    </row>
    <row r="3" spans="1:16" ht="13.5" customHeight="1">
      <c r="A3" s="65"/>
      <c r="B3" s="29" t="s">
        <v>4</v>
      </c>
      <c r="C3" s="29" t="s">
        <v>4</v>
      </c>
      <c r="D3" s="30" t="s">
        <v>5</v>
      </c>
      <c r="E3" s="29" t="s">
        <v>4</v>
      </c>
      <c r="F3" s="29" t="s">
        <v>4</v>
      </c>
      <c r="G3" s="30" t="s">
        <v>5</v>
      </c>
      <c r="H3" s="29" t="s">
        <v>4</v>
      </c>
      <c r="I3" s="29" t="s">
        <v>4</v>
      </c>
      <c r="J3" s="30" t="s">
        <v>5</v>
      </c>
      <c r="K3" s="29" t="s">
        <v>4</v>
      </c>
      <c r="L3" s="29" t="s">
        <v>4</v>
      </c>
      <c r="M3" s="30" t="s">
        <v>5</v>
      </c>
      <c r="N3" s="29" t="s">
        <v>4</v>
      </c>
      <c r="O3" s="29" t="s">
        <v>4</v>
      </c>
      <c r="P3" s="30" t="s">
        <v>5</v>
      </c>
    </row>
    <row r="4" spans="1:16" ht="14.25" customHeight="1">
      <c r="A4" s="9">
        <v>4</v>
      </c>
      <c r="B4" s="10">
        <f>'５西部地区'!B4+'3東部地区 '!B4+'４中部地区 '!B4</f>
        <v>1964</v>
      </c>
      <c r="C4" s="10">
        <f>'５西部地区'!C4+'3東部地区 '!C4+'４中部地区 '!C4</f>
        <v>1436</v>
      </c>
      <c r="D4" s="11">
        <f aca="true" t="shared" si="0" ref="D4:D20">IF(C4=0,0,(C4-B4)/B4*100)</f>
        <v>-26.883910386965375</v>
      </c>
      <c r="E4" s="10">
        <f>'５西部地区'!E4+'3東部地区 '!E4+'４中部地区 '!E4</f>
        <v>299</v>
      </c>
      <c r="F4" s="10">
        <f>'５西部地区'!F4+'3東部地区 '!F4+'４中部地区 '!F4</f>
        <v>243</v>
      </c>
      <c r="G4" s="11">
        <f aca="true" t="shared" si="1" ref="G4:G20">IF(F4=0,0,(F4-E4)/E4*100)</f>
        <v>-18.729096989966553</v>
      </c>
      <c r="H4" s="10">
        <f>'５西部地区'!H4+'3東部地区 '!H4+'４中部地区 '!H4</f>
        <v>46</v>
      </c>
      <c r="I4" s="10">
        <f>'５西部地区'!I4+'3東部地区 '!I4+'４中部地区 '!I4</f>
        <v>91</v>
      </c>
      <c r="J4" s="11">
        <f aca="true" t="shared" si="2" ref="J4:J19">IF(I4=0,0,(I4-H4)/H4*100)</f>
        <v>97.82608695652173</v>
      </c>
      <c r="K4" s="10">
        <f>'５西部地区'!K4+'3東部地区 '!K4+'４中部地区 '!K4</f>
        <v>1366</v>
      </c>
      <c r="L4" s="10">
        <f>'５西部地区'!L4+'3東部地区 '!L4+'４中部地区 '!L4</f>
        <v>1153</v>
      </c>
      <c r="M4" s="11">
        <f aca="true" t="shared" si="3" ref="M4:M20">IF(L4=0,0,(L4-K4)/K4*100)</f>
        <v>-15.592972181551975</v>
      </c>
      <c r="N4" s="13">
        <f>'５西部地区'!N4+'3東部地区 '!N4+'４中部地区 '!N4</f>
        <v>897</v>
      </c>
      <c r="O4" s="10">
        <f>'５西部地区'!O4+'3東部地区 '!O4+'４中部地区 '!O4</f>
        <v>526</v>
      </c>
      <c r="P4" s="11">
        <f aca="true" t="shared" si="4" ref="P4:P20">IF(O4=0,0,(O4-N4)/N4*100)</f>
        <v>-41.36008918617614</v>
      </c>
    </row>
    <row r="5" spans="1:16" ht="14.25" customHeight="1">
      <c r="A5" s="9">
        <v>5</v>
      </c>
      <c r="B5" s="10">
        <f>'５西部地区'!B5+'3東部地区 '!B5+'４中部地区 '!B5</f>
        <v>1486</v>
      </c>
      <c r="C5" s="10">
        <f>'５西部地区'!C5+'3東部地区 '!C5+'４中部地区 '!C5</f>
        <v>1570</v>
      </c>
      <c r="D5" s="11">
        <f t="shared" si="0"/>
        <v>5.652759084791386</v>
      </c>
      <c r="E5" s="10">
        <f>'５西部地区'!E5+'3東部地区 '!E5+'４中部地区 '!E5</f>
        <v>246</v>
      </c>
      <c r="F5" s="10">
        <f>'５西部地区'!F5+'3東部地区 '!F5+'４中部地区 '!F5</f>
        <v>243</v>
      </c>
      <c r="G5" s="11">
        <f t="shared" si="1"/>
        <v>-1.2195121951219512</v>
      </c>
      <c r="H5" s="10">
        <f>'５西部地区'!H5+'3東部地区 '!H5+'４中部地区 '!H5</f>
        <v>50</v>
      </c>
      <c r="I5" s="10">
        <f>'５西部地区'!I5+'3東部地区 '!I5+'４中部地区 '!I5</f>
        <v>97</v>
      </c>
      <c r="J5" s="11">
        <f t="shared" si="2"/>
        <v>94</v>
      </c>
      <c r="K5" s="10">
        <f>'５西部地区'!K5+'3東部地区 '!K5+'４中部地区 '!K5</f>
        <v>1108</v>
      </c>
      <c r="L5" s="10">
        <f>'５西部地区'!L5+'3東部地区 '!L5+'４中部地区 '!L5</f>
        <v>988</v>
      </c>
      <c r="M5" s="11">
        <f t="shared" si="3"/>
        <v>-10.830324909747292</v>
      </c>
      <c r="N5" s="13">
        <f>'５西部地区'!N5+'3東部地区 '!N5+'４中部地区 '!N5</f>
        <v>624</v>
      </c>
      <c r="O5" s="10">
        <f>'５西部地区'!O5+'3東部地区 '!O5+'４中部地区 '!O5</f>
        <v>825</v>
      </c>
      <c r="P5" s="11">
        <f t="shared" si="4"/>
        <v>32.21153846153847</v>
      </c>
    </row>
    <row r="6" spans="1:16" ht="14.25" customHeight="1">
      <c r="A6" s="9">
        <v>6</v>
      </c>
      <c r="B6" s="10">
        <f>'５西部地区'!B6+'3東部地区 '!B6+'４中部地区 '!B6</f>
        <v>2055</v>
      </c>
      <c r="C6" s="10">
        <f>'５西部地区'!C6+'3東部地区 '!C6+'４中部地区 '!C6</f>
        <v>1753</v>
      </c>
      <c r="D6" s="11">
        <f t="shared" si="0"/>
        <v>-14.695863746958636</v>
      </c>
      <c r="E6" s="10">
        <f>'５西部地区'!E6+'3東部地区 '!E6+'４中部地区 '!E6</f>
        <v>410</v>
      </c>
      <c r="F6" s="10">
        <f>'５西部地区'!F6+'3東部地区 '!F6+'４中部地区 '!F6</f>
        <v>402</v>
      </c>
      <c r="G6" s="11">
        <f t="shared" si="1"/>
        <v>-1.951219512195122</v>
      </c>
      <c r="H6" s="10">
        <f>'５西部地区'!H6+'3東部地区 '!H6+'４中部地区 '!H6</f>
        <v>108</v>
      </c>
      <c r="I6" s="10">
        <f>'５西部地区'!I6+'3東部地区 '!I6+'４中部地区 '!I6</f>
        <v>152</v>
      </c>
      <c r="J6" s="11">
        <f t="shared" si="2"/>
        <v>40.74074074074074</v>
      </c>
      <c r="K6" s="10">
        <f>'５西部地区'!K6+'3東部地区 '!K6+'４中部地区 '!K6</f>
        <v>1488</v>
      </c>
      <c r="L6" s="10">
        <f>'５西部地区'!L6+'3東部地区 '!L6+'４中部地区 '!L6</f>
        <v>1404</v>
      </c>
      <c r="M6" s="11">
        <f t="shared" si="3"/>
        <v>-5.64516129032258</v>
      </c>
      <c r="N6" s="13">
        <f>'５西部地区'!N6+'3東部地区 '!N6+'４中部地区 '!N6</f>
        <v>977</v>
      </c>
      <c r="O6" s="10">
        <f>'５西部地区'!O6+'3東部地区 '!O6+'４中部地区 '!O6</f>
        <v>751</v>
      </c>
      <c r="P6" s="11">
        <f t="shared" si="4"/>
        <v>-23.132036847492323</v>
      </c>
    </row>
    <row r="7" spans="1:16" ht="14.25" customHeight="1">
      <c r="A7" s="9">
        <v>7</v>
      </c>
      <c r="B7" s="10">
        <f>'５西部地区'!B7+'3東部地区 '!B7+'４中部地区 '!B7</f>
        <v>1817</v>
      </c>
      <c r="C7" s="10">
        <f>'５西部地区'!C7+'3東部地区 '!C7+'４中部地区 '!C7</f>
        <v>1685</v>
      </c>
      <c r="D7" s="11">
        <f t="shared" si="0"/>
        <v>-7.264722069345074</v>
      </c>
      <c r="E7" s="10">
        <f>'５西部地区'!E7+'3東部地区 '!E7+'４中部地区 '!E7</f>
        <v>206</v>
      </c>
      <c r="F7" s="10">
        <f>'５西部地区'!F7+'3東部地区 '!F7+'４中部地区 '!F7</f>
        <v>292</v>
      </c>
      <c r="G7" s="11">
        <f t="shared" si="1"/>
        <v>41.74757281553398</v>
      </c>
      <c r="H7" s="10">
        <f>'５西部地区'!H7+'3東部地区 '!H7+'４中部地区 '!H7</f>
        <v>61</v>
      </c>
      <c r="I7" s="10">
        <f>'５西部地区'!I7+'3東部地区 '!I7+'４中部地区 '!I7</f>
        <v>104</v>
      </c>
      <c r="J7" s="11">
        <f t="shared" si="2"/>
        <v>70.49180327868852</v>
      </c>
      <c r="K7" s="10">
        <f>'５西部地区'!K7+'3東部地区 '!K7+'４中部地区 '!K7</f>
        <v>1223</v>
      </c>
      <c r="L7" s="10">
        <f>'５西部地区'!L7+'3東部地区 '!L7+'４中部地区 '!L7</f>
        <v>1444</v>
      </c>
      <c r="M7" s="11">
        <f t="shared" si="3"/>
        <v>18.070318887980378</v>
      </c>
      <c r="N7" s="13">
        <f>'５西部地区'!N7+'3東部地区 '!N7+'４中部地区 '!N7</f>
        <v>800</v>
      </c>
      <c r="O7" s="10">
        <f>'５西部地区'!O7+'3東部地区 '!O7+'４中部地区 '!O7</f>
        <v>533</v>
      </c>
      <c r="P7" s="11">
        <f t="shared" si="4"/>
        <v>-33.375</v>
      </c>
    </row>
    <row r="8" spans="1:16" ht="14.25" customHeight="1">
      <c r="A8" s="9">
        <v>8</v>
      </c>
      <c r="B8" s="10">
        <f>'５西部地区'!B8+'3東部地区 '!B8+'４中部地区 '!B8</f>
        <v>1795</v>
      </c>
      <c r="C8" s="10">
        <f>'５西部地区'!C8+'3東部地区 '!C8+'４中部地区 '!C8</f>
        <v>2719</v>
      </c>
      <c r="D8" s="11">
        <f t="shared" si="0"/>
        <v>51.476323119777156</v>
      </c>
      <c r="E8" s="10">
        <f>'５西部地区'!E8+'3東部地区 '!E8+'４中部地区 '!E8</f>
        <v>262</v>
      </c>
      <c r="F8" s="10">
        <f>'５西部地区'!F8+'3東部地区 '!F8+'４中部地区 '!F8</f>
        <v>376</v>
      </c>
      <c r="G8" s="11">
        <f t="shared" si="1"/>
        <v>43.51145038167939</v>
      </c>
      <c r="H8" s="10">
        <f>'５西部地区'!H8+'3東部地区 '!H8+'４中部地区 '!H8</f>
        <v>104</v>
      </c>
      <c r="I8" s="10">
        <f>'５西部地区'!I8+'3東部地区 '!I8+'４中部地区 '!I8</f>
        <v>156</v>
      </c>
      <c r="J8" s="11">
        <f t="shared" si="2"/>
        <v>50</v>
      </c>
      <c r="K8" s="10">
        <f>'５西部地区'!K8+'3東部地区 '!K8+'４中部地区 '!K8</f>
        <v>1277</v>
      </c>
      <c r="L8" s="10">
        <f>'５西部地区'!L8+'3東部地区 '!L8+'４中部地区 '!L8</f>
        <v>2002</v>
      </c>
      <c r="M8" s="11">
        <f t="shared" si="3"/>
        <v>56.77368833202819</v>
      </c>
      <c r="N8" s="13">
        <f>'５西部地区'!N8+'3東部地区 '!N8+'４中部地区 '!N8</f>
        <v>780</v>
      </c>
      <c r="O8" s="10">
        <f>'５西部地区'!O8+'3東部地区 '!O8+'４中部地区 '!O8</f>
        <v>1093</v>
      </c>
      <c r="P8" s="11">
        <f t="shared" si="4"/>
        <v>40.12820512820513</v>
      </c>
    </row>
    <row r="9" spans="1:16" ht="14.25" customHeight="1">
      <c r="A9" s="9">
        <v>9</v>
      </c>
      <c r="B9" s="10">
        <f>'５西部地区'!B9+'3東部地区 '!B9+'４中部地区 '!B9</f>
        <v>1755</v>
      </c>
      <c r="C9" s="10">
        <f>'５西部地区'!C9+'3東部地区 '!C9+'４中部地区 '!C9</f>
        <v>1352</v>
      </c>
      <c r="D9" s="11">
        <f t="shared" si="0"/>
        <v>-22.962962962962962</v>
      </c>
      <c r="E9" s="10">
        <f>'５西部地区'!E9+'3東部地区 '!E9+'４中部地区 '!E9</f>
        <v>295</v>
      </c>
      <c r="F9" s="10">
        <f>'５西部地区'!F9+'3東部地区 '!F9+'４中部地区 '!F9</f>
        <v>538</v>
      </c>
      <c r="G9" s="11">
        <f t="shared" si="1"/>
        <v>82.37288135593221</v>
      </c>
      <c r="H9" s="10">
        <f>'５西部地区'!H9+'3東部地区 '!H9+'４中部地区 '!H9</f>
        <v>84</v>
      </c>
      <c r="I9" s="10">
        <f>'５西部地区'!I9+'3東部地区 '!I9+'４中部地区 '!I9</f>
        <v>96</v>
      </c>
      <c r="J9" s="11">
        <f t="shared" si="2"/>
        <v>14.285714285714285</v>
      </c>
      <c r="K9" s="10">
        <f>'５西部地区'!K9+'3東部地区 '!K9+'４中部地区 '!K9</f>
        <v>1450</v>
      </c>
      <c r="L9" s="10">
        <f>'５西部地区'!L9+'3東部地区 '!L9+'４中部地区 '!L9</f>
        <v>1086</v>
      </c>
      <c r="M9" s="11">
        <f t="shared" si="3"/>
        <v>-25.103448275862068</v>
      </c>
      <c r="N9" s="13">
        <f>'５西部地区'!N9+'3東部地区 '!N9+'４中部地区 '!N9</f>
        <v>600</v>
      </c>
      <c r="O9" s="10">
        <f>'５西部地区'!O9+'3東部地区 '!O9+'４中部地区 '!O9</f>
        <v>804</v>
      </c>
      <c r="P9" s="11">
        <f t="shared" si="4"/>
        <v>34</v>
      </c>
    </row>
    <row r="10" spans="1:16" ht="14.25" customHeight="1">
      <c r="A10" s="9">
        <v>10</v>
      </c>
      <c r="B10" s="10">
        <f>'５西部地区'!B10+'3東部地区 '!B10+'４中部地区 '!B10</f>
        <v>2499</v>
      </c>
      <c r="C10" s="10">
        <f>'５西部地区'!C10+'3東部地区 '!C10+'４中部地区 '!C10</f>
        <v>1783</v>
      </c>
      <c r="D10" s="11">
        <f t="shared" si="0"/>
        <v>-28.651460584233696</v>
      </c>
      <c r="E10" s="10">
        <f>'５西部地区'!E10+'3東部地区 '!E10+'４中部地区 '!E10</f>
        <v>302</v>
      </c>
      <c r="F10" s="10">
        <f>'５西部地区'!F10+'3東部地区 '!F10+'４中部地区 '!F10</f>
        <v>238</v>
      </c>
      <c r="G10" s="11">
        <f t="shared" si="1"/>
        <v>-21.192052980132452</v>
      </c>
      <c r="H10" s="10">
        <f>'５西部地区'!H10+'3東部地区 '!H10+'４中部地区 '!H10</f>
        <v>115</v>
      </c>
      <c r="I10" s="10">
        <f>'５西部地区'!I10+'3東部地区 '!I10+'４中部地区 '!I10</f>
        <v>77</v>
      </c>
      <c r="J10" s="11">
        <f t="shared" si="2"/>
        <v>-33.04347826086956</v>
      </c>
      <c r="K10" s="10">
        <f>'５西部地区'!K10+'3東部地区 '!K10+'４中部地区 '!K10</f>
        <v>1628</v>
      </c>
      <c r="L10" s="10">
        <f>'５西部地区'!L10+'3東部地区 '!L10+'４中部地区 '!L10</f>
        <v>1243</v>
      </c>
      <c r="M10" s="11">
        <f t="shared" si="3"/>
        <v>-23.64864864864865</v>
      </c>
      <c r="N10" s="13">
        <f>'５西部地区'!N10+'3東部地区 '!N10+'４中部地区 '!N10</f>
        <v>1173</v>
      </c>
      <c r="O10" s="10">
        <f>'５西部地区'!O10+'3東部地区 '!O10+'４中部地区 '!O10</f>
        <v>778</v>
      </c>
      <c r="P10" s="11">
        <f t="shared" si="4"/>
        <v>-33.67433930093777</v>
      </c>
    </row>
    <row r="11" spans="1:16" ht="14.25" customHeight="1">
      <c r="A11" s="9">
        <v>11</v>
      </c>
      <c r="B11" s="10">
        <f>'５西部地区'!B11+'3東部地区 '!B11+'４中部地区 '!B11</f>
        <v>1443</v>
      </c>
      <c r="C11" s="10">
        <f>'５西部地区'!C11+'3東部地区 '!C11+'４中部地区 '!C11</f>
        <v>1708</v>
      </c>
      <c r="D11" s="11">
        <f t="shared" si="0"/>
        <v>18.364518364518364</v>
      </c>
      <c r="E11" s="10">
        <f>'５西部地区'!E11+'3東部地区 '!E11+'４中部地区 '!E11</f>
        <v>236</v>
      </c>
      <c r="F11" s="10">
        <f>'５西部地区'!F11+'3東部地区 '!F11+'４中部地区 '!F11</f>
        <v>289</v>
      </c>
      <c r="G11" s="46">
        <f t="shared" si="1"/>
        <v>22.45762711864407</v>
      </c>
      <c r="H11" s="10">
        <f>'５西部地区'!H11+'3東部地区 '!H11+'４中部地区 '!H11</f>
        <v>92</v>
      </c>
      <c r="I11" s="10">
        <f>'５西部地区'!I11+'3東部地区 '!I11+'４中部地区 '!I11</f>
        <v>89</v>
      </c>
      <c r="J11" s="11">
        <f t="shared" si="2"/>
        <v>-3.260869565217391</v>
      </c>
      <c r="K11" s="10">
        <f>'５西部地区'!K11+'3東部地区 '!K11+'４中部地区 '!K11</f>
        <v>1051</v>
      </c>
      <c r="L11" s="10">
        <f>'５西部地区'!L11+'3東部地区 '!L11+'４中部地区 '!L11</f>
        <v>1154</v>
      </c>
      <c r="M11" s="11">
        <f t="shared" si="3"/>
        <v>9.800190294957185</v>
      </c>
      <c r="N11" s="13">
        <f>'５西部地区'!N11+'3東部地区 '!N11+'４中部地区 '!N11</f>
        <v>628</v>
      </c>
      <c r="O11" s="10">
        <f>'５西部地区'!O11+'3東部地区 '!O11+'４中部地区 '!O11</f>
        <v>843</v>
      </c>
      <c r="P11" s="11">
        <f t="shared" si="4"/>
        <v>34.23566878980891</v>
      </c>
    </row>
    <row r="12" spans="1:16" ht="14.25" customHeight="1">
      <c r="A12" s="9">
        <v>12</v>
      </c>
      <c r="B12" s="10">
        <f>'５西部地区'!B12+'3東部地区 '!B12+'４中部地区 '!B12</f>
        <v>1669</v>
      </c>
      <c r="C12" s="10">
        <f>'５西部地区'!C12+'3東部地区 '!C12+'４中部地区 '!C12</f>
        <v>1595</v>
      </c>
      <c r="D12" s="11">
        <f t="shared" si="0"/>
        <v>-4.433792690233672</v>
      </c>
      <c r="E12" s="10">
        <f>'５西部地区'!E12+'3東部地区 '!E12+'４中部地区 '!E12</f>
        <v>516</v>
      </c>
      <c r="F12" s="10">
        <f>'５西部地区'!F12+'3東部地区 '!F12+'４中部地区 '!F12</f>
        <v>250</v>
      </c>
      <c r="G12" s="11">
        <f t="shared" si="1"/>
        <v>-51.55038759689923</v>
      </c>
      <c r="H12" s="10">
        <f>'５西部地区'!H12+'3東部地区 '!H12+'４中部地区 '!H12</f>
        <v>213</v>
      </c>
      <c r="I12" s="10">
        <f>'５西部地区'!I12+'3東部地区 '!I12+'４中部地区 '!I12</f>
        <v>92</v>
      </c>
      <c r="J12" s="11">
        <f t="shared" si="2"/>
        <v>-56.8075117370892</v>
      </c>
      <c r="K12" s="10">
        <f>'５西部地区'!K12+'3東部地区 '!K12+'４中部地区 '!K12</f>
        <v>1298</v>
      </c>
      <c r="L12" s="10">
        <f>'５西部地区'!L12+'3東部地区 '!L12+'４中部地区 '!L12</f>
        <v>1213</v>
      </c>
      <c r="M12" s="11">
        <f t="shared" si="3"/>
        <v>-6.548536209553159</v>
      </c>
      <c r="N12" s="13">
        <f>'５西部地区'!N12+'3東部地区 '!N12+'４中部地区 '!N12</f>
        <v>887</v>
      </c>
      <c r="O12" s="10">
        <f>'５西部地区'!O12+'3東部地区 '!O12+'４中部地区 '!O12</f>
        <v>632</v>
      </c>
      <c r="P12" s="11">
        <f t="shared" si="4"/>
        <v>-28.74859075535513</v>
      </c>
    </row>
    <row r="13" spans="1:16" ht="14.25" customHeight="1">
      <c r="A13" s="9">
        <v>1</v>
      </c>
      <c r="B13" s="10">
        <f>'５西部地区'!B13+'3東部地区 '!B13+'４中部地区 '!B13</f>
        <v>2231</v>
      </c>
      <c r="C13" s="10">
        <f>'５西部地区'!C13+'3東部地区 '!C13+'４中部地区 '!C13</f>
        <v>1657</v>
      </c>
      <c r="D13" s="11">
        <f t="shared" si="0"/>
        <v>-25.72837292693859</v>
      </c>
      <c r="E13" s="10">
        <f>'５西部地区'!E13+'3東部地区 '!E13+'４中部地区 '!E13</f>
        <v>432</v>
      </c>
      <c r="F13" s="10">
        <f>'５西部地区'!F13+'3東部地区 '!F13+'４中部地区 '!F13</f>
        <v>214</v>
      </c>
      <c r="G13" s="11">
        <f t="shared" si="1"/>
        <v>-50.46296296296296</v>
      </c>
      <c r="H13" s="10">
        <f>'５西部地区'!H13+'3東部地区 '!H13+'４中部地区 '!H13</f>
        <v>191</v>
      </c>
      <c r="I13" s="10">
        <f>'５西部地区'!I13+'3東部地区 '!I13+'４中部地区 '!I13</f>
        <v>98</v>
      </c>
      <c r="J13" s="11">
        <f t="shared" si="2"/>
        <v>-48.69109947643979</v>
      </c>
      <c r="K13" s="10">
        <f>'５西部地区'!K13+'3東部地区 '!K13+'４中部地区 '!K13</f>
        <v>1856</v>
      </c>
      <c r="L13" s="10">
        <f>'５西部地区'!L13+'3東部地区 '!L13+'４中部地区 '!L13</f>
        <v>1204</v>
      </c>
      <c r="M13" s="11">
        <f t="shared" si="3"/>
        <v>-35.12931034482759</v>
      </c>
      <c r="N13" s="13">
        <f>'５西部地区'!N13+'3東部地区 '!N13+'４中部地区 '!N13</f>
        <v>807</v>
      </c>
      <c r="O13" s="10">
        <f>'５西部地区'!O13+'3東部地区 '!O13+'４中部地区 '!O13</f>
        <v>667</v>
      </c>
      <c r="P13" s="11">
        <f t="shared" si="4"/>
        <v>-17.348203221809168</v>
      </c>
    </row>
    <row r="14" spans="1:16" ht="14.25" customHeight="1">
      <c r="A14" s="9">
        <v>2</v>
      </c>
      <c r="B14" s="10">
        <f>'５西部地区'!B14+'3東部地区 '!B14+'４中部地区 '!B14</f>
        <v>1493</v>
      </c>
      <c r="C14" s="10">
        <f>'５西部地区'!C14+'3東部地区 '!C14+'４中部地区 '!C14</f>
        <v>1847</v>
      </c>
      <c r="D14" s="11">
        <f t="shared" si="0"/>
        <v>23.710649698593436</v>
      </c>
      <c r="E14" s="10">
        <f>'５西部地区'!E14+'3東部地区 '!E14+'４中部地区 '!E14</f>
        <v>252</v>
      </c>
      <c r="F14" s="10">
        <f>'５西部地区'!F14+'3東部地区 '!F14+'４中部地区 '!F14</f>
        <v>334</v>
      </c>
      <c r="G14" s="11">
        <f>IF(F14=0,0,(F14-E14)/E14*100)</f>
        <v>32.53968253968254</v>
      </c>
      <c r="H14" s="10">
        <f>'５西部地区'!H14+'3東部地区 '!H14+'４中部地区 '!H14</f>
        <v>102</v>
      </c>
      <c r="I14" s="10">
        <f>'５西部地区'!I14+'3東部地区 '!I14+'４中部地区 '!I14</f>
        <v>147</v>
      </c>
      <c r="J14" s="11">
        <f t="shared" si="2"/>
        <v>44.11764705882353</v>
      </c>
      <c r="K14" s="10">
        <f>'５西部地区'!K14+'3東部地区 '!K14+'４中部地区 '!K14</f>
        <v>1101</v>
      </c>
      <c r="L14" s="10">
        <f>'５西部地区'!L14+'3東部地区 '!L14+'４中部地区 '!L14</f>
        <v>1275</v>
      </c>
      <c r="M14" s="11">
        <f t="shared" si="3"/>
        <v>15.803814713896458</v>
      </c>
      <c r="N14" s="13">
        <f>'５西部地区'!N14+'3東部地区 '!N14+'４中部地区 '!N14</f>
        <v>644</v>
      </c>
      <c r="O14" s="10">
        <f>'５西部地区'!O14+'3東部地区 '!O14+'４中部地区 '!O14</f>
        <v>906</v>
      </c>
      <c r="P14" s="11">
        <f t="shared" si="4"/>
        <v>40.683229813664596</v>
      </c>
    </row>
    <row r="15" spans="1:16" ht="14.25" customHeight="1">
      <c r="A15" s="9">
        <v>3</v>
      </c>
      <c r="B15" s="10">
        <f>'５西部地区'!B15+'3東部地区 '!B15+'４中部地区 '!B15</f>
        <v>1719</v>
      </c>
      <c r="C15" s="10">
        <v>1580</v>
      </c>
      <c r="D15" s="11">
        <f t="shared" si="0"/>
        <v>-8.08609656777196</v>
      </c>
      <c r="E15" s="10">
        <f>'５西部地区'!E15+'3東部地区 '!E15+'４中部地区 '!E15</f>
        <v>424</v>
      </c>
      <c r="F15" s="10">
        <v>335</v>
      </c>
      <c r="G15" s="11">
        <f t="shared" si="1"/>
        <v>-20.99056603773585</v>
      </c>
      <c r="H15" s="10">
        <f>'５西部地区'!H15+'3東部地区 '!H15+'４中部地区 '!H15</f>
        <v>163</v>
      </c>
      <c r="I15" s="10">
        <v>99</v>
      </c>
      <c r="J15" s="11">
        <f>IF(I15=0,0,(I15-H15)/H15*100)</f>
        <v>-39.263803680981596</v>
      </c>
      <c r="K15" s="10">
        <f>'５西部地区'!K15+'3東部地区 '!K15+'４中部地区 '!K15</f>
        <v>1398</v>
      </c>
      <c r="L15" s="10">
        <v>1149</v>
      </c>
      <c r="M15" s="11">
        <f t="shared" si="3"/>
        <v>-17.811158798283262</v>
      </c>
      <c r="N15" s="13">
        <f>'５西部地区'!N15+'3東部地区 '!N15+'４中部地区 '!N15</f>
        <v>745</v>
      </c>
      <c r="O15" s="10">
        <v>766</v>
      </c>
      <c r="P15" s="11">
        <f t="shared" si="4"/>
        <v>2.8187919463087248</v>
      </c>
    </row>
    <row r="16" spans="1:16" ht="18" customHeight="1">
      <c r="A16" s="12" t="s">
        <v>62</v>
      </c>
      <c r="B16" s="13">
        <f>SUM(B4:B15)</f>
        <v>21926</v>
      </c>
      <c r="C16" s="10">
        <f>IF(C15=0,0,SUM(C4:C15))</f>
        <v>20685</v>
      </c>
      <c r="D16" s="11">
        <f>IF(C16=0,0,(C16-B16)/B16*100)</f>
        <v>-5.659947094773329</v>
      </c>
      <c r="E16" s="13">
        <f>SUM(E4:E15)</f>
        <v>3880</v>
      </c>
      <c r="F16" s="10">
        <f>IF(F15=0,0,SUM(F4:F15))</f>
        <v>3754</v>
      </c>
      <c r="G16" s="11">
        <f t="shared" si="1"/>
        <v>-3.2474226804123716</v>
      </c>
      <c r="H16" s="10">
        <f>SUM(H4:H15)</f>
        <v>1329</v>
      </c>
      <c r="I16" s="10">
        <f>IF(I15=0,0,SUM(I4:I15))</f>
        <v>1298</v>
      </c>
      <c r="J16" s="11">
        <f>IF(I16=0,0,(I16-H16)/H16*100)</f>
        <v>-2.3325808878856282</v>
      </c>
      <c r="K16" s="13">
        <f>SUM(K4:K15)</f>
        <v>16244</v>
      </c>
      <c r="L16" s="10">
        <f>IF(L15=0,0,SUM(L4:L15))</f>
        <v>15315</v>
      </c>
      <c r="M16" s="11">
        <f t="shared" si="3"/>
        <v>-5.719034720512189</v>
      </c>
      <c r="N16" s="13">
        <f>SUM(N4:N15)</f>
        <v>9562</v>
      </c>
      <c r="O16" s="10">
        <f>IF(O15=0,0,SUM(O4:O15))</f>
        <v>9124</v>
      </c>
      <c r="P16" s="11">
        <f t="shared" si="4"/>
        <v>-4.580631667015269</v>
      </c>
    </row>
    <row r="17" spans="1:16" ht="14.25" customHeight="1">
      <c r="A17" s="9" t="s">
        <v>6</v>
      </c>
      <c r="B17" s="13">
        <f>SUM(B4:B6)</f>
        <v>5505</v>
      </c>
      <c r="C17" s="10">
        <f>IF(C6=0,0,SUM(C4:C6))</f>
        <v>4759</v>
      </c>
      <c r="D17" s="11">
        <f t="shared" si="0"/>
        <v>-13.551316984559492</v>
      </c>
      <c r="E17" s="13">
        <f>SUM(E4:E6)</f>
        <v>955</v>
      </c>
      <c r="F17" s="10">
        <f>IF(F6=0,0,SUM(F4:F6))</f>
        <v>888</v>
      </c>
      <c r="G17" s="11">
        <f t="shared" si="1"/>
        <v>-7.015706806282722</v>
      </c>
      <c r="H17" s="10">
        <f>SUM(H4:H6)</f>
        <v>204</v>
      </c>
      <c r="I17" s="10">
        <f>IF(I6=0,0,SUM(I4:I6))</f>
        <v>340</v>
      </c>
      <c r="J17" s="11">
        <f t="shared" si="2"/>
        <v>66.66666666666666</v>
      </c>
      <c r="K17" s="13">
        <f>SUM(K4:K6)</f>
        <v>3962</v>
      </c>
      <c r="L17" s="10">
        <f>IF(L6=0,0,SUM(L4:L6))</f>
        <v>3545</v>
      </c>
      <c r="M17" s="11">
        <f t="shared" si="3"/>
        <v>-10.524987380111055</v>
      </c>
      <c r="N17" s="13">
        <f>SUM(N4:N6)</f>
        <v>2498</v>
      </c>
      <c r="O17" s="10">
        <f>IF(O6=0,0,SUM(O4:O6))</f>
        <v>2102</v>
      </c>
      <c r="P17" s="11">
        <f t="shared" si="4"/>
        <v>-15.852682145716573</v>
      </c>
    </row>
    <row r="18" spans="1:16" ht="14.25" customHeight="1">
      <c r="A18" s="9" t="s">
        <v>7</v>
      </c>
      <c r="B18" s="13">
        <f>SUM(B7:B9)</f>
        <v>5367</v>
      </c>
      <c r="C18" s="10">
        <f>IF(C9=0,0,SUM(C7:C9))</f>
        <v>5756</v>
      </c>
      <c r="D18" s="11">
        <f t="shared" si="0"/>
        <v>7.247997018818706</v>
      </c>
      <c r="E18" s="13">
        <f>SUM(E7:E9)</f>
        <v>763</v>
      </c>
      <c r="F18" s="10">
        <f>IF(F9=0,0,SUM(F7:F9))</f>
        <v>1206</v>
      </c>
      <c r="G18" s="11">
        <f t="shared" si="1"/>
        <v>58.0602883355177</v>
      </c>
      <c r="H18" s="10">
        <f>SUM(H7:H9)</f>
        <v>249</v>
      </c>
      <c r="I18" s="10">
        <f>IF(I9=0,0,SUM(I7:I9))</f>
        <v>356</v>
      </c>
      <c r="J18" s="11">
        <f t="shared" si="2"/>
        <v>42.971887550200805</v>
      </c>
      <c r="K18" s="13">
        <f>SUM(K7:K9)</f>
        <v>3950</v>
      </c>
      <c r="L18" s="10">
        <f>IF(L9=0,0,SUM(L7:L9))</f>
        <v>4532</v>
      </c>
      <c r="M18" s="11">
        <f t="shared" si="3"/>
        <v>14.734177215189872</v>
      </c>
      <c r="N18" s="13">
        <f>SUM(N7:N9)</f>
        <v>2180</v>
      </c>
      <c r="O18" s="10">
        <f>IF(O9=0,0,SUM(O7:O9))</f>
        <v>2430</v>
      </c>
      <c r="P18" s="11">
        <f t="shared" si="4"/>
        <v>11.46788990825688</v>
      </c>
    </row>
    <row r="19" spans="1:16" ht="14.25" customHeight="1">
      <c r="A19" s="9" t="s">
        <v>8</v>
      </c>
      <c r="B19" s="13">
        <f>SUM(B10:B12)</f>
        <v>5611</v>
      </c>
      <c r="C19" s="10">
        <f>IF(C12=0,0,SUM(C10:C12))</f>
        <v>5086</v>
      </c>
      <c r="D19" s="11">
        <f t="shared" si="0"/>
        <v>-9.356620923186599</v>
      </c>
      <c r="E19" s="13">
        <f>SUM(E10:E12)</f>
        <v>1054</v>
      </c>
      <c r="F19" s="10">
        <f>IF(F12=0,0,SUM(F10:F12))</f>
        <v>777</v>
      </c>
      <c r="G19" s="11">
        <f t="shared" si="1"/>
        <v>-26.280834914611006</v>
      </c>
      <c r="H19" s="10">
        <f>SUM(H10:H12)</f>
        <v>420</v>
      </c>
      <c r="I19" s="10">
        <f>IF(I12=0,0,SUM(I10:I12))</f>
        <v>258</v>
      </c>
      <c r="J19" s="11">
        <f t="shared" si="2"/>
        <v>-38.57142857142858</v>
      </c>
      <c r="K19" s="13">
        <f>SUM(K10:K12)</f>
        <v>3977</v>
      </c>
      <c r="L19" s="10">
        <f>IF(L12=0,0,SUM(L10:L12))</f>
        <v>3610</v>
      </c>
      <c r="M19" s="11">
        <f t="shared" si="3"/>
        <v>-9.228061352778475</v>
      </c>
      <c r="N19" s="13">
        <f>SUM(N10:N12)</f>
        <v>2688</v>
      </c>
      <c r="O19" s="10">
        <f>IF(O12=0,0,SUM(O10:O12))</f>
        <v>2253</v>
      </c>
      <c r="P19" s="11">
        <f t="shared" si="4"/>
        <v>-16.183035714285715</v>
      </c>
    </row>
    <row r="20" spans="1:16" ht="14.25" customHeight="1">
      <c r="A20" s="9" t="s">
        <v>9</v>
      </c>
      <c r="B20" s="13">
        <f>SUM(B13:B15)</f>
        <v>5443</v>
      </c>
      <c r="C20" s="10">
        <f>IF(C15=0,0,SUM(C13:C15))</f>
        <v>5084</v>
      </c>
      <c r="D20" s="11">
        <f t="shared" si="0"/>
        <v>-6.595627411354032</v>
      </c>
      <c r="E20" s="13">
        <f>SUM(E13:E15)</f>
        <v>1108</v>
      </c>
      <c r="F20" s="10">
        <f>IF(F15=0,0,SUM(F13:F15))</f>
        <v>883</v>
      </c>
      <c r="G20" s="11">
        <f t="shared" si="1"/>
        <v>-20.306859205776174</v>
      </c>
      <c r="H20" s="10">
        <f>SUM(H13:H15)</f>
        <v>456</v>
      </c>
      <c r="I20" s="10">
        <f>IF(I15=0,0,SUM(I13:I15))</f>
        <v>344</v>
      </c>
      <c r="J20" s="11">
        <f>IF(I20=0,0,(I20-H20)/H20*100)</f>
        <v>-24.561403508771928</v>
      </c>
      <c r="K20" s="13">
        <f>SUM(K13:K15)</f>
        <v>4355</v>
      </c>
      <c r="L20" s="10">
        <f>IF(L15=0,0,SUM(L13:L15))</f>
        <v>3628</v>
      </c>
      <c r="M20" s="11">
        <f t="shared" si="3"/>
        <v>-16.69345579793341</v>
      </c>
      <c r="N20" s="13">
        <f>SUM(N13:N15)</f>
        <v>2196</v>
      </c>
      <c r="O20" s="10">
        <f>IF(O15=0,0,SUM(O13:O15))</f>
        <v>2339</v>
      </c>
      <c r="P20" s="11">
        <f t="shared" si="4"/>
        <v>6.51183970856102</v>
      </c>
    </row>
    <row r="21" spans="1:10" ht="5.2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8" customHeight="1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36</v>
      </c>
    </row>
    <row r="23" spans="1:16" ht="14.25" customHeight="1">
      <c r="A23" s="63" t="s">
        <v>2</v>
      </c>
      <c r="B23" s="35" t="s">
        <v>50</v>
      </c>
      <c r="C23" s="35" t="s">
        <v>51</v>
      </c>
      <c r="D23" s="36" t="s">
        <v>3</v>
      </c>
      <c r="E23" s="35" t="s">
        <v>50</v>
      </c>
      <c r="F23" s="35" t="s">
        <v>51</v>
      </c>
      <c r="G23" s="36" t="s">
        <v>3</v>
      </c>
      <c r="H23" s="35" t="s">
        <v>50</v>
      </c>
      <c r="I23" s="35" t="s">
        <v>51</v>
      </c>
      <c r="J23" s="36" t="s">
        <v>3</v>
      </c>
      <c r="K23" s="35" t="s">
        <v>50</v>
      </c>
      <c r="L23" s="35" t="s">
        <v>51</v>
      </c>
      <c r="M23" s="36" t="s">
        <v>3</v>
      </c>
      <c r="N23" s="35" t="s">
        <v>50</v>
      </c>
      <c r="O23" s="35" t="s">
        <v>51</v>
      </c>
      <c r="P23" s="36" t="s">
        <v>3</v>
      </c>
    </row>
    <row r="24" spans="1:16" ht="14.25" customHeight="1">
      <c r="A24" s="64"/>
      <c r="B24" s="29" t="s">
        <v>4</v>
      </c>
      <c r="C24" s="29" t="s">
        <v>4</v>
      </c>
      <c r="D24" s="30" t="s">
        <v>5</v>
      </c>
      <c r="E24" s="29" t="s">
        <v>4</v>
      </c>
      <c r="F24" s="29" t="s">
        <v>4</v>
      </c>
      <c r="G24" s="30" t="s">
        <v>5</v>
      </c>
      <c r="H24" s="29" t="s">
        <v>4</v>
      </c>
      <c r="I24" s="29" t="s">
        <v>4</v>
      </c>
      <c r="J24" s="30" t="s">
        <v>5</v>
      </c>
      <c r="K24" s="29" t="s">
        <v>4</v>
      </c>
      <c r="L24" s="29" t="s">
        <v>4</v>
      </c>
      <c r="M24" s="30" t="s">
        <v>5</v>
      </c>
      <c r="N24" s="29" t="s">
        <v>4</v>
      </c>
      <c r="O24" s="29" t="s">
        <v>4</v>
      </c>
      <c r="P24" s="30" t="s">
        <v>5</v>
      </c>
    </row>
    <row r="25" spans="1:16" ht="14.25" customHeight="1">
      <c r="A25" s="9">
        <v>4</v>
      </c>
      <c r="B25" s="13">
        <f>'５西部地区'!B25+'3東部地区 '!B25+'４中部地区 '!B25</f>
        <v>1129</v>
      </c>
      <c r="C25" s="10">
        <f>'５西部地区'!C25+'3東部地区 '!C25+'４中部地区 '!C25</f>
        <v>1053</v>
      </c>
      <c r="D25" s="11">
        <f aca="true" t="shared" si="5" ref="D25:D41">IF(C25=0,0,(C25-B25)/B25*100)</f>
        <v>-6.731620903454385</v>
      </c>
      <c r="E25" s="10">
        <f>'５西部地区'!E25+'3東部地区 '!E25+'４中部地区 '!E25</f>
        <v>949</v>
      </c>
      <c r="F25" s="10">
        <f>'５西部地区'!F25+'3東部地区 '!F25+'４中部地区 '!F25</f>
        <v>396</v>
      </c>
      <c r="G25" s="11">
        <f aca="true" t="shared" si="6" ref="G25:G41">IF(F25=0,0,(F25-E25)/E25*100)</f>
        <v>-58.27186512118019</v>
      </c>
      <c r="H25" s="10">
        <f>'５西部地区'!H25+'3東部地区 '!H25+'４中部地区 '!H25</f>
        <v>18</v>
      </c>
      <c r="I25" s="10">
        <f>'５西部地区'!I25+'3東部地区 '!I25+'４中部地区 '!I25</f>
        <v>29</v>
      </c>
      <c r="J25" s="11">
        <f aca="true" t="shared" si="7" ref="J25:J41">IF(I25=0,0,(I25-H25)/H25*100)</f>
        <v>61.111111111111114</v>
      </c>
      <c r="K25" s="10">
        <f>'５西部地区'!K25+'3東部地区 '!K25+'４中部地区 '!K25</f>
        <v>167</v>
      </c>
      <c r="L25" s="10">
        <f>'５西部地区'!L25+'3東部地区 '!L25+'４中部地区 '!L25</f>
        <v>201</v>
      </c>
      <c r="M25" s="11">
        <f aca="true" t="shared" si="8" ref="M25:M41">IF(L25=0,0,(L25-K25)/K25*100)</f>
        <v>20.35928143712575</v>
      </c>
      <c r="N25" s="13">
        <f>'５西部地区'!N25+'3東部地区 '!N25+'４中部地区 '!N25</f>
        <v>40</v>
      </c>
      <c r="O25" s="18">
        <f>IF('５西部地区'!O25+'3東部地区 '!O25+'４中部地区 '!O25=0,"0",'５西部地区'!O25+'3東部地区 '!O25+'４中部地区 '!O25)</f>
        <v>76</v>
      </c>
      <c r="P25" s="39">
        <f>IF(O25=0,0,IF(N25="0","　　―",(O25-N25)/N25*100))</f>
        <v>90</v>
      </c>
    </row>
    <row r="26" spans="1:16" ht="14.25" customHeight="1">
      <c r="A26" s="9">
        <v>5</v>
      </c>
      <c r="B26" s="13">
        <f>'５西部地区'!B26+'3東部地区 '!B26+'４中部地区 '!B26</f>
        <v>1054</v>
      </c>
      <c r="C26" s="10">
        <f>'５西部地区'!C26+'3東部地区 '!C26+'４中部地区 '!C26</f>
        <v>974</v>
      </c>
      <c r="D26" s="11">
        <f t="shared" si="5"/>
        <v>-7.590132827324478</v>
      </c>
      <c r="E26" s="10">
        <f>'５西部地区'!E26+'3東部地区 '!E26+'４中部地区 '!E26</f>
        <v>558</v>
      </c>
      <c r="F26" s="45">
        <f>'５西部地区'!F26+'3東部地区 '!F26+'４中部地区 '!F26</f>
        <v>360</v>
      </c>
      <c r="G26" s="58">
        <f t="shared" si="6"/>
        <v>-35.483870967741936</v>
      </c>
      <c r="H26" s="45">
        <f>'５西部地区'!H26+'3東部地区 '!H26+'４中部地区 '!H26</f>
        <v>2</v>
      </c>
      <c r="I26" s="45">
        <f>'５西部地区'!I26+'3東部地区 '!I26+'４中部地区 '!I26</f>
        <v>10</v>
      </c>
      <c r="J26" s="58">
        <f t="shared" si="7"/>
        <v>400</v>
      </c>
      <c r="K26" s="10">
        <f>'５西部地区'!K26+'3東部地区 '!K26+'４中部地区 '!K26</f>
        <v>118</v>
      </c>
      <c r="L26" s="10">
        <f>'５西部地区'!L26+'3東部地区 '!L26+'４中部地区 '!L26</f>
        <v>469</v>
      </c>
      <c r="M26" s="11">
        <f t="shared" si="8"/>
        <v>297.4576271186441</v>
      </c>
      <c r="N26" s="18" t="str">
        <f>"0"</f>
        <v>0</v>
      </c>
      <c r="O26" s="18">
        <f>IF('５西部地区'!O26+'3東部地区 '!O26+'４中部地区 '!O26=0,"0",'５西部地区'!O26+'3東部地区 '!O26+'４中部地区 '!O26)</f>
        <v>334</v>
      </c>
      <c r="P26" s="39" t="str">
        <f>IF(O26=0,0,IF(N26="0","　　―",(O26-N26)/N26*100))</f>
        <v>　　―</v>
      </c>
    </row>
    <row r="27" spans="1:16" ht="14.25" customHeight="1">
      <c r="A27" s="9">
        <v>6</v>
      </c>
      <c r="B27" s="13">
        <f>'５西部地区'!B27+'3東部地区 '!B27+'４中部地区 '!B27</f>
        <v>1329</v>
      </c>
      <c r="C27" s="10">
        <f>'５西部地区'!C27+'3東部地区 '!C27+'４中部地区 '!C27</f>
        <v>1322</v>
      </c>
      <c r="D27" s="11">
        <f t="shared" si="5"/>
        <v>-0.5267118133935289</v>
      </c>
      <c r="E27" s="10">
        <f>'５西部地区'!E27+'3東部地区 '!E27+'４中部地区 '!E27</f>
        <v>769</v>
      </c>
      <c r="F27" s="45">
        <f>'５西部地区'!F27+'3東部地区 '!F27+'４中部地区 '!F27</f>
        <v>535</v>
      </c>
      <c r="G27" s="58">
        <f t="shared" si="6"/>
        <v>-30.429128738621586</v>
      </c>
      <c r="H27" s="45">
        <f>'５西部地区'!H27+'3東部地区 '!H27+'４中部地区 '!H27</f>
        <v>49</v>
      </c>
      <c r="I27" s="45">
        <f>'５西部地区'!I27+'3東部地区 '!I27+'４中部地区 '!I27</f>
        <v>22</v>
      </c>
      <c r="J27" s="58">
        <f t="shared" si="7"/>
        <v>-55.10204081632652</v>
      </c>
      <c r="K27" s="10">
        <f>'５西部地区'!K27+'3東部地区 '!K27+'４中部地区 '!K27</f>
        <v>318</v>
      </c>
      <c r="L27" s="10">
        <f>'５西部地区'!L27+'3東部地区 '!L27+'４中部地区 '!L27</f>
        <v>276</v>
      </c>
      <c r="M27" s="11">
        <f t="shared" si="8"/>
        <v>-13.20754716981132</v>
      </c>
      <c r="N27" s="13">
        <f>'５西部地区'!N27+'3東部地区 '!N27+'４中部地区 '!N27</f>
        <v>134</v>
      </c>
      <c r="O27" s="18">
        <f>IF('５西部地区'!O27+'3東部地区 '!O27+'４中部地区 '!O27=0,"0",'５西部地区'!O27+'3東部地区 '!O27+'４中部地区 '!O27)</f>
        <v>78</v>
      </c>
      <c r="P27" s="11">
        <f>IF(O27=0,0,(O27-N27)/N27*100)</f>
        <v>-41.7910447761194</v>
      </c>
    </row>
    <row r="28" spans="1:16" ht="14.25" customHeight="1">
      <c r="A28" s="9">
        <v>7</v>
      </c>
      <c r="B28" s="13">
        <f>'５西部地区'!B28+'3東部地区 '!B28+'４中部地区 '!B28</f>
        <v>1111</v>
      </c>
      <c r="C28" s="10">
        <f>'５西部地区'!C28+'3東部地区 '!C28+'４中部地区 '!C28</f>
        <v>1221</v>
      </c>
      <c r="D28" s="11">
        <f t="shared" si="5"/>
        <v>9.900990099009901</v>
      </c>
      <c r="E28" s="10">
        <f>'５西部地区'!E28+'3東部地区 '!E28+'４中部地区 '!E28</f>
        <v>585</v>
      </c>
      <c r="F28" s="45">
        <f>'５西部地区'!F28+'3東部地区 '!F28+'４中部地区 '!F28</f>
        <v>596</v>
      </c>
      <c r="G28" s="58">
        <f t="shared" si="6"/>
        <v>1.8803418803418803</v>
      </c>
      <c r="H28" s="45">
        <f>'５西部地区'!H28+'3東部地区 '!H28+'４中部地区 '!H28</f>
        <v>10</v>
      </c>
      <c r="I28" s="45">
        <f>'５西部地区'!I28+'3東部地区 '!I28+'４中部地区 '!I28</f>
        <v>7</v>
      </c>
      <c r="J28" s="58">
        <f t="shared" si="7"/>
        <v>-30</v>
      </c>
      <c r="K28" s="10">
        <f>'５西部地区'!K28+'3東部地区 '!K28+'４中部地区 '!K28</f>
        <v>317</v>
      </c>
      <c r="L28" s="10">
        <f>'５西部地区'!L28+'3東部地区 '!L28+'４中部地区 '!L28</f>
        <v>153</v>
      </c>
      <c r="M28" s="11">
        <f t="shared" si="8"/>
        <v>-51.73501577287066</v>
      </c>
      <c r="N28" s="13">
        <f>'５西部地区'!N28+'3東部地区 '!N28+'４中部地区 '!N28</f>
        <v>159</v>
      </c>
      <c r="O28" s="18" t="str">
        <f>IF('５西部地区'!O28+'3東部地区 '!O28+'４中部地区 '!O28=0,"0",'５西部地区'!O28+'3東部地区 '!O28+'４中部地区 '!O28)</f>
        <v>0</v>
      </c>
      <c r="P28" s="11" t="str">
        <f>IF(O28="0","　　―",(O28-N28)/N28*100)</f>
        <v>　　―</v>
      </c>
    </row>
    <row r="29" spans="1:16" ht="14.25" customHeight="1">
      <c r="A29" s="9">
        <v>8</v>
      </c>
      <c r="B29" s="13">
        <f>'５西部地区'!B29+'3東部地区 '!B29+'４中部地区 '!B29</f>
        <v>1185</v>
      </c>
      <c r="C29" s="10">
        <f>'５西部地区'!C29+'3東部地区 '!C29+'４中部地区 '!C29</f>
        <v>1758</v>
      </c>
      <c r="D29" s="11">
        <f t="shared" si="5"/>
        <v>48.35443037974684</v>
      </c>
      <c r="E29" s="10">
        <f>'５西部地区'!E29+'3東部地区 '!E29+'４中部地区 '!E29</f>
        <v>662</v>
      </c>
      <c r="F29" s="45">
        <f>'５西部地区'!F29+'3東部地区 '!F29+'４中部地区 '!F29</f>
        <v>1085</v>
      </c>
      <c r="G29" s="58">
        <f t="shared" si="6"/>
        <v>63.89728096676737</v>
      </c>
      <c r="H29" s="45">
        <f>'５西部地区'!H29+'3東部地区 '!H29+'４中部地区 '!H29</f>
        <v>11</v>
      </c>
      <c r="I29" s="45">
        <f>'５西部地区'!I29+'3東部地区 '!I29+'４中部地区 '!I29</f>
        <v>2</v>
      </c>
      <c r="J29" s="58">
        <f t="shared" si="7"/>
        <v>-81.81818181818183</v>
      </c>
      <c r="K29" s="10">
        <f>'５西部地区'!K29+'3東部地区 '!K29+'４中部地区 '!K29</f>
        <v>199</v>
      </c>
      <c r="L29" s="10">
        <f>'５西部地区'!L29+'3東部地区 '!L29+'４中部地区 '!L29</f>
        <v>250</v>
      </c>
      <c r="M29" s="11">
        <f t="shared" si="8"/>
        <v>25.628140703517587</v>
      </c>
      <c r="N29" s="13">
        <f>'５西部地区'!N29+'3東部地区 '!N29+'４中部地区 '!N29</f>
        <v>44</v>
      </c>
      <c r="O29" s="18" t="str">
        <f>IF('５西部地区'!O29+'3東部地区 '!O29+'４中部地区 '!O29=0,"0",'５西部地区'!O29+'3東部地区 '!O29+'４中部地区 '!O29)</f>
        <v>0</v>
      </c>
      <c r="P29" s="11" t="str">
        <f>IF(O29="0","　　―",(O29-N29)/N29*100)</f>
        <v>　　―</v>
      </c>
    </row>
    <row r="30" spans="1:16" ht="14.25" customHeight="1">
      <c r="A30" s="9">
        <v>9</v>
      </c>
      <c r="B30" s="13">
        <f>'５西部地区'!B30+'3東部地区 '!B30+'４中部地区 '!B30</f>
        <v>1285</v>
      </c>
      <c r="C30" s="10">
        <f>'５西部地区'!C30+'3東部地区 '!C30+'４中部地区 '!C30</f>
        <v>1031</v>
      </c>
      <c r="D30" s="11">
        <f t="shared" si="5"/>
        <v>-19.766536964980546</v>
      </c>
      <c r="E30" s="10">
        <f>'５西部地区'!E30+'3東部地区 '!E30+'４中部地区 '!E30</f>
        <v>578</v>
      </c>
      <c r="F30" s="10">
        <f>'５西部地区'!F30+'3東部地区 '!F30+'４中部地区 '!F30</f>
        <v>421</v>
      </c>
      <c r="G30" s="11">
        <f t="shared" si="6"/>
        <v>-27.162629757785467</v>
      </c>
      <c r="H30" s="10">
        <f>'５西部地区'!H30+'3東部地区 '!H30+'４中部地区 '!H30</f>
        <v>5</v>
      </c>
      <c r="I30" s="10">
        <f>'５西部地区'!I30+'3東部地区 '!I30+'４中部地区 '!I30</f>
        <v>7</v>
      </c>
      <c r="J30" s="11">
        <f t="shared" si="7"/>
        <v>40</v>
      </c>
      <c r="K30" s="10">
        <f>'５西部地区'!K30+'3東部地区 '!K30+'４中部地区 '!K30</f>
        <v>182</v>
      </c>
      <c r="L30" s="10">
        <f>'５西部地区'!L30+'3東部地区 '!L30+'４中部地区 '!L30</f>
        <v>431</v>
      </c>
      <c r="M30" s="11">
        <f t="shared" si="8"/>
        <v>136.8131868131868</v>
      </c>
      <c r="N30" s="13">
        <f>'５西部地区'!N30+'3東部地区 '!N30+'４中部地区 '!N30</f>
        <v>40</v>
      </c>
      <c r="O30" s="18">
        <f>IF('５西部地区'!O30+'3東部地区 '!O30+'４中部地区 '!O30=0,"0",'５西部地区'!O30+'3東部地区 '!O30+'４中部地区 '!O30)</f>
        <v>281</v>
      </c>
      <c r="P30" s="39">
        <f>IF(O30=0,0,IF(N30="0","　　―",(O30-N30)/N30*100))</f>
        <v>602.5</v>
      </c>
    </row>
    <row r="31" spans="1:16" ht="14.25" customHeight="1">
      <c r="A31" s="9">
        <v>10</v>
      </c>
      <c r="B31" s="13">
        <f>'５西部地区'!B31+'3東部地区 '!B31+'４中部地区 '!B31</f>
        <v>1484</v>
      </c>
      <c r="C31" s="10">
        <f>'５西部地区'!C31+'3東部地区 '!C31+'４中部地区 '!C31</f>
        <v>1124</v>
      </c>
      <c r="D31" s="11">
        <f t="shared" si="5"/>
        <v>-24.258760107816713</v>
      </c>
      <c r="E31" s="10">
        <f>'５西部地区'!E31+'3東部地区 '!E31+'４中部地区 '!E31</f>
        <v>847</v>
      </c>
      <c r="F31" s="10">
        <f>'５西部地区'!F31+'3東部地区 '!F31+'４中部地区 '!F31</f>
        <v>554</v>
      </c>
      <c r="G31" s="11">
        <f t="shared" si="6"/>
        <v>-34.5926800472255</v>
      </c>
      <c r="H31" s="10">
        <f>'５西部地区'!H31+'3東部地区 '!H31+'４中部地区 '!H31</f>
        <v>6</v>
      </c>
      <c r="I31" s="10">
        <f>'５西部地区'!I31+'3東部地区 '!I31+'４中部地区 '!I31</f>
        <v>5</v>
      </c>
      <c r="J31" s="11">
        <f t="shared" si="7"/>
        <v>-16.666666666666664</v>
      </c>
      <c r="K31" s="10">
        <f>'５西部地区'!K31+'3東部地区 '!K31+'４中部地区 '!K31</f>
        <v>464</v>
      </c>
      <c r="L31" s="10">
        <f>'５西部地区'!L31+'3東部地区 '!L31+'４中部地区 '!L31</f>
        <v>338</v>
      </c>
      <c r="M31" s="11">
        <f t="shared" si="8"/>
        <v>-27.155172413793103</v>
      </c>
      <c r="N31" s="13">
        <f>'５西部地区'!N31+'3東部地区 '!N31+'４中部地区 '!N31</f>
        <v>276</v>
      </c>
      <c r="O31" s="18">
        <f>IF('５西部地区'!O31+'3東部地区 '!O31+'４中部地区 '!O31=0,"0",'５西部地区'!O31+'3東部地区 '!O31+'４中部地区 '!O31)</f>
        <v>167</v>
      </c>
      <c r="P31" s="39">
        <f aca="true" t="shared" si="9" ref="P31:P36">IF(O31=0,0,IF(N31="0","　　―",(O31-N31)/N31*100))</f>
        <v>-39.492753623188406</v>
      </c>
    </row>
    <row r="32" spans="1:16" ht="14.25" customHeight="1">
      <c r="A32" s="9">
        <v>11</v>
      </c>
      <c r="B32" s="13">
        <f>'５西部地区'!B32+'3東部地区 '!B32+'４中部地区 '!B32</f>
        <v>966</v>
      </c>
      <c r="C32" s="10">
        <f>'５西部地区'!C32+'3東部地区 '!C32+'４中部地区 '!C32</f>
        <v>1079</v>
      </c>
      <c r="D32" s="11">
        <f t="shared" si="5"/>
        <v>11.697722567287784</v>
      </c>
      <c r="E32" s="10">
        <f>'５西部地区'!E32+'3東部地区 '!E32+'４中部地区 '!E32</f>
        <v>556</v>
      </c>
      <c r="F32" s="10">
        <f>'５西部地区'!F32+'3東部地区 '!F32+'４中部地区 '!F32</f>
        <v>480</v>
      </c>
      <c r="G32" s="11">
        <f t="shared" si="6"/>
        <v>-13.66906474820144</v>
      </c>
      <c r="H32" s="10">
        <f>'５西部地区'!H32+'3東部地区 '!H32+'４中部地区 '!H32</f>
        <v>8</v>
      </c>
      <c r="I32" s="10">
        <f>'５西部地区'!I32+'3東部地区 '!I32+'４中部地区 '!I32</f>
        <v>35</v>
      </c>
      <c r="J32" s="11">
        <f t="shared" si="7"/>
        <v>337.5</v>
      </c>
      <c r="K32" s="10">
        <f>'５西部地区'!K32+'3東部地区 '!K32+'４中部地区 '!K32</f>
        <v>149</v>
      </c>
      <c r="L32" s="10">
        <f>'５西部地区'!L32+'3東部地区 '!L32+'４中部地区 '!L32</f>
        <v>403</v>
      </c>
      <c r="M32" s="11">
        <f t="shared" si="8"/>
        <v>170.46979865771812</v>
      </c>
      <c r="N32" s="18" t="str">
        <f>"0"</f>
        <v>0</v>
      </c>
      <c r="O32" s="18">
        <f>IF('５西部地区'!O32+'3東部地区 '!O32+'４中部地区 '!O32=0,"0",'５西部地区'!O32+'3東部地区 '!O32+'４中部地区 '!O32)</f>
        <v>254</v>
      </c>
      <c r="P32" s="39" t="str">
        <f t="shared" si="9"/>
        <v>　　―</v>
      </c>
    </row>
    <row r="33" spans="1:16" ht="14.25" customHeight="1">
      <c r="A33" s="9">
        <v>12</v>
      </c>
      <c r="B33" s="13">
        <f>'５西部地区'!B33+'3東部地区 '!B33+'４中部地区 '!B33</f>
        <v>1148</v>
      </c>
      <c r="C33" s="10">
        <f>'５西部地区'!C33+'3東部地区 '!C33+'４中部地区 '!C33</f>
        <v>1041</v>
      </c>
      <c r="D33" s="11">
        <f t="shared" si="5"/>
        <v>-9.320557491289199</v>
      </c>
      <c r="E33" s="10">
        <f>'５西部地区'!E33+'3東部地区 '!E33+'４中部地区 '!E33</f>
        <v>633</v>
      </c>
      <c r="F33" s="10">
        <f>'５西部地区'!F33+'3東部地区 '!F33+'４中部地区 '!F33</f>
        <v>610</v>
      </c>
      <c r="G33" s="11">
        <f t="shared" si="6"/>
        <v>-3.6334913112164293</v>
      </c>
      <c r="H33" s="10">
        <f>'５西部地区'!H33+'3東部地区 '!H33+'４中部地区 '!H33</f>
        <v>78</v>
      </c>
      <c r="I33" s="10">
        <f>'５西部地区'!I33+'3東部地区 '!I33+'４中部地区 '!I33</f>
        <v>13</v>
      </c>
      <c r="J33" s="11">
        <f t="shared" si="7"/>
        <v>-83.33333333333334</v>
      </c>
      <c r="K33" s="10">
        <f>'５西部地区'!K33+'3東部地区 '!K33+'４中部地区 '!K33</f>
        <v>326</v>
      </c>
      <c r="L33" s="10">
        <f>'５西部地区'!L33+'3東部地区 '!L33+'４中部地区 '!L33</f>
        <v>181</v>
      </c>
      <c r="M33" s="11">
        <f t="shared" si="8"/>
        <v>-44.47852760736196</v>
      </c>
      <c r="N33" s="13">
        <f>'５西部地区'!N33+'3東部地区 '!N33+'４中部地区 '!N33</f>
        <v>179</v>
      </c>
      <c r="O33" s="18" t="str">
        <f>IF('５西部地区'!O33+'3東部地区 '!O33+'４中部地区 '!O33=0,"0",'５西部地区'!O33+'3東部地区 '!O33+'４中部地区 '!O33)</f>
        <v>0</v>
      </c>
      <c r="P33" s="39">
        <f t="shared" si="9"/>
        <v>-100</v>
      </c>
    </row>
    <row r="34" spans="1:16" ht="14.25" customHeight="1">
      <c r="A34" s="9">
        <v>1</v>
      </c>
      <c r="B34" s="13">
        <f>'５西部地区'!B34+'3東部地区 '!B34+'４中部地区 '!B34</f>
        <v>1476</v>
      </c>
      <c r="C34" s="10">
        <f>'５西部地区'!C34+'3東部地区 '!C34+'４中部地区 '!C34</f>
        <v>1035</v>
      </c>
      <c r="D34" s="11">
        <f t="shared" si="5"/>
        <v>-29.878048780487802</v>
      </c>
      <c r="E34" s="10">
        <f>'５西部地区'!E34+'3東部地区 '!E34+'４中部地区 '!E34</f>
        <v>917</v>
      </c>
      <c r="F34" s="10">
        <f>'５西部地区'!F34+'3東部地区 '!F34+'４中部地区 '!F34</f>
        <v>644</v>
      </c>
      <c r="G34" s="11">
        <f t="shared" si="6"/>
        <v>-29.770992366412212</v>
      </c>
      <c r="H34" s="10">
        <f>'５西部地区'!H34+'3東部地区 '!H34+'４中部地区 '!H34</f>
        <v>36</v>
      </c>
      <c r="I34" s="10">
        <f>'５西部地区'!I34+'3東部地区 '!I34+'４中部地区 '!I34</f>
        <v>21</v>
      </c>
      <c r="J34" s="11">
        <f t="shared" si="7"/>
        <v>-41.66666666666667</v>
      </c>
      <c r="K34" s="10">
        <f>'５西部地区'!K34+'3東部地区 '!K34+'４中部地区 '!K34</f>
        <v>234</v>
      </c>
      <c r="L34" s="10">
        <f>'５西部地区'!L34+'3東部地区 '!L34+'４中部地区 '!L34</f>
        <v>171</v>
      </c>
      <c r="M34" s="11">
        <f t="shared" si="8"/>
        <v>-26.923076923076923</v>
      </c>
      <c r="N34" s="18" t="str">
        <f>"0"</f>
        <v>0</v>
      </c>
      <c r="O34" s="18" t="str">
        <f>IF('５西部地区'!O34+'3東部地区 '!O34+'４中部地区 '!O34=0,"0",'５西部地区'!O34+'3東部地区 '!O34+'４中部地区 '!O34)</f>
        <v>0</v>
      </c>
      <c r="P34" s="39" t="str">
        <f t="shared" si="9"/>
        <v>　　―</v>
      </c>
    </row>
    <row r="35" spans="1:16" ht="14.25" customHeight="1">
      <c r="A35" s="9">
        <v>2</v>
      </c>
      <c r="B35" s="13">
        <f>'５西部地区'!B35+'3東部地区 '!B35+'４中部地区 '!B35</f>
        <v>1035</v>
      </c>
      <c r="C35" s="10">
        <v>1138</v>
      </c>
      <c r="D35" s="11">
        <f t="shared" si="5"/>
        <v>9.951690821256038</v>
      </c>
      <c r="E35" s="10">
        <f>'５西部地区'!E35+'3東部地区 '!E35+'４中部地区 '!E35</f>
        <v>442</v>
      </c>
      <c r="F35" s="10">
        <v>510</v>
      </c>
      <c r="G35" s="11">
        <f t="shared" si="6"/>
        <v>15.384615384615385</v>
      </c>
      <c r="H35" s="10">
        <f>'５西部地区'!H35+'3東部地区 '!H35+'４中部地区 '!H35</f>
        <v>6</v>
      </c>
      <c r="I35" s="10">
        <v>13</v>
      </c>
      <c r="J35" s="11">
        <f t="shared" si="7"/>
        <v>116.66666666666667</v>
      </c>
      <c r="K35" s="10">
        <f>'５西部地区'!K35+'3東部地区 '!K35+'４中部地区 '!K35</f>
        <v>262</v>
      </c>
      <c r="L35" s="10">
        <v>520</v>
      </c>
      <c r="M35" s="11">
        <f t="shared" si="8"/>
        <v>98.47328244274809</v>
      </c>
      <c r="N35" s="13">
        <f>'５西部地区'!N35+'3東部地区 '!N35+'４中部地区 '!N35</f>
        <v>71</v>
      </c>
      <c r="O35" s="10">
        <v>311</v>
      </c>
      <c r="P35" s="39">
        <f t="shared" si="9"/>
        <v>338.0281690140845</v>
      </c>
    </row>
    <row r="36" spans="1:16" ht="14.25" customHeight="1">
      <c r="A36" s="9">
        <v>3</v>
      </c>
      <c r="B36" s="13">
        <f>'５西部地区'!B36+'3東部地区 '!B36+'４中部地区 '!B36</f>
        <v>1278</v>
      </c>
      <c r="C36" s="10">
        <v>1053</v>
      </c>
      <c r="D36" s="11">
        <f>IF(C36=0,0,(C36-B36)/B36*100)</f>
        <v>-17.6056338028169</v>
      </c>
      <c r="E36" s="10">
        <f>'５西部地区'!E36+'3東部地区 '!E36+'４中部地区 '!E36</f>
        <v>429</v>
      </c>
      <c r="F36" s="10">
        <v>481</v>
      </c>
      <c r="G36" s="11">
        <f>IF(F36=0,0,(F36-E36)/E36*100)</f>
        <v>12.121212121212121</v>
      </c>
      <c r="H36" s="10">
        <f>'５西部地区'!H36+'3東部地区 '!H36+'４中部地区 '!H36</f>
        <v>4</v>
      </c>
      <c r="I36" s="10">
        <v>15</v>
      </c>
      <c r="J36" s="11">
        <f>IF(I36=0,0,(I36-H36)/H36*100)</f>
        <v>275</v>
      </c>
      <c r="K36" s="10">
        <f>'５西部地区'!K36+'3東部地区 '!K36+'４中部地区 '!K36</f>
        <v>432</v>
      </c>
      <c r="L36" s="10">
        <v>366</v>
      </c>
      <c r="M36" s="11">
        <f>IF(L36=0,0,(L36-K36)/K36*100)</f>
        <v>-15.277777777777779</v>
      </c>
      <c r="N36" s="13">
        <f>'５西部地区'!N36+'3東部地区 '!N36+'４中部地区 '!N36</f>
        <v>226</v>
      </c>
      <c r="O36" s="10">
        <v>190</v>
      </c>
      <c r="P36" s="39">
        <f t="shared" si="9"/>
        <v>-15.929203539823009</v>
      </c>
    </row>
    <row r="37" spans="1:16" ht="18" customHeight="1">
      <c r="A37" s="12" t="s">
        <v>62</v>
      </c>
      <c r="B37" s="13">
        <f>SUM(B25:B36)</f>
        <v>14480</v>
      </c>
      <c r="C37" s="10">
        <f>IF(C36=0,0,SUM(C25:C36))</f>
        <v>13829</v>
      </c>
      <c r="D37" s="11">
        <f t="shared" si="5"/>
        <v>-4.49585635359116</v>
      </c>
      <c r="E37" s="13">
        <f>SUM(E25:E36)</f>
        <v>7925</v>
      </c>
      <c r="F37" s="10">
        <f>IF(F36=0,0,SUM(F25:F36))</f>
        <v>6672</v>
      </c>
      <c r="G37" s="11">
        <f t="shared" si="6"/>
        <v>-15.810725552050473</v>
      </c>
      <c r="H37" s="13">
        <f>SUM(H25:H36)</f>
        <v>233</v>
      </c>
      <c r="I37" s="10">
        <f>IF(I36=0,0,SUM(I25:I36))</f>
        <v>179</v>
      </c>
      <c r="J37" s="11">
        <f t="shared" si="7"/>
        <v>-23.17596566523605</v>
      </c>
      <c r="K37" s="13">
        <f>SUM(K25:K36)</f>
        <v>3168</v>
      </c>
      <c r="L37" s="10">
        <f>IF(L36=0,0,SUM(L25:L36))</f>
        <v>3759</v>
      </c>
      <c r="M37" s="11">
        <f t="shared" si="8"/>
        <v>18.65530303030303</v>
      </c>
      <c r="N37" s="13">
        <f>SUM(N25:N36)</f>
        <v>1169</v>
      </c>
      <c r="O37" s="10">
        <f>IF(O36=0,0,SUM(O25:O36))</f>
        <v>1691</v>
      </c>
      <c r="P37" s="11">
        <f>IF(O37=0,0,(O37-N37)/N37*100)</f>
        <v>44.6535500427716</v>
      </c>
    </row>
    <row r="38" spans="1:16" ht="14.25" customHeight="1">
      <c r="A38" s="9" t="s">
        <v>6</v>
      </c>
      <c r="B38" s="13">
        <f>SUM(B25:B27)</f>
        <v>3512</v>
      </c>
      <c r="C38" s="10">
        <f>IF(C27=0,0,SUM(C25:C27))</f>
        <v>3349</v>
      </c>
      <c r="D38" s="11">
        <f t="shared" si="5"/>
        <v>-4.64123006833713</v>
      </c>
      <c r="E38" s="13">
        <f>SUM(E25:E27)</f>
        <v>2276</v>
      </c>
      <c r="F38" s="10">
        <f>IF(F27=0,0,SUM(F25:F27))</f>
        <v>1291</v>
      </c>
      <c r="G38" s="11">
        <f t="shared" si="6"/>
        <v>-43.27768014059754</v>
      </c>
      <c r="H38" s="13">
        <f>SUM(H25:H27)</f>
        <v>69</v>
      </c>
      <c r="I38" s="10">
        <f>IF(I27=0,0,SUM(I25:I27))</f>
        <v>61</v>
      </c>
      <c r="J38" s="11">
        <f t="shared" si="7"/>
        <v>-11.594202898550725</v>
      </c>
      <c r="K38" s="13">
        <f>SUM(K25:K27)</f>
        <v>603</v>
      </c>
      <c r="L38" s="10">
        <f>IF(L27=0,0,SUM(L25:L27))</f>
        <v>946</v>
      </c>
      <c r="M38" s="11">
        <f t="shared" si="8"/>
        <v>56.882255389718075</v>
      </c>
      <c r="N38" s="13">
        <f>SUM(N25:N27)</f>
        <v>174</v>
      </c>
      <c r="O38" s="10">
        <f>IF(O27=0,0,SUM(O25:O27))</f>
        <v>488</v>
      </c>
      <c r="P38" s="11">
        <f>IF(O38=0,0,(O38-N38)/N38*100)</f>
        <v>180.45977011494253</v>
      </c>
    </row>
    <row r="39" spans="1:16" ht="14.25" customHeight="1">
      <c r="A39" s="9" t="s">
        <v>7</v>
      </c>
      <c r="B39" s="13">
        <f>SUM(B28:B30)</f>
        <v>3581</v>
      </c>
      <c r="C39" s="10">
        <f>IF(C30=0,0,SUM(C28:C30))</f>
        <v>4010</v>
      </c>
      <c r="D39" s="11">
        <f t="shared" si="5"/>
        <v>11.979893884389835</v>
      </c>
      <c r="E39" s="13">
        <f>SUM(E28:E30)</f>
        <v>1825</v>
      </c>
      <c r="F39" s="10">
        <f>IF(F30=0,0,SUM(F28:F30))</f>
        <v>2102</v>
      </c>
      <c r="G39" s="11">
        <f t="shared" si="6"/>
        <v>15.178082191780822</v>
      </c>
      <c r="H39" s="13">
        <f>SUM(H28:H30)</f>
        <v>26</v>
      </c>
      <c r="I39" s="10">
        <f>IF(I30=0,0,SUM(I28:I30))</f>
        <v>16</v>
      </c>
      <c r="J39" s="11">
        <f t="shared" si="7"/>
        <v>-38.46153846153847</v>
      </c>
      <c r="K39" s="13">
        <f>SUM(K28:K30)</f>
        <v>698</v>
      </c>
      <c r="L39" s="10">
        <f>IF(L30=0,0,SUM(L28:L30))</f>
        <v>834</v>
      </c>
      <c r="M39" s="11">
        <f t="shared" si="8"/>
        <v>19.484240687679083</v>
      </c>
      <c r="N39" s="13">
        <f>SUM(N28:N30)</f>
        <v>243</v>
      </c>
      <c r="O39" s="10">
        <f>IF(O30=0,0,SUM(O28:O30))</f>
        <v>281</v>
      </c>
      <c r="P39" s="11">
        <f>IF(O39=0,0,(O39-N39)/N39*100)</f>
        <v>15.637860082304528</v>
      </c>
    </row>
    <row r="40" spans="1:16" ht="14.25" customHeight="1">
      <c r="A40" s="9" t="s">
        <v>8</v>
      </c>
      <c r="B40" s="13">
        <f>SUM(B31:B33)</f>
        <v>3598</v>
      </c>
      <c r="C40" s="10">
        <f>IF(C33=0,0,SUM(C31:C33))</f>
        <v>3244</v>
      </c>
      <c r="D40" s="11">
        <f t="shared" si="5"/>
        <v>-9.838799332962758</v>
      </c>
      <c r="E40" s="13">
        <f>SUM(E31:E33)</f>
        <v>2036</v>
      </c>
      <c r="F40" s="10">
        <f>IF(F33=0,0,SUM(F31:F33))</f>
        <v>1644</v>
      </c>
      <c r="G40" s="11">
        <f t="shared" si="6"/>
        <v>-19.25343811394892</v>
      </c>
      <c r="H40" s="13">
        <f>SUM(H31:H33)</f>
        <v>92</v>
      </c>
      <c r="I40" s="10">
        <f>IF(I33=0,0,SUM(I31:I33))</f>
        <v>53</v>
      </c>
      <c r="J40" s="11">
        <f t="shared" si="7"/>
        <v>-42.391304347826086</v>
      </c>
      <c r="K40" s="13">
        <f>SUM(K31:K33)</f>
        <v>939</v>
      </c>
      <c r="L40" s="10">
        <f>IF(L33=0,0,SUM(L31:L33))</f>
        <v>922</v>
      </c>
      <c r="M40" s="11">
        <f t="shared" si="8"/>
        <v>-1.810436634717785</v>
      </c>
      <c r="N40" s="13">
        <f>SUM(N31:N33)</f>
        <v>455</v>
      </c>
      <c r="O40" s="10">
        <f>IF(O33=0,0,SUM(O31:O33))</f>
        <v>421</v>
      </c>
      <c r="P40" s="11">
        <f>IF(O40=0,0,(O40-N40)/N40*100)</f>
        <v>-7.472527472527473</v>
      </c>
    </row>
    <row r="41" spans="1:16" ht="14.25" customHeight="1">
      <c r="A41" s="9" t="s">
        <v>9</v>
      </c>
      <c r="B41" s="13">
        <f>SUM(B34:B36)</f>
        <v>3789</v>
      </c>
      <c r="C41" s="10">
        <f>IF(C36=0,0,SUM(C34:C36))</f>
        <v>3226</v>
      </c>
      <c r="D41" s="11">
        <f t="shared" si="5"/>
        <v>-14.858801794668777</v>
      </c>
      <c r="E41" s="13">
        <f>SUM(E34:E36)</f>
        <v>1788</v>
      </c>
      <c r="F41" s="10">
        <f>IF(F36=0,0,SUM(F34:F36))</f>
        <v>1635</v>
      </c>
      <c r="G41" s="11">
        <f t="shared" si="6"/>
        <v>-8.557046979865772</v>
      </c>
      <c r="H41" s="13">
        <f>SUM(H34:H36)</f>
        <v>46</v>
      </c>
      <c r="I41" s="10">
        <f>IF(I36=0,0,SUM(I34:I36))</f>
        <v>49</v>
      </c>
      <c r="J41" s="11">
        <f t="shared" si="7"/>
        <v>6.521739130434782</v>
      </c>
      <c r="K41" s="13">
        <f>SUM(K34:K36)</f>
        <v>928</v>
      </c>
      <c r="L41" s="10">
        <f>IF(L36=0,0,SUM(L34:L36))</f>
        <v>1057</v>
      </c>
      <c r="M41" s="11">
        <f t="shared" si="8"/>
        <v>13.900862068965516</v>
      </c>
      <c r="N41" s="13">
        <f>SUM(N34:N36)</f>
        <v>297</v>
      </c>
      <c r="O41" s="10">
        <f>IF(O36=0,0,SUM(O34:O36))</f>
        <v>501</v>
      </c>
      <c r="P41" s="11">
        <f>IF(O41=0,0,(O41-N41)/N41*100)</f>
        <v>68.68686868686868</v>
      </c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  <ignoredErrors>
    <ignoredError sqref="N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C37" sqref="C37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41</v>
      </c>
      <c r="I1" s="6"/>
      <c r="J1" s="6"/>
      <c r="K1" s="2" t="s">
        <v>15</v>
      </c>
      <c r="N1" s="2" t="s">
        <v>16</v>
      </c>
    </row>
    <row r="2" spans="1:16" ht="14.25" customHeight="1">
      <c r="A2" s="63" t="s">
        <v>2</v>
      </c>
      <c r="B2" s="35" t="s">
        <v>43</v>
      </c>
      <c r="C2" s="35" t="s">
        <v>48</v>
      </c>
      <c r="D2" s="36" t="s">
        <v>3</v>
      </c>
      <c r="E2" s="35" t="s">
        <v>43</v>
      </c>
      <c r="F2" s="35" t="s">
        <v>47</v>
      </c>
      <c r="G2" s="36" t="s">
        <v>3</v>
      </c>
      <c r="H2" s="35" t="s">
        <v>43</v>
      </c>
      <c r="I2" s="35" t="s">
        <v>48</v>
      </c>
      <c r="J2" s="36" t="s">
        <v>3</v>
      </c>
      <c r="K2" s="35" t="s">
        <v>43</v>
      </c>
      <c r="L2" s="35" t="s">
        <v>47</v>
      </c>
      <c r="M2" s="36" t="s">
        <v>3</v>
      </c>
      <c r="N2" s="35" t="s">
        <v>43</v>
      </c>
      <c r="O2" s="35" t="s">
        <v>48</v>
      </c>
      <c r="P2" s="36" t="s">
        <v>3</v>
      </c>
    </row>
    <row r="3" spans="1:16" ht="14.25" customHeight="1">
      <c r="A3" s="64"/>
      <c r="B3" s="29" t="s">
        <v>4</v>
      </c>
      <c r="C3" s="29" t="s">
        <v>4</v>
      </c>
      <c r="D3" s="30" t="s">
        <v>5</v>
      </c>
      <c r="E3" s="29" t="s">
        <v>4</v>
      </c>
      <c r="F3" s="29" t="s">
        <v>4</v>
      </c>
      <c r="G3" s="30" t="s">
        <v>5</v>
      </c>
      <c r="H3" s="29" t="s">
        <v>4</v>
      </c>
      <c r="I3" s="29" t="s">
        <v>4</v>
      </c>
      <c r="J3" s="30" t="s">
        <v>5</v>
      </c>
      <c r="K3" s="29" t="s">
        <v>4</v>
      </c>
      <c r="L3" s="29" t="s">
        <v>4</v>
      </c>
      <c r="M3" s="30" t="s">
        <v>5</v>
      </c>
      <c r="N3" s="29" t="s">
        <v>4</v>
      </c>
      <c r="O3" s="29" t="s">
        <v>4</v>
      </c>
      <c r="P3" s="30" t="s">
        <v>5</v>
      </c>
    </row>
    <row r="4" spans="1:16" ht="14.25" customHeight="1">
      <c r="A4" s="9">
        <v>4</v>
      </c>
      <c r="B4" s="10">
        <v>502</v>
      </c>
      <c r="C4" s="10">
        <v>455</v>
      </c>
      <c r="D4" s="11">
        <f aca="true" t="shared" si="0" ref="D4:D20">IF(C4=0,0,(C4-B4)/B4*100)</f>
        <v>-9.362549800796813</v>
      </c>
      <c r="E4" s="10">
        <v>134</v>
      </c>
      <c r="F4" s="10">
        <v>62</v>
      </c>
      <c r="G4" s="11">
        <f aca="true" t="shared" si="1" ref="G4:G20">IF(F4=0,0,(F4-E4)/E4*100)</f>
        <v>-53.73134328358209</v>
      </c>
      <c r="H4" s="10">
        <v>3</v>
      </c>
      <c r="I4" s="10">
        <v>22</v>
      </c>
      <c r="J4" s="11">
        <f aca="true" t="shared" si="2" ref="J4:J20">IF(I4=0,0,(I4-H4)/H4*100)</f>
        <v>633.3333333333333</v>
      </c>
      <c r="K4" s="10">
        <v>404</v>
      </c>
      <c r="L4" s="10">
        <v>376</v>
      </c>
      <c r="M4" s="11">
        <f aca="true" t="shared" si="3" ref="M4:M20">IF(L4=0,0,(L4-K4)/K4*100)</f>
        <v>-6.9306930693069315</v>
      </c>
      <c r="N4" s="10">
        <v>232</v>
      </c>
      <c r="O4" s="10">
        <v>141</v>
      </c>
      <c r="P4" s="11">
        <f aca="true" t="shared" si="4" ref="P4:P20">IF(O4=0,0,(O4-N4)/N4*100)</f>
        <v>-39.224137931034484</v>
      </c>
    </row>
    <row r="5" spans="1:16" ht="14.25" customHeight="1">
      <c r="A5" s="9">
        <v>5</v>
      </c>
      <c r="B5" s="10">
        <v>488</v>
      </c>
      <c r="C5" s="10">
        <v>594</v>
      </c>
      <c r="D5" s="11">
        <f t="shared" si="0"/>
        <v>21.721311475409834</v>
      </c>
      <c r="E5" s="10">
        <v>49</v>
      </c>
      <c r="F5" s="10">
        <v>45</v>
      </c>
      <c r="G5" s="11">
        <f t="shared" si="1"/>
        <v>-8.16326530612245</v>
      </c>
      <c r="H5" s="10">
        <v>16</v>
      </c>
      <c r="I5" s="10">
        <v>14</v>
      </c>
      <c r="J5" s="11">
        <f t="shared" si="2"/>
        <v>-12.5</v>
      </c>
      <c r="K5" s="10">
        <v>369</v>
      </c>
      <c r="L5" s="10">
        <v>292</v>
      </c>
      <c r="M5" s="11">
        <f t="shared" si="3"/>
        <v>-20.867208672086722</v>
      </c>
      <c r="N5" s="10">
        <v>168</v>
      </c>
      <c r="O5" s="10">
        <v>347</v>
      </c>
      <c r="P5" s="11">
        <f t="shared" si="4"/>
        <v>106.54761904761905</v>
      </c>
    </row>
    <row r="6" spans="1:16" ht="14.25" customHeight="1">
      <c r="A6" s="9">
        <v>6</v>
      </c>
      <c r="B6" s="10">
        <v>677</v>
      </c>
      <c r="C6" s="10">
        <v>473</v>
      </c>
      <c r="D6" s="11">
        <f t="shared" si="0"/>
        <v>-30.132939438700145</v>
      </c>
      <c r="E6" s="10">
        <v>95</v>
      </c>
      <c r="F6" s="10">
        <v>82</v>
      </c>
      <c r="G6" s="11">
        <f t="shared" si="1"/>
        <v>-13.684210526315791</v>
      </c>
      <c r="H6" s="10">
        <v>42</v>
      </c>
      <c r="I6" s="10">
        <v>24</v>
      </c>
      <c r="J6" s="11">
        <f t="shared" si="2"/>
        <v>-42.857142857142854</v>
      </c>
      <c r="K6" s="10">
        <v>441</v>
      </c>
      <c r="L6" s="10">
        <v>399</v>
      </c>
      <c r="M6" s="11">
        <f t="shared" si="3"/>
        <v>-9.523809523809524</v>
      </c>
      <c r="N6" s="10">
        <v>331</v>
      </c>
      <c r="O6" s="10">
        <v>156</v>
      </c>
      <c r="P6" s="11">
        <f t="shared" si="4"/>
        <v>-52.87009063444109</v>
      </c>
    </row>
    <row r="7" spans="1:16" ht="14.25" customHeight="1">
      <c r="A7" s="9">
        <v>7</v>
      </c>
      <c r="B7" s="10">
        <v>576</v>
      </c>
      <c r="C7" s="10">
        <v>435</v>
      </c>
      <c r="D7" s="11">
        <f t="shared" si="0"/>
        <v>-24.479166666666664</v>
      </c>
      <c r="E7" s="10">
        <v>60</v>
      </c>
      <c r="F7" s="10">
        <v>61</v>
      </c>
      <c r="G7" s="11">
        <f t="shared" si="1"/>
        <v>1.6666666666666667</v>
      </c>
      <c r="H7" s="10">
        <v>9</v>
      </c>
      <c r="I7" s="10">
        <v>19</v>
      </c>
      <c r="J7" s="11">
        <f t="shared" si="2"/>
        <v>111.11111111111111</v>
      </c>
      <c r="K7" s="10">
        <v>388</v>
      </c>
      <c r="L7" s="10">
        <v>349</v>
      </c>
      <c r="M7" s="11">
        <f t="shared" si="3"/>
        <v>-10.051546391752577</v>
      </c>
      <c r="N7" s="10">
        <v>248</v>
      </c>
      <c r="O7" s="10">
        <v>147</v>
      </c>
      <c r="P7" s="11">
        <f t="shared" si="4"/>
        <v>-40.725806451612904</v>
      </c>
    </row>
    <row r="8" spans="1:16" ht="14.25" customHeight="1">
      <c r="A8" s="9">
        <v>8</v>
      </c>
      <c r="B8" s="10">
        <v>511</v>
      </c>
      <c r="C8" s="10">
        <v>874</v>
      </c>
      <c r="D8" s="11">
        <f t="shared" si="0"/>
        <v>71.0371819960861</v>
      </c>
      <c r="E8" s="10">
        <v>58</v>
      </c>
      <c r="F8" s="10">
        <v>93</v>
      </c>
      <c r="G8" s="11">
        <f t="shared" si="1"/>
        <v>60.3448275862069</v>
      </c>
      <c r="H8" s="10">
        <v>18</v>
      </c>
      <c r="I8" s="10">
        <v>28</v>
      </c>
      <c r="J8" s="11">
        <f t="shared" si="2"/>
        <v>55.55555555555556</v>
      </c>
      <c r="K8" s="10">
        <v>387</v>
      </c>
      <c r="L8" s="10">
        <v>577</v>
      </c>
      <c r="M8" s="11">
        <f t="shared" si="3"/>
        <v>49.09560723514212</v>
      </c>
      <c r="N8" s="10">
        <v>182</v>
      </c>
      <c r="O8" s="10">
        <v>390</v>
      </c>
      <c r="P8" s="11">
        <f t="shared" si="4"/>
        <v>114.28571428571428</v>
      </c>
    </row>
    <row r="9" spans="1:16" ht="14.25" customHeight="1">
      <c r="A9" s="9">
        <v>9</v>
      </c>
      <c r="B9" s="10">
        <v>530</v>
      </c>
      <c r="C9" s="10">
        <v>482</v>
      </c>
      <c r="D9" s="11">
        <f t="shared" si="0"/>
        <v>-9.056603773584905</v>
      </c>
      <c r="E9" s="10">
        <v>59</v>
      </c>
      <c r="F9" s="10">
        <v>83</v>
      </c>
      <c r="G9" s="11">
        <f t="shared" si="1"/>
        <v>40.67796610169492</v>
      </c>
      <c r="H9" s="10">
        <v>13</v>
      </c>
      <c r="I9" s="10">
        <v>21</v>
      </c>
      <c r="J9" s="11">
        <f t="shared" si="2"/>
        <v>61.53846153846154</v>
      </c>
      <c r="K9" s="10">
        <v>462</v>
      </c>
      <c r="L9" s="10">
        <v>324</v>
      </c>
      <c r="M9" s="11">
        <f t="shared" si="3"/>
        <v>-29.87012987012987</v>
      </c>
      <c r="N9" s="10">
        <v>127</v>
      </c>
      <c r="O9" s="10">
        <v>241</v>
      </c>
      <c r="P9" s="11">
        <f t="shared" si="4"/>
        <v>89.76377952755905</v>
      </c>
    </row>
    <row r="10" spans="1:16" ht="14.25" customHeight="1">
      <c r="A10" s="9">
        <v>10</v>
      </c>
      <c r="B10" s="10">
        <v>1002</v>
      </c>
      <c r="C10" s="10">
        <v>475</v>
      </c>
      <c r="D10" s="11">
        <f t="shared" si="0"/>
        <v>-52.59481037924152</v>
      </c>
      <c r="E10" s="10">
        <v>86</v>
      </c>
      <c r="F10" s="10">
        <v>51</v>
      </c>
      <c r="G10" s="11">
        <f t="shared" si="1"/>
        <v>-40.69767441860465</v>
      </c>
      <c r="H10" s="10">
        <v>32</v>
      </c>
      <c r="I10" s="10">
        <v>9</v>
      </c>
      <c r="J10" s="11">
        <f t="shared" si="2"/>
        <v>-71.875</v>
      </c>
      <c r="K10" s="10">
        <v>531</v>
      </c>
      <c r="L10" s="10">
        <v>374</v>
      </c>
      <c r="M10" s="11">
        <f t="shared" si="3"/>
        <v>-29.566854990583803</v>
      </c>
      <c r="N10" s="10">
        <v>557</v>
      </c>
      <c r="O10" s="10">
        <v>152</v>
      </c>
      <c r="P10" s="11">
        <f t="shared" si="4"/>
        <v>-72.71095152603232</v>
      </c>
    </row>
    <row r="11" spans="1:16" ht="14.25" customHeight="1">
      <c r="A11" s="9">
        <v>11</v>
      </c>
      <c r="B11" s="10">
        <v>405</v>
      </c>
      <c r="C11" s="10">
        <v>505</v>
      </c>
      <c r="D11" s="11">
        <f t="shared" si="0"/>
        <v>24.691358024691358</v>
      </c>
      <c r="E11" s="10">
        <v>69</v>
      </c>
      <c r="F11" s="10">
        <v>54</v>
      </c>
      <c r="G11" s="11">
        <f t="shared" si="1"/>
        <v>-21.73913043478261</v>
      </c>
      <c r="H11" s="10">
        <v>31</v>
      </c>
      <c r="I11" s="10">
        <v>23</v>
      </c>
      <c r="J11" s="11">
        <f t="shared" si="2"/>
        <v>-25.806451612903224</v>
      </c>
      <c r="K11" s="10">
        <v>352</v>
      </c>
      <c r="L11" s="10">
        <v>322</v>
      </c>
      <c r="M11" s="11">
        <f t="shared" si="3"/>
        <v>-8.522727272727272</v>
      </c>
      <c r="N11" s="10">
        <v>122</v>
      </c>
      <c r="O11" s="10">
        <v>237</v>
      </c>
      <c r="P11" s="11">
        <f t="shared" si="4"/>
        <v>94.26229508196722</v>
      </c>
    </row>
    <row r="12" spans="1:16" ht="14.25" customHeight="1">
      <c r="A12" s="9">
        <v>12</v>
      </c>
      <c r="B12" s="10">
        <v>609</v>
      </c>
      <c r="C12" s="10">
        <v>504</v>
      </c>
      <c r="D12" s="11">
        <f t="shared" si="0"/>
        <v>-17.24137931034483</v>
      </c>
      <c r="E12" s="10">
        <v>210</v>
      </c>
      <c r="F12" s="10">
        <v>59</v>
      </c>
      <c r="G12" s="11">
        <f t="shared" si="1"/>
        <v>-71.9047619047619</v>
      </c>
      <c r="H12" s="10">
        <v>77</v>
      </c>
      <c r="I12" s="10">
        <v>14</v>
      </c>
      <c r="J12" s="11">
        <f t="shared" si="2"/>
        <v>-81.81818181818183</v>
      </c>
      <c r="K12" s="10">
        <v>405</v>
      </c>
      <c r="L12" s="10">
        <v>377</v>
      </c>
      <c r="M12" s="11">
        <f t="shared" si="3"/>
        <v>-6.91358024691358</v>
      </c>
      <c r="N12" s="10">
        <v>414</v>
      </c>
      <c r="O12" s="10">
        <v>186</v>
      </c>
      <c r="P12" s="11">
        <f t="shared" si="4"/>
        <v>-55.072463768115945</v>
      </c>
    </row>
    <row r="13" spans="1:16" ht="14.25" customHeight="1">
      <c r="A13" s="9">
        <v>1</v>
      </c>
      <c r="B13" s="10">
        <v>540</v>
      </c>
      <c r="C13" s="10">
        <v>448</v>
      </c>
      <c r="D13" s="11">
        <f t="shared" si="0"/>
        <v>-17.037037037037038</v>
      </c>
      <c r="E13" s="10">
        <v>72</v>
      </c>
      <c r="F13" s="10">
        <v>50</v>
      </c>
      <c r="G13" s="11">
        <f t="shared" si="1"/>
        <v>-30.555555555555557</v>
      </c>
      <c r="H13" s="10">
        <v>27</v>
      </c>
      <c r="I13" s="10">
        <v>22</v>
      </c>
      <c r="J13" s="11">
        <f t="shared" si="2"/>
        <v>-18.51851851851852</v>
      </c>
      <c r="K13" s="10">
        <v>460</v>
      </c>
      <c r="L13" s="10">
        <v>348</v>
      </c>
      <c r="M13" s="11">
        <f t="shared" si="3"/>
        <v>-24.347826086956523</v>
      </c>
      <c r="N13" s="10">
        <v>152</v>
      </c>
      <c r="O13" s="10">
        <v>150</v>
      </c>
      <c r="P13" s="11">
        <f t="shared" si="4"/>
        <v>-1.3157894736842104</v>
      </c>
    </row>
    <row r="14" spans="1:16" ht="14.25" customHeight="1">
      <c r="A14" s="9">
        <v>2</v>
      </c>
      <c r="B14" s="10">
        <v>384</v>
      </c>
      <c r="C14" s="10">
        <v>452</v>
      </c>
      <c r="D14" s="11">
        <f t="shared" si="0"/>
        <v>17.708333333333336</v>
      </c>
      <c r="E14" s="10">
        <v>54</v>
      </c>
      <c r="F14" s="10">
        <v>52</v>
      </c>
      <c r="G14" s="11">
        <f t="shared" si="1"/>
        <v>-3.7037037037037033</v>
      </c>
      <c r="H14" s="10">
        <v>20</v>
      </c>
      <c r="I14" s="10">
        <v>23</v>
      </c>
      <c r="J14" s="11">
        <f t="shared" si="2"/>
        <v>15</v>
      </c>
      <c r="K14" s="10">
        <v>304</v>
      </c>
      <c r="L14" s="10">
        <v>366</v>
      </c>
      <c r="M14" s="11">
        <f t="shared" si="3"/>
        <v>20.394736842105264</v>
      </c>
      <c r="N14" s="10">
        <v>134</v>
      </c>
      <c r="O14" s="10">
        <v>138</v>
      </c>
      <c r="P14" s="11">
        <f t="shared" si="4"/>
        <v>2.9850746268656714</v>
      </c>
    </row>
    <row r="15" spans="1:16" ht="14.25" customHeight="1">
      <c r="A15" s="9">
        <v>3</v>
      </c>
      <c r="B15" s="10">
        <v>484</v>
      </c>
      <c r="C15" s="10">
        <v>505</v>
      </c>
      <c r="D15" s="11">
        <f t="shared" si="0"/>
        <v>4.338842975206612</v>
      </c>
      <c r="E15" s="10">
        <v>151</v>
      </c>
      <c r="F15" s="10">
        <v>128</v>
      </c>
      <c r="G15" s="11">
        <f t="shared" si="1"/>
        <v>-15.2317880794702</v>
      </c>
      <c r="H15" s="10">
        <v>30</v>
      </c>
      <c r="I15" s="10">
        <v>21</v>
      </c>
      <c r="J15" s="11">
        <f t="shared" si="2"/>
        <v>-30</v>
      </c>
      <c r="K15" s="10">
        <v>424</v>
      </c>
      <c r="L15" s="10">
        <v>331</v>
      </c>
      <c r="M15" s="11">
        <f t="shared" si="3"/>
        <v>-21.933962264150946</v>
      </c>
      <c r="N15" s="10">
        <v>211</v>
      </c>
      <c r="O15" s="10">
        <v>302</v>
      </c>
      <c r="P15" s="11">
        <f t="shared" si="4"/>
        <v>43.127962085308056</v>
      </c>
    </row>
    <row r="16" spans="1:16" ht="18" customHeight="1">
      <c r="A16" s="12" t="s">
        <v>62</v>
      </c>
      <c r="B16" s="10">
        <f>IF(B15=0,0,SUM(B4:B15))</f>
        <v>6708</v>
      </c>
      <c r="C16" s="10">
        <f>IF(C15=0,0,SUM(C4:C15))</f>
        <v>6202</v>
      </c>
      <c r="D16" s="11">
        <f t="shared" si="0"/>
        <v>-7.5432319618366135</v>
      </c>
      <c r="E16" s="10">
        <f>IF(E15=0,0,SUM(E4:E15))</f>
        <v>1097</v>
      </c>
      <c r="F16" s="10">
        <f>IF(F15=0,0,SUM(F4:F15))</f>
        <v>820</v>
      </c>
      <c r="G16" s="11">
        <f t="shared" si="1"/>
        <v>-25.250683682771196</v>
      </c>
      <c r="H16" s="10">
        <f>IF(H15=0,0,SUM(H4:H15))</f>
        <v>318</v>
      </c>
      <c r="I16" s="10">
        <f>IF(I15=0,0,SUM(I4:I15))</f>
        <v>240</v>
      </c>
      <c r="J16" s="11">
        <f t="shared" si="2"/>
        <v>-24.528301886792452</v>
      </c>
      <c r="K16" s="10">
        <f>IF(K15=0,0,SUM(K4:K15))</f>
        <v>4927</v>
      </c>
      <c r="L16" s="10">
        <f>IF(L15=0,0,SUM(L4:L15))</f>
        <v>4435</v>
      </c>
      <c r="M16" s="11">
        <f t="shared" si="3"/>
        <v>-9.98579257154455</v>
      </c>
      <c r="N16" s="10">
        <f>IF(N15=0,0,SUM(N4:N15))</f>
        <v>2878</v>
      </c>
      <c r="O16" s="10">
        <f>IF(O15=0,0,SUM(O4:O15))</f>
        <v>2587</v>
      </c>
      <c r="P16" s="11">
        <f t="shared" si="4"/>
        <v>-10.111188325225852</v>
      </c>
    </row>
    <row r="17" spans="1:16" ht="14.25" customHeight="1">
      <c r="A17" s="9" t="s">
        <v>6</v>
      </c>
      <c r="B17" s="10">
        <f>IF(B6=0,0,SUM(B4:B6))</f>
        <v>1667</v>
      </c>
      <c r="C17" s="10">
        <f>IF(C6=0,0,SUM(C4:C6))</f>
        <v>1522</v>
      </c>
      <c r="D17" s="11">
        <f t="shared" si="0"/>
        <v>-8.698260347930415</v>
      </c>
      <c r="E17" s="10">
        <f>IF(E6=0,0,SUM(E4:E6))</f>
        <v>278</v>
      </c>
      <c r="F17" s="10">
        <f>IF(F6=0,0,SUM(F4:F6))</f>
        <v>189</v>
      </c>
      <c r="G17" s="11">
        <f t="shared" si="1"/>
        <v>-32.014388489208635</v>
      </c>
      <c r="H17" s="10">
        <f>IF(H6=0,0,SUM(H4:H6))</f>
        <v>61</v>
      </c>
      <c r="I17" s="10">
        <f>IF(I6=0,0,SUM(I4:I6))</f>
        <v>60</v>
      </c>
      <c r="J17" s="11">
        <f t="shared" si="2"/>
        <v>-1.639344262295082</v>
      </c>
      <c r="K17" s="10">
        <f>IF(K6=0,0,SUM(K4:K6))</f>
        <v>1214</v>
      </c>
      <c r="L17" s="10">
        <f>IF(L6=0,0,SUM(L4:L6))</f>
        <v>1067</v>
      </c>
      <c r="M17" s="11">
        <f t="shared" si="3"/>
        <v>-12.108731466227347</v>
      </c>
      <c r="N17" s="10">
        <f>IF(N6=0,0,SUM(N4:N6))</f>
        <v>731</v>
      </c>
      <c r="O17" s="10">
        <f>IF(O6=0,0,SUM(O4:O6))</f>
        <v>644</v>
      </c>
      <c r="P17" s="11">
        <f t="shared" si="4"/>
        <v>-11.901504787961697</v>
      </c>
    </row>
    <row r="18" spans="1:16" ht="14.25" customHeight="1">
      <c r="A18" s="9" t="s">
        <v>7</v>
      </c>
      <c r="B18" s="10">
        <f>IF(B9=0,0,SUM(B7:B9))</f>
        <v>1617</v>
      </c>
      <c r="C18" s="10">
        <f>IF(C9=0,0,SUM(C7:C9))</f>
        <v>1791</v>
      </c>
      <c r="D18" s="11">
        <f t="shared" si="0"/>
        <v>10.760667903525047</v>
      </c>
      <c r="E18" s="10">
        <f>IF(E9=0,0,SUM(E7:E9))</f>
        <v>177</v>
      </c>
      <c r="F18" s="10">
        <f>IF(F9=0,0,SUM(F7:F9))</f>
        <v>237</v>
      </c>
      <c r="G18" s="11">
        <f t="shared" si="1"/>
        <v>33.89830508474576</v>
      </c>
      <c r="H18" s="10">
        <f>IF(H9=0,0,SUM(H7:H9))</f>
        <v>40</v>
      </c>
      <c r="I18" s="10">
        <f>IF(I9=0,0,SUM(I7:I9))</f>
        <v>68</v>
      </c>
      <c r="J18" s="11">
        <f t="shared" si="2"/>
        <v>70</v>
      </c>
      <c r="K18" s="10">
        <f>IF(K9=0,0,SUM(K7:K9))</f>
        <v>1237</v>
      </c>
      <c r="L18" s="10">
        <f>IF(L9=0,0,SUM(L7:L9))</f>
        <v>1250</v>
      </c>
      <c r="M18" s="11">
        <f t="shared" si="3"/>
        <v>1.0509296685529508</v>
      </c>
      <c r="N18" s="10">
        <f>IF(N9=0,0,SUM(N7:N9))</f>
        <v>557</v>
      </c>
      <c r="O18" s="10">
        <f>IF(O9=0,0,SUM(O7:O9))</f>
        <v>778</v>
      </c>
      <c r="P18" s="11">
        <f t="shared" si="4"/>
        <v>39.67684021543986</v>
      </c>
    </row>
    <row r="19" spans="1:16" ht="14.25" customHeight="1">
      <c r="A19" s="9" t="s">
        <v>8</v>
      </c>
      <c r="B19" s="10">
        <f>IF(B12=0,0,SUM(B10:B12))</f>
        <v>2016</v>
      </c>
      <c r="C19" s="10">
        <f>IF(C12=0,0,SUM(C10:C12))</f>
        <v>1484</v>
      </c>
      <c r="D19" s="11">
        <f t="shared" si="0"/>
        <v>-26.38888888888889</v>
      </c>
      <c r="E19" s="10">
        <f>IF(E12=0,0,SUM(E10:E12))</f>
        <v>365</v>
      </c>
      <c r="F19" s="10">
        <f>IF(F12=0,0,SUM(F10:F12))</f>
        <v>164</v>
      </c>
      <c r="G19" s="11">
        <f t="shared" si="1"/>
        <v>-55.06849315068493</v>
      </c>
      <c r="H19" s="10">
        <f>IF(H12=0,0,SUM(H10:H12))</f>
        <v>140</v>
      </c>
      <c r="I19" s="10">
        <f>IF(I12=0,0,SUM(I10:I12))</f>
        <v>46</v>
      </c>
      <c r="J19" s="11">
        <f t="shared" si="2"/>
        <v>-67.14285714285714</v>
      </c>
      <c r="K19" s="10">
        <f>IF(K12=0,0,SUM(K10:K12))</f>
        <v>1288</v>
      </c>
      <c r="L19" s="10">
        <f>IF(L12=0,0,SUM(L10:L12))</f>
        <v>1073</v>
      </c>
      <c r="M19" s="11">
        <f t="shared" si="3"/>
        <v>-16.69254658385093</v>
      </c>
      <c r="N19" s="10">
        <f>IF(N12=0,0,SUM(N10:N12))</f>
        <v>1093</v>
      </c>
      <c r="O19" s="10">
        <f>IF(O12=0,0,SUM(O10:O12))</f>
        <v>575</v>
      </c>
      <c r="P19" s="11">
        <f t="shared" si="4"/>
        <v>-47.392497712717294</v>
      </c>
    </row>
    <row r="20" spans="1:16" ht="14.25" customHeight="1">
      <c r="A20" s="9" t="s">
        <v>9</v>
      </c>
      <c r="B20" s="10">
        <f>IF(B15=0,0,SUM(B13:B15))</f>
        <v>1408</v>
      </c>
      <c r="C20" s="10">
        <f>IF(C15=0,0,SUM(C13:C15))</f>
        <v>1405</v>
      </c>
      <c r="D20" s="11">
        <f t="shared" si="0"/>
        <v>-0.2130681818181818</v>
      </c>
      <c r="E20" s="10">
        <f>IF(E15=0,0,SUM(E13:E15))</f>
        <v>277</v>
      </c>
      <c r="F20" s="10">
        <f>IF(F15=0,0,SUM(F13:F15))</f>
        <v>230</v>
      </c>
      <c r="G20" s="11">
        <f t="shared" si="1"/>
        <v>-16.967509025270758</v>
      </c>
      <c r="H20" s="10">
        <f>IF(H15=0,0,SUM(H13:H15))</f>
        <v>77</v>
      </c>
      <c r="I20" s="10">
        <f>IF(I15=0,0,SUM(I13:I15))</f>
        <v>66</v>
      </c>
      <c r="J20" s="11">
        <f t="shared" si="2"/>
        <v>-14.285714285714285</v>
      </c>
      <c r="K20" s="10">
        <f>IF(K15=0,0,SUM(K13:K15))</f>
        <v>1188</v>
      </c>
      <c r="L20" s="10">
        <f>IF(L15=0,0,SUM(L13:L15))</f>
        <v>1045</v>
      </c>
      <c r="M20" s="11">
        <f t="shared" si="3"/>
        <v>-12.037037037037036</v>
      </c>
      <c r="N20" s="10">
        <f>IF(N15=0,0,SUM(N13:N15))</f>
        <v>497</v>
      </c>
      <c r="O20" s="10">
        <f>IF(O15=0,0,SUM(O13:O15))</f>
        <v>590</v>
      </c>
      <c r="P20" s="11">
        <f t="shared" si="4"/>
        <v>18.712273641851105</v>
      </c>
    </row>
    <row r="21" spans="1:10" ht="5.2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8" customHeight="1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38</v>
      </c>
    </row>
    <row r="23" spans="1:16" ht="14.25" customHeight="1">
      <c r="A23" s="63" t="s">
        <v>2</v>
      </c>
      <c r="B23" s="35" t="s">
        <v>43</v>
      </c>
      <c r="C23" s="35" t="s">
        <v>47</v>
      </c>
      <c r="D23" s="36" t="s">
        <v>3</v>
      </c>
      <c r="E23" s="35" t="s">
        <v>43</v>
      </c>
      <c r="F23" s="35" t="s">
        <v>48</v>
      </c>
      <c r="G23" s="36" t="s">
        <v>3</v>
      </c>
      <c r="H23" s="35" t="s">
        <v>43</v>
      </c>
      <c r="I23" s="35" t="s">
        <v>47</v>
      </c>
      <c r="J23" s="36" t="s">
        <v>3</v>
      </c>
      <c r="K23" s="35" t="s">
        <v>43</v>
      </c>
      <c r="L23" s="35" t="s">
        <v>48</v>
      </c>
      <c r="M23" s="36" t="s">
        <v>3</v>
      </c>
      <c r="N23" s="35" t="s">
        <v>43</v>
      </c>
      <c r="O23" s="35" t="s">
        <v>53</v>
      </c>
      <c r="P23" s="36" t="s">
        <v>3</v>
      </c>
    </row>
    <row r="24" spans="1:16" ht="14.25" customHeight="1">
      <c r="A24" s="64"/>
      <c r="B24" s="29" t="s">
        <v>4</v>
      </c>
      <c r="C24" s="29" t="s">
        <v>4</v>
      </c>
      <c r="D24" s="30" t="s">
        <v>5</v>
      </c>
      <c r="E24" s="29" t="s">
        <v>4</v>
      </c>
      <c r="F24" s="29" t="s">
        <v>4</v>
      </c>
      <c r="G24" s="30" t="s">
        <v>5</v>
      </c>
      <c r="H24" s="29" t="s">
        <v>4</v>
      </c>
      <c r="I24" s="29" t="s">
        <v>4</v>
      </c>
      <c r="J24" s="30" t="s">
        <v>5</v>
      </c>
      <c r="K24" s="29" t="s">
        <v>4</v>
      </c>
      <c r="L24" s="29" t="s">
        <v>4</v>
      </c>
      <c r="M24" s="30" t="s">
        <v>5</v>
      </c>
      <c r="N24" s="29" t="s">
        <v>4</v>
      </c>
      <c r="O24" s="29" t="s">
        <v>4</v>
      </c>
      <c r="P24" s="30" t="s">
        <v>5</v>
      </c>
    </row>
    <row r="25" spans="1:16" ht="14.25" customHeight="1">
      <c r="A25" s="9">
        <v>4</v>
      </c>
      <c r="B25" s="10">
        <v>326</v>
      </c>
      <c r="C25" s="10">
        <v>313</v>
      </c>
      <c r="D25" s="11">
        <f aca="true" t="shared" si="5" ref="D25:D41">IF(C25=0,0,(C25-B25)/B25*100)</f>
        <v>-3.9877300613496933</v>
      </c>
      <c r="E25" s="10">
        <v>283</v>
      </c>
      <c r="F25" s="10">
        <v>156</v>
      </c>
      <c r="G25" s="11">
        <f aca="true" t="shared" si="6" ref="G25:G41">IF(F25=0,0,(F25-E25)/E25*100)</f>
        <v>-44.87632508833922</v>
      </c>
      <c r="H25" s="10">
        <v>4</v>
      </c>
      <c r="I25" s="10">
        <v>23</v>
      </c>
      <c r="J25" s="44">
        <f>IF(I25=0,0,IF(H25="0","　　―",(I25-H25)/H25*100))</f>
        <v>475</v>
      </c>
      <c r="K25" s="10">
        <v>23</v>
      </c>
      <c r="L25" s="10">
        <v>25</v>
      </c>
      <c r="M25" s="11">
        <f>IF(L25=0,0,(L25-K25)/K25*100)</f>
        <v>8.695652173913043</v>
      </c>
      <c r="N25" s="18" t="str">
        <f aca="true" t="shared" si="7" ref="N25:O31">"0"</f>
        <v>0</v>
      </c>
      <c r="O25" s="18" t="str">
        <f>"0"</f>
        <v>0</v>
      </c>
      <c r="P25" s="39" t="str">
        <f>IF(O25=0,0,IF(N25="0","　　―",(O25-N25)/N25*100))</f>
        <v>　　―</v>
      </c>
    </row>
    <row r="26" spans="1:16" ht="14.25" customHeight="1">
      <c r="A26" s="9">
        <v>5</v>
      </c>
      <c r="B26" s="10">
        <v>327</v>
      </c>
      <c r="C26" s="10">
        <v>282</v>
      </c>
      <c r="D26" s="11">
        <f t="shared" si="5"/>
        <v>-13.761467889908257</v>
      </c>
      <c r="E26" s="45">
        <v>175</v>
      </c>
      <c r="F26" s="45">
        <v>116</v>
      </c>
      <c r="G26" s="58">
        <f t="shared" si="6"/>
        <v>-33.714285714285715</v>
      </c>
      <c r="H26" s="45">
        <v>1</v>
      </c>
      <c r="I26" s="45">
        <v>1</v>
      </c>
      <c r="J26" s="59">
        <f aca="true" t="shared" si="8" ref="J26:J36">IF(I26=0,0,IF(H26="0","　　―",(I26-H26)/H26*100))</f>
        <v>0</v>
      </c>
      <c r="K26" s="45">
        <v>34</v>
      </c>
      <c r="L26" s="10">
        <v>240</v>
      </c>
      <c r="M26" s="11">
        <f aca="true" t="shared" si="9" ref="M26:M41">IF(L26=0,0,(L26-K26)/K26*100)</f>
        <v>605.8823529411765</v>
      </c>
      <c r="N26" s="18" t="str">
        <f t="shared" si="7"/>
        <v>0</v>
      </c>
      <c r="O26" s="18">
        <v>221</v>
      </c>
      <c r="P26" s="39" t="str">
        <f aca="true" t="shared" si="10" ref="P26:P41">IF(O26=0,0,IF(N26="0","　　―",(O26-N26)/N26*100))</f>
        <v>　　―</v>
      </c>
    </row>
    <row r="27" spans="1:16" ht="14.25" customHeight="1">
      <c r="A27" s="9">
        <v>6</v>
      </c>
      <c r="B27" s="10">
        <v>431</v>
      </c>
      <c r="C27" s="10">
        <v>367</v>
      </c>
      <c r="D27" s="11">
        <f t="shared" si="5"/>
        <v>-14.849187935034802</v>
      </c>
      <c r="E27" s="45">
        <v>301</v>
      </c>
      <c r="F27" s="45">
        <v>136</v>
      </c>
      <c r="G27" s="58">
        <f t="shared" si="6"/>
        <v>-54.81727574750831</v>
      </c>
      <c r="H27" s="45">
        <v>3</v>
      </c>
      <c r="I27" s="60" t="str">
        <f>"0"</f>
        <v>0</v>
      </c>
      <c r="J27" s="59" t="str">
        <f>IF(I27="0","　　―",IF(H27="0","　　―",(I27-H27)/H27*100))</f>
        <v>　　―</v>
      </c>
      <c r="K27" s="45">
        <v>37</v>
      </c>
      <c r="L27" s="10">
        <v>52</v>
      </c>
      <c r="M27" s="11">
        <f t="shared" si="9"/>
        <v>40.54054054054054</v>
      </c>
      <c r="N27" s="18" t="str">
        <f t="shared" si="7"/>
        <v>0</v>
      </c>
      <c r="O27" s="18" t="str">
        <f t="shared" si="7"/>
        <v>0</v>
      </c>
      <c r="P27" s="39" t="str">
        <f t="shared" si="10"/>
        <v>　　―</v>
      </c>
    </row>
    <row r="28" spans="1:16" ht="14.25" customHeight="1">
      <c r="A28" s="9">
        <v>7</v>
      </c>
      <c r="B28" s="10">
        <v>357</v>
      </c>
      <c r="C28" s="10">
        <v>272</v>
      </c>
      <c r="D28" s="11">
        <f t="shared" si="5"/>
        <v>-23.809523809523807</v>
      </c>
      <c r="E28" s="45">
        <v>238</v>
      </c>
      <c r="F28" s="45">
        <v>181</v>
      </c>
      <c r="G28" s="58">
        <f t="shared" si="6"/>
        <v>-23.949579831932773</v>
      </c>
      <c r="H28" s="45">
        <v>1</v>
      </c>
      <c r="I28" s="45">
        <v>3</v>
      </c>
      <c r="J28" s="59">
        <f>IF(I28=0,0,IF(H28="0","　　―",(I28-H28)/H28*100))</f>
        <v>200</v>
      </c>
      <c r="K28" s="45">
        <v>40</v>
      </c>
      <c r="L28" s="10">
        <v>40</v>
      </c>
      <c r="M28" s="11">
        <f t="shared" si="9"/>
        <v>0</v>
      </c>
      <c r="N28" s="18" t="str">
        <f t="shared" si="7"/>
        <v>0</v>
      </c>
      <c r="O28" s="18" t="str">
        <f t="shared" si="7"/>
        <v>0</v>
      </c>
      <c r="P28" s="39" t="str">
        <f t="shared" si="10"/>
        <v>　　―</v>
      </c>
    </row>
    <row r="29" spans="1:16" ht="14.25" customHeight="1">
      <c r="A29" s="9">
        <v>8</v>
      </c>
      <c r="B29" s="10">
        <v>342</v>
      </c>
      <c r="C29" s="10">
        <v>522</v>
      </c>
      <c r="D29" s="11">
        <f t="shared" si="5"/>
        <v>52.63157894736842</v>
      </c>
      <c r="E29" s="45">
        <v>175</v>
      </c>
      <c r="F29" s="45">
        <v>382</v>
      </c>
      <c r="G29" s="58">
        <f t="shared" si="6"/>
        <v>118.28571428571428</v>
      </c>
      <c r="H29" s="45">
        <v>6</v>
      </c>
      <c r="I29" s="45">
        <v>2</v>
      </c>
      <c r="J29" s="59">
        <f t="shared" si="8"/>
        <v>-66.66666666666666</v>
      </c>
      <c r="K29" s="45">
        <v>46</v>
      </c>
      <c r="L29" s="10">
        <v>61</v>
      </c>
      <c r="M29" s="11">
        <f t="shared" si="9"/>
        <v>32.608695652173914</v>
      </c>
      <c r="N29" s="18" t="str">
        <f t="shared" si="7"/>
        <v>0</v>
      </c>
      <c r="O29" s="18" t="str">
        <f t="shared" si="7"/>
        <v>0</v>
      </c>
      <c r="P29" s="39" t="str">
        <f t="shared" si="10"/>
        <v>　　―</v>
      </c>
    </row>
    <row r="30" spans="1:16" ht="14.25" customHeight="1">
      <c r="A30" s="9">
        <v>9</v>
      </c>
      <c r="B30" s="10">
        <v>363</v>
      </c>
      <c r="C30" s="10">
        <v>337</v>
      </c>
      <c r="D30" s="11">
        <f t="shared" si="5"/>
        <v>-7.162534435261708</v>
      </c>
      <c r="E30" s="45">
        <v>198</v>
      </c>
      <c r="F30" s="45">
        <v>188</v>
      </c>
      <c r="G30" s="58">
        <f t="shared" si="6"/>
        <v>-5.05050505050505</v>
      </c>
      <c r="H30" s="60" t="str">
        <f>"0"</f>
        <v>0</v>
      </c>
      <c r="I30" s="60">
        <v>3</v>
      </c>
      <c r="J30" s="59" t="str">
        <f t="shared" si="8"/>
        <v>　　―</v>
      </c>
      <c r="K30" s="45">
        <v>28</v>
      </c>
      <c r="L30" s="10">
        <v>37</v>
      </c>
      <c r="M30" s="11">
        <f t="shared" si="9"/>
        <v>32.142857142857146</v>
      </c>
      <c r="N30" s="18" t="str">
        <f t="shared" si="7"/>
        <v>0</v>
      </c>
      <c r="O30" s="18" t="str">
        <f t="shared" si="7"/>
        <v>0</v>
      </c>
      <c r="P30" s="39" t="str">
        <f>IF(O30="0","　　―",IF(N30="0","　　―",(O30-N30)/N30*100))</f>
        <v>　　―</v>
      </c>
    </row>
    <row r="31" spans="1:16" ht="14.25" customHeight="1">
      <c r="A31" s="9">
        <v>10</v>
      </c>
      <c r="B31" s="10">
        <v>440</v>
      </c>
      <c r="C31" s="10">
        <v>325</v>
      </c>
      <c r="D31" s="11">
        <f t="shared" si="5"/>
        <v>-26.136363636363637</v>
      </c>
      <c r="E31" s="10">
        <v>322</v>
      </c>
      <c r="F31" s="10">
        <v>167</v>
      </c>
      <c r="G31" s="11">
        <f t="shared" si="6"/>
        <v>-48.13664596273292</v>
      </c>
      <c r="H31" s="10">
        <v>3</v>
      </c>
      <c r="I31" s="10">
        <v>2</v>
      </c>
      <c r="J31" s="39">
        <f>IF(I31=0,0,IF(H31="0","　　―",(I31-H31)/H31*100))</f>
        <v>-33.33333333333333</v>
      </c>
      <c r="K31" s="10">
        <v>323</v>
      </c>
      <c r="L31" s="10">
        <v>32</v>
      </c>
      <c r="M31" s="11">
        <f t="shared" si="9"/>
        <v>-90.09287925696594</v>
      </c>
      <c r="N31" s="18">
        <v>258</v>
      </c>
      <c r="O31" s="18" t="str">
        <f t="shared" si="7"/>
        <v>0</v>
      </c>
      <c r="P31" s="39" t="str">
        <f>IF(O31="0","　　―",IF(N31="0","　　―",(O31-N31)/N31*100))</f>
        <v>　　―</v>
      </c>
    </row>
    <row r="32" spans="1:16" ht="14.25" customHeight="1">
      <c r="A32" s="9">
        <v>11</v>
      </c>
      <c r="B32" s="10">
        <v>329</v>
      </c>
      <c r="C32" s="10">
        <v>360</v>
      </c>
      <c r="D32" s="11">
        <f t="shared" si="5"/>
        <v>9.422492401215806</v>
      </c>
      <c r="E32" s="10">
        <v>96</v>
      </c>
      <c r="F32" s="10">
        <v>53</v>
      </c>
      <c r="G32" s="11">
        <f t="shared" si="6"/>
        <v>-44.79166666666667</v>
      </c>
      <c r="H32" s="10">
        <v>3</v>
      </c>
      <c r="I32" s="10">
        <v>31</v>
      </c>
      <c r="J32" s="39">
        <f t="shared" si="8"/>
        <v>933.3333333333334</v>
      </c>
      <c r="K32" s="10">
        <v>46</v>
      </c>
      <c r="L32" s="10">
        <v>115</v>
      </c>
      <c r="M32" s="11">
        <f t="shared" si="9"/>
        <v>150</v>
      </c>
      <c r="N32" s="18" t="str">
        <f>"0"</f>
        <v>0</v>
      </c>
      <c r="O32" s="18">
        <v>79</v>
      </c>
      <c r="P32" s="39" t="str">
        <f t="shared" si="10"/>
        <v>　　―</v>
      </c>
    </row>
    <row r="33" spans="1:16" ht="14.25" customHeight="1">
      <c r="A33" s="9">
        <v>12</v>
      </c>
      <c r="B33" s="10">
        <v>346</v>
      </c>
      <c r="C33" s="10">
        <v>325</v>
      </c>
      <c r="D33" s="11">
        <f t="shared" si="5"/>
        <v>-6.069364161849711</v>
      </c>
      <c r="E33" s="10">
        <v>234</v>
      </c>
      <c r="F33" s="10">
        <v>189</v>
      </c>
      <c r="G33" s="11">
        <f t="shared" si="6"/>
        <v>-19.230769230769234</v>
      </c>
      <c r="H33" s="10">
        <v>74</v>
      </c>
      <c r="I33" s="10">
        <v>10</v>
      </c>
      <c r="J33" s="39">
        <f t="shared" si="8"/>
        <v>-86.48648648648648</v>
      </c>
      <c r="K33" s="10">
        <v>165</v>
      </c>
      <c r="L33" s="10">
        <v>39</v>
      </c>
      <c r="M33" s="11">
        <f t="shared" si="9"/>
        <v>-76.36363636363637</v>
      </c>
      <c r="N33" s="18">
        <v>120</v>
      </c>
      <c r="O33" s="48" t="str">
        <f>"0"</f>
        <v>0</v>
      </c>
      <c r="P33" s="39">
        <f t="shared" si="10"/>
        <v>-100</v>
      </c>
    </row>
    <row r="34" spans="1:16" ht="14.25" customHeight="1">
      <c r="A34" s="9">
        <v>1</v>
      </c>
      <c r="B34" s="10">
        <v>382</v>
      </c>
      <c r="C34" s="10">
        <v>326</v>
      </c>
      <c r="D34" s="11">
        <f t="shared" si="5"/>
        <v>-14.659685863874344</v>
      </c>
      <c r="E34" s="10">
        <v>179</v>
      </c>
      <c r="F34" s="10">
        <v>131</v>
      </c>
      <c r="G34" s="11">
        <f t="shared" si="6"/>
        <v>-26.81564245810056</v>
      </c>
      <c r="H34" s="10">
        <v>13</v>
      </c>
      <c r="I34" s="10">
        <v>3</v>
      </c>
      <c r="J34" s="39">
        <f t="shared" si="8"/>
        <v>-76.92307692307693</v>
      </c>
      <c r="K34" s="10">
        <v>38</v>
      </c>
      <c r="L34" s="10">
        <v>38</v>
      </c>
      <c r="M34" s="11">
        <f t="shared" si="9"/>
        <v>0</v>
      </c>
      <c r="N34" s="18" t="str">
        <f>"0"</f>
        <v>0</v>
      </c>
      <c r="O34" s="48" t="str">
        <f>"0"</f>
        <v>0</v>
      </c>
      <c r="P34" s="39" t="str">
        <f t="shared" si="10"/>
        <v>　　―</v>
      </c>
    </row>
    <row r="35" spans="1:16" ht="14.25" customHeight="1">
      <c r="A35" s="9">
        <v>2</v>
      </c>
      <c r="B35" s="10">
        <v>330</v>
      </c>
      <c r="C35" s="10">
        <v>290</v>
      </c>
      <c r="D35" s="11">
        <f t="shared" si="5"/>
        <v>-12.121212121212121</v>
      </c>
      <c r="E35" s="10">
        <v>75</v>
      </c>
      <c r="F35" s="10">
        <v>145</v>
      </c>
      <c r="G35" s="11">
        <f t="shared" si="6"/>
        <v>93.33333333333333</v>
      </c>
      <c r="H35" s="18">
        <v>3</v>
      </c>
      <c r="I35" s="18">
        <v>5</v>
      </c>
      <c r="J35" s="39">
        <f t="shared" si="8"/>
        <v>66.66666666666666</v>
      </c>
      <c r="K35" s="10">
        <v>30</v>
      </c>
      <c r="L35" s="10">
        <v>64</v>
      </c>
      <c r="M35" s="11">
        <f t="shared" si="9"/>
        <v>113.33333333333333</v>
      </c>
      <c r="N35" s="18" t="str">
        <f>"0"</f>
        <v>0</v>
      </c>
      <c r="O35" s="48" t="str">
        <f>"0"</f>
        <v>0</v>
      </c>
      <c r="P35" s="39" t="str">
        <f t="shared" si="10"/>
        <v>　　―</v>
      </c>
    </row>
    <row r="36" spans="1:16" ht="14.25" customHeight="1">
      <c r="A36" s="9">
        <v>3</v>
      </c>
      <c r="B36" s="10">
        <v>372</v>
      </c>
      <c r="C36" s="10">
        <v>302</v>
      </c>
      <c r="D36" s="11">
        <f t="shared" si="5"/>
        <v>-18.817204301075268</v>
      </c>
      <c r="E36" s="10">
        <v>132</v>
      </c>
      <c r="F36" s="10">
        <v>163</v>
      </c>
      <c r="G36" s="11">
        <f t="shared" si="6"/>
        <v>23.484848484848484</v>
      </c>
      <c r="H36" s="10">
        <v>2</v>
      </c>
      <c r="I36" s="10">
        <v>5</v>
      </c>
      <c r="J36" s="39">
        <f t="shared" si="8"/>
        <v>150</v>
      </c>
      <c r="K36" s="10">
        <v>129</v>
      </c>
      <c r="L36" s="10">
        <v>163</v>
      </c>
      <c r="M36" s="11">
        <f t="shared" si="9"/>
        <v>26.356589147286826</v>
      </c>
      <c r="N36" s="18">
        <v>79</v>
      </c>
      <c r="O36" s="18">
        <v>125</v>
      </c>
      <c r="P36" s="39">
        <f t="shared" si="10"/>
        <v>58.22784810126582</v>
      </c>
    </row>
    <row r="37" spans="1:16" ht="18" customHeight="1">
      <c r="A37" s="12" t="s">
        <v>62</v>
      </c>
      <c r="B37" s="10">
        <f>IF(B36=0,0,SUM(B25:B36))</f>
        <v>4345</v>
      </c>
      <c r="C37" s="10">
        <f>IF(C36=0,0,SUM(C25:C36))</f>
        <v>4021</v>
      </c>
      <c r="D37" s="11">
        <f t="shared" si="5"/>
        <v>-7.456846950517837</v>
      </c>
      <c r="E37" s="10">
        <f>IF(E36=0,0,SUM(E25:E36))</f>
        <v>2408</v>
      </c>
      <c r="F37" s="10">
        <f>IF(F36=0,0,SUM(F25:F36))</f>
        <v>2007</v>
      </c>
      <c r="G37" s="11">
        <f t="shared" si="6"/>
        <v>-16.65282392026578</v>
      </c>
      <c r="H37" s="10">
        <f>IF(H36=0,0,SUM(H25:H36))</f>
        <v>113</v>
      </c>
      <c r="I37" s="10">
        <f>IF(I36=0,0,SUM(I25:I36))</f>
        <v>88</v>
      </c>
      <c r="J37" s="39">
        <f>IF(I37=0,0,IF(H37="0","　　―",(I37-H37)/H37*100))</f>
        <v>-22.123893805309734</v>
      </c>
      <c r="K37" s="10">
        <f>IF(K36=0,0,SUM(K25:K36))</f>
        <v>939</v>
      </c>
      <c r="L37" s="10">
        <f>IF(L36=0,0,SUM(L25:L36))</f>
        <v>906</v>
      </c>
      <c r="M37" s="11">
        <f>IF(L37=0,0,(L37-K37)/K37*100)</f>
        <v>-3.5143769968051117</v>
      </c>
      <c r="N37" s="10">
        <f>IF(N36=0,0,SUM(N25:N36))</f>
        <v>457</v>
      </c>
      <c r="O37" s="10">
        <f>IF(O36=0,0,SUM(O25:O36))</f>
        <v>425</v>
      </c>
      <c r="P37" s="39">
        <f t="shared" si="10"/>
        <v>-7.00218818380744</v>
      </c>
    </row>
    <row r="38" spans="1:16" ht="14.25" customHeight="1">
      <c r="A38" s="9" t="s">
        <v>6</v>
      </c>
      <c r="B38" s="10">
        <f>IF(B27=0,0,SUM(B25:B27))</f>
        <v>1084</v>
      </c>
      <c r="C38" s="10">
        <f>IF(C27=0,0,SUM(C25:C27))</f>
        <v>962</v>
      </c>
      <c r="D38" s="11">
        <f t="shared" si="5"/>
        <v>-11.254612546125461</v>
      </c>
      <c r="E38" s="10">
        <f>IF(E27=0,0,SUM(E25:E27))</f>
        <v>759</v>
      </c>
      <c r="F38" s="10">
        <f>IF(F27=0,0,SUM(F25:F27))</f>
        <v>408</v>
      </c>
      <c r="G38" s="11">
        <f t="shared" si="6"/>
        <v>-46.24505928853755</v>
      </c>
      <c r="H38" s="10">
        <f>IF(H27="",0,SUM(H25:H27))</f>
        <v>8</v>
      </c>
      <c r="I38" s="10">
        <f>IF(I27="",0,SUM(I25:I27))</f>
        <v>24</v>
      </c>
      <c r="J38" s="44">
        <f>IF(I38=0,0,IF(H38="0","　　―",(I38-H38)/H38*100))</f>
        <v>200</v>
      </c>
      <c r="K38" s="10">
        <f>IF(K27=0,0,SUM(K25:K27))</f>
        <v>94</v>
      </c>
      <c r="L38" s="10">
        <f>IF(L27=0,0,SUM(L25:L27))</f>
        <v>317</v>
      </c>
      <c r="M38" s="11">
        <f t="shared" si="9"/>
        <v>237.2340425531915</v>
      </c>
      <c r="N38" s="18" t="str">
        <f>"0"</f>
        <v>0</v>
      </c>
      <c r="O38" s="18">
        <f>IF(O27=0,0,SUM(O25:O27))</f>
        <v>221</v>
      </c>
      <c r="P38" s="39" t="str">
        <f t="shared" si="10"/>
        <v>　　―</v>
      </c>
    </row>
    <row r="39" spans="1:16" ht="14.25" customHeight="1">
      <c r="A39" s="9" t="s">
        <v>7</v>
      </c>
      <c r="B39" s="10">
        <f>IF(B30=0,0,SUM(B28:B30))</f>
        <v>1062</v>
      </c>
      <c r="C39" s="10">
        <f>IF(C30=0,0,SUM(C28:C30))</f>
        <v>1131</v>
      </c>
      <c r="D39" s="11">
        <f t="shared" si="5"/>
        <v>6.497175141242938</v>
      </c>
      <c r="E39" s="10">
        <f>IF(E30=0,0,SUM(E28:E30))</f>
        <v>611</v>
      </c>
      <c r="F39" s="10">
        <f>IF(F30=0,0,SUM(F28:F30))</f>
        <v>751</v>
      </c>
      <c r="G39" s="11">
        <f t="shared" si="6"/>
        <v>22.913256955810148</v>
      </c>
      <c r="H39" s="10">
        <f>IF(H30=0,0,SUM(H28:H30))</f>
        <v>7</v>
      </c>
      <c r="I39" s="10">
        <f>IF(I30=0,0,SUM(I28:I30))</f>
        <v>8</v>
      </c>
      <c r="J39" s="39">
        <f>IF(I39=0,0,IF(H39="0","　　―",(I39-H39)/H39*100))</f>
        <v>14.285714285714285</v>
      </c>
      <c r="K39" s="10">
        <f>IF(K30=0,0,SUM(K28:K30))</f>
        <v>114</v>
      </c>
      <c r="L39" s="10">
        <f>IF(L30=0,0,SUM(L28:L30))</f>
        <v>138</v>
      </c>
      <c r="M39" s="11">
        <f t="shared" si="9"/>
        <v>21.052631578947366</v>
      </c>
      <c r="N39" s="18" t="str">
        <f>"0"</f>
        <v>0</v>
      </c>
      <c r="O39" s="18" t="str">
        <f>IF(O30=0,0,IF(SUM(O28:O30)=0,"0",SUM(O28:O30)))</f>
        <v>0</v>
      </c>
      <c r="P39" s="39" t="str">
        <f t="shared" si="10"/>
        <v>　　―</v>
      </c>
    </row>
    <row r="40" spans="1:16" ht="14.25" customHeight="1">
      <c r="A40" s="9" t="s">
        <v>8</v>
      </c>
      <c r="B40" s="10">
        <f>IF(B33=0,0,SUM(B31:B33))</f>
        <v>1115</v>
      </c>
      <c r="C40" s="10">
        <f>IF(C33=0,0,SUM(C31:C33))</f>
        <v>1010</v>
      </c>
      <c r="D40" s="11">
        <f t="shared" si="5"/>
        <v>-9.417040358744394</v>
      </c>
      <c r="E40" s="10">
        <f>IF(E33=0,0,SUM(E31:E33))</f>
        <v>652</v>
      </c>
      <c r="F40" s="10">
        <f>IF(F33=0,0,SUM(F31:F33))</f>
        <v>409</v>
      </c>
      <c r="G40" s="11">
        <f t="shared" si="6"/>
        <v>-37.26993865030675</v>
      </c>
      <c r="H40" s="10">
        <f>IF(H33=0,0,SUM(H31:H33))</f>
        <v>80</v>
      </c>
      <c r="I40" s="10">
        <f>IF(I33=0,0,SUM(I31:I33))</f>
        <v>43</v>
      </c>
      <c r="J40" s="39">
        <f>IF(I40=0,0,IF(H40="0","　　―",(I40-H40)/H40*100))</f>
        <v>-46.25</v>
      </c>
      <c r="K40" s="10">
        <f>IF(K33=0,0,SUM(K31:K33))</f>
        <v>534</v>
      </c>
      <c r="L40" s="10">
        <f>IF(L33=0,0,SUM(L31:L33))</f>
        <v>186</v>
      </c>
      <c r="M40" s="11">
        <f t="shared" si="9"/>
        <v>-65.1685393258427</v>
      </c>
      <c r="N40" s="10">
        <f>IF(N33=0,0,SUM(N31:N33))</f>
        <v>378</v>
      </c>
      <c r="O40" s="18">
        <f>IF(O33=0,0,SUM(O31:O33))</f>
        <v>79</v>
      </c>
      <c r="P40" s="39">
        <f t="shared" si="10"/>
        <v>-79.1005291005291</v>
      </c>
    </row>
    <row r="41" spans="1:16" ht="14.25" customHeight="1">
      <c r="A41" s="9" t="s">
        <v>9</v>
      </c>
      <c r="B41" s="10">
        <f>IF(B36=0,0,SUM(B34:B36))</f>
        <v>1084</v>
      </c>
      <c r="C41" s="10">
        <f>IF(C36=0,0,SUM(C34:C36))</f>
        <v>918</v>
      </c>
      <c r="D41" s="11">
        <f t="shared" si="5"/>
        <v>-15.313653136531366</v>
      </c>
      <c r="E41" s="10">
        <f>IF(E36=0,0,SUM(E34:E36))</f>
        <v>386</v>
      </c>
      <c r="F41" s="10">
        <f>IF(F36=0,0,SUM(F34:F36))</f>
        <v>439</v>
      </c>
      <c r="G41" s="11">
        <f t="shared" si="6"/>
        <v>13.730569948186528</v>
      </c>
      <c r="H41" s="10">
        <f>IF(H36=0,0,SUM(H34:H36))</f>
        <v>18</v>
      </c>
      <c r="I41" s="10">
        <f>IF(I36=0,0,SUM(I34:I36))</f>
        <v>13</v>
      </c>
      <c r="J41" s="39">
        <f>IF(I41=0,0,IF(H41="0","　　―",(I41-H41)/H41*100))</f>
        <v>-27.77777777777778</v>
      </c>
      <c r="K41" s="10">
        <f>IF(K36=0,0,SUM(K34:K36))</f>
        <v>197</v>
      </c>
      <c r="L41" s="10">
        <f>IF(L36=0,0,SUM(L34:L36))</f>
        <v>265</v>
      </c>
      <c r="M41" s="11">
        <f t="shared" si="9"/>
        <v>34.51776649746193</v>
      </c>
      <c r="N41" s="18">
        <f>IF(N36=0,0,SUM(N34:N36))</f>
        <v>79</v>
      </c>
      <c r="O41" s="18">
        <f>IF(O36=0,0,SUM(O34:O36))</f>
        <v>125</v>
      </c>
      <c r="P41" s="39">
        <f t="shared" si="10"/>
        <v>58.22784810126582</v>
      </c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7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0">
      <selection activeCell="A37" sqref="A37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41</v>
      </c>
      <c r="I1" s="6"/>
      <c r="J1" s="6"/>
      <c r="K1" s="2" t="s">
        <v>15</v>
      </c>
      <c r="N1" s="2" t="s">
        <v>16</v>
      </c>
    </row>
    <row r="2" spans="1:16" ht="14.25" customHeight="1">
      <c r="A2" s="63" t="s">
        <v>2</v>
      </c>
      <c r="B2" s="35" t="s">
        <v>43</v>
      </c>
      <c r="C2" s="35" t="s">
        <v>48</v>
      </c>
      <c r="D2" s="36" t="s">
        <v>3</v>
      </c>
      <c r="E2" s="35" t="s">
        <v>43</v>
      </c>
      <c r="F2" s="35" t="s">
        <v>48</v>
      </c>
      <c r="G2" s="36" t="s">
        <v>3</v>
      </c>
      <c r="H2" s="35" t="s">
        <v>43</v>
      </c>
      <c r="I2" s="35" t="s">
        <v>47</v>
      </c>
      <c r="J2" s="36" t="s">
        <v>3</v>
      </c>
      <c r="K2" s="35" t="s">
        <v>43</v>
      </c>
      <c r="L2" s="35" t="s">
        <v>48</v>
      </c>
      <c r="M2" s="36" t="s">
        <v>3</v>
      </c>
      <c r="N2" s="35" t="s">
        <v>43</v>
      </c>
      <c r="O2" s="35" t="s">
        <v>48</v>
      </c>
      <c r="P2" s="36" t="s">
        <v>3</v>
      </c>
    </row>
    <row r="3" spans="1:16" ht="14.25" customHeight="1">
      <c r="A3" s="64"/>
      <c r="B3" s="29" t="s">
        <v>4</v>
      </c>
      <c r="C3" s="29" t="s">
        <v>4</v>
      </c>
      <c r="D3" s="30" t="s">
        <v>5</v>
      </c>
      <c r="E3" s="29" t="s">
        <v>4</v>
      </c>
      <c r="F3" s="29" t="s">
        <v>4</v>
      </c>
      <c r="G3" s="30" t="s">
        <v>5</v>
      </c>
      <c r="H3" s="29" t="s">
        <v>4</v>
      </c>
      <c r="I3" s="29" t="s">
        <v>4</v>
      </c>
      <c r="J3" s="30" t="s">
        <v>5</v>
      </c>
      <c r="K3" s="29" t="s">
        <v>4</v>
      </c>
      <c r="L3" s="29" t="s">
        <v>4</v>
      </c>
      <c r="M3" s="30" t="s">
        <v>5</v>
      </c>
      <c r="N3" s="29" t="s">
        <v>4</v>
      </c>
      <c r="O3" s="29" t="s">
        <v>4</v>
      </c>
      <c r="P3" s="30" t="s">
        <v>5</v>
      </c>
    </row>
    <row r="4" spans="1:16" ht="14.25" customHeight="1">
      <c r="A4" s="9">
        <v>4</v>
      </c>
      <c r="B4" s="10">
        <v>777</v>
      </c>
      <c r="C4" s="10">
        <v>527</v>
      </c>
      <c r="D4" s="11">
        <f>IF(C4=0,0,(C4-B4)/B4*100)</f>
        <v>-32.17503217503218</v>
      </c>
      <c r="E4" s="10">
        <v>61</v>
      </c>
      <c r="F4" s="10">
        <v>65</v>
      </c>
      <c r="G4" s="11">
        <f>IF(F4=0,0,(F4-E4)/E4*100)</f>
        <v>6.557377049180328</v>
      </c>
      <c r="H4" s="10">
        <v>13</v>
      </c>
      <c r="I4" s="10">
        <v>19</v>
      </c>
      <c r="J4" s="11">
        <f>IF(I4=0,0,(I4-H4)/H4*100)</f>
        <v>46.15384615384615</v>
      </c>
      <c r="K4" s="10">
        <v>467</v>
      </c>
      <c r="L4" s="10">
        <v>348</v>
      </c>
      <c r="M4" s="11">
        <f>IF(L4=0,0,(L4-K4)/K4*100)</f>
        <v>-25.481798715203425</v>
      </c>
      <c r="N4" s="10">
        <v>371</v>
      </c>
      <c r="O4" s="10">
        <v>244</v>
      </c>
      <c r="P4" s="11">
        <f>IF(O4=0,0,(O4-N4)/N4*100)</f>
        <v>-34.23180592991914</v>
      </c>
    </row>
    <row r="5" spans="1:16" ht="14.25" customHeight="1">
      <c r="A5" s="9">
        <v>5</v>
      </c>
      <c r="B5" s="10">
        <v>388</v>
      </c>
      <c r="C5" s="10">
        <v>527</v>
      </c>
      <c r="D5" s="11">
        <f aca="true" t="shared" si="0" ref="D5:D20">IF(C5=0,0,(C5-B5)/B5*100)</f>
        <v>35.824742268041234</v>
      </c>
      <c r="E5" s="10">
        <v>46</v>
      </c>
      <c r="F5" s="10">
        <v>98</v>
      </c>
      <c r="G5" s="11">
        <f aca="true" t="shared" si="1" ref="G5:G20">IF(F5=0,0,(F5-E5)/E5*100)</f>
        <v>113.04347826086956</v>
      </c>
      <c r="H5" s="10">
        <v>13</v>
      </c>
      <c r="I5" s="10">
        <v>46</v>
      </c>
      <c r="J5" s="11">
        <f aca="true" t="shared" si="2" ref="J5:J20">IF(I5=0,0,(I5-H5)/H5*100)</f>
        <v>253.84615384615384</v>
      </c>
      <c r="K5" s="10">
        <v>315</v>
      </c>
      <c r="L5" s="10">
        <v>330</v>
      </c>
      <c r="M5" s="11">
        <f aca="true" t="shared" si="3" ref="M5:M20">IF(L5=0,0,(L5-K5)/K5*100)</f>
        <v>4.761904761904762</v>
      </c>
      <c r="N5" s="10">
        <v>119</v>
      </c>
      <c r="O5" s="10">
        <v>295</v>
      </c>
      <c r="P5" s="11">
        <f aca="true" t="shared" si="4" ref="P5:P20">IF(O5=0,0,(O5-N5)/N5*100)</f>
        <v>147.89915966386556</v>
      </c>
    </row>
    <row r="6" spans="1:16" ht="14.25" customHeight="1">
      <c r="A6" s="9">
        <v>6</v>
      </c>
      <c r="B6" s="10">
        <v>842</v>
      </c>
      <c r="C6" s="10">
        <v>570</v>
      </c>
      <c r="D6" s="11">
        <f t="shared" si="0"/>
        <v>-32.304038004750595</v>
      </c>
      <c r="E6" s="10">
        <v>117</v>
      </c>
      <c r="F6" s="10">
        <v>161</v>
      </c>
      <c r="G6" s="11">
        <f t="shared" si="1"/>
        <v>37.60683760683761</v>
      </c>
      <c r="H6" s="10">
        <v>15</v>
      </c>
      <c r="I6" s="10">
        <v>61</v>
      </c>
      <c r="J6" s="11">
        <f t="shared" si="2"/>
        <v>306.6666666666667</v>
      </c>
      <c r="K6" s="10">
        <v>526</v>
      </c>
      <c r="L6" s="10">
        <v>464</v>
      </c>
      <c r="M6" s="11">
        <f t="shared" si="3"/>
        <v>-11.787072243346007</v>
      </c>
      <c r="N6" s="10">
        <v>433</v>
      </c>
      <c r="O6" s="10">
        <v>267</v>
      </c>
      <c r="P6" s="11">
        <f t="shared" si="4"/>
        <v>-38.33718244803695</v>
      </c>
    </row>
    <row r="7" spans="1:16" ht="14.25" customHeight="1">
      <c r="A7" s="9">
        <v>7</v>
      </c>
      <c r="B7" s="10">
        <v>734</v>
      </c>
      <c r="C7" s="10">
        <v>658</v>
      </c>
      <c r="D7" s="11">
        <f t="shared" si="0"/>
        <v>-10.354223433242508</v>
      </c>
      <c r="E7" s="10">
        <v>40</v>
      </c>
      <c r="F7" s="10">
        <v>88</v>
      </c>
      <c r="G7" s="11">
        <f t="shared" si="1"/>
        <v>120</v>
      </c>
      <c r="H7" s="10">
        <v>11</v>
      </c>
      <c r="I7" s="10">
        <v>28</v>
      </c>
      <c r="J7" s="11">
        <f t="shared" si="2"/>
        <v>154.54545454545453</v>
      </c>
      <c r="K7" s="10">
        <v>403</v>
      </c>
      <c r="L7" s="10">
        <v>521</v>
      </c>
      <c r="M7" s="11">
        <f t="shared" si="3"/>
        <v>29.280397022332505</v>
      </c>
      <c r="N7" s="10">
        <v>371</v>
      </c>
      <c r="O7" s="10">
        <v>225</v>
      </c>
      <c r="P7" s="11">
        <f t="shared" si="4"/>
        <v>-39.35309973045822</v>
      </c>
    </row>
    <row r="8" spans="1:16" ht="14.25" customHeight="1">
      <c r="A8" s="9">
        <v>8</v>
      </c>
      <c r="B8" s="10">
        <v>618</v>
      </c>
      <c r="C8" s="10">
        <v>1001</v>
      </c>
      <c r="D8" s="11">
        <f t="shared" si="0"/>
        <v>61.97411003236246</v>
      </c>
      <c r="E8" s="10">
        <v>71</v>
      </c>
      <c r="F8" s="10">
        <v>116</v>
      </c>
      <c r="G8" s="11">
        <f t="shared" si="1"/>
        <v>63.38028169014085</v>
      </c>
      <c r="H8" s="10">
        <v>28</v>
      </c>
      <c r="I8" s="10">
        <v>65</v>
      </c>
      <c r="J8" s="11">
        <f t="shared" si="2"/>
        <v>132.14285714285714</v>
      </c>
      <c r="K8" s="10">
        <v>345</v>
      </c>
      <c r="L8" s="10">
        <v>689</v>
      </c>
      <c r="M8" s="11">
        <f t="shared" si="3"/>
        <v>99.71014492753623</v>
      </c>
      <c r="N8" s="10">
        <v>344</v>
      </c>
      <c r="O8" s="10">
        <v>428</v>
      </c>
      <c r="P8" s="11">
        <f t="shared" si="4"/>
        <v>24.418604651162788</v>
      </c>
    </row>
    <row r="9" spans="1:16" ht="14.25" customHeight="1">
      <c r="A9" s="9">
        <v>9</v>
      </c>
      <c r="B9" s="10">
        <v>606</v>
      </c>
      <c r="C9" s="10">
        <v>416</v>
      </c>
      <c r="D9" s="11">
        <f t="shared" si="0"/>
        <v>-31.353135313531354</v>
      </c>
      <c r="E9" s="10">
        <v>78</v>
      </c>
      <c r="F9" s="10">
        <v>347</v>
      </c>
      <c r="G9" s="11">
        <f t="shared" si="1"/>
        <v>344.8717948717949</v>
      </c>
      <c r="H9" s="10">
        <v>32</v>
      </c>
      <c r="I9" s="10">
        <v>30</v>
      </c>
      <c r="J9" s="11">
        <f t="shared" si="2"/>
        <v>-6.25</v>
      </c>
      <c r="K9" s="10">
        <v>474</v>
      </c>
      <c r="L9" s="10">
        <v>336</v>
      </c>
      <c r="M9" s="11">
        <f t="shared" si="3"/>
        <v>-29.11392405063291</v>
      </c>
      <c r="N9" s="10">
        <v>210</v>
      </c>
      <c r="O9" s="10">
        <v>427</v>
      </c>
      <c r="P9" s="11">
        <f t="shared" si="4"/>
        <v>103.33333333333334</v>
      </c>
    </row>
    <row r="10" spans="1:16" ht="14.25" customHeight="1">
      <c r="A10" s="9">
        <v>10</v>
      </c>
      <c r="B10" s="10">
        <v>801</v>
      </c>
      <c r="C10" s="10">
        <v>770</v>
      </c>
      <c r="D10" s="11">
        <f t="shared" si="0"/>
        <v>-3.870162297128589</v>
      </c>
      <c r="E10" s="10">
        <v>84</v>
      </c>
      <c r="F10" s="10">
        <v>61</v>
      </c>
      <c r="G10" s="11">
        <f t="shared" si="1"/>
        <v>-27.380952380952383</v>
      </c>
      <c r="H10" s="10">
        <v>33</v>
      </c>
      <c r="I10" s="10">
        <v>14</v>
      </c>
      <c r="J10" s="11">
        <f t="shared" si="2"/>
        <v>-57.57575757575758</v>
      </c>
      <c r="K10" s="10">
        <v>540</v>
      </c>
      <c r="L10" s="10">
        <v>389</v>
      </c>
      <c r="M10" s="11">
        <f t="shared" si="3"/>
        <v>-27.962962962962962</v>
      </c>
      <c r="N10" s="10">
        <v>345</v>
      </c>
      <c r="O10" s="10">
        <v>442</v>
      </c>
      <c r="P10" s="11">
        <f t="shared" si="4"/>
        <v>28.115942028985508</v>
      </c>
    </row>
    <row r="11" spans="1:16" ht="14.25" customHeight="1">
      <c r="A11" s="9">
        <v>11</v>
      </c>
      <c r="B11" s="10">
        <v>519</v>
      </c>
      <c r="C11" s="10">
        <v>540</v>
      </c>
      <c r="D11" s="11">
        <f t="shared" si="0"/>
        <v>4.046242774566474</v>
      </c>
      <c r="E11" s="10">
        <v>51</v>
      </c>
      <c r="F11" s="10">
        <v>132</v>
      </c>
      <c r="G11" s="11">
        <f t="shared" si="1"/>
        <v>158.8235294117647</v>
      </c>
      <c r="H11" s="10">
        <v>16</v>
      </c>
      <c r="I11" s="10">
        <v>23</v>
      </c>
      <c r="J11" s="11">
        <f t="shared" si="2"/>
        <v>43.75</v>
      </c>
      <c r="K11" s="10">
        <v>358</v>
      </c>
      <c r="L11" s="10">
        <v>349</v>
      </c>
      <c r="M11" s="11">
        <f t="shared" si="3"/>
        <v>-2.5139664804469275</v>
      </c>
      <c r="N11" s="10">
        <v>212</v>
      </c>
      <c r="O11" s="10">
        <v>323</v>
      </c>
      <c r="P11" s="11">
        <f t="shared" si="4"/>
        <v>52.358490566037744</v>
      </c>
    </row>
    <row r="12" spans="1:16" ht="14.25" customHeight="1">
      <c r="A12" s="9">
        <v>12</v>
      </c>
      <c r="B12" s="10">
        <v>595</v>
      </c>
      <c r="C12" s="10">
        <v>548</v>
      </c>
      <c r="D12" s="11">
        <f t="shared" si="0"/>
        <v>-7.899159663865546</v>
      </c>
      <c r="E12" s="10">
        <v>132</v>
      </c>
      <c r="F12" s="10">
        <v>79</v>
      </c>
      <c r="G12" s="11">
        <f t="shared" si="1"/>
        <v>-40.15151515151515</v>
      </c>
      <c r="H12" s="18">
        <v>29</v>
      </c>
      <c r="I12" s="18">
        <v>31</v>
      </c>
      <c r="J12" s="39">
        <f t="shared" si="2"/>
        <v>6.896551724137931</v>
      </c>
      <c r="K12" s="10">
        <v>494</v>
      </c>
      <c r="L12" s="10">
        <v>382</v>
      </c>
      <c r="M12" s="11">
        <f t="shared" si="3"/>
        <v>-22.672064777327936</v>
      </c>
      <c r="N12" s="10">
        <v>233</v>
      </c>
      <c r="O12" s="10">
        <v>245</v>
      </c>
      <c r="P12" s="11">
        <f t="shared" si="4"/>
        <v>5.150214592274678</v>
      </c>
    </row>
    <row r="13" spans="1:16" ht="14.25" customHeight="1">
      <c r="A13" s="9">
        <v>1</v>
      </c>
      <c r="B13" s="10">
        <v>748</v>
      </c>
      <c r="C13" s="10">
        <v>597</v>
      </c>
      <c r="D13" s="11">
        <f t="shared" si="0"/>
        <v>-20.18716577540107</v>
      </c>
      <c r="E13" s="10">
        <v>105</v>
      </c>
      <c r="F13" s="10">
        <v>51</v>
      </c>
      <c r="G13" s="11">
        <f t="shared" si="1"/>
        <v>-51.42857142857142</v>
      </c>
      <c r="H13" s="10">
        <v>58</v>
      </c>
      <c r="I13" s="10">
        <v>22</v>
      </c>
      <c r="J13" s="11">
        <f t="shared" si="2"/>
        <v>-62.06896551724138</v>
      </c>
      <c r="K13" s="10">
        <v>537</v>
      </c>
      <c r="L13" s="10">
        <v>367</v>
      </c>
      <c r="M13" s="11">
        <f t="shared" si="3"/>
        <v>-31.65735567970205</v>
      </c>
      <c r="N13" s="10">
        <v>316</v>
      </c>
      <c r="O13" s="10">
        <v>281</v>
      </c>
      <c r="P13" s="11">
        <f t="shared" si="4"/>
        <v>-11.075949367088606</v>
      </c>
    </row>
    <row r="14" spans="1:16" ht="14.25" customHeight="1">
      <c r="A14" s="9">
        <v>2</v>
      </c>
      <c r="B14" s="10">
        <v>513</v>
      </c>
      <c r="C14" s="10">
        <v>836</v>
      </c>
      <c r="D14" s="11">
        <f t="shared" si="0"/>
        <v>62.96296296296296</v>
      </c>
      <c r="E14" s="10">
        <v>79</v>
      </c>
      <c r="F14" s="10">
        <v>101</v>
      </c>
      <c r="G14" s="11">
        <f t="shared" si="1"/>
        <v>27.848101265822784</v>
      </c>
      <c r="H14" s="10">
        <v>33</v>
      </c>
      <c r="I14" s="10">
        <v>30</v>
      </c>
      <c r="J14" s="11">
        <f t="shared" si="2"/>
        <v>-9.090909090909092</v>
      </c>
      <c r="K14" s="10">
        <v>381</v>
      </c>
      <c r="L14" s="10">
        <v>398</v>
      </c>
      <c r="M14" s="11">
        <f t="shared" si="3"/>
        <v>4.4619422572178475</v>
      </c>
      <c r="N14" s="10">
        <v>211</v>
      </c>
      <c r="O14" s="10">
        <v>539</v>
      </c>
      <c r="P14" s="11">
        <f t="shared" si="4"/>
        <v>155.45023696682466</v>
      </c>
    </row>
    <row r="15" spans="1:16" ht="14.25" customHeight="1">
      <c r="A15" s="9">
        <v>3</v>
      </c>
      <c r="B15" s="10">
        <v>624</v>
      </c>
      <c r="C15" s="10">
        <v>543</v>
      </c>
      <c r="D15" s="11">
        <f t="shared" si="0"/>
        <v>-12.980769230769232</v>
      </c>
      <c r="E15" s="10">
        <v>102</v>
      </c>
      <c r="F15" s="10">
        <v>64</v>
      </c>
      <c r="G15" s="11">
        <f t="shared" si="1"/>
        <v>-37.254901960784316</v>
      </c>
      <c r="H15" s="10">
        <v>45</v>
      </c>
      <c r="I15" s="10">
        <v>18</v>
      </c>
      <c r="J15" s="11">
        <f t="shared" si="2"/>
        <v>-60</v>
      </c>
      <c r="K15" s="10">
        <v>453</v>
      </c>
      <c r="L15" s="10">
        <v>326</v>
      </c>
      <c r="M15" s="11">
        <f t="shared" si="3"/>
        <v>-28.03532008830022</v>
      </c>
      <c r="N15" s="10">
        <v>273</v>
      </c>
      <c r="O15" s="10">
        <v>281</v>
      </c>
      <c r="P15" s="11">
        <f t="shared" si="4"/>
        <v>2.93040293040293</v>
      </c>
    </row>
    <row r="16" spans="1:16" ht="18" customHeight="1">
      <c r="A16" s="12" t="s">
        <v>62</v>
      </c>
      <c r="B16" s="10">
        <f>IF(B15=0,0,SUM(B4:B15))</f>
        <v>7765</v>
      </c>
      <c r="C16" s="10">
        <f>IF(C15=0,0,SUM(C4:C15))</f>
        <v>7533</v>
      </c>
      <c r="D16" s="11">
        <f t="shared" si="0"/>
        <v>-2.9877656149388283</v>
      </c>
      <c r="E16" s="10">
        <f>IF(E15=0,0,SUM(E4:E15))</f>
        <v>966</v>
      </c>
      <c r="F16" s="10">
        <f>IF(F15=0,0,SUM(F4:F15))</f>
        <v>1363</v>
      </c>
      <c r="G16" s="11">
        <f t="shared" si="1"/>
        <v>41.09730848861284</v>
      </c>
      <c r="H16" s="10">
        <f>IF(H15=0,0,SUM(H4:H15))</f>
        <v>326</v>
      </c>
      <c r="I16" s="10">
        <f>IF(I15=0,0,SUM(I4:I15))</f>
        <v>387</v>
      </c>
      <c r="J16" s="11">
        <f t="shared" si="2"/>
        <v>18.711656441717793</v>
      </c>
      <c r="K16" s="10">
        <f>IF(K15=0,0,SUM(K4:K15))</f>
        <v>5293</v>
      </c>
      <c r="L16" s="10">
        <f>IF(L15=0,0,SUM(L4:L15))</f>
        <v>4899</v>
      </c>
      <c r="M16" s="11">
        <f t="shared" si="3"/>
        <v>-7.443793689778953</v>
      </c>
      <c r="N16" s="10">
        <f>IF(N15=0,0,SUM(N4:N15))</f>
        <v>3438</v>
      </c>
      <c r="O16" s="10">
        <f>IF(O15=0,0,SUM(O4:O15))</f>
        <v>3997</v>
      </c>
      <c r="P16" s="11">
        <f t="shared" si="4"/>
        <v>16.259453170447934</v>
      </c>
    </row>
    <row r="17" spans="1:16" ht="14.25" customHeight="1">
      <c r="A17" s="9" t="s">
        <v>6</v>
      </c>
      <c r="B17" s="10">
        <f>IF(B6=0,0,SUM(B4:B6))</f>
        <v>2007</v>
      </c>
      <c r="C17" s="10">
        <f>IF(C6=0,0,SUM(C4:C6))</f>
        <v>1624</v>
      </c>
      <c r="D17" s="11">
        <f t="shared" si="0"/>
        <v>-19.083208769307426</v>
      </c>
      <c r="E17" s="10">
        <f>IF(E6=0,0,SUM(E4:E6))</f>
        <v>224</v>
      </c>
      <c r="F17" s="10">
        <f>IF(F6=0,0,SUM(F4:F6))</f>
        <v>324</v>
      </c>
      <c r="G17" s="11">
        <f t="shared" si="1"/>
        <v>44.642857142857146</v>
      </c>
      <c r="H17" s="10">
        <f>IF(H6=0,0,SUM(H4:H6))</f>
        <v>41</v>
      </c>
      <c r="I17" s="10">
        <f>IF(I6=0,0,SUM(I4:I6))</f>
        <v>126</v>
      </c>
      <c r="J17" s="11">
        <f t="shared" si="2"/>
        <v>207.3170731707317</v>
      </c>
      <c r="K17" s="10">
        <f>IF(K6=0,0,SUM(K4:K6))</f>
        <v>1308</v>
      </c>
      <c r="L17" s="10">
        <f>IF(L6=0,0,SUM(L4:L6))</f>
        <v>1142</v>
      </c>
      <c r="M17" s="11">
        <f t="shared" si="3"/>
        <v>-12.691131498470948</v>
      </c>
      <c r="N17" s="10">
        <f>IF(N6=0,0,SUM(N4:N6))</f>
        <v>923</v>
      </c>
      <c r="O17" s="10">
        <f>IF(O6=0,0,SUM(O4:O6))</f>
        <v>806</v>
      </c>
      <c r="P17" s="11">
        <f t="shared" si="4"/>
        <v>-12.676056338028168</v>
      </c>
    </row>
    <row r="18" spans="1:16" ht="14.25" customHeight="1">
      <c r="A18" s="9" t="s">
        <v>7</v>
      </c>
      <c r="B18" s="10">
        <f>IF(B9=0,0,SUM(B7:B9))</f>
        <v>1958</v>
      </c>
      <c r="C18" s="10">
        <f>IF(C9=0,0,SUM(C7:C9))</f>
        <v>2075</v>
      </c>
      <c r="D18" s="11">
        <f t="shared" si="0"/>
        <v>5.975485188968335</v>
      </c>
      <c r="E18" s="10">
        <f>IF(E9=0,0,SUM(E7:E9))</f>
        <v>189</v>
      </c>
      <c r="F18" s="10">
        <f>IF(F9=0,0,SUM(F7:F9))</f>
        <v>551</v>
      </c>
      <c r="G18" s="11">
        <f t="shared" si="1"/>
        <v>191.53439153439155</v>
      </c>
      <c r="H18" s="10">
        <f>IF(H9=0,0,SUM(H7:H9))</f>
        <v>71</v>
      </c>
      <c r="I18" s="10">
        <f>IF(I9=0,0,SUM(I7:I9))</f>
        <v>123</v>
      </c>
      <c r="J18" s="11">
        <f t="shared" si="2"/>
        <v>73.23943661971832</v>
      </c>
      <c r="K18" s="10">
        <f>IF(K9=0,0,SUM(K7:K9))</f>
        <v>1222</v>
      </c>
      <c r="L18" s="10">
        <f>IF(L9=0,0,SUM(L7:L9))</f>
        <v>1546</v>
      </c>
      <c r="M18" s="11">
        <f t="shared" si="3"/>
        <v>26.5139116202946</v>
      </c>
      <c r="N18" s="10">
        <f>IF(N9=0,0,SUM(N7:N9))</f>
        <v>925</v>
      </c>
      <c r="O18" s="10">
        <f>IF(O9=0,0,SUM(O7:O9))</f>
        <v>1080</v>
      </c>
      <c r="P18" s="11">
        <f t="shared" si="4"/>
        <v>16.756756756756758</v>
      </c>
    </row>
    <row r="19" spans="1:16" ht="14.25" customHeight="1">
      <c r="A19" s="9" t="s">
        <v>8</v>
      </c>
      <c r="B19" s="10">
        <f>IF(B12=0,0,SUM(B10:B12))</f>
        <v>1915</v>
      </c>
      <c r="C19" s="10">
        <f>IF(C12=0,0,SUM(C10:C12))</f>
        <v>1858</v>
      </c>
      <c r="D19" s="11">
        <f t="shared" si="0"/>
        <v>-2.9765013054830285</v>
      </c>
      <c r="E19" s="10">
        <f>IF(E12=0,0,SUM(E10:E12))</f>
        <v>267</v>
      </c>
      <c r="F19" s="10">
        <f>IF(F12=0,0,SUM(F10:F12))</f>
        <v>272</v>
      </c>
      <c r="G19" s="11">
        <f t="shared" si="1"/>
        <v>1.8726591760299627</v>
      </c>
      <c r="H19" s="10">
        <f>IF(H12=0,0,SUM(H10:H12))</f>
        <v>78</v>
      </c>
      <c r="I19" s="10">
        <f>IF(I12=0,0,SUM(I10:I12))</f>
        <v>68</v>
      </c>
      <c r="J19" s="11">
        <f t="shared" si="2"/>
        <v>-12.82051282051282</v>
      </c>
      <c r="K19" s="10">
        <f>IF(K12=0,0,SUM(K10:K12))</f>
        <v>1392</v>
      </c>
      <c r="L19" s="10">
        <f>IF(L12=0,0,SUM(L10:L12))</f>
        <v>1120</v>
      </c>
      <c r="M19" s="11">
        <f t="shared" si="3"/>
        <v>-19.54022988505747</v>
      </c>
      <c r="N19" s="10">
        <f>IF(N12=0,0,SUM(N10:N12))</f>
        <v>790</v>
      </c>
      <c r="O19" s="10">
        <f>IF(O12=0,0,SUM(O10:O12))</f>
        <v>1010</v>
      </c>
      <c r="P19" s="11">
        <f t="shared" si="4"/>
        <v>27.848101265822784</v>
      </c>
    </row>
    <row r="20" spans="1:16" ht="14.25" customHeight="1">
      <c r="A20" s="9" t="s">
        <v>9</v>
      </c>
      <c r="B20" s="10">
        <f>IF(B15=0,0,SUM(B13:B15))</f>
        <v>1885</v>
      </c>
      <c r="C20" s="10">
        <f>IF(C15=0,0,SUM(C13:C15))</f>
        <v>1976</v>
      </c>
      <c r="D20" s="11">
        <f t="shared" si="0"/>
        <v>4.827586206896552</v>
      </c>
      <c r="E20" s="10">
        <f>IF(E15=0,0,SUM(E13:E15))</f>
        <v>286</v>
      </c>
      <c r="F20" s="10">
        <f>IF(F15=0,0,SUM(F13:F15))</f>
        <v>216</v>
      </c>
      <c r="G20" s="11">
        <f t="shared" si="1"/>
        <v>-24.475524475524477</v>
      </c>
      <c r="H20" s="10">
        <f>IF(H15=0,0,SUM(H13:H15))</f>
        <v>136</v>
      </c>
      <c r="I20" s="10">
        <f>IF(I15=0,0,SUM(I13:I15))</f>
        <v>70</v>
      </c>
      <c r="J20" s="11">
        <f t="shared" si="2"/>
        <v>-48.529411764705884</v>
      </c>
      <c r="K20" s="10">
        <f>IF(K15=0,0,SUM(K13:K15))</f>
        <v>1371</v>
      </c>
      <c r="L20" s="10">
        <f>IF(L15=0,0,SUM(L13:L15))</f>
        <v>1091</v>
      </c>
      <c r="M20" s="11">
        <f t="shared" si="3"/>
        <v>-20.423048869438365</v>
      </c>
      <c r="N20" s="10">
        <f>IF(N15=0,0,SUM(N13:N15))</f>
        <v>800</v>
      </c>
      <c r="O20" s="10">
        <f>IF(O15=0,0,SUM(O13:O15))</f>
        <v>1101</v>
      </c>
      <c r="P20" s="11">
        <f t="shared" si="4"/>
        <v>37.625</v>
      </c>
    </row>
    <row r="21" spans="1:10" ht="5.2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8" customHeight="1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38</v>
      </c>
    </row>
    <row r="23" spans="1:16" ht="14.25" customHeight="1">
      <c r="A23" s="63" t="s">
        <v>2</v>
      </c>
      <c r="B23" s="35" t="s">
        <v>43</v>
      </c>
      <c r="C23" s="35" t="s">
        <v>47</v>
      </c>
      <c r="D23" s="36" t="s">
        <v>3</v>
      </c>
      <c r="E23" s="35" t="s">
        <v>43</v>
      </c>
      <c r="F23" s="35" t="s">
        <v>48</v>
      </c>
      <c r="G23" s="36" t="s">
        <v>3</v>
      </c>
      <c r="H23" s="35" t="s">
        <v>43</v>
      </c>
      <c r="I23" s="35" t="s">
        <v>48</v>
      </c>
      <c r="J23" s="36" t="s">
        <v>3</v>
      </c>
      <c r="K23" s="35" t="s">
        <v>43</v>
      </c>
      <c r="L23" s="35" t="s">
        <v>48</v>
      </c>
      <c r="M23" s="36" t="s">
        <v>3</v>
      </c>
      <c r="N23" s="35" t="s">
        <v>43</v>
      </c>
      <c r="O23" s="35" t="s">
        <v>48</v>
      </c>
      <c r="P23" s="36" t="s">
        <v>3</v>
      </c>
    </row>
    <row r="24" spans="1:16" ht="14.25" customHeight="1">
      <c r="A24" s="64"/>
      <c r="B24" s="29" t="s">
        <v>4</v>
      </c>
      <c r="C24" s="29" t="s">
        <v>4</v>
      </c>
      <c r="D24" s="30" t="s">
        <v>5</v>
      </c>
      <c r="E24" s="29" t="s">
        <v>4</v>
      </c>
      <c r="F24" s="29" t="s">
        <v>4</v>
      </c>
      <c r="G24" s="30" t="s">
        <v>5</v>
      </c>
      <c r="H24" s="29" t="s">
        <v>4</v>
      </c>
      <c r="I24" s="29" t="s">
        <v>4</v>
      </c>
      <c r="J24" s="30" t="s">
        <v>5</v>
      </c>
      <c r="K24" s="29" t="s">
        <v>4</v>
      </c>
      <c r="L24" s="29" t="s">
        <v>4</v>
      </c>
      <c r="M24" s="30" t="s">
        <v>5</v>
      </c>
      <c r="N24" s="29" t="s">
        <v>4</v>
      </c>
      <c r="O24" s="29" t="s">
        <v>4</v>
      </c>
      <c r="P24" s="30" t="s">
        <v>5</v>
      </c>
    </row>
    <row r="25" spans="1:16" ht="14.25" customHeight="1">
      <c r="A25" s="9">
        <v>4</v>
      </c>
      <c r="B25" s="10">
        <v>372</v>
      </c>
      <c r="C25" s="10">
        <v>328</v>
      </c>
      <c r="D25" s="11">
        <f>IF(C25=0,0,(C25-B25)/B25*100)</f>
        <v>-11.827956989247312</v>
      </c>
      <c r="E25" s="10">
        <v>358</v>
      </c>
      <c r="F25" s="10">
        <v>135</v>
      </c>
      <c r="G25" s="11">
        <f>IF(F25=0,0,(F25-E25)/E25*100)</f>
        <v>-62.290502793296085</v>
      </c>
      <c r="H25" s="18">
        <v>13</v>
      </c>
      <c r="I25" s="18">
        <v>2</v>
      </c>
      <c r="J25" s="39">
        <f>IF(I25=0,0,IF(H25="0","　　―",(I25-H25)/H25*100))</f>
        <v>-84.61538461538461</v>
      </c>
      <c r="K25" s="10">
        <v>95</v>
      </c>
      <c r="L25" s="10">
        <v>127</v>
      </c>
      <c r="M25" s="11">
        <f>IF(L25=0,0,(L25-K25)/K25*100)</f>
        <v>33.68421052631579</v>
      </c>
      <c r="N25" s="18">
        <v>40</v>
      </c>
      <c r="O25" s="18">
        <v>73</v>
      </c>
      <c r="P25" s="39">
        <f>IF(O25=0,0,IF(N25="0","　　―",(O25-N25)/N25*100))</f>
        <v>82.5</v>
      </c>
    </row>
    <row r="26" spans="1:16" ht="14.25" customHeight="1">
      <c r="A26" s="9">
        <v>5</v>
      </c>
      <c r="B26" s="10">
        <v>299</v>
      </c>
      <c r="C26" s="10">
        <v>303</v>
      </c>
      <c r="D26" s="11">
        <f aca="true" t="shared" si="5" ref="D26:D41">IF(C26=0,0,(C26-B26)/B26*100)</f>
        <v>1.3377926421404682</v>
      </c>
      <c r="E26" s="10">
        <v>96</v>
      </c>
      <c r="F26" s="10">
        <v>117</v>
      </c>
      <c r="G26" s="11">
        <f aca="true" t="shared" si="6" ref="G26:G41">IF(F26=0,0,(F26-E26)/E26*100)</f>
        <v>21.875</v>
      </c>
      <c r="H26" s="48" t="str">
        <f>"0"</f>
        <v>0</v>
      </c>
      <c r="I26" s="48">
        <v>7</v>
      </c>
      <c r="J26" s="39" t="str">
        <f aca="true" t="shared" si="7" ref="J26:J41">IF(I26=0,0,IF(H26="0","　　―",(I26-H26)/H26*100))</f>
        <v>　　―</v>
      </c>
      <c r="K26" s="10">
        <v>39</v>
      </c>
      <c r="L26" s="10">
        <v>198</v>
      </c>
      <c r="M26" s="11">
        <f aca="true" t="shared" si="8" ref="M26:M41">IF(L26=0,0,(L26-K26)/K26*100)</f>
        <v>407.6923076923077</v>
      </c>
      <c r="N26" s="18" t="str">
        <f>"0"</f>
        <v>0</v>
      </c>
      <c r="O26" s="18">
        <v>113</v>
      </c>
      <c r="P26" s="39" t="str">
        <f aca="true" t="shared" si="9" ref="P26:P41">IF(O26=0,0,IF(N26="0","　　―",(O26-N26)/N26*100))</f>
        <v>　　―</v>
      </c>
    </row>
    <row r="27" spans="1:16" ht="14.25" customHeight="1">
      <c r="A27" s="9">
        <v>6</v>
      </c>
      <c r="B27" s="10">
        <v>436</v>
      </c>
      <c r="C27" s="10">
        <v>420</v>
      </c>
      <c r="D27" s="11">
        <f t="shared" si="5"/>
        <v>-3.669724770642202</v>
      </c>
      <c r="E27" s="34">
        <v>276</v>
      </c>
      <c r="F27" s="34">
        <v>195</v>
      </c>
      <c r="G27" s="11">
        <f t="shared" si="6"/>
        <v>-29.347826086956523</v>
      </c>
      <c r="H27" s="34">
        <v>44</v>
      </c>
      <c r="I27" s="34">
        <v>3</v>
      </c>
      <c r="J27" s="39">
        <f t="shared" si="7"/>
        <v>-93.18181818181817</v>
      </c>
      <c r="K27" s="10">
        <v>203</v>
      </c>
      <c r="L27" s="10">
        <v>113</v>
      </c>
      <c r="M27" s="11">
        <f t="shared" si="8"/>
        <v>-44.33497536945813</v>
      </c>
      <c r="N27" s="10">
        <v>134</v>
      </c>
      <c r="O27" s="10">
        <v>30</v>
      </c>
      <c r="P27" s="39">
        <f t="shared" si="9"/>
        <v>-77.61194029850746</v>
      </c>
    </row>
    <row r="28" spans="1:16" ht="14.25" customHeight="1">
      <c r="A28" s="9">
        <v>7</v>
      </c>
      <c r="B28" s="10">
        <v>378</v>
      </c>
      <c r="C28" s="10">
        <v>436</v>
      </c>
      <c r="D28" s="11">
        <f t="shared" si="5"/>
        <v>15.343915343915343</v>
      </c>
      <c r="E28" s="10">
        <v>172</v>
      </c>
      <c r="F28" s="10">
        <v>246</v>
      </c>
      <c r="G28" s="11">
        <f t="shared" si="6"/>
        <v>43.02325581395349</v>
      </c>
      <c r="H28" s="34">
        <v>2</v>
      </c>
      <c r="I28" s="34">
        <v>2</v>
      </c>
      <c r="J28" s="39">
        <f t="shared" si="7"/>
        <v>0</v>
      </c>
      <c r="K28" s="10">
        <v>222</v>
      </c>
      <c r="L28" s="10">
        <v>62</v>
      </c>
      <c r="M28" s="11">
        <f t="shared" si="8"/>
        <v>-72.07207207207207</v>
      </c>
      <c r="N28" s="18">
        <v>159</v>
      </c>
      <c r="O28" s="18" t="str">
        <f>"0"</f>
        <v>0</v>
      </c>
      <c r="P28" s="39" t="str">
        <f>IF(O28=0,0,IF(N28="0","　　―",IF(O28="0","　　―",(O28-N28)/N28*100)))</f>
        <v>　　―</v>
      </c>
    </row>
    <row r="29" spans="1:16" ht="14.25" customHeight="1">
      <c r="A29" s="9">
        <v>8</v>
      </c>
      <c r="B29" s="10">
        <v>358</v>
      </c>
      <c r="C29" s="10">
        <v>580</v>
      </c>
      <c r="D29" s="11">
        <f t="shared" si="5"/>
        <v>62.01117318435754</v>
      </c>
      <c r="E29" s="10">
        <v>245</v>
      </c>
      <c r="F29" s="10">
        <v>431</v>
      </c>
      <c r="G29" s="11">
        <f t="shared" si="6"/>
        <v>75.91836734693878</v>
      </c>
      <c r="H29" s="18">
        <v>4</v>
      </c>
      <c r="I29" s="18" t="str">
        <f>"0"</f>
        <v>0</v>
      </c>
      <c r="J29" s="39" t="str">
        <f>IF(I29=0,0,IF(H29="0","　　―",IF(I29="0","　　―",(I29-H29)/H29*100)))</f>
        <v>　　―</v>
      </c>
      <c r="K29" s="10">
        <v>82</v>
      </c>
      <c r="L29" s="10">
        <v>106</v>
      </c>
      <c r="M29" s="11">
        <f t="shared" si="8"/>
        <v>29.268292682926827</v>
      </c>
      <c r="N29" s="18">
        <v>44</v>
      </c>
      <c r="O29" s="18" t="str">
        <f>"0"</f>
        <v>0</v>
      </c>
      <c r="P29" s="39" t="str">
        <f>IF(O29=0,0,IF(N29="0","　　―",IF(O29="0","　　―",(O29-N29)/N29*100)))</f>
        <v>　　―</v>
      </c>
    </row>
    <row r="30" spans="1:16" ht="14.25" customHeight="1">
      <c r="A30" s="9">
        <v>9</v>
      </c>
      <c r="B30" s="10">
        <v>427</v>
      </c>
      <c r="C30" s="10">
        <v>300</v>
      </c>
      <c r="D30" s="11">
        <f t="shared" si="5"/>
        <v>-29.7423887587822</v>
      </c>
      <c r="E30" s="10">
        <v>159</v>
      </c>
      <c r="F30" s="10">
        <v>117</v>
      </c>
      <c r="G30" s="11">
        <f t="shared" si="6"/>
        <v>-26.41509433962264</v>
      </c>
      <c r="H30" s="10">
        <v>1</v>
      </c>
      <c r="I30" s="18" t="str">
        <f>"0"</f>
        <v>0</v>
      </c>
      <c r="J30" s="39" t="str">
        <f>IF(I30=0,0,IF(H30="0","　　―",IF(I30="0","　　―",(I30-H30)/H30*100)))</f>
        <v>　　―</v>
      </c>
      <c r="K30" s="10">
        <v>97</v>
      </c>
      <c r="L30" s="10">
        <v>346</v>
      </c>
      <c r="M30" s="11">
        <f t="shared" si="8"/>
        <v>256.70103092783506</v>
      </c>
      <c r="N30" s="18">
        <v>40</v>
      </c>
      <c r="O30" s="18">
        <v>281</v>
      </c>
      <c r="P30" s="39">
        <f t="shared" si="9"/>
        <v>602.5</v>
      </c>
    </row>
    <row r="31" spans="1:16" ht="14.25" customHeight="1">
      <c r="A31" s="9">
        <v>10</v>
      </c>
      <c r="B31" s="10">
        <v>516</v>
      </c>
      <c r="C31" s="10">
        <v>353</v>
      </c>
      <c r="D31" s="11">
        <f t="shared" si="5"/>
        <v>-31.589147286821706</v>
      </c>
      <c r="E31" s="10">
        <v>283</v>
      </c>
      <c r="F31" s="10">
        <v>234</v>
      </c>
      <c r="G31" s="11">
        <f t="shared" si="6"/>
        <v>-17.314487632508836</v>
      </c>
      <c r="H31" s="18">
        <v>2</v>
      </c>
      <c r="I31" s="18">
        <v>1</v>
      </c>
      <c r="J31" s="39">
        <f t="shared" si="7"/>
        <v>-50</v>
      </c>
      <c r="K31" s="10">
        <v>84</v>
      </c>
      <c r="L31" s="10">
        <v>243</v>
      </c>
      <c r="M31" s="11">
        <f t="shared" si="8"/>
        <v>189.28571428571428</v>
      </c>
      <c r="N31" s="18">
        <v>18</v>
      </c>
      <c r="O31" s="18">
        <v>167</v>
      </c>
      <c r="P31" s="39">
        <f t="shared" si="9"/>
        <v>827.7777777777778</v>
      </c>
    </row>
    <row r="32" spans="1:16" ht="14.25" customHeight="1">
      <c r="A32" s="9">
        <v>11</v>
      </c>
      <c r="B32" s="10">
        <v>311</v>
      </c>
      <c r="C32" s="10">
        <v>318</v>
      </c>
      <c r="D32" s="11">
        <f t="shared" si="5"/>
        <v>2.2508038585209005</v>
      </c>
      <c r="E32" s="10">
        <v>205</v>
      </c>
      <c r="F32" s="10">
        <v>216</v>
      </c>
      <c r="G32" s="11">
        <f t="shared" si="6"/>
        <v>5.365853658536586</v>
      </c>
      <c r="H32" s="18" t="str">
        <f>"0"</f>
        <v>0</v>
      </c>
      <c r="I32" s="18">
        <v>2</v>
      </c>
      <c r="J32" s="39" t="str">
        <f>IF(I32=0,0,IF(H32="0","　　―",(I32-H32)/H32*100))</f>
        <v>　　―</v>
      </c>
      <c r="K32" s="10">
        <v>54</v>
      </c>
      <c r="L32" s="10">
        <v>136</v>
      </c>
      <c r="M32" s="11">
        <f t="shared" si="8"/>
        <v>151.85185185185185</v>
      </c>
      <c r="N32" s="18" t="str">
        <f>"0"</f>
        <v>0</v>
      </c>
      <c r="O32" s="18">
        <v>78</v>
      </c>
      <c r="P32" s="39" t="str">
        <f t="shared" si="9"/>
        <v>　　―</v>
      </c>
    </row>
    <row r="33" spans="1:16" ht="14.25" customHeight="1">
      <c r="A33" s="9">
        <v>12</v>
      </c>
      <c r="B33" s="10">
        <v>427</v>
      </c>
      <c r="C33" s="10">
        <v>305</v>
      </c>
      <c r="D33" s="11">
        <f t="shared" si="5"/>
        <v>-28.57142857142857</v>
      </c>
      <c r="E33" s="10">
        <v>233</v>
      </c>
      <c r="F33" s="10">
        <v>235</v>
      </c>
      <c r="G33" s="11">
        <f t="shared" si="6"/>
        <v>0.8583690987124464</v>
      </c>
      <c r="H33" s="18">
        <v>1</v>
      </c>
      <c r="I33" s="18">
        <v>1</v>
      </c>
      <c r="J33" s="39">
        <f t="shared" si="7"/>
        <v>0</v>
      </c>
      <c r="K33" s="10">
        <v>66</v>
      </c>
      <c r="L33" s="10">
        <v>86</v>
      </c>
      <c r="M33" s="11">
        <f t="shared" si="8"/>
        <v>30.303030303030305</v>
      </c>
      <c r="N33" s="18" t="str">
        <f>"0"</f>
        <v>0</v>
      </c>
      <c r="O33" s="48" t="str">
        <f>"0"</f>
        <v>0</v>
      </c>
      <c r="P33" s="39" t="str">
        <f t="shared" si="9"/>
        <v>　　―</v>
      </c>
    </row>
    <row r="34" spans="1:16" ht="14.25" customHeight="1">
      <c r="A34" s="9">
        <v>1</v>
      </c>
      <c r="B34" s="10">
        <v>406</v>
      </c>
      <c r="C34" s="10">
        <v>335</v>
      </c>
      <c r="D34" s="11">
        <f t="shared" si="5"/>
        <v>-17.48768472906404</v>
      </c>
      <c r="E34" s="10">
        <v>354</v>
      </c>
      <c r="F34" s="10">
        <v>244</v>
      </c>
      <c r="G34" s="11">
        <f t="shared" si="6"/>
        <v>-31.07344632768362</v>
      </c>
      <c r="H34" s="18">
        <v>20</v>
      </c>
      <c r="I34" s="18">
        <v>1</v>
      </c>
      <c r="J34" s="39">
        <f t="shared" si="7"/>
        <v>-95</v>
      </c>
      <c r="K34" s="10">
        <v>73</v>
      </c>
      <c r="L34" s="10">
        <v>68</v>
      </c>
      <c r="M34" s="11">
        <f t="shared" si="8"/>
        <v>-6.8493150684931505</v>
      </c>
      <c r="N34" s="18" t="str">
        <f>"0"</f>
        <v>0</v>
      </c>
      <c r="O34" s="48" t="str">
        <f>"0"</f>
        <v>0</v>
      </c>
      <c r="P34" s="39" t="str">
        <f t="shared" si="9"/>
        <v>　　―</v>
      </c>
    </row>
    <row r="35" spans="1:16" ht="14.25" customHeight="1">
      <c r="A35" s="9">
        <v>2</v>
      </c>
      <c r="B35" s="10">
        <v>329</v>
      </c>
      <c r="C35" s="10">
        <v>375</v>
      </c>
      <c r="D35" s="11">
        <f t="shared" si="5"/>
        <v>13.98176291793313</v>
      </c>
      <c r="E35" s="10">
        <v>156</v>
      </c>
      <c r="F35" s="10">
        <v>230</v>
      </c>
      <c r="G35" s="11">
        <f t="shared" si="6"/>
        <v>47.43589743589743</v>
      </c>
      <c r="H35" s="18">
        <v>1</v>
      </c>
      <c r="I35" s="18">
        <v>1</v>
      </c>
      <c r="J35" s="39">
        <f t="shared" si="7"/>
        <v>0</v>
      </c>
      <c r="K35" s="10">
        <v>106</v>
      </c>
      <c r="L35" s="10">
        <v>331</v>
      </c>
      <c r="M35" s="11">
        <f t="shared" si="8"/>
        <v>212.26415094339623</v>
      </c>
      <c r="N35" s="18" t="str">
        <f>"0"</f>
        <v>0</v>
      </c>
      <c r="O35" s="18">
        <v>252</v>
      </c>
      <c r="P35" s="39" t="str">
        <f t="shared" si="9"/>
        <v>　　―</v>
      </c>
    </row>
    <row r="36" spans="1:16" ht="14.25" customHeight="1">
      <c r="A36" s="9">
        <v>3</v>
      </c>
      <c r="B36" s="10">
        <v>414</v>
      </c>
      <c r="C36" s="10">
        <v>318</v>
      </c>
      <c r="D36" s="11">
        <f t="shared" si="5"/>
        <v>-23.18840579710145</v>
      </c>
      <c r="E36" s="10">
        <v>199</v>
      </c>
      <c r="F36" s="10">
        <v>142</v>
      </c>
      <c r="G36" s="11">
        <f t="shared" si="6"/>
        <v>-28.643216080402013</v>
      </c>
      <c r="H36" s="18">
        <v>2</v>
      </c>
      <c r="I36" s="18">
        <v>9</v>
      </c>
      <c r="J36" s="39">
        <f t="shared" si="7"/>
        <v>350</v>
      </c>
      <c r="K36" s="10">
        <v>111</v>
      </c>
      <c r="L36" s="10">
        <v>138</v>
      </c>
      <c r="M36" s="11">
        <f t="shared" si="8"/>
        <v>24.324324324324326</v>
      </c>
      <c r="N36" s="18">
        <v>27</v>
      </c>
      <c r="O36" s="18">
        <v>65</v>
      </c>
      <c r="P36" s="39">
        <f t="shared" si="9"/>
        <v>140.74074074074073</v>
      </c>
    </row>
    <row r="37" spans="1:16" ht="18" customHeight="1">
      <c r="A37" s="12" t="s">
        <v>62</v>
      </c>
      <c r="B37" s="10">
        <f>IF(B36=0,0,SUM(B25:B36))</f>
        <v>4673</v>
      </c>
      <c r="C37" s="10">
        <f>IF(C36=0,0,SUM(C25:C36))</f>
        <v>4371</v>
      </c>
      <c r="D37" s="11">
        <f t="shared" si="5"/>
        <v>-6.462657821527927</v>
      </c>
      <c r="E37" s="10">
        <f>IF(E36=0,0,SUM(E25:E36))</f>
        <v>2736</v>
      </c>
      <c r="F37" s="10">
        <f>IF(F36=0,0,SUM(F25:F36))</f>
        <v>2542</v>
      </c>
      <c r="G37" s="11">
        <f t="shared" si="6"/>
        <v>-7.090643274853801</v>
      </c>
      <c r="H37" s="10">
        <f>IF(H36=0,0,SUM(H25:H36))</f>
        <v>90</v>
      </c>
      <c r="I37" s="10">
        <f>IF(I36=0,0,SUM(I25:I36))</f>
        <v>29</v>
      </c>
      <c r="J37" s="39">
        <f t="shared" si="7"/>
        <v>-67.77777777777779</v>
      </c>
      <c r="K37" s="10">
        <f>IF(K36=0,0,SUM(K25:K36))</f>
        <v>1232</v>
      </c>
      <c r="L37" s="10">
        <f>IF(L36=0,0,SUM(L25:L36))</f>
        <v>1954</v>
      </c>
      <c r="M37" s="11">
        <f t="shared" si="8"/>
        <v>58.603896103896105</v>
      </c>
      <c r="N37" s="10">
        <f>IF(N36=0,0,SUM(N25:N36))</f>
        <v>462</v>
      </c>
      <c r="O37" s="10">
        <f>IF(O36=0,0,SUM(O25:O36))</f>
        <v>1059</v>
      </c>
      <c r="P37" s="39">
        <f t="shared" si="9"/>
        <v>129.2207792207792</v>
      </c>
    </row>
    <row r="38" spans="1:16" ht="14.25" customHeight="1">
      <c r="A38" s="9" t="s">
        <v>6</v>
      </c>
      <c r="B38" s="10">
        <f>IF(B27=0,0,SUM(B25:B27))</f>
        <v>1107</v>
      </c>
      <c r="C38" s="10">
        <f>IF(C27=0,0,SUM(C25:C27))</f>
        <v>1051</v>
      </c>
      <c r="D38" s="11">
        <f t="shared" si="5"/>
        <v>-5.058717253839205</v>
      </c>
      <c r="E38" s="10">
        <f>IF(E27=0,0,SUM(E25:E27))</f>
        <v>730</v>
      </c>
      <c r="F38" s="10">
        <f>IF(F27=0,0,SUM(F25:F27))</f>
        <v>447</v>
      </c>
      <c r="G38" s="11">
        <f t="shared" si="6"/>
        <v>-38.76712328767123</v>
      </c>
      <c r="H38" s="10">
        <f>IF(H27=0,0,SUM(H25:H27))</f>
        <v>57</v>
      </c>
      <c r="I38" s="10">
        <f>IF(I27=0,0,SUM(I25:I27))</f>
        <v>12</v>
      </c>
      <c r="J38" s="39">
        <f t="shared" si="7"/>
        <v>-78.94736842105263</v>
      </c>
      <c r="K38" s="10">
        <f>IF(K27=0,0,SUM(K25:K27))</f>
        <v>337</v>
      </c>
      <c r="L38" s="10">
        <f>IF(L27=0,0,SUM(L25:L27))</f>
        <v>438</v>
      </c>
      <c r="M38" s="11">
        <f t="shared" si="8"/>
        <v>29.970326409495552</v>
      </c>
      <c r="N38" s="10">
        <f>IF(N27="",0,SUM(N25:N27))</f>
        <v>174</v>
      </c>
      <c r="O38" s="10">
        <f>IF(O27=0,0,SUM(O25:O27))</f>
        <v>216</v>
      </c>
      <c r="P38" s="39">
        <f t="shared" si="9"/>
        <v>24.137931034482758</v>
      </c>
    </row>
    <row r="39" spans="1:16" ht="14.25" customHeight="1">
      <c r="A39" s="9" t="s">
        <v>7</v>
      </c>
      <c r="B39" s="10">
        <f>IF(B30=0,0,SUM(B28:B30))</f>
        <v>1163</v>
      </c>
      <c r="C39" s="10">
        <f>IF(C30=0,0,SUM(C28:C30))</f>
        <v>1316</v>
      </c>
      <c r="D39" s="11">
        <f t="shared" si="5"/>
        <v>13.155631986242478</v>
      </c>
      <c r="E39" s="10">
        <f>IF(E30=0,0,SUM(E28:E30))</f>
        <v>576</v>
      </c>
      <c r="F39" s="10">
        <f>IF(F30=0,0,SUM(F28:F30))</f>
        <v>794</v>
      </c>
      <c r="G39" s="11">
        <f t="shared" si="6"/>
        <v>37.84722222222222</v>
      </c>
      <c r="H39" s="10">
        <f>IF(H30=0,0,SUM(H28:H30))</f>
        <v>7</v>
      </c>
      <c r="I39" s="10">
        <f>IF(I30=0,0,SUM(I28:I30))</f>
        <v>2</v>
      </c>
      <c r="J39" s="39">
        <f t="shared" si="7"/>
        <v>-71.42857142857143</v>
      </c>
      <c r="K39" s="10">
        <f>IF(K30=0,0,SUM(K28:K30))</f>
        <v>401</v>
      </c>
      <c r="L39" s="10">
        <f>IF(L30=0,0,SUM(L28:L30))</f>
        <v>514</v>
      </c>
      <c r="M39" s="11">
        <f t="shared" si="8"/>
        <v>28.179551122194514</v>
      </c>
      <c r="N39" s="18" t="str">
        <f>"0"</f>
        <v>0</v>
      </c>
      <c r="O39" s="10">
        <f>IF(O30=0,0,SUM(O28:O30))</f>
        <v>281</v>
      </c>
      <c r="P39" s="39" t="str">
        <f t="shared" si="9"/>
        <v>　　―</v>
      </c>
    </row>
    <row r="40" spans="1:16" ht="14.25" customHeight="1">
      <c r="A40" s="9" t="s">
        <v>8</v>
      </c>
      <c r="B40" s="10">
        <f>IF(B33=0,0,SUM(B31:B33))</f>
        <v>1254</v>
      </c>
      <c r="C40" s="10">
        <f>IF(C33=0,0,SUM(C31:C33))</f>
        <v>976</v>
      </c>
      <c r="D40" s="11">
        <f t="shared" si="5"/>
        <v>-22.169059011164276</v>
      </c>
      <c r="E40" s="10">
        <f>IF(E33=0,0,SUM(E31:E33))</f>
        <v>721</v>
      </c>
      <c r="F40" s="10">
        <f>IF(F33=0,0,SUM(F31:F33))</f>
        <v>685</v>
      </c>
      <c r="G40" s="11">
        <f t="shared" si="6"/>
        <v>-4.993065187239944</v>
      </c>
      <c r="H40" s="10">
        <f>IF(H33=0,0,SUM(H31:H33))</f>
        <v>3</v>
      </c>
      <c r="I40" s="10">
        <f>IF(I33=0,0,SUM(I31:I33))</f>
        <v>4</v>
      </c>
      <c r="J40" s="39">
        <f t="shared" si="7"/>
        <v>33.33333333333333</v>
      </c>
      <c r="K40" s="10">
        <f>IF(K33=0,0,SUM(K31:K33))</f>
        <v>204</v>
      </c>
      <c r="L40" s="10">
        <f>IF(L33=0,0,SUM(L31:L33))</f>
        <v>465</v>
      </c>
      <c r="M40" s="11">
        <f t="shared" si="8"/>
        <v>127.94117647058823</v>
      </c>
      <c r="N40" s="18" t="str">
        <f>"0"</f>
        <v>0</v>
      </c>
      <c r="O40" s="10">
        <f>IF(O33=0,0,SUM(O31:O33))</f>
        <v>245</v>
      </c>
      <c r="P40" s="39" t="str">
        <f t="shared" si="9"/>
        <v>　　―</v>
      </c>
    </row>
    <row r="41" spans="1:16" ht="14.25" customHeight="1">
      <c r="A41" s="9" t="s">
        <v>9</v>
      </c>
      <c r="B41" s="10">
        <f>IF(B36=0,0,SUM(B34:B36))</f>
        <v>1149</v>
      </c>
      <c r="C41" s="10">
        <f>IF(C36=0,0,SUM(C34:C36))</f>
        <v>1028</v>
      </c>
      <c r="D41" s="11">
        <f t="shared" si="5"/>
        <v>-10.530896431679722</v>
      </c>
      <c r="E41" s="10">
        <f>IF(E36=0,0,SUM(E34:E36))</f>
        <v>709</v>
      </c>
      <c r="F41" s="10">
        <f>IF(F36=0,0,SUM(F34:F36))</f>
        <v>616</v>
      </c>
      <c r="G41" s="11">
        <f t="shared" si="6"/>
        <v>-13.117066290550069</v>
      </c>
      <c r="H41" s="10">
        <f>IF(H36=0,0,SUM(H34:H36))</f>
        <v>23</v>
      </c>
      <c r="I41" s="10">
        <f>IF(I36=0,0,SUM(I34:I36))</f>
        <v>11</v>
      </c>
      <c r="J41" s="39">
        <f t="shared" si="7"/>
        <v>-52.17391304347826</v>
      </c>
      <c r="K41" s="10">
        <f>IF(K36=0,0,SUM(K34:K36))</f>
        <v>290</v>
      </c>
      <c r="L41" s="10">
        <f>IF(L36=0,0,SUM(L34:L36))</f>
        <v>537</v>
      </c>
      <c r="M41" s="11">
        <f t="shared" si="8"/>
        <v>85.17241379310346</v>
      </c>
      <c r="N41" s="10">
        <f>IF(N36=0,0,SUM(N34:N36))</f>
        <v>27</v>
      </c>
      <c r="O41" s="10">
        <f>IF(O36=0,0,SUM(O34:O36))</f>
        <v>317</v>
      </c>
      <c r="P41" s="39">
        <f t="shared" si="9"/>
        <v>1074.0740740740741</v>
      </c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A37" sqref="A37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41</v>
      </c>
      <c r="I1" s="6"/>
      <c r="J1" s="6"/>
      <c r="K1" s="2" t="s">
        <v>15</v>
      </c>
      <c r="N1" s="2" t="s">
        <v>16</v>
      </c>
    </row>
    <row r="2" spans="1:16" ht="14.25" customHeight="1">
      <c r="A2" s="63" t="s">
        <v>2</v>
      </c>
      <c r="B2" s="35" t="s">
        <v>46</v>
      </c>
      <c r="C2" s="35" t="s">
        <v>47</v>
      </c>
      <c r="D2" s="36" t="s">
        <v>3</v>
      </c>
      <c r="E2" s="35" t="s">
        <v>43</v>
      </c>
      <c r="F2" s="35" t="s">
        <v>47</v>
      </c>
      <c r="G2" s="36" t="s">
        <v>3</v>
      </c>
      <c r="H2" s="35" t="s">
        <v>43</v>
      </c>
      <c r="I2" s="35" t="s">
        <v>48</v>
      </c>
      <c r="J2" s="36" t="s">
        <v>3</v>
      </c>
      <c r="K2" s="35" t="s">
        <v>43</v>
      </c>
      <c r="L2" s="35" t="s">
        <v>48</v>
      </c>
      <c r="M2" s="36" t="s">
        <v>3</v>
      </c>
      <c r="N2" s="35" t="s">
        <v>43</v>
      </c>
      <c r="O2" s="35" t="s">
        <v>47</v>
      </c>
      <c r="P2" s="36" t="s">
        <v>3</v>
      </c>
    </row>
    <row r="3" spans="1:16" ht="14.25" customHeight="1">
      <c r="A3" s="64"/>
      <c r="B3" s="29" t="s">
        <v>4</v>
      </c>
      <c r="C3" s="29" t="s">
        <v>4</v>
      </c>
      <c r="D3" s="30" t="s">
        <v>5</v>
      </c>
      <c r="E3" s="29" t="s">
        <v>4</v>
      </c>
      <c r="F3" s="29" t="s">
        <v>4</v>
      </c>
      <c r="G3" s="30" t="s">
        <v>5</v>
      </c>
      <c r="H3" s="29" t="s">
        <v>4</v>
      </c>
      <c r="I3" s="29" t="s">
        <v>4</v>
      </c>
      <c r="J3" s="30" t="s">
        <v>5</v>
      </c>
      <c r="K3" s="29" t="s">
        <v>4</v>
      </c>
      <c r="L3" s="29" t="s">
        <v>4</v>
      </c>
      <c r="M3" s="30" t="s">
        <v>5</v>
      </c>
      <c r="N3" s="29" t="s">
        <v>4</v>
      </c>
      <c r="O3" s="29" t="s">
        <v>4</v>
      </c>
      <c r="P3" s="30" t="s">
        <v>5</v>
      </c>
    </row>
    <row r="4" spans="1:16" ht="14.25" customHeight="1">
      <c r="A4" s="9">
        <v>4</v>
      </c>
      <c r="B4" s="10">
        <v>685</v>
      </c>
      <c r="C4" s="10">
        <v>454</v>
      </c>
      <c r="D4" s="11">
        <f>IF(C4=0,0,(C4-B4)/B4*100)</f>
        <v>-33.72262773722628</v>
      </c>
      <c r="E4" s="10">
        <v>104</v>
      </c>
      <c r="F4" s="10">
        <v>116</v>
      </c>
      <c r="G4" s="11">
        <f>IF(F4=0,0,(F4-E4)/E4*100)</f>
        <v>11.538461538461538</v>
      </c>
      <c r="H4" s="10">
        <v>30</v>
      </c>
      <c r="I4" s="10">
        <v>50</v>
      </c>
      <c r="J4" s="11">
        <f>IF(I4=0,0,(I4-H4)/H4*100)</f>
        <v>66.66666666666666</v>
      </c>
      <c r="K4" s="10">
        <v>495</v>
      </c>
      <c r="L4" s="10">
        <v>429</v>
      </c>
      <c r="M4" s="11">
        <f>IF(L4=0,0,(L4-K4)/K4*100)</f>
        <v>-13.333333333333334</v>
      </c>
      <c r="N4" s="10">
        <v>294</v>
      </c>
      <c r="O4" s="10">
        <v>141</v>
      </c>
      <c r="P4" s="11">
        <f>IF(O4=0,0,(O4-N4)/N4*100)</f>
        <v>-52.04081632653062</v>
      </c>
    </row>
    <row r="5" spans="1:16" ht="14.25" customHeight="1">
      <c r="A5" s="9">
        <v>5</v>
      </c>
      <c r="B5" s="10">
        <v>610</v>
      </c>
      <c r="C5" s="10">
        <v>449</v>
      </c>
      <c r="D5" s="11">
        <f aca="true" t="shared" si="0" ref="D5:D20">IF(C5=0,0,(C5-B5)/B5*100)</f>
        <v>-26.39344262295082</v>
      </c>
      <c r="E5" s="10">
        <v>151</v>
      </c>
      <c r="F5" s="10">
        <v>100</v>
      </c>
      <c r="G5" s="11">
        <f aca="true" t="shared" si="1" ref="G5:G20">IF(F5=0,0,(F5-E5)/E5*100)</f>
        <v>-33.77483443708609</v>
      </c>
      <c r="H5" s="10">
        <v>21</v>
      </c>
      <c r="I5" s="10">
        <v>37</v>
      </c>
      <c r="J5" s="11">
        <f aca="true" t="shared" si="2" ref="J5:J20">IF(I5=0,0,(I5-H5)/H5*100)</f>
        <v>76.19047619047619</v>
      </c>
      <c r="K5" s="10">
        <v>424</v>
      </c>
      <c r="L5" s="10">
        <v>366</v>
      </c>
      <c r="M5" s="11">
        <f aca="true" t="shared" si="3" ref="M5:M20">IF(L5=0,0,(L5-K5)/K5*100)</f>
        <v>-13.679245283018867</v>
      </c>
      <c r="N5" s="10">
        <v>337</v>
      </c>
      <c r="O5" s="10">
        <v>183</v>
      </c>
      <c r="P5" s="11">
        <f aca="true" t="shared" si="4" ref="P5:P20">IF(O5=0,0,(O5-N5)/N5*100)</f>
        <v>-45.6973293768546</v>
      </c>
    </row>
    <row r="6" spans="1:16" ht="14.25" customHeight="1">
      <c r="A6" s="9">
        <v>6</v>
      </c>
      <c r="B6" s="10">
        <v>536</v>
      </c>
      <c r="C6" s="10">
        <v>710</v>
      </c>
      <c r="D6" s="11">
        <f t="shared" si="0"/>
        <v>32.46268656716418</v>
      </c>
      <c r="E6" s="10">
        <v>198</v>
      </c>
      <c r="F6" s="10">
        <v>159</v>
      </c>
      <c r="G6" s="11">
        <f t="shared" si="1"/>
        <v>-19.696969696969695</v>
      </c>
      <c r="H6" s="10">
        <v>51</v>
      </c>
      <c r="I6" s="10">
        <v>67</v>
      </c>
      <c r="J6" s="11">
        <f t="shared" si="2"/>
        <v>31.372549019607842</v>
      </c>
      <c r="K6" s="10">
        <v>521</v>
      </c>
      <c r="L6" s="10">
        <v>541</v>
      </c>
      <c r="M6" s="11">
        <f t="shared" si="3"/>
        <v>3.8387715930902107</v>
      </c>
      <c r="N6" s="10">
        <v>213</v>
      </c>
      <c r="O6" s="10">
        <v>328</v>
      </c>
      <c r="P6" s="11">
        <f t="shared" si="4"/>
        <v>53.990610328638496</v>
      </c>
    </row>
    <row r="7" spans="1:16" ht="14.25" customHeight="1">
      <c r="A7" s="9">
        <v>7</v>
      </c>
      <c r="B7" s="10">
        <v>507</v>
      </c>
      <c r="C7" s="10">
        <v>592</v>
      </c>
      <c r="D7" s="11">
        <f t="shared" si="0"/>
        <v>16.765285996055226</v>
      </c>
      <c r="E7" s="10">
        <v>106</v>
      </c>
      <c r="F7" s="10">
        <v>143</v>
      </c>
      <c r="G7" s="11">
        <f t="shared" si="1"/>
        <v>34.90566037735849</v>
      </c>
      <c r="H7" s="18">
        <v>41</v>
      </c>
      <c r="I7" s="18">
        <v>57</v>
      </c>
      <c r="J7" s="11">
        <f t="shared" si="2"/>
        <v>39.02439024390244</v>
      </c>
      <c r="K7" s="10">
        <v>432</v>
      </c>
      <c r="L7" s="10">
        <v>574</v>
      </c>
      <c r="M7" s="11">
        <f t="shared" si="3"/>
        <v>32.870370370370374</v>
      </c>
      <c r="N7" s="10">
        <v>181</v>
      </c>
      <c r="O7" s="10">
        <v>161</v>
      </c>
      <c r="P7" s="11">
        <f t="shared" si="4"/>
        <v>-11.049723756906078</v>
      </c>
    </row>
    <row r="8" spans="1:16" ht="14.25" customHeight="1">
      <c r="A8" s="9">
        <v>8</v>
      </c>
      <c r="B8" s="10">
        <v>666</v>
      </c>
      <c r="C8" s="10">
        <v>844</v>
      </c>
      <c r="D8" s="11">
        <f t="shared" si="0"/>
        <v>26.726726726726728</v>
      </c>
      <c r="E8" s="10">
        <v>133</v>
      </c>
      <c r="F8" s="10">
        <v>167</v>
      </c>
      <c r="G8" s="11">
        <f t="shared" si="1"/>
        <v>25.563909774436087</v>
      </c>
      <c r="H8" s="10">
        <v>58</v>
      </c>
      <c r="I8" s="10">
        <v>63</v>
      </c>
      <c r="J8" s="11">
        <f t="shared" si="2"/>
        <v>8.620689655172415</v>
      </c>
      <c r="K8" s="10">
        <v>545</v>
      </c>
      <c r="L8" s="10">
        <v>736</v>
      </c>
      <c r="M8" s="11">
        <f t="shared" si="3"/>
        <v>35.04587155963303</v>
      </c>
      <c r="N8" s="10">
        <v>254</v>
      </c>
      <c r="O8" s="10">
        <v>275</v>
      </c>
      <c r="P8" s="11">
        <f t="shared" si="4"/>
        <v>8.267716535433072</v>
      </c>
    </row>
    <row r="9" spans="1:16" ht="14.25" customHeight="1">
      <c r="A9" s="9">
        <v>9</v>
      </c>
      <c r="B9" s="10">
        <v>619</v>
      </c>
      <c r="C9" s="10">
        <v>454</v>
      </c>
      <c r="D9" s="11">
        <f t="shared" si="0"/>
        <v>-26.65589660743134</v>
      </c>
      <c r="E9" s="10">
        <v>158</v>
      </c>
      <c r="F9" s="10">
        <v>108</v>
      </c>
      <c r="G9" s="11">
        <f t="shared" si="1"/>
        <v>-31.645569620253166</v>
      </c>
      <c r="H9" s="10">
        <v>39</v>
      </c>
      <c r="I9" s="10">
        <v>45</v>
      </c>
      <c r="J9" s="11">
        <f t="shared" si="2"/>
        <v>15.384615384615385</v>
      </c>
      <c r="K9" s="10">
        <v>514</v>
      </c>
      <c r="L9" s="10">
        <v>426</v>
      </c>
      <c r="M9" s="11">
        <f t="shared" si="3"/>
        <v>-17.120622568093385</v>
      </c>
      <c r="N9" s="10">
        <v>263</v>
      </c>
      <c r="O9" s="10">
        <v>136</v>
      </c>
      <c r="P9" s="11">
        <f t="shared" si="4"/>
        <v>-48.28897338403042</v>
      </c>
    </row>
    <row r="10" spans="1:16" ht="14.25" customHeight="1">
      <c r="A10" s="9">
        <v>10</v>
      </c>
      <c r="B10" s="10">
        <v>696</v>
      </c>
      <c r="C10" s="10">
        <v>538</v>
      </c>
      <c r="D10" s="11">
        <f t="shared" si="0"/>
        <v>-22.701149425287355</v>
      </c>
      <c r="E10" s="10">
        <v>132</v>
      </c>
      <c r="F10" s="10">
        <v>126</v>
      </c>
      <c r="G10" s="11">
        <f t="shared" si="1"/>
        <v>-4.545454545454546</v>
      </c>
      <c r="H10" s="10">
        <v>50</v>
      </c>
      <c r="I10" s="10">
        <v>54</v>
      </c>
      <c r="J10" s="11">
        <f t="shared" si="2"/>
        <v>8</v>
      </c>
      <c r="K10" s="10">
        <v>557</v>
      </c>
      <c r="L10" s="10">
        <v>480</v>
      </c>
      <c r="M10" s="11">
        <f t="shared" si="3"/>
        <v>-13.824057450628366</v>
      </c>
      <c r="N10" s="10">
        <v>271</v>
      </c>
      <c r="O10" s="10">
        <v>184</v>
      </c>
      <c r="P10" s="11">
        <f t="shared" si="4"/>
        <v>-32.10332103321033</v>
      </c>
    </row>
    <row r="11" spans="1:16" ht="14.25" customHeight="1">
      <c r="A11" s="9">
        <v>11</v>
      </c>
      <c r="B11" s="10">
        <v>519</v>
      </c>
      <c r="C11" s="10">
        <v>663</v>
      </c>
      <c r="D11" s="11">
        <f t="shared" si="0"/>
        <v>27.74566473988439</v>
      </c>
      <c r="E11" s="10">
        <v>116</v>
      </c>
      <c r="F11" s="10">
        <v>103</v>
      </c>
      <c r="G11" s="11">
        <f t="shared" si="1"/>
        <v>-11.206896551724139</v>
      </c>
      <c r="H11" s="10">
        <v>45</v>
      </c>
      <c r="I11" s="10">
        <v>43</v>
      </c>
      <c r="J11" s="11">
        <f t="shared" si="2"/>
        <v>-4.444444444444445</v>
      </c>
      <c r="K11" s="10">
        <v>341</v>
      </c>
      <c r="L11" s="10">
        <v>483</v>
      </c>
      <c r="M11" s="11">
        <f t="shared" si="3"/>
        <v>41.64222873900293</v>
      </c>
      <c r="N11" s="10">
        <v>294</v>
      </c>
      <c r="O11" s="10">
        <v>283</v>
      </c>
      <c r="P11" s="11">
        <f t="shared" si="4"/>
        <v>-3.741496598639456</v>
      </c>
    </row>
    <row r="12" spans="1:16" ht="14.25" customHeight="1">
      <c r="A12" s="9">
        <v>12</v>
      </c>
      <c r="B12" s="10">
        <v>465</v>
      </c>
      <c r="C12" s="10">
        <v>543</v>
      </c>
      <c r="D12" s="11">
        <f t="shared" si="0"/>
        <v>16.7741935483871</v>
      </c>
      <c r="E12" s="10">
        <v>174</v>
      </c>
      <c r="F12" s="10">
        <v>112</v>
      </c>
      <c r="G12" s="11">
        <f t="shared" si="1"/>
        <v>-35.63218390804598</v>
      </c>
      <c r="H12" s="10">
        <v>107</v>
      </c>
      <c r="I12" s="10">
        <v>47</v>
      </c>
      <c r="J12" s="11">
        <f t="shared" si="2"/>
        <v>-56.074766355140184</v>
      </c>
      <c r="K12" s="10">
        <v>399</v>
      </c>
      <c r="L12" s="10">
        <v>454</v>
      </c>
      <c r="M12" s="11">
        <f t="shared" si="3"/>
        <v>13.784461152882205</v>
      </c>
      <c r="N12" s="10">
        <v>240</v>
      </c>
      <c r="O12" s="10">
        <v>201</v>
      </c>
      <c r="P12" s="11">
        <f t="shared" si="4"/>
        <v>-16.25</v>
      </c>
    </row>
    <row r="13" spans="1:16" ht="14.25" customHeight="1">
      <c r="A13" s="9">
        <v>1</v>
      </c>
      <c r="B13" s="10">
        <v>943</v>
      </c>
      <c r="C13" s="10">
        <v>612</v>
      </c>
      <c r="D13" s="11">
        <f t="shared" si="0"/>
        <v>-35.100742311770944</v>
      </c>
      <c r="E13" s="10">
        <v>255</v>
      </c>
      <c r="F13" s="10">
        <v>113</v>
      </c>
      <c r="G13" s="11">
        <f t="shared" si="1"/>
        <v>-55.68627450980392</v>
      </c>
      <c r="H13" s="10">
        <v>106</v>
      </c>
      <c r="I13" s="10">
        <v>54</v>
      </c>
      <c r="J13" s="11">
        <f t="shared" si="2"/>
        <v>-49.056603773584904</v>
      </c>
      <c r="K13" s="10">
        <v>859</v>
      </c>
      <c r="L13" s="10">
        <v>489</v>
      </c>
      <c r="M13" s="11">
        <f t="shared" si="3"/>
        <v>-43.07334109429569</v>
      </c>
      <c r="N13" s="10">
        <v>339</v>
      </c>
      <c r="O13" s="10">
        <v>236</v>
      </c>
      <c r="P13" s="11">
        <f t="shared" si="4"/>
        <v>-30.383480825958703</v>
      </c>
    </row>
    <row r="14" spans="1:16" ht="14.25" customHeight="1">
      <c r="A14" s="9">
        <v>2</v>
      </c>
      <c r="B14" s="10">
        <v>596</v>
      </c>
      <c r="C14" s="10">
        <v>559</v>
      </c>
      <c r="D14" s="11">
        <f t="shared" si="0"/>
        <v>-6.208053691275168</v>
      </c>
      <c r="E14" s="10">
        <v>119</v>
      </c>
      <c r="F14" s="10">
        <v>181</v>
      </c>
      <c r="G14" s="11">
        <f t="shared" si="1"/>
        <v>52.10084033613446</v>
      </c>
      <c r="H14" s="10">
        <v>49</v>
      </c>
      <c r="I14" s="10">
        <v>94</v>
      </c>
      <c r="J14" s="11">
        <f t="shared" si="2"/>
        <v>91.83673469387756</v>
      </c>
      <c r="K14" s="10">
        <v>416</v>
      </c>
      <c r="L14" s="10">
        <v>511</v>
      </c>
      <c r="M14" s="11">
        <f t="shared" si="3"/>
        <v>22.83653846153846</v>
      </c>
      <c r="N14" s="10">
        <v>299</v>
      </c>
      <c r="O14" s="10">
        <v>229</v>
      </c>
      <c r="P14" s="11">
        <f t="shared" si="4"/>
        <v>-23.411371237458194</v>
      </c>
    </row>
    <row r="15" spans="1:16" ht="14.25" customHeight="1">
      <c r="A15" s="9">
        <v>3</v>
      </c>
      <c r="B15" s="10">
        <v>611</v>
      </c>
      <c r="C15" s="10">
        <v>532</v>
      </c>
      <c r="D15" s="11">
        <f t="shared" si="0"/>
        <v>-12.92962356792144</v>
      </c>
      <c r="E15" s="10">
        <v>171</v>
      </c>
      <c r="F15" s="10">
        <v>143</v>
      </c>
      <c r="G15" s="11">
        <f t="shared" si="1"/>
        <v>-16.374269005847953</v>
      </c>
      <c r="H15" s="10">
        <v>88</v>
      </c>
      <c r="I15" s="10">
        <v>60</v>
      </c>
      <c r="J15" s="11">
        <f t="shared" si="2"/>
        <v>-31.818181818181817</v>
      </c>
      <c r="K15" s="10">
        <v>521</v>
      </c>
      <c r="L15" s="10">
        <v>492</v>
      </c>
      <c r="M15" s="11">
        <f t="shared" si="3"/>
        <v>-5.566218809980806</v>
      </c>
      <c r="N15" s="10">
        <v>261</v>
      </c>
      <c r="O15" s="10">
        <v>183</v>
      </c>
      <c r="P15" s="11">
        <f t="shared" si="4"/>
        <v>-29.88505747126437</v>
      </c>
    </row>
    <row r="16" spans="1:16" ht="18" customHeight="1">
      <c r="A16" s="12" t="s">
        <v>62</v>
      </c>
      <c r="B16" s="10">
        <f>IF(B15=0,0,SUM(B4:B15))</f>
        <v>7453</v>
      </c>
      <c r="C16" s="10">
        <f>IF(C15=0,0,SUM(C4:C15))</f>
        <v>6950</v>
      </c>
      <c r="D16" s="11">
        <f t="shared" si="0"/>
        <v>-6.748960150275058</v>
      </c>
      <c r="E16" s="10">
        <f>IF(E15=0,0,SUM(E4:E15))</f>
        <v>1817</v>
      </c>
      <c r="F16" s="10">
        <f>IF(F15=0,0,SUM(F4:F15))</f>
        <v>1571</v>
      </c>
      <c r="G16" s="11">
        <f t="shared" si="1"/>
        <v>-13.538800220143093</v>
      </c>
      <c r="H16" s="10">
        <f>IF(H15=0,0,SUM(H4:H15))</f>
        <v>685</v>
      </c>
      <c r="I16" s="10">
        <f>IF(I15=0,0,SUM(I4:I15))</f>
        <v>671</v>
      </c>
      <c r="J16" s="11">
        <f t="shared" si="2"/>
        <v>-2.0437956204379564</v>
      </c>
      <c r="K16" s="10">
        <f>IF(K15=0,0,SUM(K4:K15))</f>
        <v>6024</v>
      </c>
      <c r="L16" s="10">
        <f>IF(L15=0,0,SUM(L4:L15))</f>
        <v>5981</v>
      </c>
      <c r="M16" s="11">
        <f t="shared" si="3"/>
        <v>-0.7138114209827356</v>
      </c>
      <c r="N16" s="10">
        <f>IF(N15=0,0,SUM(N4:N15))</f>
        <v>3246</v>
      </c>
      <c r="O16" s="10">
        <f>IF(O15=0,0,SUM(O4:O15))</f>
        <v>2540</v>
      </c>
      <c r="P16" s="11">
        <f t="shared" si="4"/>
        <v>-21.74984596426371</v>
      </c>
    </row>
    <row r="17" spans="1:16" ht="14.25" customHeight="1">
      <c r="A17" s="9" t="s">
        <v>6</v>
      </c>
      <c r="B17" s="10">
        <f>IF(B6=0,0,SUM(B4:B6))</f>
        <v>1831</v>
      </c>
      <c r="C17" s="10">
        <f>IF(C6=0,0,SUM(C4:C6))</f>
        <v>1613</v>
      </c>
      <c r="D17" s="11">
        <f t="shared" si="0"/>
        <v>-11.90606226105953</v>
      </c>
      <c r="E17" s="10">
        <f>IF(E6=0,0,SUM(E4:E6))</f>
        <v>453</v>
      </c>
      <c r="F17" s="10">
        <f>IF(F6=0,0,SUM(F4:F6))</f>
        <v>375</v>
      </c>
      <c r="G17" s="11">
        <f t="shared" si="1"/>
        <v>-17.218543046357617</v>
      </c>
      <c r="H17" s="10">
        <f>IF(H6=0,0,SUM(H4:H6))</f>
        <v>102</v>
      </c>
      <c r="I17" s="10">
        <f>IF(I6=0,0,SUM(I4:I6))</f>
        <v>154</v>
      </c>
      <c r="J17" s="11">
        <f t="shared" si="2"/>
        <v>50.98039215686274</v>
      </c>
      <c r="K17" s="10">
        <f>IF(K6=0,0,SUM(K4:K6))</f>
        <v>1440</v>
      </c>
      <c r="L17" s="10">
        <f>IF(L6=0,0,SUM(L4:L6))</f>
        <v>1336</v>
      </c>
      <c r="M17" s="11">
        <f t="shared" si="3"/>
        <v>-7.222222222222221</v>
      </c>
      <c r="N17" s="10">
        <f>IF(N6=0,0,SUM(N4:N6))</f>
        <v>844</v>
      </c>
      <c r="O17" s="10">
        <f>IF(O6=0,0,SUM(O4:O6))</f>
        <v>652</v>
      </c>
      <c r="P17" s="11">
        <f t="shared" si="4"/>
        <v>-22.748815165876778</v>
      </c>
    </row>
    <row r="18" spans="1:16" ht="14.25" customHeight="1">
      <c r="A18" s="9" t="s">
        <v>7</v>
      </c>
      <c r="B18" s="10">
        <f>IF(B9=0,0,SUM(B7:B9))</f>
        <v>1792</v>
      </c>
      <c r="C18" s="10">
        <f>IF(C9=0,0,SUM(C7:C9))</f>
        <v>1890</v>
      </c>
      <c r="D18" s="11">
        <f t="shared" si="0"/>
        <v>5.46875</v>
      </c>
      <c r="E18" s="10">
        <f>IF(E9=0,0,SUM(E7:E9))</f>
        <v>397</v>
      </c>
      <c r="F18" s="10">
        <f>IF(F9=0,0,SUM(F7:F9))</f>
        <v>418</v>
      </c>
      <c r="G18" s="11">
        <f t="shared" si="1"/>
        <v>5.289672544080604</v>
      </c>
      <c r="H18" s="10">
        <f>IF(H9=0,0,SUM(H7:H9))</f>
        <v>138</v>
      </c>
      <c r="I18" s="10">
        <f>IF(I9=0,0,SUM(I7:I9))</f>
        <v>165</v>
      </c>
      <c r="J18" s="11">
        <f t="shared" si="2"/>
        <v>19.565217391304348</v>
      </c>
      <c r="K18" s="10">
        <f>IF(K9=0,0,SUM(K7:K9))</f>
        <v>1491</v>
      </c>
      <c r="L18" s="10">
        <f>IF(L9=0,0,SUM(L7:L9))</f>
        <v>1736</v>
      </c>
      <c r="M18" s="11">
        <f t="shared" si="3"/>
        <v>16.431924882629108</v>
      </c>
      <c r="N18" s="10">
        <f>IF(N9=0,0,SUM(N7:N9))</f>
        <v>698</v>
      </c>
      <c r="O18" s="10">
        <f>IF(O9=0,0,SUM(O7:O9))</f>
        <v>572</v>
      </c>
      <c r="P18" s="11">
        <f t="shared" si="4"/>
        <v>-18.05157593123209</v>
      </c>
    </row>
    <row r="19" spans="1:16" ht="14.25" customHeight="1">
      <c r="A19" s="9" t="s">
        <v>8</v>
      </c>
      <c r="B19" s="10">
        <f>IF(B12=0,0,SUM(B10:B12))</f>
        <v>1680</v>
      </c>
      <c r="C19" s="10">
        <f>IF(C12=0,0,SUM(C10:C12))</f>
        <v>1744</v>
      </c>
      <c r="D19" s="11">
        <f t="shared" si="0"/>
        <v>3.8095238095238098</v>
      </c>
      <c r="E19" s="10">
        <f>IF(E12=0,0,SUM(E10:E12))</f>
        <v>422</v>
      </c>
      <c r="F19" s="10">
        <f>IF(F12=0,0,SUM(F10:F12))</f>
        <v>341</v>
      </c>
      <c r="G19" s="11">
        <f t="shared" si="1"/>
        <v>-19.194312796208532</v>
      </c>
      <c r="H19" s="10">
        <f>IF(H12=0,0,SUM(H10:H12))</f>
        <v>202</v>
      </c>
      <c r="I19" s="10">
        <f>IF(I12=0,0,SUM(I10:I12))</f>
        <v>144</v>
      </c>
      <c r="J19" s="11">
        <f t="shared" si="2"/>
        <v>-28.71287128712871</v>
      </c>
      <c r="K19" s="10">
        <f>IF(K12=0,0,SUM(K10:K12))</f>
        <v>1297</v>
      </c>
      <c r="L19" s="10">
        <f>IF(L12=0,0,SUM(L10:L12))</f>
        <v>1417</v>
      </c>
      <c r="M19" s="11">
        <f t="shared" si="3"/>
        <v>9.252120277563607</v>
      </c>
      <c r="N19" s="10">
        <f>IF(N12=0,0,SUM(N10:N12))</f>
        <v>805</v>
      </c>
      <c r="O19" s="10">
        <f>IF(O12=0,0,SUM(O10:O12))</f>
        <v>668</v>
      </c>
      <c r="P19" s="11">
        <f t="shared" si="4"/>
        <v>-17.018633540372672</v>
      </c>
    </row>
    <row r="20" spans="1:16" ht="14.25" customHeight="1">
      <c r="A20" s="9" t="s">
        <v>9</v>
      </c>
      <c r="B20" s="10">
        <f>IF(B15=0,0,SUM(B13:B15))</f>
        <v>2150</v>
      </c>
      <c r="C20" s="10">
        <f>IF(C15=0,0,SUM(C13:C15))</f>
        <v>1703</v>
      </c>
      <c r="D20" s="11">
        <f t="shared" si="0"/>
        <v>-20.790697674418603</v>
      </c>
      <c r="E20" s="10">
        <f>IF(E15=0,0,SUM(E13:E15))</f>
        <v>545</v>
      </c>
      <c r="F20" s="10">
        <f>IF(F15=0,0,SUM(F13:F15))</f>
        <v>437</v>
      </c>
      <c r="G20" s="11">
        <f t="shared" si="1"/>
        <v>-19.816513761467892</v>
      </c>
      <c r="H20" s="10">
        <f>IF(H15=0,0,SUM(H13:H15))</f>
        <v>243</v>
      </c>
      <c r="I20" s="10">
        <f>IF(I15=0,0,SUM(I13:I15))</f>
        <v>208</v>
      </c>
      <c r="J20" s="11">
        <f t="shared" si="2"/>
        <v>-14.40329218106996</v>
      </c>
      <c r="K20" s="10">
        <f>IF(K15=0,0,SUM(K13:K15))</f>
        <v>1796</v>
      </c>
      <c r="L20" s="10">
        <f>IF(L15=0,0,SUM(L13:L15))</f>
        <v>1492</v>
      </c>
      <c r="M20" s="11">
        <f t="shared" si="3"/>
        <v>-16.926503340757236</v>
      </c>
      <c r="N20" s="10">
        <f>IF(N15=0,0,SUM(N13:N15))</f>
        <v>899</v>
      </c>
      <c r="O20" s="10">
        <f>IF(O15=0,0,SUM(O13:O15))</f>
        <v>648</v>
      </c>
      <c r="P20" s="11">
        <f t="shared" si="4"/>
        <v>-27.919911012235815</v>
      </c>
    </row>
    <row r="21" spans="1:10" ht="5.2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8" customHeight="1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38</v>
      </c>
    </row>
    <row r="23" spans="1:16" ht="14.25" customHeight="1">
      <c r="A23" s="63" t="s">
        <v>2</v>
      </c>
      <c r="B23" s="35" t="s">
        <v>43</v>
      </c>
      <c r="C23" s="35" t="s">
        <v>48</v>
      </c>
      <c r="D23" s="36" t="s">
        <v>3</v>
      </c>
      <c r="E23" s="35" t="s">
        <v>43</v>
      </c>
      <c r="F23" s="35" t="s">
        <v>48</v>
      </c>
      <c r="G23" s="36" t="s">
        <v>3</v>
      </c>
      <c r="H23" s="35" t="s">
        <v>43</v>
      </c>
      <c r="I23" s="35" t="s">
        <v>47</v>
      </c>
      <c r="J23" s="36" t="s">
        <v>3</v>
      </c>
      <c r="K23" s="35" t="s">
        <v>43</v>
      </c>
      <c r="L23" s="35" t="s">
        <v>48</v>
      </c>
      <c r="M23" s="36" t="s">
        <v>3</v>
      </c>
      <c r="N23" s="35" t="s">
        <v>43</v>
      </c>
      <c r="O23" s="35" t="s">
        <v>47</v>
      </c>
      <c r="P23" s="36" t="s">
        <v>3</v>
      </c>
    </row>
    <row r="24" spans="1:16" ht="14.25" customHeight="1">
      <c r="A24" s="64"/>
      <c r="B24" s="29" t="s">
        <v>4</v>
      </c>
      <c r="C24" s="29" t="s">
        <v>4</v>
      </c>
      <c r="D24" s="30" t="s">
        <v>5</v>
      </c>
      <c r="E24" s="29" t="s">
        <v>4</v>
      </c>
      <c r="F24" s="29" t="s">
        <v>4</v>
      </c>
      <c r="G24" s="30" t="s">
        <v>5</v>
      </c>
      <c r="H24" s="29" t="s">
        <v>4</v>
      </c>
      <c r="I24" s="29" t="s">
        <v>4</v>
      </c>
      <c r="J24" s="30" t="s">
        <v>5</v>
      </c>
      <c r="K24" s="29" t="s">
        <v>4</v>
      </c>
      <c r="L24" s="29" t="s">
        <v>4</v>
      </c>
      <c r="M24" s="30" t="s">
        <v>5</v>
      </c>
      <c r="N24" s="29" t="s">
        <v>4</v>
      </c>
      <c r="O24" s="29" t="s">
        <v>4</v>
      </c>
      <c r="P24" s="30" t="s">
        <v>5</v>
      </c>
    </row>
    <row r="25" spans="1:16" ht="14.25" customHeight="1">
      <c r="A25" s="9">
        <v>4</v>
      </c>
      <c r="B25" s="10">
        <v>431</v>
      </c>
      <c r="C25" s="10">
        <v>412</v>
      </c>
      <c r="D25" s="11">
        <f>IF(C25=0,0,(C25-B25)/B25*100)</f>
        <v>-4.408352668213457</v>
      </c>
      <c r="E25" s="10">
        <v>308</v>
      </c>
      <c r="F25" s="10">
        <v>105</v>
      </c>
      <c r="G25" s="11">
        <f>IF(F25=0,0,(F25-E25)/E25*100)</f>
        <v>-65.9090909090909</v>
      </c>
      <c r="H25" s="18">
        <v>1</v>
      </c>
      <c r="I25" s="18">
        <v>4</v>
      </c>
      <c r="J25" s="39">
        <f>IF(I25=0,0,IF(H25="0","　　―",(I25-H25)/H25*100))</f>
        <v>300</v>
      </c>
      <c r="K25" s="10">
        <v>49</v>
      </c>
      <c r="L25" s="10">
        <v>49</v>
      </c>
      <c r="M25" s="11">
        <f>IF(L25=0,0,(L25-K25)/K25*100)</f>
        <v>0</v>
      </c>
      <c r="N25" s="48" t="str">
        <f aca="true" t="shared" si="5" ref="N25:O32">"0"</f>
        <v>0</v>
      </c>
      <c r="O25" s="48">
        <v>3</v>
      </c>
      <c r="P25" s="39" t="str">
        <f>IF(O25=0,0,IF(N25="0","　　―",(O25-N25)/N25*100))</f>
        <v>　　―</v>
      </c>
    </row>
    <row r="26" spans="1:16" ht="14.25" customHeight="1">
      <c r="A26" s="9">
        <v>5</v>
      </c>
      <c r="B26" s="10">
        <v>428</v>
      </c>
      <c r="C26" s="10">
        <v>389</v>
      </c>
      <c r="D26" s="11">
        <f aca="true" t="shared" si="6" ref="D26:D41">IF(C26=0,0,(C26-B26)/B26*100)</f>
        <v>-9.11214953271028</v>
      </c>
      <c r="E26" s="10">
        <v>287</v>
      </c>
      <c r="F26" s="10">
        <v>127</v>
      </c>
      <c r="G26" s="11">
        <f aca="true" t="shared" si="7" ref="G26:G41">IF(F26=0,0,(F26-E26)/E26*100)</f>
        <v>-55.749128919860624</v>
      </c>
      <c r="H26" s="18">
        <v>1</v>
      </c>
      <c r="I26" s="18">
        <v>2</v>
      </c>
      <c r="J26" s="39">
        <f>IF(I26=0,0,IF(H26="0","　　―",(I26-H26)/H26*100))</f>
        <v>100</v>
      </c>
      <c r="K26" s="10">
        <v>45</v>
      </c>
      <c r="L26" s="10">
        <v>31</v>
      </c>
      <c r="M26" s="11">
        <f aca="true" t="shared" si="8" ref="M26:M41">IF(L26=0,0,(L26-K26)/K26*100)</f>
        <v>-31.11111111111111</v>
      </c>
      <c r="N26" s="48" t="str">
        <f t="shared" si="5"/>
        <v>0</v>
      </c>
      <c r="O26" s="48" t="str">
        <f t="shared" si="5"/>
        <v>0</v>
      </c>
      <c r="P26" s="39" t="str">
        <f aca="true" t="shared" si="9" ref="P26:P41">IF(O26=0,0,IF(N26="0","　　―",(O26-N26)/N26*100))</f>
        <v>　　―</v>
      </c>
    </row>
    <row r="27" spans="1:16" ht="14.25" customHeight="1">
      <c r="A27" s="9">
        <v>6</v>
      </c>
      <c r="B27" s="10">
        <v>462</v>
      </c>
      <c r="C27" s="10">
        <v>535</v>
      </c>
      <c r="D27" s="11">
        <f t="shared" si="6"/>
        <v>15.800865800865802</v>
      </c>
      <c r="E27" s="10">
        <v>192</v>
      </c>
      <c r="F27" s="10">
        <v>204</v>
      </c>
      <c r="G27" s="11">
        <f t="shared" si="7"/>
        <v>6.25</v>
      </c>
      <c r="H27" s="10">
        <v>2</v>
      </c>
      <c r="I27" s="10">
        <v>19</v>
      </c>
      <c r="J27" s="39">
        <f aca="true" t="shared" si="10" ref="J27:J41">IF(I27=0,0,IF(H27="0","　　―",(I27-H27)/H27*100))</f>
        <v>850</v>
      </c>
      <c r="K27" s="10">
        <v>78</v>
      </c>
      <c r="L27" s="10">
        <v>111</v>
      </c>
      <c r="M27" s="11">
        <f t="shared" si="8"/>
        <v>42.30769230769231</v>
      </c>
      <c r="N27" s="48" t="str">
        <f t="shared" si="5"/>
        <v>0</v>
      </c>
      <c r="O27" s="48">
        <v>48</v>
      </c>
      <c r="P27" s="39" t="str">
        <f>IF(O27=0,0,IF(N27="0","　　―",(O27-N27)/N27*100))</f>
        <v>　　―</v>
      </c>
    </row>
    <row r="28" spans="1:16" ht="14.25" customHeight="1">
      <c r="A28" s="9">
        <v>7</v>
      </c>
      <c r="B28" s="10">
        <v>376</v>
      </c>
      <c r="C28" s="10">
        <v>513</v>
      </c>
      <c r="D28" s="11">
        <f t="shared" si="6"/>
        <v>36.43617021276596</v>
      </c>
      <c r="E28" s="10">
        <v>175</v>
      </c>
      <c r="F28" s="10">
        <v>169</v>
      </c>
      <c r="G28" s="11">
        <f t="shared" si="7"/>
        <v>-3.428571428571429</v>
      </c>
      <c r="H28" s="10">
        <v>7</v>
      </c>
      <c r="I28" s="10">
        <v>2</v>
      </c>
      <c r="J28" s="39">
        <f t="shared" si="10"/>
        <v>-71.42857142857143</v>
      </c>
      <c r="K28" s="10">
        <v>55</v>
      </c>
      <c r="L28" s="10">
        <v>51</v>
      </c>
      <c r="M28" s="11">
        <f t="shared" si="8"/>
        <v>-7.2727272727272725</v>
      </c>
      <c r="N28" s="48" t="str">
        <f t="shared" si="5"/>
        <v>0</v>
      </c>
      <c r="O28" s="48" t="str">
        <f>"0"</f>
        <v>0</v>
      </c>
      <c r="P28" s="39" t="str">
        <f t="shared" si="9"/>
        <v>　　―</v>
      </c>
    </row>
    <row r="29" spans="1:16" ht="14.25" customHeight="1">
      <c r="A29" s="9">
        <v>8</v>
      </c>
      <c r="B29" s="10">
        <v>485</v>
      </c>
      <c r="C29" s="10">
        <v>656</v>
      </c>
      <c r="D29" s="11">
        <f t="shared" si="6"/>
        <v>35.25773195876289</v>
      </c>
      <c r="E29" s="10">
        <v>242</v>
      </c>
      <c r="F29" s="10">
        <v>272</v>
      </c>
      <c r="G29" s="11">
        <f t="shared" si="7"/>
        <v>12.396694214876034</v>
      </c>
      <c r="H29" s="10">
        <v>1</v>
      </c>
      <c r="I29" s="18" t="str">
        <f>"0"</f>
        <v>0</v>
      </c>
      <c r="J29" s="39" t="str">
        <f>IF(I29=0,0,IF(H29="0","　　―",IF(I29="0","　　―",(I29-H29)/H29*100)))</f>
        <v>　　―</v>
      </c>
      <c r="K29" s="10">
        <v>71</v>
      </c>
      <c r="L29" s="10">
        <v>83</v>
      </c>
      <c r="M29" s="11">
        <f t="shared" si="8"/>
        <v>16.901408450704224</v>
      </c>
      <c r="N29" s="48" t="str">
        <f t="shared" si="5"/>
        <v>0</v>
      </c>
      <c r="O29" s="48" t="str">
        <f>"0"</f>
        <v>0</v>
      </c>
      <c r="P29" s="39" t="str">
        <f t="shared" si="9"/>
        <v>　　―</v>
      </c>
    </row>
    <row r="30" spans="1:16" ht="14.25" customHeight="1">
      <c r="A30" s="9">
        <v>9</v>
      </c>
      <c r="B30" s="10">
        <v>495</v>
      </c>
      <c r="C30" s="10">
        <v>394</v>
      </c>
      <c r="D30" s="11">
        <f t="shared" si="6"/>
        <v>-20.404040404040405</v>
      </c>
      <c r="E30" s="10">
        <v>221</v>
      </c>
      <c r="F30" s="10">
        <v>116</v>
      </c>
      <c r="G30" s="11">
        <f t="shared" si="7"/>
        <v>-47.511312217194565</v>
      </c>
      <c r="H30" s="18">
        <v>4</v>
      </c>
      <c r="I30" s="18">
        <v>4</v>
      </c>
      <c r="J30" s="39">
        <f t="shared" si="10"/>
        <v>0</v>
      </c>
      <c r="K30" s="10">
        <v>57</v>
      </c>
      <c r="L30" s="10">
        <v>48</v>
      </c>
      <c r="M30" s="11">
        <f t="shared" si="8"/>
        <v>-15.789473684210526</v>
      </c>
      <c r="N30" s="48" t="str">
        <f t="shared" si="5"/>
        <v>0</v>
      </c>
      <c r="O30" s="48" t="str">
        <f>"0"</f>
        <v>0</v>
      </c>
      <c r="P30" s="39" t="str">
        <f t="shared" si="9"/>
        <v>　　―</v>
      </c>
    </row>
    <row r="31" spans="1:16" ht="14.25" customHeight="1">
      <c r="A31" s="9">
        <v>10</v>
      </c>
      <c r="B31" s="10">
        <v>528</v>
      </c>
      <c r="C31" s="10">
        <v>446</v>
      </c>
      <c r="D31" s="11">
        <f t="shared" si="6"/>
        <v>-15.530303030303031</v>
      </c>
      <c r="E31" s="10">
        <v>242</v>
      </c>
      <c r="F31" s="10">
        <v>153</v>
      </c>
      <c r="G31" s="11">
        <f t="shared" si="7"/>
        <v>-36.77685950413223</v>
      </c>
      <c r="H31" s="10">
        <v>1</v>
      </c>
      <c r="I31" s="10">
        <v>2</v>
      </c>
      <c r="J31" s="39">
        <f t="shared" si="10"/>
        <v>100</v>
      </c>
      <c r="K31" s="10">
        <v>57</v>
      </c>
      <c r="L31" s="10">
        <v>63</v>
      </c>
      <c r="M31" s="11">
        <f t="shared" si="8"/>
        <v>10.526315789473683</v>
      </c>
      <c r="N31" s="48" t="str">
        <f t="shared" si="5"/>
        <v>0</v>
      </c>
      <c r="O31" s="48" t="str">
        <f>"0"</f>
        <v>0</v>
      </c>
      <c r="P31" s="39" t="str">
        <f t="shared" si="9"/>
        <v>　　―</v>
      </c>
    </row>
    <row r="32" spans="1:16" ht="14.25" customHeight="1">
      <c r="A32" s="9">
        <v>11</v>
      </c>
      <c r="B32" s="10">
        <v>326</v>
      </c>
      <c r="C32" s="10">
        <v>401</v>
      </c>
      <c r="D32" s="11">
        <f t="shared" si="6"/>
        <v>23.006134969325153</v>
      </c>
      <c r="E32" s="10">
        <v>255</v>
      </c>
      <c r="F32" s="10">
        <v>211</v>
      </c>
      <c r="G32" s="11">
        <f t="shared" si="7"/>
        <v>-17.254901960784313</v>
      </c>
      <c r="H32" s="18">
        <v>5</v>
      </c>
      <c r="I32" s="18">
        <v>2</v>
      </c>
      <c r="J32" s="39">
        <f t="shared" si="10"/>
        <v>-60</v>
      </c>
      <c r="K32" s="10">
        <v>49</v>
      </c>
      <c r="L32" s="10">
        <v>152</v>
      </c>
      <c r="M32" s="11">
        <f t="shared" si="8"/>
        <v>210.20408163265304</v>
      </c>
      <c r="N32" s="48" t="str">
        <f t="shared" si="5"/>
        <v>0</v>
      </c>
      <c r="O32" s="48">
        <v>97</v>
      </c>
      <c r="P32" s="39" t="str">
        <f t="shared" si="9"/>
        <v>　　―</v>
      </c>
    </row>
    <row r="33" spans="1:16" ht="14.25" customHeight="1">
      <c r="A33" s="9">
        <v>12</v>
      </c>
      <c r="B33" s="10">
        <v>375</v>
      </c>
      <c r="C33" s="10">
        <v>411</v>
      </c>
      <c r="D33" s="11">
        <f t="shared" si="6"/>
        <v>9.6</v>
      </c>
      <c r="E33" s="10">
        <v>166</v>
      </c>
      <c r="F33" s="10">
        <v>186</v>
      </c>
      <c r="G33" s="11">
        <f t="shared" si="7"/>
        <v>12.048192771084338</v>
      </c>
      <c r="H33" s="18">
        <v>3</v>
      </c>
      <c r="I33" s="18">
        <v>2</v>
      </c>
      <c r="J33" s="39">
        <f t="shared" si="10"/>
        <v>-33.33333333333333</v>
      </c>
      <c r="K33" s="10">
        <v>95</v>
      </c>
      <c r="L33" s="10">
        <v>56</v>
      </c>
      <c r="M33" s="11">
        <f t="shared" si="8"/>
        <v>-41.05263157894737</v>
      </c>
      <c r="N33" s="18">
        <v>59</v>
      </c>
      <c r="O33" s="48" t="str">
        <f>"0"</f>
        <v>0</v>
      </c>
      <c r="P33" s="39">
        <f t="shared" si="9"/>
        <v>-100</v>
      </c>
    </row>
    <row r="34" spans="1:16" ht="14.25" customHeight="1">
      <c r="A34" s="9">
        <v>1</v>
      </c>
      <c r="B34" s="10">
        <v>688</v>
      </c>
      <c r="C34" s="10">
        <v>374</v>
      </c>
      <c r="D34" s="11">
        <f t="shared" si="6"/>
        <v>-45.63953488372093</v>
      </c>
      <c r="E34" s="10">
        <v>384</v>
      </c>
      <c r="F34" s="10">
        <v>269</v>
      </c>
      <c r="G34" s="11">
        <f t="shared" si="7"/>
        <v>-29.947916666666668</v>
      </c>
      <c r="H34" s="10">
        <v>3</v>
      </c>
      <c r="I34" s="10">
        <v>17</v>
      </c>
      <c r="J34" s="39">
        <f t="shared" si="10"/>
        <v>466.6666666666667</v>
      </c>
      <c r="K34" s="10">
        <v>123</v>
      </c>
      <c r="L34" s="10">
        <v>65</v>
      </c>
      <c r="M34" s="11">
        <f t="shared" si="8"/>
        <v>-47.15447154471545</v>
      </c>
      <c r="N34" s="18" t="str">
        <f>"0"</f>
        <v>0</v>
      </c>
      <c r="O34" s="48" t="str">
        <f>"0"</f>
        <v>0</v>
      </c>
      <c r="P34" s="39" t="str">
        <f t="shared" si="9"/>
        <v>　　―</v>
      </c>
    </row>
    <row r="35" spans="1:16" ht="14.25" customHeight="1">
      <c r="A35" s="9">
        <v>2</v>
      </c>
      <c r="B35" s="10">
        <v>376</v>
      </c>
      <c r="C35" s="10">
        <v>473</v>
      </c>
      <c r="D35" s="11">
        <f t="shared" si="6"/>
        <v>25.79787234042553</v>
      </c>
      <c r="E35" s="10">
        <v>211</v>
      </c>
      <c r="F35" s="10">
        <v>135</v>
      </c>
      <c r="G35" s="11">
        <f t="shared" si="7"/>
        <v>-36.018957345971565</v>
      </c>
      <c r="H35" s="10">
        <v>2</v>
      </c>
      <c r="I35" s="10">
        <v>7</v>
      </c>
      <c r="J35" s="39">
        <f>IF(I35=0,0,IF(H35="0","　　―",(I35-H35)/H35*100))</f>
        <v>250</v>
      </c>
      <c r="K35" s="10">
        <v>126</v>
      </c>
      <c r="L35" s="10">
        <v>125</v>
      </c>
      <c r="M35" s="11">
        <f t="shared" si="8"/>
        <v>-0.7936507936507936</v>
      </c>
      <c r="N35" s="18">
        <v>71</v>
      </c>
      <c r="O35" s="18">
        <v>59</v>
      </c>
      <c r="P35" s="39">
        <f t="shared" si="9"/>
        <v>-16.901408450704224</v>
      </c>
    </row>
    <row r="36" spans="1:16" ht="14.25" customHeight="1">
      <c r="A36" s="9">
        <v>3</v>
      </c>
      <c r="B36" s="10">
        <v>492</v>
      </c>
      <c r="C36" s="10">
        <v>433</v>
      </c>
      <c r="D36" s="11">
        <f t="shared" si="6"/>
        <v>-11.991869918699187</v>
      </c>
      <c r="E36" s="10">
        <v>98</v>
      </c>
      <c r="F36" s="10">
        <v>176</v>
      </c>
      <c r="G36" s="11">
        <f t="shared" si="7"/>
        <v>79.59183673469387</v>
      </c>
      <c r="H36" s="18" t="str">
        <f>"0"</f>
        <v>0</v>
      </c>
      <c r="I36" s="18">
        <v>1</v>
      </c>
      <c r="J36" s="39" t="str">
        <f t="shared" si="10"/>
        <v>　　―</v>
      </c>
      <c r="K36" s="10">
        <v>192</v>
      </c>
      <c r="L36" s="10">
        <v>65</v>
      </c>
      <c r="M36" s="11">
        <f t="shared" si="8"/>
        <v>-66.14583333333334</v>
      </c>
      <c r="N36" s="18">
        <v>120</v>
      </c>
      <c r="O36" s="48" t="str">
        <f>"0"</f>
        <v>0</v>
      </c>
      <c r="P36" s="39">
        <f t="shared" si="9"/>
        <v>-100</v>
      </c>
    </row>
    <row r="37" spans="1:16" ht="18" customHeight="1">
      <c r="A37" s="12" t="s">
        <v>62</v>
      </c>
      <c r="B37" s="10">
        <f>IF(B36=0,0,SUM(B25:B36))</f>
        <v>5462</v>
      </c>
      <c r="C37" s="10">
        <f>IF(C36=0,0,SUM(C25:C36))</f>
        <v>5437</v>
      </c>
      <c r="D37" s="11">
        <f t="shared" si="6"/>
        <v>-0.4577077993409008</v>
      </c>
      <c r="E37" s="10">
        <f>IF(E36=0,0,SUM(E25:E36))</f>
        <v>2781</v>
      </c>
      <c r="F37" s="10">
        <f>IF(F36=0,0,SUM(F25:F36))</f>
        <v>2123</v>
      </c>
      <c r="G37" s="11">
        <f t="shared" si="7"/>
        <v>-23.660553757641136</v>
      </c>
      <c r="H37" s="10">
        <f>IF(H36=0,0,SUM(H25:H36))</f>
        <v>30</v>
      </c>
      <c r="I37" s="10">
        <f>IF(I36=0,0,SUM(I25:I36))</f>
        <v>62</v>
      </c>
      <c r="J37" s="39">
        <f t="shared" si="10"/>
        <v>106.66666666666667</v>
      </c>
      <c r="K37" s="10">
        <f>IF(K36=0,0,SUM(K25:K36))</f>
        <v>997</v>
      </c>
      <c r="L37" s="10">
        <f>IF(L36=0,0,SUM(L25:L36))</f>
        <v>899</v>
      </c>
      <c r="M37" s="11">
        <f t="shared" si="8"/>
        <v>-9.829488465396189</v>
      </c>
      <c r="N37" s="10">
        <f>IF(N36=0,0,SUM(N25:N36))</f>
        <v>250</v>
      </c>
      <c r="O37" s="10">
        <f>IF(O36=0,0,SUM(O25:O36))</f>
        <v>207</v>
      </c>
      <c r="P37" s="39">
        <f t="shared" si="9"/>
        <v>-17.2</v>
      </c>
    </row>
    <row r="38" spans="1:16" ht="14.25" customHeight="1">
      <c r="A38" s="9" t="s">
        <v>6</v>
      </c>
      <c r="B38" s="10">
        <f>IF(B27=0,0,SUM(B25:B27))</f>
        <v>1321</v>
      </c>
      <c r="C38" s="10">
        <f>IF(C27=0,0,SUM(C25:C27))</f>
        <v>1336</v>
      </c>
      <c r="D38" s="11">
        <f t="shared" si="6"/>
        <v>1.1355034065102196</v>
      </c>
      <c r="E38" s="10">
        <f>IF(E27=0,0,SUM(E25:E27))</f>
        <v>787</v>
      </c>
      <c r="F38" s="10">
        <f>IF(F27=0,0,SUM(F25:F27))</f>
        <v>436</v>
      </c>
      <c r="G38" s="11">
        <f t="shared" si="7"/>
        <v>-44.5997458703939</v>
      </c>
      <c r="H38" s="10">
        <f>IF(H27=0,0,SUM(H25:H27))</f>
        <v>4</v>
      </c>
      <c r="I38" s="10">
        <f>IF(I27=0,0,SUM(I25:I27))</f>
        <v>25</v>
      </c>
      <c r="J38" s="39">
        <f t="shared" si="10"/>
        <v>525</v>
      </c>
      <c r="K38" s="10">
        <f>IF(K27=0,0,SUM(K25:K27))</f>
        <v>172</v>
      </c>
      <c r="L38" s="10">
        <f>IF(L27=0,0,SUM(L25:L27))</f>
        <v>191</v>
      </c>
      <c r="M38" s="11">
        <f t="shared" si="8"/>
        <v>11.046511627906977</v>
      </c>
      <c r="N38" s="18" t="str">
        <f>"0"</f>
        <v>0</v>
      </c>
      <c r="O38" s="18">
        <f>IF(O27=0,0,SUM(O25:O27))</f>
        <v>51</v>
      </c>
      <c r="P38" s="39" t="str">
        <f t="shared" si="9"/>
        <v>　　―</v>
      </c>
    </row>
    <row r="39" spans="1:16" ht="14.25" customHeight="1">
      <c r="A39" s="9" t="s">
        <v>7</v>
      </c>
      <c r="B39" s="10">
        <f>IF(B30=0,0,SUM(B28:B30))</f>
        <v>1356</v>
      </c>
      <c r="C39" s="10">
        <f>IF(C30=0,0,SUM(C28:C30))</f>
        <v>1563</v>
      </c>
      <c r="D39" s="11">
        <f t="shared" si="6"/>
        <v>15.265486725663715</v>
      </c>
      <c r="E39" s="10">
        <f>IF(E30=0,0,SUM(E28:E30))</f>
        <v>638</v>
      </c>
      <c r="F39" s="10">
        <f>IF(F30=0,0,SUM(F28:F30))</f>
        <v>557</v>
      </c>
      <c r="G39" s="11">
        <f t="shared" si="7"/>
        <v>-12.695924764890282</v>
      </c>
      <c r="H39" s="10">
        <f>IF(H30=0,0,SUM(H28:H30))</f>
        <v>12</v>
      </c>
      <c r="I39" s="10">
        <f>IF(I30=0,0,SUM(I28:I30))</f>
        <v>6</v>
      </c>
      <c r="J39" s="39">
        <f t="shared" si="10"/>
        <v>-50</v>
      </c>
      <c r="K39" s="10">
        <f>IF(K30=0,0,SUM(K28:K30))</f>
        <v>183</v>
      </c>
      <c r="L39" s="10">
        <f>IF(L30=0,0,SUM(L28:L30))</f>
        <v>182</v>
      </c>
      <c r="M39" s="11">
        <f t="shared" si="8"/>
        <v>-0.546448087431694</v>
      </c>
      <c r="N39" s="18" t="str">
        <f>"0"</f>
        <v>0</v>
      </c>
      <c r="O39" s="18" t="str">
        <f>IF(O30=0,0,IF(SUM(O28:O30)=0,"0",SUM(O28:O30)))</f>
        <v>0</v>
      </c>
      <c r="P39" s="39" t="str">
        <f t="shared" si="9"/>
        <v>　　―</v>
      </c>
    </row>
    <row r="40" spans="1:16" ht="14.25" customHeight="1">
      <c r="A40" s="9" t="s">
        <v>8</v>
      </c>
      <c r="B40" s="10">
        <f>IF(B33=0,0,SUM(B31:B33))</f>
        <v>1229</v>
      </c>
      <c r="C40" s="10">
        <f>IF(C33=0,0,SUM(C31:C33))</f>
        <v>1258</v>
      </c>
      <c r="D40" s="11">
        <f t="shared" si="6"/>
        <v>2.3596419853539463</v>
      </c>
      <c r="E40" s="10">
        <f>IF(E33=0,0,SUM(E31:E33))</f>
        <v>663</v>
      </c>
      <c r="F40" s="10">
        <f>IF(F33=0,0,SUM(F31:F33))</f>
        <v>550</v>
      </c>
      <c r="G40" s="11">
        <f t="shared" si="7"/>
        <v>-17.043740573152338</v>
      </c>
      <c r="H40" s="10">
        <f>IF(H33=0,0,SUM(H31:H33))</f>
        <v>9</v>
      </c>
      <c r="I40" s="10">
        <f>IF(I33=0,0,SUM(I31:I33))</f>
        <v>6</v>
      </c>
      <c r="J40" s="39">
        <f t="shared" si="10"/>
        <v>-33.33333333333333</v>
      </c>
      <c r="K40" s="10">
        <f>IF(K33=0,0,SUM(K31:K33))</f>
        <v>201</v>
      </c>
      <c r="L40" s="10">
        <f>IF(L33=0,0,SUM(L31:L33))</f>
        <v>271</v>
      </c>
      <c r="M40" s="11">
        <f t="shared" si="8"/>
        <v>34.82587064676617</v>
      </c>
      <c r="N40" s="10">
        <f>IF(N33=0,0,SUM(N31:N33))</f>
        <v>59</v>
      </c>
      <c r="O40" s="18">
        <f>IF(O33=0,0,SUM(O31:O33))</f>
        <v>97</v>
      </c>
      <c r="P40" s="39">
        <f t="shared" si="9"/>
        <v>64.40677966101694</v>
      </c>
    </row>
    <row r="41" spans="1:16" ht="14.25" customHeight="1">
      <c r="A41" s="9" t="s">
        <v>9</v>
      </c>
      <c r="B41" s="10">
        <f>IF(B36=0,0,SUM(B34:B36))</f>
        <v>1556</v>
      </c>
      <c r="C41" s="10">
        <f>IF(C36=0,0,SUM(C34:C36))</f>
        <v>1280</v>
      </c>
      <c r="D41" s="11">
        <f t="shared" si="6"/>
        <v>-17.737789203084834</v>
      </c>
      <c r="E41" s="10">
        <f>IF(E36=0,0,SUM(E34:E36))</f>
        <v>693</v>
      </c>
      <c r="F41" s="10">
        <f>IF(F36=0,0,SUM(F34:F36))</f>
        <v>580</v>
      </c>
      <c r="G41" s="11">
        <f t="shared" si="7"/>
        <v>-16.305916305916305</v>
      </c>
      <c r="H41" s="10">
        <f>IF(H36=0,0,SUM(H34:H36))</f>
        <v>5</v>
      </c>
      <c r="I41" s="10">
        <f>IF(I36=0,0,SUM(I34:I36))</f>
        <v>25</v>
      </c>
      <c r="J41" s="39">
        <f t="shared" si="10"/>
        <v>400</v>
      </c>
      <c r="K41" s="10">
        <f>IF(K36=0,0,SUM(K34:K36))</f>
        <v>441</v>
      </c>
      <c r="L41" s="10">
        <f>IF(L36=0,0,SUM(L34:L36))</f>
        <v>255</v>
      </c>
      <c r="M41" s="11">
        <f t="shared" si="8"/>
        <v>-42.17687074829932</v>
      </c>
      <c r="N41" s="10">
        <f>IF(N36=0,0,SUM(N34:N36))</f>
        <v>191</v>
      </c>
      <c r="O41" s="18">
        <f>IF(O36=0,0,SUM(O34:O36))</f>
        <v>59</v>
      </c>
      <c r="P41" s="39">
        <f t="shared" si="9"/>
        <v>-69.10994764397905</v>
      </c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A42" sqref="A42:IV42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41</v>
      </c>
      <c r="I1" s="6"/>
      <c r="J1" s="6"/>
      <c r="K1" s="2" t="s">
        <v>15</v>
      </c>
      <c r="N1" s="2" t="s">
        <v>16</v>
      </c>
    </row>
    <row r="2" spans="1:16" ht="14.25" customHeight="1">
      <c r="A2" s="66" t="s">
        <v>2</v>
      </c>
      <c r="B2" s="37" t="s">
        <v>43</v>
      </c>
      <c r="C2" s="37" t="s">
        <v>52</v>
      </c>
      <c r="D2" s="38" t="s">
        <v>3</v>
      </c>
      <c r="E2" s="37" t="s">
        <v>43</v>
      </c>
      <c r="F2" s="37" t="s">
        <v>52</v>
      </c>
      <c r="G2" s="38" t="s">
        <v>3</v>
      </c>
      <c r="H2" s="37" t="s">
        <v>43</v>
      </c>
      <c r="I2" s="37" t="s">
        <v>53</v>
      </c>
      <c r="J2" s="38" t="s">
        <v>3</v>
      </c>
      <c r="K2" s="37" t="s">
        <v>43</v>
      </c>
      <c r="L2" s="37" t="s">
        <v>52</v>
      </c>
      <c r="M2" s="38" t="s">
        <v>3</v>
      </c>
      <c r="N2" s="37" t="s">
        <v>43</v>
      </c>
      <c r="O2" s="37" t="s">
        <v>53</v>
      </c>
      <c r="P2" s="38" t="s">
        <v>3</v>
      </c>
    </row>
    <row r="3" spans="1:16" ht="14.25" customHeight="1">
      <c r="A3" s="67"/>
      <c r="B3" s="31" t="s">
        <v>4</v>
      </c>
      <c r="C3" s="31" t="s">
        <v>4</v>
      </c>
      <c r="D3" s="32" t="s">
        <v>5</v>
      </c>
      <c r="E3" s="31" t="s">
        <v>4</v>
      </c>
      <c r="F3" s="31" t="s">
        <v>4</v>
      </c>
      <c r="G3" s="32" t="s">
        <v>5</v>
      </c>
      <c r="H3" s="31" t="s">
        <v>4</v>
      </c>
      <c r="I3" s="31" t="s">
        <v>4</v>
      </c>
      <c r="J3" s="32" t="s">
        <v>5</v>
      </c>
      <c r="K3" s="31" t="s">
        <v>4</v>
      </c>
      <c r="L3" s="31" t="s">
        <v>4</v>
      </c>
      <c r="M3" s="32" t="s">
        <v>5</v>
      </c>
      <c r="N3" s="31" t="s">
        <v>4</v>
      </c>
      <c r="O3" s="31" t="s">
        <v>4</v>
      </c>
      <c r="P3" s="32" t="s">
        <v>5</v>
      </c>
    </row>
    <row r="4" spans="1:16" ht="14.25" customHeight="1">
      <c r="A4" s="40">
        <v>4</v>
      </c>
      <c r="B4" s="41">
        <v>55639</v>
      </c>
      <c r="C4" s="55">
        <v>56156</v>
      </c>
      <c r="D4" s="56">
        <f>IF(C4=0,0,(C4-B4)/B4*100)</f>
        <v>0.9292043350886968</v>
      </c>
      <c r="E4" s="57">
        <v>10929</v>
      </c>
      <c r="F4" s="57">
        <v>10601</v>
      </c>
      <c r="G4" s="56">
        <f>IF(F4=0,0,(F4-E4)/E4*100)</f>
        <v>-3.0011894958367646</v>
      </c>
      <c r="H4" s="43">
        <v>4683</v>
      </c>
      <c r="I4" s="43">
        <v>5789</v>
      </c>
      <c r="J4" s="42">
        <f>IF(I4=0,0,(I4-H4)/H4*100)</f>
        <v>23.61733931240658</v>
      </c>
      <c r="K4" s="43">
        <v>34432</v>
      </c>
      <c r="L4" s="43">
        <v>35282</v>
      </c>
      <c r="M4" s="42">
        <f>IF(L4=0,0,(L4-K4)/K4*100)</f>
        <v>2.468633828996283</v>
      </c>
      <c r="N4" s="43">
        <v>32136</v>
      </c>
      <c r="O4" s="43">
        <v>31475</v>
      </c>
      <c r="P4" s="42">
        <f>IF(O4=0,0,(O4-N4)/N4*100)</f>
        <v>-2.0568832462036344</v>
      </c>
    </row>
    <row r="5" spans="1:16" ht="14.25" customHeight="1">
      <c r="A5" s="40">
        <v>5</v>
      </c>
      <c r="B5" s="41">
        <v>49705</v>
      </c>
      <c r="C5" s="55">
        <v>54675</v>
      </c>
      <c r="D5" s="56">
        <f>IF(C5=0,0,(C5-B5)/B5*100)</f>
        <v>9.998994064983401</v>
      </c>
      <c r="E5" s="57">
        <v>10206</v>
      </c>
      <c r="F5" s="57">
        <v>9051</v>
      </c>
      <c r="G5" s="56">
        <f aca="true" t="shared" si="0" ref="G5:G20">IF(F5=0,0,(F5-E5)/E5*100)</f>
        <v>-11.316872427983538</v>
      </c>
      <c r="H5" s="43">
        <v>4162</v>
      </c>
      <c r="I5" s="43">
        <v>5049</v>
      </c>
      <c r="J5" s="42">
        <f aca="true" t="shared" si="1" ref="J5:J20">IF(I5=0,0,(I5-H5)/H5*100)</f>
        <v>21.311869293608844</v>
      </c>
      <c r="K5" s="43">
        <v>34959</v>
      </c>
      <c r="L5" s="43">
        <v>34126</v>
      </c>
      <c r="M5" s="42">
        <f aca="true" t="shared" si="2" ref="M5:M20">IF(L5=0,0,(L5-K5)/K5*100)</f>
        <v>-2.382791269773163</v>
      </c>
      <c r="N5" s="43">
        <v>24952</v>
      </c>
      <c r="O5" s="43">
        <v>29600</v>
      </c>
      <c r="P5" s="42">
        <f aca="true" t="shared" si="3" ref="P5:P20">IF(O5=0,0,(O5-N5)/N5*100)</f>
        <v>18.627765309394036</v>
      </c>
    </row>
    <row r="6" spans="1:16" ht="14.25" customHeight="1">
      <c r="A6" s="40">
        <v>6</v>
      </c>
      <c r="B6" s="41">
        <v>58715</v>
      </c>
      <c r="C6" s="55">
        <v>60558</v>
      </c>
      <c r="D6" s="56">
        <f aca="true" t="shared" si="4" ref="D6:D20">IF(C6=0,0,(C6-B6)/B6*100)</f>
        <v>3.1388912543643026</v>
      </c>
      <c r="E6" s="57">
        <v>9973</v>
      </c>
      <c r="F6" s="57">
        <v>12129</v>
      </c>
      <c r="G6" s="56">
        <f t="shared" si="0"/>
        <v>21.61836959791437</v>
      </c>
      <c r="H6" s="43">
        <v>5287</v>
      </c>
      <c r="I6" s="43">
        <v>5958</v>
      </c>
      <c r="J6" s="42">
        <f t="shared" si="1"/>
        <v>12.691507471155663</v>
      </c>
      <c r="K6" s="43">
        <v>40748</v>
      </c>
      <c r="L6" s="43">
        <v>40249</v>
      </c>
      <c r="M6" s="42">
        <f t="shared" si="2"/>
        <v>-1.2245999803671346</v>
      </c>
      <c r="N6" s="43">
        <v>27940</v>
      </c>
      <c r="O6" s="43">
        <v>32438</v>
      </c>
      <c r="P6" s="42">
        <f t="shared" si="3"/>
        <v>16.098783106657123</v>
      </c>
    </row>
    <row r="7" spans="1:16" ht="14.25" customHeight="1">
      <c r="A7" s="40">
        <v>7</v>
      </c>
      <c r="B7" s="41">
        <v>58945</v>
      </c>
      <c r="C7" s="55">
        <v>71293</v>
      </c>
      <c r="D7" s="56">
        <f t="shared" si="4"/>
        <v>20.94834167444228</v>
      </c>
      <c r="E7" s="57">
        <v>9864</v>
      </c>
      <c r="F7" s="57">
        <v>12105</v>
      </c>
      <c r="G7" s="56">
        <f t="shared" si="0"/>
        <v>22.71897810218978</v>
      </c>
      <c r="H7" s="43">
        <v>5193</v>
      </c>
      <c r="I7" s="43">
        <v>6560</v>
      </c>
      <c r="J7" s="42">
        <f t="shared" si="1"/>
        <v>26.323897554400155</v>
      </c>
      <c r="K7" s="43">
        <v>40045</v>
      </c>
      <c r="L7" s="43">
        <v>48160</v>
      </c>
      <c r="M7" s="42">
        <f t="shared" si="2"/>
        <v>20.264702210013734</v>
      </c>
      <c r="N7" s="43">
        <v>28764</v>
      </c>
      <c r="O7" s="43">
        <v>35238</v>
      </c>
      <c r="P7" s="42">
        <f t="shared" si="3"/>
        <v>22.50730079265749</v>
      </c>
    </row>
    <row r="8" spans="1:16" ht="14.25" customHeight="1">
      <c r="A8" s="40">
        <v>8</v>
      </c>
      <c r="B8" s="41">
        <v>61316</v>
      </c>
      <c r="C8" s="55">
        <v>69431</v>
      </c>
      <c r="D8" s="56">
        <f t="shared" si="4"/>
        <v>13.234718507404267</v>
      </c>
      <c r="E8" s="57">
        <v>10605</v>
      </c>
      <c r="F8" s="57">
        <v>12555</v>
      </c>
      <c r="G8" s="56">
        <f t="shared" si="0"/>
        <v>18.387553041018386</v>
      </c>
      <c r="H8" s="43">
        <v>5751</v>
      </c>
      <c r="I8" s="43">
        <v>6175</v>
      </c>
      <c r="J8" s="42">
        <f t="shared" si="1"/>
        <v>7.37263084680925</v>
      </c>
      <c r="K8" s="43">
        <v>42073</v>
      </c>
      <c r="L8" s="43">
        <v>46901</v>
      </c>
      <c r="M8" s="42">
        <f t="shared" si="2"/>
        <v>11.475292943217742</v>
      </c>
      <c r="N8" s="43">
        <v>29848</v>
      </c>
      <c r="O8" s="43">
        <v>35085</v>
      </c>
      <c r="P8" s="42">
        <f t="shared" si="3"/>
        <v>17.545564191905655</v>
      </c>
    </row>
    <row r="9" spans="1:16" ht="14.25" customHeight="1">
      <c r="A9" s="40">
        <v>9</v>
      </c>
      <c r="B9" s="41">
        <v>61176</v>
      </c>
      <c r="C9" s="55">
        <v>54222</v>
      </c>
      <c r="D9" s="56">
        <f t="shared" si="4"/>
        <v>-11.367202824637113</v>
      </c>
      <c r="E9" s="57">
        <v>10822</v>
      </c>
      <c r="F9" s="57">
        <v>9984</v>
      </c>
      <c r="G9" s="56">
        <f t="shared" si="0"/>
        <v>-7.743485492515247</v>
      </c>
      <c r="H9" s="43">
        <v>5482</v>
      </c>
      <c r="I9" s="43">
        <v>5240</v>
      </c>
      <c r="J9" s="42">
        <f t="shared" si="1"/>
        <v>-4.414447282013864</v>
      </c>
      <c r="K9" s="43">
        <v>41141</v>
      </c>
      <c r="L9" s="43">
        <v>36681</v>
      </c>
      <c r="M9" s="42">
        <f t="shared" si="2"/>
        <v>-10.840767117960185</v>
      </c>
      <c r="N9" s="43">
        <v>30857</v>
      </c>
      <c r="O9" s="43">
        <v>27525</v>
      </c>
      <c r="P9" s="42">
        <f t="shared" si="3"/>
        <v>-10.798198139806203</v>
      </c>
    </row>
    <row r="10" spans="1:16" ht="14.25" customHeight="1">
      <c r="A10" s="40">
        <v>10</v>
      </c>
      <c r="B10" s="41">
        <v>60681</v>
      </c>
      <c r="C10" s="55">
        <v>57827</v>
      </c>
      <c r="D10" s="56">
        <f t="shared" si="4"/>
        <v>-4.703284388853183</v>
      </c>
      <c r="E10" s="57">
        <v>10709</v>
      </c>
      <c r="F10" s="57">
        <v>9446</v>
      </c>
      <c r="G10" s="56">
        <f t="shared" si="0"/>
        <v>-11.793818283686619</v>
      </c>
      <c r="H10" s="43">
        <v>5867</v>
      </c>
      <c r="I10" s="43">
        <v>4833</v>
      </c>
      <c r="J10" s="42">
        <f t="shared" si="1"/>
        <v>-17.62399863644111</v>
      </c>
      <c r="K10" s="43">
        <v>40991</v>
      </c>
      <c r="L10" s="43">
        <v>38075</v>
      </c>
      <c r="M10" s="42">
        <f t="shared" si="2"/>
        <v>-7.1137566782952355</v>
      </c>
      <c r="N10" s="43">
        <v>30399</v>
      </c>
      <c r="O10" s="43">
        <v>29198</v>
      </c>
      <c r="P10" s="42">
        <f t="shared" si="3"/>
        <v>-3.9507878548636466</v>
      </c>
    </row>
    <row r="11" spans="1:16" ht="14.25" customHeight="1">
      <c r="A11" s="40">
        <v>11</v>
      </c>
      <c r="B11" s="41">
        <v>61751</v>
      </c>
      <c r="C11" s="55">
        <v>61709</v>
      </c>
      <c r="D11" s="56">
        <f t="shared" si="4"/>
        <v>-0.06801509287298992</v>
      </c>
      <c r="E11" s="57">
        <v>11087</v>
      </c>
      <c r="F11" s="57">
        <v>10926</v>
      </c>
      <c r="G11" s="56">
        <f t="shared" si="0"/>
        <v>-1.452151168034635</v>
      </c>
      <c r="H11" s="43">
        <v>6276</v>
      </c>
      <c r="I11" s="43">
        <v>5046</v>
      </c>
      <c r="J11" s="42">
        <f t="shared" si="1"/>
        <v>-19.59847036328872</v>
      </c>
      <c r="K11" s="43">
        <v>41454</v>
      </c>
      <c r="L11" s="43">
        <v>40128</v>
      </c>
      <c r="M11" s="42">
        <f t="shared" si="2"/>
        <v>-3.19872629903025</v>
      </c>
      <c r="N11" s="43">
        <v>31384</v>
      </c>
      <c r="O11" s="43">
        <v>32507</v>
      </c>
      <c r="P11" s="42">
        <f t="shared" si="3"/>
        <v>3.578256436400714</v>
      </c>
    </row>
    <row r="12" spans="1:16" ht="14.25" customHeight="1">
      <c r="A12" s="40">
        <v>12</v>
      </c>
      <c r="B12" s="41">
        <v>62840</v>
      </c>
      <c r="C12" s="55">
        <v>59512</v>
      </c>
      <c r="D12" s="56">
        <f t="shared" si="4"/>
        <v>-5.2959898154042016</v>
      </c>
      <c r="E12" s="57">
        <v>11677</v>
      </c>
      <c r="F12" s="57">
        <v>9557</v>
      </c>
      <c r="G12" s="56">
        <f t="shared" si="0"/>
        <v>-18.15534812023636</v>
      </c>
      <c r="H12" s="43">
        <v>7152</v>
      </c>
      <c r="I12" s="43">
        <v>5458</v>
      </c>
      <c r="J12" s="42">
        <f t="shared" si="1"/>
        <v>-23.685682326621922</v>
      </c>
      <c r="K12" s="43">
        <v>43600</v>
      </c>
      <c r="L12" s="43">
        <v>40538</v>
      </c>
      <c r="M12" s="42">
        <f t="shared" si="2"/>
        <v>-7.022935779816514</v>
      </c>
      <c r="N12" s="43">
        <v>30917</v>
      </c>
      <c r="O12" s="43">
        <v>28531</v>
      </c>
      <c r="P12" s="42">
        <f t="shared" si="3"/>
        <v>-7.717437008765405</v>
      </c>
    </row>
    <row r="13" spans="1:16" ht="14.25" customHeight="1">
      <c r="A13" s="40">
        <v>1</v>
      </c>
      <c r="B13" s="41">
        <v>56407</v>
      </c>
      <c r="C13" s="41">
        <v>57476</v>
      </c>
      <c r="D13" s="42">
        <f t="shared" si="4"/>
        <v>1.8951548566667258</v>
      </c>
      <c r="E13" s="43">
        <v>10302</v>
      </c>
      <c r="F13" s="43">
        <v>8508</v>
      </c>
      <c r="G13" s="42">
        <f t="shared" si="0"/>
        <v>-17.41409435061153</v>
      </c>
      <c r="H13" s="43">
        <v>6230</v>
      </c>
      <c r="I13" s="43">
        <v>4649</v>
      </c>
      <c r="J13" s="42">
        <f t="shared" si="1"/>
        <v>-25.37720706260032</v>
      </c>
      <c r="K13" s="43">
        <v>35740</v>
      </c>
      <c r="L13" s="43">
        <v>35117</v>
      </c>
      <c r="M13" s="42">
        <f t="shared" si="2"/>
        <v>-1.7431449356463347</v>
      </c>
      <c r="N13" s="43">
        <v>30969</v>
      </c>
      <c r="O13" s="43">
        <v>30867</v>
      </c>
      <c r="P13" s="42">
        <f t="shared" si="3"/>
        <v>-0.3293616196842003</v>
      </c>
    </row>
    <row r="14" spans="1:16" ht="14.25" customHeight="1">
      <c r="A14" s="40">
        <v>2</v>
      </c>
      <c r="B14" s="41">
        <v>52226</v>
      </c>
      <c r="C14" s="41">
        <v>57565</v>
      </c>
      <c r="D14" s="42">
        <f t="shared" si="4"/>
        <v>10.222877493968522</v>
      </c>
      <c r="E14" s="43">
        <v>10026</v>
      </c>
      <c r="F14" s="43">
        <v>9363</v>
      </c>
      <c r="G14" s="42">
        <f t="shared" si="0"/>
        <v>-6.61280670257331</v>
      </c>
      <c r="H14" s="43">
        <v>6049</v>
      </c>
      <c r="I14" s="43">
        <v>4693</v>
      </c>
      <c r="J14" s="42">
        <f t="shared" si="1"/>
        <v>-22.416928417920317</v>
      </c>
      <c r="K14" s="43">
        <v>33532</v>
      </c>
      <c r="L14" s="43">
        <v>35565</v>
      </c>
      <c r="M14" s="42">
        <f t="shared" si="2"/>
        <v>6.0628653226768465</v>
      </c>
      <c r="N14" s="43">
        <v>28720</v>
      </c>
      <c r="O14" s="43">
        <v>31363</v>
      </c>
      <c r="P14" s="42">
        <f t="shared" si="3"/>
        <v>9.202646239554317</v>
      </c>
    </row>
    <row r="15" spans="1:16" ht="14.25" customHeight="1">
      <c r="A15" s="40">
        <v>3</v>
      </c>
      <c r="B15" s="41">
        <v>52421</v>
      </c>
      <c r="C15" s="41">
        <v>56756</v>
      </c>
      <c r="D15" s="42">
        <f t="shared" si="4"/>
        <v>8.26958661605082</v>
      </c>
      <c r="E15" s="43">
        <v>10998</v>
      </c>
      <c r="F15" s="43">
        <v>9841</v>
      </c>
      <c r="G15" s="42">
        <f t="shared" si="0"/>
        <v>-10.520094562647754</v>
      </c>
      <c r="H15" s="43">
        <v>6016</v>
      </c>
      <c r="I15" s="43">
        <v>4394</v>
      </c>
      <c r="J15" s="42">
        <f t="shared" si="1"/>
        <v>-26.961436170212767</v>
      </c>
      <c r="K15" s="43">
        <v>35425</v>
      </c>
      <c r="L15" s="43">
        <v>35612</v>
      </c>
      <c r="M15" s="42">
        <f t="shared" si="2"/>
        <v>0.5278757939308398</v>
      </c>
      <c r="N15" s="43">
        <v>27994</v>
      </c>
      <c r="O15" s="43">
        <v>30985</v>
      </c>
      <c r="P15" s="42">
        <f t="shared" si="3"/>
        <v>10.684432378366793</v>
      </c>
    </row>
    <row r="16" spans="1:16" ht="18" customHeight="1">
      <c r="A16" s="12" t="s">
        <v>62</v>
      </c>
      <c r="B16" s="43">
        <f>IF(B15=0,0,SUM(B4:B15))</f>
        <v>691822</v>
      </c>
      <c r="C16" s="43">
        <f>IF(C15=0,0,SUM(C4:C15))</f>
        <v>717180</v>
      </c>
      <c r="D16" s="42">
        <f t="shared" si="4"/>
        <v>3.6653936995354295</v>
      </c>
      <c r="E16" s="43">
        <f>IF(E15=0,0,SUM(E4:E15))</f>
        <v>127198</v>
      </c>
      <c r="F16" s="43">
        <f>IF(F15=0,0,SUM(F4:F15))</f>
        <v>124066</v>
      </c>
      <c r="G16" s="42">
        <f t="shared" si="0"/>
        <v>-2.4623028663972706</v>
      </c>
      <c r="H16" s="43">
        <f>IF(H15=0,0,SUM(H4:H15))</f>
        <v>68148</v>
      </c>
      <c r="I16" s="43">
        <f>IF(I15=0,0,SUM(I4:I15))</f>
        <v>63844</v>
      </c>
      <c r="J16" s="42">
        <f t="shared" si="1"/>
        <v>-6.31566590362153</v>
      </c>
      <c r="K16" s="43">
        <f>IF(K15=0,0,SUM(K4:K15))</f>
        <v>464140</v>
      </c>
      <c r="L16" s="43">
        <f>IF(L15=0,0,SUM(L4:L15))</f>
        <v>466434</v>
      </c>
      <c r="M16" s="42">
        <f t="shared" si="2"/>
        <v>0.49424742534580085</v>
      </c>
      <c r="N16" s="43">
        <f>IF(N15=0,0,SUM(N4:N15))</f>
        <v>354880</v>
      </c>
      <c r="O16" s="43">
        <f>IF(O15=0,0,SUM(O4:O15))</f>
        <v>374812</v>
      </c>
      <c r="P16" s="42">
        <f t="shared" si="3"/>
        <v>5.616546438232642</v>
      </c>
    </row>
    <row r="17" spans="1:16" ht="14.25" customHeight="1">
      <c r="A17" s="40" t="s">
        <v>6</v>
      </c>
      <c r="B17" s="43">
        <f>IF(B6=0,0,SUM(B4:B6))</f>
        <v>164059</v>
      </c>
      <c r="C17" s="43">
        <f>IF(C6=0,0,SUM(C4:C6))</f>
        <v>171389</v>
      </c>
      <c r="D17" s="42">
        <f t="shared" si="4"/>
        <v>4.467904839112758</v>
      </c>
      <c r="E17" s="43">
        <f>IF(E6=0,0,SUM(E4:E6))</f>
        <v>31108</v>
      </c>
      <c r="F17" s="43">
        <f>IF(F6=0,0,SUM(F4:F6))</f>
        <v>31781</v>
      </c>
      <c r="G17" s="42">
        <f t="shared" si="0"/>
        <v>2.1634306287771636</v>
      </c>
      <c r="H17" s="43">
        <f>IF(H6=0,0,SUM(H4:H6))</f>
        <v>14132</v>
      </c>
      <c r="I17" s="43">
        <f>IF(I6=0,0,SUM(I4:I6))</f>
        <v>16796</v>
      </c>
      <c r="J17" s="42">
        <f t="shared" si="1"/>
        <v>18.850834984432492</v>
      </c>
      <c r="K17" s="43">
        <f>IF(K6=0,0,SUM(K4:K6))</f>
        <v>110139</v>
      </c>
      <c r="L17" s="43">
        <f>IF(L6=0,0,SUM(L4:L6))</f>
        <v>109657</v>
      </c>
      <c r="M17" s="42">
        <f t="shared" si="2"/>
        <v>-0.43762881449804336</v>
      </c>
      <c r="N17" s="43">
        <f>IF(N6=0,0,SUM(N4:N6))</f>
        <v>85028</v>
      </c>
      <c r="O17" s="43">
        <f>IF(O6=0,0,SUM(O4:O6))</f>
        <v>93513</v>
      </c>
      <c r="P17" s="42">
        <f t="shared" si="3"/>
        <v>9.979065719527686</v>
      </c>
    </row>
    <row r="18" spans="1:16" ht="14.25" customHeight="1">
      <c r="A18" s="40" t="s">
        <v>7</v>
      </c>
      <c r="B18" s="43">
        <f>IF(B9=0,0,SUM(B7:B9))</f>
        <v>181437</v>
      </c>
      <c r="C18" s="43">
        <f>IF(C9=0,0,SUM(C7:C9))</f>
        <v>194946</v>
      </c>
      <c r="D18" s="42">
        <f t="shared" si="4"/>
        <v>7.445559615734387</v>
      </c>
      <c r="E18" s="43">
        <f>IF(E9=0,0,SUM(E7:E9))</f>
        <v>31291</v>
      </c>
      <c r="F18" s="43">
        <f>IF(F9=0,0,SUM(F7:F9))</f>
        <v>34644</v>
      </c>
      <c r="G18" s="42">
        <f t="shared" si="0"/>
        <v>10.715541209932567</v>
      </c>
      <c r="H18" s="43">
        <f>IF(H9=0,0,SUM(H7:H9))</f>
        <v>16426</v>
      </c>
      <c r="I18" s="43">
        <f>IF(I9=0,0,SUM(I7:I9))</f>
        <v>17975</v>
      </c>
      <c r="J18" s="42">
        <f t="shared" si="1"/>
        <v>9.430171679045415</v>
      </c>
      <c r="K18" s="43">
        <f>IF(K9=0,0,SUM(K7:K9))</f>
        <v>123259</v>
      </c>
      <c r="L18" s="43">
        <f>IF(L9=0,0,SUM(L7:L9))</f>
        <v>131742</v>
      </c>
      <c r="M18" s="42">
        <f t="shared" si="2"/>
        <v>6.882256062437632</v>
      </c>
      <c r="N18" s="43">
        <f>IF(N9=0,0,SUM(N7:N9))</f>
        <v>89469</v>
      </c>
      <c r="O18" s="43">
        <f>IF(O9=0,0,SUM(O7:O9))</f>
        <v>97848</v>
      </c>
      <c r="P18" s="42">
        <f t="shared" si="3"/>
        <v>9.365255004526707</v>
      </c>
    </row>
    <row r="19" spans="1:16" ht="14.25" customHeight="1">
      <c r="A19" s="40" t="s">
        <v>8</v>
      </c>
      <c r="B19" s="43">
        <f>IF(B12=0,0,SUM(B10:B12))</f>
        <v>185272</v>
      </c>
      <c r="C19" s="43">
        <f>IF(C12=0,0,SUM(C10:C12))</f>
        <v>179048</v>
      </c>
      <c r="D19" s="42">
        <f t="shared" si="4"/>
        <v>-3.359385120255624</v>
      </c>
      <c r="E19" s="43">
        <f>IF(E12=0,0,SUM(E10:E12))</f>
        <v>33473</v>
      </c>
      <c r="F19" s="43">
        <f>IF(F12=0,0,SUM(F10:F12))</f>
        <v>29929</v>
      </c>
      <c r="G19" s="42">
        <f t="shared" si="0"/>
        <v>-10.587637797627938</v>
      </c>
      <c r="H19" s="43">
        <f>IF(H12=0,0,SUM(H10:H12))</f>
        <v>19295</v>
      </c>
      <c r="I19" s="43">
        <f>IF(I12=0,0,SUM(I10:I12))</f>
        <v>15337</v>
      </c>
      <c r="J19" s="42">
        <f t="shared" si="1"/>
        <v>-20.513086291785438</v>
      </c>
      <c r="K19" s="43">
        <f>IF(K12=0,0,SUM(K10:K12))</f>
        <v>126045</v>
      </c>
      <c r="L19" s="43">
        <f>IF(L12=0,0,SUM(L10:L12))</f>
        <v>118741</v>
      </c>
      <c r="M19" s="42">
        <f t="shared" si="2"/>
        <v>-5.794755841167837</v>
      </c>
      <c r="N19" s="43">
        <f>IF(N12=0,0,SUM(N10:N12))</f>
        <v>92700</v>
      </c>
      <c r="O19" s="43">
        <f>IF(O12=0,0,SUM(O10:O12))</f>
        <v>90236</v>
      </c>
      <c r="P19" s="42">
        <f t="shared" si="3"/>
        <v>-2.6580366774541533</v>
      </c>
    </row>
    <row r="20" spans="1:16" ht="14.25" customHeight="1">
      <c r="A20" s="40" t="s">
        <v>9</v>
      </c>
      <c r="B20" s="43">
        <f>IF(B15=0,0,SUM(B13:B15))</f>
        <v>161054</v>
      </c>
      <c r="C20" s="43">
        <f>IF(C15=0,0,SUM(C13:C15))</f>
        <v>171797</v>
      </c>
      <c r="D20" s="42">
        <f t="shared" si="4"/>
        <v>6.67043351919232</v>
      </c>
      <c r="E20" s="43">
        <f>IF(E15=0,0,SUM(E13:E15))</f>
        <v>31326</v>
      </c>
      <c r="F20" s="43">
        <f>IF(F15=0,0,SUM(F13:F15))</f>
        <v>27712</v>
      </c>
      <c r="G20" s="42">
        <f t="shared" si="0"/>
        <v>-11.536742641894913</v>
      </c>
      <c r="H20" s="43">
        <f>IF(H15=0,0,SUM(H13:H15))</f>
        <v>18295</v>
      </c>
      <c r="I20" s="43">
        <f>IF(I15=0,0,SUM(I13:I15))</f>
        <v>13736</v>
      </c>
      <c r="J20" s="42">
        <f t="shared" si="1"/>
        <v>-24.91937687892867</v>
      </c>
      <c r="K20" s="43">
        <f>IF(K15=0,0,SUM(K13:K15))</f>
        <v>104697</v>
      </c>
      <c r="L20" s="43">
        <f>IF(L15=0,0,SUM(L13:L15))</f>
        <v>106294</v>
      </c>
      <c r="M20" s="42">
        <f t="shared" si="2"/>
        <v>1.525354117118924</v>
      </c>
      <c r="N20" s="43">
        <f>IF(N15=0,0,SUM(N13:N15))</f>
        <v>87683</v>
      </c>
      <c r="O20" s="43">
        <f>IF(O15=0,0,SUM(O13:O15))</f>
        <v>93215</v>
      </c>
      <c r="P20" s="42">
        <f t="shared" si="3"/>
        <v>6.3090907017323765</v>
      </c>
    </row>
    <row r="21" spans="1:10" ht="5.25" customHeight="1">
      <c r="A21" s="3"/>
      <c r="B21" s="4"/>
      <c r="C21" s="4"/>
      <c r="D21" s="5"/>
      <c r="E21" s="17"/>
      <c r="F21" s="1"/>
      <c r="G21" s="1"/>
      <c r="H21" s="6"/>
      <c r="I21" s="6"/>
      <c r="J21" s="6"/>
    </row>
    <row r="22" spans="1:14" ht="18" customHeight="1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38</v>
      </c>
    </row>
    <row r="23" spans="1:16" ht="14.25" customHeight="1">
      <c r="A23" s="66" t="s">
        <v>2</v>
      </c>
      <c r="B23" s="37" t="s">
        <v>43</v>
      </c>
      <c r="C23" s="37" t="s">
        <v>53</v>
      </c>
      <c r="D23" s="38" t="s">
        <v>3</v>
      </c>
      <c r="E23" s="37" t="s">
        <v>43</v>
      </c>
      <c r="F23" s="37" t="s">
        <v>53</v>
      </c>
      <c r="G23" s="38" t="s">
        <v>3</v>
      </c>
      <c r="H23" s="37" t="s">
        <v>43</v>
      </c>
      <c r="I23" s="37" t="s">
        <v>54</v>
      </c>
      <c r="J23" s="38" t="s">
        <v>3</v>
      </c>
      <c r="K23" s="37" t="s">
        <v>43</v>
      </c>
      <c r="L23" s="37" t="s">
        <v>53</v>
      </c>
      <c r="M23" s="38" t="s">
        <v>3</v>
      </c>
      <c r="N23" s="37" t="s">
        <v>43</v>
      </c>
      <c r="O23" s="37" t="s">
        <v>54</v>
      </c>
      <c r="P23" s="38" t="s">
        <v>3</v>
      </c>
    </row>
    <row r="24" spans="1:16" ht="14.25" customHeight="1">
      <c r="A24" s="67"/>
      <c r="B24" s="31" t="s">
        <v>4</v>
      </c>
      <c r="C24" s="31" t="s">
        <v>4</v>
      </c>
      <c r="D24" s="32" t="s">
        <v>5</v>
      </c>
      <c r="E24" s="31" t="s">
        <v>4</v>
      </c>
      <c r="F24" s="31" t="s">
        <v>4</v>
      </c>
      <c r="G24" s="32" t="s">
        <v>5</v>
      </c>
      <c r="H24" s="31" t="s">
        <v>4</v>
      </c>
      <c r="I24" s="31" t="s">
        <v>4</v>
      </c>
      <c r="J24" s="32" t="s">
        <v>5</v>
      </c>
      <c r="K24" s="31" t="s">
        <v>4</v>
      </c>
      <c r="L24" s="31" t="s">
        <v>4</v>
      </c>
      <c r="M24" s="32" t="s">
        <v>5</v>
      </c>
      <c r="N24" s="31" t="s">
        <v>4</v>
      </c>
      <c r="O24" s="31" t="s">
        <v>4</v>
      </c>
      <c r="P24" s="32" t="s">
        <v>5</v>
      </c>
    </row>
    <row r="25" spans="1:16" ht="14.25" customHeight="1">
      <c r="A25" s="9">
        <v>4</v>
      </c>
      <c r="B25" s="10">
        <v>23496</v>
      </c>
      <c r="C25" s="10">
        <v>23554</v>
      </c>
      <c r="D25" s="11">
        <f>IF(C25=0,0,(C25-B25)/B25*100)</f>
        <v>0.24685052774940414</v>
      </c>
      <c r="E25" s="10">
        <v>24425</v>
      </c>
      <c r="F25" s="45">
        <v>22163</v>
      </c>
      <c r="G25" s="58">
        <f>IF(F25=0,0,(F25-E25)/E25*100)</f>
        <v>-9.26100307062436</v>
      </c>
      <c r="H25" s="45">
        <v>564</v>
      </c>
      <c r="I25" s="45">
        <v>717</v>
      </c>
      <c r="J25" s="58">
        <f>IF(I25=0,0,(I25-H25)/H25*100)</f>
        <v>27.127659574468083</v>
      </c>
      <c r="K25" s="10">
        <v>18083</v>
      </c>
      <c r="L25" s="10">
        <v>20323</v>
      </c>
      <c r="M25" s="11">
        <f>IF(L25=0,0,(L25-K25)/K25*100)</f>
        <v>12.387325111983632</v>
      </c>
      <c r="N25" s="10">
        <v>9668</v>
      </c>
      <c r="O25" s="10">
        <v>10812</v>
      </c>
      <c r="P25" s="11">
        <f>IF(O25=0,0,(O25-N25)/N25*100)</f>
        <v>11.832850641290857</v>
      </c>
    </row>
    <row r="26" spans="1:16" ht="14.25" customHeight="1">
      <c r="A26" s="9">
        <v>5</v>
      </c>
      <c r="B26" s="10">
        <v>24243</v>
      </c>
      <c r="C26" s="10">
        <v>23528</v>
      </c>
      <c r="D26" s="11">
        <f aca="true" t="shared" si="5" ref="D26:D41">IF(C26=0,0,(C26-B26)/B26*100)</f>
        <v>-2.949304954007342</v>
      </c>
      <c r="E26" s="10">
        <v>21759</v>
      </c>
      <c r="F26" s="45">
        <v>20695</v>
      </c>
      <c r="G26" s="58">
        <f aca="true" t="shared" si="6" ref="G26:G41">IF(F26=0,0,(F26-E26)/E26*100)</f>
        <v>-4.889930603428466</v>
      </c>
      <c r="H26" s="45">
        <v>736</v>
      </c>
      <c r="I26" s="45">
        <v>681</v>
      </c>
      <c r="J26" s="58">
        <f aca="true" t="shared" si="7" ref="J26:J41">IF(I26=0,0,(I26-H26)/H26*100)</f>
        <v>-7.4728260869565215</v>
      </c>
      <c r="K26" s="10">
        <v>13173</v>
      </c>
      <c r="L26" s="10">
        <v>18822</v>
      </c>
      <c r="M26" s="11">
        <f aca="true" t="shared" si="8" ref="M26:M41">IF(L26=0,0,(L26-K26)/K26*100)</f>
        <v>42.883170120701436</v>
      </c>
      <c r="N26" s="10">
        <v>4202</v>
      </c>
      <c r="O26" s="10">
        <v>10006</v>
      </c>
      <c r="P26" s="11">
        <f aca="true" t="shared" si="9" ref="P26:P41">IF(O26=0,0,(O26-N26)/N26*100)</f>
        <v>138.1247025226083</v>
      </c>
    </row>
    <row r="27" spans="1:16" ht="14.25" customHeight="1">
      <c r="A27" s="9">
        <v>6</v>
      </c>
      <c r="B27" s="10">
        <v>27656</v>
      </c>
      <c r="C27" s="10">
        <v>26931</v>
      </c>
      <c r="D27" s="11">
        <f t="shared" si="5"/>
        <v>-2.6214926236621348</v>
      </c>
      <c r="E27" s="10">
        <v>24871</v>
      </c>
      <c r="F27" s="45">
        <v>26121</v>
      </c>
      <c r="G27" s="58">
        <f t="shared" si="6"/>
        <v>5.025933818503478</v>
      </c>
      <c r="H27" s="45">
        <v>456</v>
      </c>
      <c r="I27" s="45">
        <v>545</v>
      </c>
      <c r="J27" s="58">
        <f t="shared" si="7"/>
        <v>19.517543859649123</v>
      </c>
      <c r="K27" s="10">
        <v>15705</v>
      </c>
      <c r="L27" s="10">
        <v>19090</v>
      </c>
      <c r="M27" s="11">
        <f t="shared" si="8"/>
        <v>21.553645335880294</v>
      </c>
      <c r="N27" s="10">
        <v>5959</v>
      </c>
      <c r="O27" s="10">
        <v>8812</v>
      </c>
      <c r="P27" s="11">
        <f t="shared" si="9"/>
        <v>47.877160597415674</v>
      </c>
    </row>
    <row r="28" spans="1:16" ht="14.25" customHeight="1">
      <c r="A28" s="9">
        <v>7</v>
      </c>
      <c r="B28" s="10">
        <v>27180</v>
      </c>
      <c r="C28" s="10">
        <v>32382</v>
      </c>
      <c r="D28" s="11">
        <f t="shared" si="5"/>
        <v>19.13907284768212</v>
      </c>
      <c r="E28" s="10">
        <v>25698</v>
      </c>
      <c r="F28" s="10">
        <v>30464</v>
      </c>
      <c r="G28" s="11">
        <f t="shared" si="6"/>
        <v>18.54619036500895</v>
      </c>
      <c r="H28" s="10">
        <v>730</v>
      </c>
      <c r="I28" s="10">
        <v>308</v>
      </c>
      <c r="J28" s="11">
        <f t="shared" si="7"/>
        <v>-57.80821917808219</v>
      </c>
      <c r="K28" s="10">
        <v>15201</v>
      </c>
      <c r="L28" s="10">
        <v>20244</v>
      </c>
      <c r="M28" s="11">
        <f t="shared" si="8"/>
        <v>33.175448983619496</v>
      </c>
      <c r="N28" s="10">
        <v>5448</v>
      </c>
      <c r="O28" s="10">
        <v>9785</v>
      </c>
      <c r="P28" s="11">
        <f t="shared" si="9"/>
        <v>79.6071953010279</v>
      </c>
    </row>
    <row r="29" spans="1:16" ht="14.25" customHeight="1">
      <c r="A29" s="9">
        <v>8</v>
      </c>
      <c r="B29" s="10">
        <v>29036</v>
      </c>
      <c r="C29" s="10">
        <v>31039</v>
      </c>
      <c r="D29" s="11">
        <f t="shared" si="5"/>
        <v>6.898333103733297</v>
      </c>
      <c r="E29" s="10">
        <v>25841</v>
      </c>
      <c r="F29" s="10">
        <v>28372</v>
      </c>
      <c r="G29" s="11">
        <f t="shared" si="6"/>
        <v>9.794512596261756</v>
      </c>
      <c r="H29" s="10">
        <v>456</v>
      </c>
      <c r="I29" s="10">
        <v>812</v>
      </c>
      <c r="J29" s="11">
        <f t="shared" si="7"/>
        <v>78.0701754385965</v>
      </c>
      <c r="K29" s="10">
        <v>16588</v>
      </c>
      <c r="L29" s="10">
        <v>21763</v>
      </c>
      <c r="M29" s="11">
        <f t="shared" si="8"/>
        <v>31.19725102483723</v>
      </c>
      <c r="N29" s="10">
        <v>6617</v>
      </c>
      <c r="O29" s="10">
        <v>10694</v>
      </c>
      <c r="P29" s="11">
        <f t="shared" si="9"/>
        <v>61.61402448239384</v>
      </c>
    </row>
    <row r="30" spans="1:16" ht="14.25" customHeight="1">
      <c r="A30" s="9">
        <v>9</v>
      </c>
      <c r="B30" s="10">
        <v>27670</v>
      </c>
      <c r="C30" s="10">
        <v>24987</v>
      </c>
      <c r="D30" s="11">
        <f t="shared" si="5"/>
        <v>-9.69642211781713</v>
      </c>
      <c r="E30" s="10">
        <v>23696</v>
      </c>
      <c r="F30" s="10">
        <v>19395</v>
      </c>
      <c r="G30" s="11">
        <f t="shared" si="6"/>
        <v>-18.150742741390953</v>
      </c>
      <c r="H30" s="10">
        <v>565</v>
      </c>
      <c r="I30" s="10">
        <v>1309</v>
      </c>
      <c r="J30" s="11">
        <f t="shared" si="7"/>
        <v>131.68141592920355</v>
      </c>
      <c r="K30" s="10">
        <v>20067</v>
      </c>
      <c r="L30" s="10">
        <v>18524</v>
      </c>
      <c r="M30" s="11">
        <f t="shared" si="8"/>
        <v>-7.6892410425076</v>
      </c>
      <c r="N30" s="10">
        <v>10524</v>
      </c>
      <c r="O30" s="10">
        <v>9059</v>
      </c>
      <c r="P30" s="11">
        <f t="shared" si="9"/>
        <v>-13.920562523755226</v>
      </c>
    </row>
    <row r="31" spans="1:16" ht="14.25" customHeight="1">
      <c r="A31" s="9">
        <v>10</v>
      </c>
      <c r="B31" s="10">
        <v>27842</v>
      </c>
      <c r="C31" s="10">
        <v>25581</v>
      </c>
      <c r="D31" s="11">
        <f t="shared" si="5"/>
        <v>-8.120824653401336</v>
      </c>
      <c r="E31" s="10">
        <v>25140</v>
      </c>
      <c r="F31" s="10">
        <v>22904</v>
      </c>
      <c r="G31" s="11">
        <f t="shared" si="6"/>
        <v>-8.894192521877486</v>
      </c>
      <c r="H31" s="10">
        <v>514</v>
      </c>
      <c r="I31" s="10">
        <v>342</v>
      </c>
      <c r="J31" s="11">
        <f t="shared" si="7"/>
        <v>-33.46303501945525</v>
      </c>
      <c r="K31" s="10">
        <v>17894</v>
      </c>
      <c r="L31" s="10">
        <v>18446</v>
      </c>
      <c r="M31" s="11">
        <f t="shared" si="8"/>
        <v>3.0848329048843186</v>
      </c>
      <c r="N31" s="10">
        <v>8161</v>
      </c>
      <c r="O31" s="10">
        <v>8775</v>
      </c>
      <c r="P31" s="11">
        <f t="shared" si="9"/>
        <v>7.523587795613283</v>
      </c>
    </row>
    <row r="32" spans="1:16" ht="14.25" customHeight="1">
      <c r="A32" s="9">
        <v>11</v>
      </c>
      <c r="B32" s="10">
        <v>27235</v>
      </c>
      <c r="C32" s="10">
        <v>25849</v>
      </c>
      <c r="D32" s="11">
        <f t="shared" si="5"/>
        <v>-5.089039838443179</v>
      </c>
      <c r="E32" s="10">
        <v>26703</v>
      </c>
      <c r="F32" s="10">
        <v>24446</v>
      </c>
      <c r="G32" s="11">
        <f t="shared" si="6"/>
        <v>-8.452233831404712</v>
      </c>
      <c r="H32" s="10">
        <v>351</v>
      </c>
      <c r="I32" s="10">
        <v>1355</v>
      </c>
      <c r="J32" s="11">
        <f t="shared" si="7"/>
        <v>286.0398860398861</v>
      </c>
      <c r="K32" s="10">
        <v>18549</v>
      </c>
      <c r="L32" s="10">
        <v>20985</v>
      </c>
      <c r="M32" s="11">
        <f t="shared" si="8"/>
        <v>13.132783438460294</v>
      </c>
      <c r="N32" s="10">
        <v>8922</v>
      </c>
      <c r="O32" s="10">
        <v>11105</v>
      </c>
      <c r="P32" s="11">
        <f t="shared" si="9"/>
        <v>24.46760815960547</v>
      </c>
    </row>
    <row r="33" spans="1:16" ht="14.25" customHeight="1">
      <c r="A33" s="9">
        <v>12</v>
      </c>
      <c r="B33" s="10">
        <v>26871</v>
      </c>
      <c r="C33" s="10">
        <v>24496</v>
      </c>
      <c r="D33" s="11">
        <f t="shared" si="5"/>
        <v>-8.838524803691712</v>
      </c>
      <c r="E33" s="10">
        <v>27115</v>
      </c>
      <c r="F33" s="10">
        <v>24680</v>
      </c>
      <c r="G33" s="11">
        <f t="shared" si="6"/>
        <v>-8.980269223676931</v>
      </c>
      <c r="H33" s="10">
        <v>559</v>
      </c>
      <c r="I33" s="10">
        <v>370</v>
      </c>
      <c r="J33" s="11">
        <f t="shared" si="7"/>
        <v>-33.810375670840784</v>
      </c>
      <c r="K33" s="10">
        <v>19972</v>
      </c>
      <c r="L33" s="10">
        <v>19523</v>
      </c>
      <c r="M33" s="11">
        <f t="shared" si="8"/>
        <v>-2.2481474063689166</v>
      </c>
      <c r="N33" s="10">
        <v>9731</v>
      </c>
      <c r="O33" s="10">
        <v>9182</v>
      </c>
      <c r="P33" s="11">
        <f t="shared" si="9"/>
        <v>-5.641763436440242</v>
      </c>
    </row>
    <row r="34" spans="1:16" ht="14.25" customHeight="1">
      <c r="A34" s="9">
        <v>1</v>
      </c>
      <c r="B34" s="10">
        <v>22299</v>
      </c>
      <c r="C34" s="10">
        <v>21687</v>
      </c>
      <c r="D34" s="11">
        <f t="shared" si="5"/>
        <v>-2.744517691376295</v>
      </c>
      <c r="E34" s="10">
        <v>23989</v>
      </c>
      <c r="F34" s="10">
        <v>24256</v>
      </c>
      <c r="G34" s="11">
        <f t="shared" si="6"/>
        <v>1.113010129642753</v>
      </c>
      <c r="H34" s="10">
        <v>518</v>
      </c>
      <c r="I34" s="10">
        <v>228</v>
      </c>
      <c r="J34" s="11">
        <f t="shared" si="7"/>
        <v>-55.98455598455598</v>
      </c>
      <c r="K34" s="10">
        <v>19903</v>
      </c>
      <c r="L34" s="10">
        <v>19813</v>
      </c>
      <c r="M34" s="11">
        <f t="shared" si="8"/>
        <v>-0.4521931367130584</v>
      </c>
      <c r="N34" s="10">
        <v>10435</v>
      </c>
      <c r="O34" s="10">
        <v>10167</v>
      </c>
      <c r="P34" s="11">
        <f t="shared" si="9"/>
        <v>-2.5682798275035936</v>
      </c>
    </row>
    <row r="35" spans="1:16" ht="14.25" customHeight="1">
      <c r="A35" s="9">
        <v>2</v>
      </c>
      <c r="B35" s="10">
        <v>22126</v>
      </c>
      <c r="C35" s="10">
        <v>22462</v>
      </c>
      <c r="D35" s="11">
        <f t="shared" si="5"/>
        <v>1.5185754316189097</v>
      </c>
      <c r="E35" s="45">
        <v>20840</v>
      </c>
      <c r="F35" s="45">
        <v>22798</v>
      </c>
      <c r="G35" s="11">
        <f t="shared" si="6"/>
        <v>9.39539347408829</v>
      </c>
      <c r="H35" s="45">
        <v>442</v>
      </c>
      <c r="I35" s="45">
        <v>360</v>
      </c>
      <c r="J35" s="11">
        <f t="shared" si="7"/>
        <v>-18.552036199095024</v>
      </c>
      <c r="K35" s="10">
        <v>18844</v>
      </c>
      <c r="L35" s="10">
        <v>21308</v>
      </c>
      <c r="M35" s="11">
        <f t="shared" si="8"/>
        <v>13.075780089153048</v>
      </c>
      <c r="N35" s="10">
        <v>9420</v>
      </c>
      <c r="O35" s="10">
        <v>11254</v>
      </c>
      <c r="P35" s="11">
        <f t="shared" si="9"/>
        <v>19.469214437367306</v>
      </c>
    </row>
    <row r="36" spans="1:16" ht="14.25" customHeight="1">
      <c r="A36" s="9">
        <v>3</v>
      </c>
      <c r="B36" s="10">
        <v>22863</v>
      </c>
      <c r="C36" s="10">
        <v>22335</v>
      </c>
      <c r="D36" s="11">
        <f t="shared" si="5"/>
        <v>-2.309408214145125</v>
      </c>
      <c r="E36" s="10">
        <v>21763</v>
      </c>
      <c r="F36" s="10">
        <v>23468</v>
      </c>
      <c r="G36" s="11">
        <f t="shared" si="6"/>
        <v>7.834397831181363</v>
      </c>
      <c r="H36" s="10">
        <v>689</v>
      </c>
      <c r="I36" s="10">
        <v>549</v>
      </c>
      <c r="J36" s="11">
        <f t="shared" si="7"/>
        <v>-20.319303338171263</v>
      </c>
      <c r="K36" s="10">
        <v>18104</v>
      </c>
      <c r="L36" s="10">
        <v>20245</v>
      </c>
      <c r="M36" s="11">
        <f t="shared" si="8"/>
        <v>11.826115775519222</v>
      </c>
      <c r="N36" s="10">
        <v>8670</v>
      </c>
      <c r="O36" s="10">
        <v>10441</v>
      </c>
      <c r="P36" s="11">
        <f t="shared" si="9"/>
        <v>20.426758938869664</v>
      </c>
    </row>
    <row r="37" spans="1:16" ht="18" customHeight="1">
      <c r="A37" s="12" t="s">
        <v>62</v>
      </c>
      <c r="B37" s="10">
        <f>IF(B36=0,0,SUM(B25:B36))</f>
        <v>308517</v>
      </c>
      <c r="C37" s="10">
        <f>IF(C36=0,0,SUM(C25:C36))</f>
        <v>304831</v>
      </c>
      <c r="D37" s="11">
        <f t="shared" si="5"/>
        <v>-1.1947477772699722</v>
      </c>
      <c r="E37" s="10">
        <f>IF(E36=0,0,SUM(E25:E36))</f>
        <v>291840</v>
      </c>
      <c r="F37" s="10">
        <f>IF(F36=0,0,SUM(F25:F36))</f>
        <v>289762</v>
      </c>
      <c r="G37" s="11">
        <f t="shared" si="6"/>
        <v>-0.7120339912280701</v>
      </c>
      <c r="H37" s="10">
        <f>IF(H36=0,0,SUM(H25:H36))</f>
        <v>6580</v>
      </c>
      <c r="I37" s="10">
        <f>IF(I36=0,0,SUM(I25:I36))</f>
        <v>7576</v>
      </c>
      <c r="J37" s="11">
        <f t="shared" si="7"/>
        <v>15.13677811550152</v>
      </c>
      <c r="K37" s="10">
        <f>IF(K36=0,0,SUM(K25:K36))</f>
        <v>212083</v>
      </c>
      <c r="L37" s="10">
        <f>IF(L36=0,0,SUM(L25:L36))</f>
        <v>239086</v>
      </c>
      <c r="M37" s="11">
        <f t="shared" si="8"/>
        <v>12.732279343464587</v>
      </c>
      <c r="N37" s="10">
        <f>IF(N36=0,0,SUM(N25:N36))</f>
        <v>97757</v>
      </c>
      <c r="O37" s="10">
        <f>IF(O36=0,0,SUM(O25:O36))</f>
        <v>120092</v>
      </c>
      <c r="P37" s="11">
        <f t="shared" si="9"/>
        <v>22.847468723467372</v>
      </c>
    </row>
    <row r="38" spans="1:16" ht="14.25" customHeight="1">
      <c r="A38" s="9" t="s">
        <v>6</v>
      </c>
      <c r="B38" s="10">
        <f>IF(B27=0,0,SUM(B25:B27))</f>
        <v>75395</v>
      </c>
      <c r="C38" s="10">
        <f>IF(C27=0,0,SUM(C25:C27))</f>
        <v>74013</v>
      </c>
      <c r="D38" s="11">
        <f t="shared" si="5"/>
        <v>-1.8330127992572454</v>
      </c>
      <c r="E38" s="10">
        <f>IF(E27=0,0,SUM(E25:E27))</f>
        <v>71055</v>
      </c>
      <c r="F38" s="10">
        <f>IF(F27=0,0,SUM(F25:F27))</f>
        <v>68979</v>
      </c>
      <c r="G38" s="11">
        <f t="shared" si="6"/>
        <v>-2.921680388431497</v>
      </c>
      <c r="H38" s="10">
        <f>IF(H27=0,0,SUM(H25:H27))</f>
        <v>1756</v>
      </c>
      <c r="I38" s="10">
        <f>IF(I27=0,0,SUM(I25:I27))</f>
        <v>1943</v>
      </c>
      <c r="J38" s="11">
        <f t="shared" si="7"/>
        <v>10.649202733485193</v>
      </c>
      <c r="K38" s="10">
        <f>IF(K27=0,0,SUM(K25:K27))</f>
        <v>46961</v>
      </c>
      <c r="L38" s="10">
        <f>IF(L27=0,0,SUM(L25:L27))</f>
        <v>58235</v>
      </c>
      <c r="M38" s="11">
        <f t="shared" si="8"/>
        <v>24.007154873192647</v>
      </c>
      <c r="N38" s="10">
        <f>IF(N27=0,0,SUM(N25:N27))</f>
        <v>19829</v>
      </c>
      <c r="O38" s="10">
        <f>IF(O27=0,0,SUM(O25:O27))</f>
        <v>29630</v>
      </c>
      <c r="P38" s="11">
        <f t="shared" si="9"/>
        <v>49.42760603156992</v>
      </c>
    </row>
    <row r="39" spans="1:16" ht="14.25" customHeight="1">
      <c r="A39" s="9" t="s">
        <v>7</v>
      </c>
      <c r="B39" s="10">
        <f>IF(B30=0,0,SUM(B28:B30))</f>
        <v>83886</v>
      </c>
      <c r="C39" s="10">
        <f>IF(C30=0,0,SUM(C28:C30))</f>
        <v>88408</v>
      </c>
      <c r="D39" s="11">
        <f t="shared" si="5"/>
        <v>5.390649214410033</v>
      </c>
      <c r="E39" s="10">
        <f>IF(E30=0,0,SUM(E28:E30))</f>
        <v>75235</v>
      </c>
      <c r="F39" s="10">
        <f>IF(F30=0,0,SUM(F28:F30))</f>
        <v>78231</v>
      </c>
      <c r="G39" s="11">
        <f t="shared" si="6"/>
        <v>3.982189140692497</v>
      </c>
      <c r="H39" s="10">
        <f>IF(H30=0,0,SUM(H28:H30))</f>
        <v>1751</v>
      </c>
      <c r="I39" s="10">
        <f>IF(I30=0,0,SUM(I28:I30))</f>
        <v>2429</v>
      </c>
      <c r="J39" s="11">
        <f t="shared" si="7"/>
        <v>38.72073101085095</v>
      </c>
      <c r="K39" s="10">
        <f>IF(K30=0,0,SUM(K28:K30))</f>
        <v>51856</v>
      </c>
      <c r="L39" s="10">
        <f>IF(L30=0,0,SUM(L28:L30))</f>
        <v>60531</v>
      </c>
      <c r="M39" s="11">
        <f t="shared" si="8"/>
        <v>16.729018821351435</v>
      </c>
      <c r="N39" s="10">
        <f>IF(N30=0,0,SUM(N28:N30))</f>
        <v>22589</v>
      </c>
      <c r="O39" s="10">
        <f>IF(O30=0,0,SUM(O28:O30))</f>
        <v>29538</v>
      </c>
      <c r="P39" s="11">
        <f t="shared" si="9"/>
        <v>30.762760635707647</v>
      </c>
    </row>
    <row r="40" spans="1:16" ht="14.25" customHeight="1">
      <c r="A40" s="9" t="s">
        <v>8</v>
      </c>
      <c r="B40" s="10">
        <f>IF(B33=0,0,SUM(B31:B33))</f>
        <v>81948</v>
      </c>
      <c r="C40" s="10">
        <f>IF(C33=0,0,SUM(C31:C33))</f>
        <v>75926</v>
      </c>
      <c r="D40" s="11">
        <f t="shared" si="5"/>
        <v>-7.348562503050715</v>
      </c>
      <c r="E40" s="10">
        <f>IF(E33=0,0,SUM(E31:E33))</f>
        <v>78958</v>
      </c>
      <c r="F40" s="10">
        <f>IF(F33=0,0,SUM(F31:F33))</f>
        <v>72030</v>
      </c>
      <c r="G40" s="11">
        <f t="shared" si="6"/>
        <v>-8.774285062944857</v>
      </c>
      <c r="H40" s="10">
        <f>IF(H33=0,0,SUM(H31:H33))</f>
        <v>1424</v>
      </c>
      <c r="I40" s="10">
        <f>IF(I33=0,0,SUM(I31:I33))</f>
        <v>2067</v>
      </c>
      <c r="J40" s="11">
        <f t="shared" si="7"/>
        <v>45.15449438202247</v>
      </c>
      <c r="K40" s="10">
        <f>IF(K33=0,0,SUM(K31:K33))</f>
        <v>56415</v>
      </c>
      <c r="L40" s="10">
        <f>IF(L33=0,0,SUM(L31:L33))</f>
        <v>58954</v>
      </c>
      <c r="M40" s="11">
        <f t="shared" si="8"/>
        <v>4.50057608791988</v>
      </c>
      <c r="N40" s="10">
        <f>IF(N33=0,0,SUM(N31:N33))</f>
        <v>26814</v>
      </c>
      <c r="O40" s="10">
        <f>IF(O33=0,0,SUM(O31:O33))</f>
        <v>29062</v>
      </c>
      <c r="P40" s="11">
        <f t="shared" si="9"/>
        <v>8.3836801670769</v>
      </c>
    </row>
    <row r="41" spans="1:16" ht="14.25" customHeight="1">
      <c r="A41" s="9" t="s">
        <v>9</v>
      </c>
      <c r="B41" s="10">
        <f>IF(B36=0,0,SUM(B34:B36))</f>
        <v>67288</v>
      </c>
      <c r="C41" s="10">
        <f>IF(C36=0,0,SUM(C34:C36))</f>
        <v>66484</v>
      </c>
      <c r="D41" s="11">
        <f t="shared" si="5"/>
        <v>-1.1948638687433124</v>
      </c>
      <c r="E41" s="10">
        <f>IF(E36=0,0,SUM(E34:E36))</f>
        <v>66592</v>
      </c>
      <c r="F41" s="10">
        <f>IF(F36=0,0,SUM(F34:F36))</f>
        <v>70522</v>
      </c>
      <c r="G41" s="11">
        <f t="shared" si="6"/>
        <v>5.901609802979337</v>
      </c>
      <c r="H41" s="10">
        <f>IF(H36=0,0,SUM(H34:H36))</f>
        <v>1649</v>
      </c>
      <c r="I41" s="10">
        <f>IF(I36=0,0,SUM(I34:I36))</f>
        <v>1137</v>
      </c>
      <c r="J41" s="11">
        <f t="shared" si="7"/>
        <v>-31.049120679199515</v>
      </c>
      <c r="K41" s="10">
        <f>IF(K36=0,0,SUM(K34:K36))</f>
        <v>56851</v>
      </c>
      <c r="L41" s="10">
        <f>IF(L36=0,0,SUM(L34:L36))</f>
        <v>61366</v>
      </c>
      <c r="M41" s="11">
        <f t="shared" si="8"/>
        <v>7.941812808921567</v>
      </c>
      <c r="N41" s="10">
        <f>IF(N36=0,0,SUM(N34:N36))</f>
        <v>28525</v>
      </c>
      <c r="O41" s="10">
        <f>IF(O36=0,0,SUM(O34:O36))</f>
        <v>31862</v>
      </c>
      <c r="P41" s="11">
        <f t="shared" si="9"/>
        <v>11.698510078878178</v>
      </c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showZeros="0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C13" sqref="C13"/>
      <selection pane="topRight" activeCell="I16" sqref="I16"/>
    </sheetView>
  </sheetViews>
  <sheetFormatPr defaultColWidth="8.796875" defaultRowHeight="15"/>
  <cols>
    <col min="1" max="1" width="6.09765625" style="0" customWidth="1"/>
    <col min="2" max="19" width="8.59765625" style="0" customWidth="1"/>
  </cols>
  <sheetData>
    <row r="1" spans="1:22" ht="18" customHeight="1" thickBot="1">
      <c r="A1" s="2"/>
      <c r="B1" s="2" t="s">
        <v>21</v>
      </c>
      <c r="C1" s="2"/>
      <c r="D1" s="2"/>
      <c r="E1" s="2" t="s">
        <v>31</v>
      </c>
      <c r="F1" s="2"/>
      <c r="G1" s="2"/>
      <c r="H1" s="2" t="s">
        <v>32</v>
      </c>
      <c r="I1" s="2"/>
      <c r="J1" s="2"/>
      <c r="K1" s="2" t="s">
        <v>33</v>
      </c>
      <c r="L1" s="2"/>
      <c r="M1" s="2"/>
      <c r="N1" s="2" t="s">
        <v>29</v>
      </c>
      <c r="O1" s="2"/>
      <c r="P1" s="2"/>
      <c r="Q1" s="2" t="s">
        <v>30</v>
      </c>
      <c r="R1" s="2"/>
      <c r="S1" s="2"/>
      <c r="T1" s="20" t="s">
        <v>40</v>
      </c>
      <c r="U1" s="2"/>
      <c r="V1" s="2"/>
    </row>
    <row r="2" spans="1:22" ht="14.25" customHeight="1">
      <c r="A2" s="68" t="s">
        <v>26</v>
      </c>
      <c r="B2" s="37" t="s">
        <v>57</v>
      </c>
      <c r="C2" s="37" t="s">
        <v>58</v>
      </c>
      <c r="D2" s="47" t="s">
        <v>42</v>
      </c>
      <c r="E2" s="71" t="s">
        <v>44</v>
      </c>
      <c r="F2" s="71" t="s">
        <v>55</v>
      </c>
      <c r="G2" s="72" t="s">
        <v>27</v>
      </c>
      <c r="H2" s="71" t="s">
        <v>44</v>
      </c>
      <c r="I2" s="71" t="s">
        <v>55</v>
      </c>
      <c r="J2" s="72" t="s">
        <v>27</v>
      </c>
      <c r="K2" s="71" t="s">
        <v>44</v>
      </c>
      <c r="L2" s="71" t="s">
        <v>55</v>
      </c>
      <c r="M2" s="72" t="s">
        <v>27</v>
      </c>
      <c r="N2" s="71" t="s">
        <v>44</v>
      </c>
      <c r="O2" s="71" t="s">
        <v>55</v>
      </c>
      <c r="P2" s="72" t="s">
        <v>27</v>
      </c>
      <c r="Q2" s="71" t="s">
        <v>44</v>
      </c>
      <c r="R2" s="71" t="s">
        <v>55</v>
      </c>
      <c r="S2" s="72" t="s">
        <v>27</v>
      </c>
      <c r="T2" s="71" t="s">
        <v>44</v>
      </c>
      <c r="U2" s="71" t="s">
        <v>55</v>
      </c>
      <c r="V2" s="72" t="s">
        <v>27</v>
      </c>
    </row>
    <row r="3" spans="1:22" ht="14.25" customHeight="1">
      <c r="A3" s="69"/>
      <c r="B3" s="23" t="s">
        <v>34</v>
      </c>
      <c r="C3" s="23" t="s">
        <v>34</v>
      </c>
      <c r="D3" s="24" t="s">
        <v>28</v>
      </c>
      <c r="E3" s="23" t="s">
        <v>34</v>
      </c>
      <c r="F3" s="23" t="s">
        <v>34</v>
      </c>
      <c r="G3" s="24" t="s">
        <v>28</v>
      </c>
      <c r="H3" s="23" t="s">
        <v>34</v>
      </c>
      <c r="I3" s="23" t="s">
        <v>34</v>
      </c>
      <c r="J3" s="24" t="s">
        <v>28</v>
      </c>
      <c r="K3" s="23" t="s">
        <v>34</v>
      </c>
      <c r="L3" s="23" t="s">
        <v>34</v>
      </c>
      <c r="M3" s="24" t="s">
        <v>28</v>
      </c>
      <c r="N3" s="23" t="s">
        <v>34</v>
      </c>
      <c r="O3" s="23" t="s">
        <v>34</v>
      </c>
      <c r="P3" s="24" t="s">
        <v>28</v>
      </c>
      <c r="Q3" s="23" t="s">
        <v>56</v>
      </c>
      <c r="R3" s="23" t="s">
        <v>34</v>
      </c>
      <c r="S3" s="24" t="s">
        <v>28</v>
      </c>
      <c r="T3" s="23" t="s">
        <v>34</v>
      </c>
      <c r="U3" s="23" t="s">
        <v>34</v>
      </c>
      <c r="V3" s="24" t="s">
        <v>28</v>
      </c>
    </row>
    <row r="4" spans="1:22" ht="14.25" customHeight="1">
      <c r="A4" s="19">
        <v>1</v>
      </c>
      <c r="B4" s="21">
        <f>H21+K21+N21+Q21</f>
        <v>2151</v>
      </c>
      <c r="C4" s="22">
        <v>2663</v>
      </c>
      <c r="D4" s="39">
        <f aca="true" t="shared" si="0" ref="D4:D15">IF(C4=0,0,IF(B4="0","　　―",(C4-B4)/B4*100))</f>
        <v>23.80288238028824</v>
      </c>
      <c r="E4" s="21">
        <v>561</v>
      </c>
      <c r="F4" s="22">
        <v>612</v>
      </c>
      <c r="G4" s="39">
        <f>IF(F4=0,0,IF(E4="0","　　―",(F4-E4)/E4*100))</f>
        <v>9.090909090909092</v>
      </c>
      <c r="H4" s="21">
        <v>708</v>
      </c>
      <c r="I4" s="22">
        <v>845</v>
      </c>
      <c r="J4" s="39">
        <f>IF(I4=0,0,IF(H4="0","　　―",(I4-H4)/H4*100))</f>
        <v>19.350282485875706</v>
      </c>
      <c r="K4" s="21">
        <v>882</v>
      </c>
      <c r="L4" s="22">
        <v>1206</v>
      </c>
      <c r="M4" s="39">
        <f>IF(L4=0,0,IF(K4="0","　　―",(L4-K4)/K4*100))</f>
        <v>36.734693877551024</v>
      </c>
      <c r="N4" s="21">
        <v>1943</v>
      </c>
      <c r="O4" s="22">
        <v>2231</v>
      </c>
      <c r="P4" s="39">
        <f aca="true" t="shared" si="1" ref="P4:P15">IF(O4=0,0,IF(N4="0","　　―",(O4-N4)/N4*100))</f>
        <v>14.822439526505404</v>
      </c>
      <c r="Q4" s="21">
        <v>208</v>
      </c>
      <c r="R4" s="22">
        <v>432</v>
      </c>
      <c r="S4" s="39">
        <f aca="true" t="shared" si="2" ref="S4:S15">IF(R4=0,0,IF(Q4="0","　　―",(R4-Q4)/Q4*100))</f>
        <v>107.6923076923077</v>
      </c>
      <c r="T4" s="21">
        <v>27</v>
      </c>
      <c r="U4" s="22">
        <v>191</v>
      </c>
      <c r="V4" s="39">
        <f aca="true" t="shared" si="3" ref="V4:V15">IF(U4=0,0,IF(T4="0","　　―",(U4-T4)/T4*100))</f>
        <v>607.4074074074074</v>
      </c>
    </row>
    <row r="5" spans="1:22" ht="14.25" customHeight="1">
      <c r="A5" s="19">
        <v>2</v>
      </c>
      <c r="B5" s="22">
        <f>H22+K22+N22+Q22</f>
        <v>1972</v>
      </c>
      <c r="C5" s="22">
        <v>1745</v>
      </c>
      <c r="D5" s="39">
        <f t="shared" si="0"/>
        <v>-11.511156186612576</v>
      </c>
      <c r="E5" s="21">
        <v>533</v>
      </c>
      <c r="F5" s="22">
        <v>438</v>
      </c>
      <c r="G5" s="39">
        <f>IF(F5=0,0,IF(E5="0","　　―",(F5-E5)/E5*100))</f>
        <v>-17.823639774859288</v>
      </c>
      <c r="H5" s="21">
        <v>804</v>
      </c>
      <c r="I5" s="22">
        <v>591</v>
      </c>
      <c r="J5" s="39">
        <f>IF(I5=0,0,IF(H5="0","　　―",(I5-H5)/H5*100))</f>
        <v>-26.492537313432834</v>
      </c>
      <c r="K5" s="21">
        <v>635</v>
      </c>
      <c r="L5" s="22">
        <v>716</v>
      </c>
      <c r="M5" s="39">
        <f>IF(L5=0,0,IF(K5="0","　　―",(L5-K5)/K5*100))</f>
        <v>12.755905511811024</v>
      </c>
      <c r="N5" s="21">
        <v>1720</v>
      </c>
      <c r="O5" s="22">
        <v>1493</v>
      </c>
      <c r="P5" s="39">
        <f t="shared" si="1"/>
        <v>-13.197674418604652</v>
      </c>
      <c r="Q5" s="21">
        <v>252</v>
      </c>
      <c r="R5" s="22">
        <v>252</v>
      </c>
      <c r="S5" s="39">
        <f t="shared" si="2"/>
        <v>0</v>
      </c>
      <c r="T5" s="21">
        <v>33</v>
      </c>
      <c r="U5" s="22">
        <v>102</v>
      </c>
      <c r="V5" s="39">
        <f t="shared" si="3"/>
        <v>209.0909090909091</v>
      </c>
    </row>
    <row r="6" spans="1:22" ht="14.25" customHeight="1">
      <c r="A6" s="19">
        <v>3</v>
      </c>
      <c r="B6" s="21">
        <f>H23+K23+N23+Q23</f>
        <v>1936</v>
      </c>
      <c r="C6" s="22">
        <v>2143</v>
      </c>
      <c r="D6" s="39">
        <f>IF(C6=0,0,IF(B6="0","　　―",(C6-B6)/B6*100))</f>
        <v>10.692148760330578</v>
      </c>
      <c r="E6" s="21">
        <v>647</v>
      </c>
      <c r="F6" s="22">
        <v>635</v>
      </c>
      <c r="G6" s="39">
        <f>IF(F6=0,0,IF(E6="0","　　―",(F6-E6)/E6*100))</f>
        <v>-1.8547140649149922</v>
      </c>
      <c r="H6" s="21">
        <v>576</v>
      </c>
      <c r="I6" s="22">
        <v>704</v>
      </c>
      <c r="J6" s="39">
        <f>IF(I6=0,0,IF(H6="0","　　―",(I6-H6)/H6*100))</f>
        <v>22.22222222222222</v>
      </c>
      <c r="K6" s="21">
        <v>713</v>
      </c>
      <c r="L6" s="22">
        <v>804</v>
      </c>
      <c r="M6" s="39">
        <f>IF(L6=0,0,IF(K6="0","　　―",(L6-K6)/K6*100))</f>
        <v>12.76297335203366</v>
      </c>
      <c r="N6" s="21">
        <v>1648</v>
      </c>
      <c r="O6" s="22">
        <v>1719</v>
      </c>
      <c r="P6" s="39">
        <f>IF(O6=0,0,IF(N6="0","　　―",(O6-N6)/N6*100))</f>
        <v>4.308252427184466</v>
      </c>
      <c r="Q6" s="21">
        <v>288</v>
      </c>
      <c r="R6" s="22">
        <v>424</v>
      </c>
      <c r="S6" s="39">
        <f>IF(R6=0,0,IF(Q6="0","　　―",(R6-Q6)/Q6*100))</f>
        <v>47.22222222222222</v>
      </c>
      <c r="T6" s="21">
        <v>67</v>
      </c>
      <c r="U6" s="22">
        <v>163</v>
      </c>
      <c r="V6" s="39">
        <f>IF(U6=0,0,IF(T6="0","　　―",(U6-T6)/T6*100))</f>
        <v>143.28358208955223</v>
      </c>
    </row>
    <row r="7" spans="1:22" ht="14.25" customHeight="1">
      <c r="A7" s="19">
        <v>4</v>
      </c>
      <c r="B7" s="21">
        <f>H24+K24+N24+Q24</f>
        <v>2263</v>
      </c>
      <c r="C7" s="22">
        <f>I24+L24+O24+R24</f>
        <v>1679</v>
      </c>
      <c r="D7" s="39">
        <f t="shared" si="0"/>
        <v>-25.806451612903224</v>
      </c>
      <c r="E7" s="21">
        <v>636</v>
      </c>
      <c r="F7" s="22">
        <v>517</v>
      </c>
      <c r="G7" s="39">
        <f aca="true" t="shared" si="4" ref="G7:G12">IF(F7=0,0,IF(E7="0","　　―",(F7-E7)/E7*100))</f>
        <v>-18.71069182389937</v>
      </c>
      <c r="H7" s="21">
        <v>838</v>
      </c>
      <c r="I7" s="22">
        <v>592</v>
      </c>
      <c r="J7" s="39">
        <f aca="true" t="shared" si="5" ref="J7:J12">IF(I7=0,0,IF(H7="0","　　―",(I7-H7)/H7*100))</f>
        <v>-29.355608591885442</v>
      </c>
      <c r="K7" s="21">
        <v>789</v>
      </c>
      <c r="L7" s="22">
        <v>570</v>
      </c>
      <c r="M7" s="39">
        <f aca="true" t="shared" si="6" ref="M7:M12">IF(L7=0,0,IF(K7="0","　　―",(L7-K7)/K7*100))</f>
        <v>-27.756653992395435</v>
      </c>
      <c r="N7" s="21">
        <f>'3東部地区 '!B4+'４中部地区 '!B4+'５西部地区'!B4</f>
        <v>1964</v>
      </c>
      <c r="O7" s="22">
        <f>'3東部地区 '!C4+'４中部地区 '!C4+'５西部地区'!C4</f>
        <v>1436</v>
      </c>
      <c r="P7" s="39">
        <f t="shared" si="1"/>
        <v>-26.883910386965375</v>
      </c>
      <c r="Q7" s="21">
        <f>'3東部地区 '!E4+'４中部地区 '!E4+'５西部地区'!E4</f>
        <v>299</v>
      </c>
      <c r="R7" s="22">
        <f>'3東部地区 '!F4+'４中部地区 '!F4+'５西部地区'!F4</f>
        <v>243</v>
      </c>
      <c r="S7" s="39">
        <f t="shared" si="2"/>
        <v>-18.729096989966553</v>
      </c>
      <c r="T7" s="21">
        <f>'3東部地区 '!H4+'４中部地区 '!H4+'５西部地区'!H4</f>
        <v>46</v>
      </c>
      <c r="U7" s="22">
        <f>'3東部地区 '!I4+'４中部地区 '!I4+'５西部地区'!I4</f>
        <v>91</v>
      </c>
      <c r="V7" s="39">
        <f t="shared" si="3"/>
        <v>97.82608695652173</v>
      </c>
    </row>
    <row r="8" spans="1:22" ht="14.25" customHeight="1">
      <c r="A8" s="19">
        <v>5</v>
      </c>
      <c r="B8" s="21">
        <f>H25+K25+N25+Q25</f>
        <v>1732</v>
      </c>
      <c r="C8" s="22">
        <f>I25+L25+O25+R25</f>
        <v>1813</v>
      </c>
      <c r="D8" s="39">
        <f t="shared" si="0"/>
        <v>4.676674364896074</v>
      </c>
      <c r="E8" s="21">
        <v>537</v>
      </c>
      <c r="F8" s="22">
        <v>639</v>
      </c>
      <c r="G8" s="39">
        <f t="shared" si="4"/>
        <v>18.994413407821227</v>
      </c>
      <c r="H8" s="21">
        <v>409</v>
      </c>
      <c r="I8" s="22">
        <v>625</v>
      </c>
      <c r="J8" s="39">
        <f t="shared" si="5"/>
        <v>52.81173594132029</v>
      </c>
      <c r="K8" s="21">
        <v>786</v>
      </c>
      <c r="L8" s="22">
        <v>549</v>
      </c>
      <c r="M8" s="39">
        <f t="shared" si="6"/>
        <v>-30.15267175572519</v>
      </c>
      <c r="N8" s="21">
        <f>'3東部地区 '!B5+'４中部地区 '!B5+'５西部地区'!B5</f>
        <v>1486</v>
      </c>
      <c r="O8" s="22">
        <f>'3東部地区 '!C5+'４中部地区 '!C5+'５西部地区'!C5</f>
        <v>1570</v>
      </c>
      <c r="P8" s="39">
        <f t="shared" si="1"/>
        <v>5.652759084791386</v>
      </c>
      <c r="Q8" s="21">
        <f>'3東部地区 '!E5+'４中部地区 '!E5+'５西部地区'!E5</f>
        <v>246</v>
      </c>
      <c r="R8" s="22">
        <f>'3東部地区 '!F5+'４中部地区 '!F5+'５西部地区'!F5</f>
        <v>243</v>
      </c>
      <c r="S8" s="39">
        <f t="shared" si="2"/>
        <v>-1.2195121951219512</v>
      </c>
      <c r="T8" s="21">
        <f>'3東部地区 '!H5+'４中部地区 '!H5+'５西部地区'!H5</f>
        <v>50</v>
      </c>
      <c r="U8" s="22">
        <f>'3東部地区 '!I5+'４中部地区 '!I5+'５西部地区'!I5</f>
        <v>97</v>
      </c>
      <c r="V8" s="39">
        <f t="shared" si="3"/>
        <v>94</v>
      </c>
    </row>
    <row r="9" spans="1:22" ht="14.25" customHeight="1">
      <c r="A9" s="19">
        <v>6</v>
      </c>
      <c r="B9" s="21">
        <f>H26+K26+N26+Q26</f>
        <v>2465</v>
      </c>
      <c r="C9" s="22">
        <f>I26+L26+O26+R26</f>
        <v>2155</v>
      </c>
      <c r="D9" s="39">
        <f t="shared" si="0"/>
        <v>-12.57606490872211</v>
      </c>
      <c r="E9" s="21">
        <v>772</v>
      </c>
      <c r="F9" s="22">
        <v>555</v>
      </c>
      <c r="G9" s="39">
        <f t="shared" si="4"/>
        <v>-28.10880829015544</v>
      </c>
      <c r="H9" s="21">
        <v>959</v>
      </c>
      <c r="I9" s="22">
        <v>731</v>
      </c>
      <c r="J9" s="39">
        <f t="shared" si="5"/>
        <v>-23.774765380604794</v>
      </c>
      <c r="K9" s="21">
        <v>734</v>
      </c>
      <c r="L9" s="22">
        <v>869</v>
      </c>
      <c r="M9" s="39">
        <f t="shared" si="6"/>
        <v>18.392370572207085</v>
      </c>
      <c r="N9" s="21">
        <f>'3東部地区 '!B6+'４中部地区 '!B6+'５西部地区'!B6</f>
        <v>2055</v>
      </c>
      <c r="O9" s="22">
        <f>'3東部地区 '!C6+'４中部地区 '!C6+'５西部地区'!C6</f>
        <v>1753</v>
      </c>
      <c r="P9" s="39">
        <f t="shared" si="1"/>
        <v>-14.695863746958636</v>
      </c>
      <c r="Q9" s="21">
        <f>'3東部地区 '!E6+'４中部地区 '!E6+'５西部地区'!E6</f>
        <v>410</v>
      </c>
      <c r="R9" s="22">
        <f>'3東部地区 '!F6+'４中部地区 '!F6+'５西部地区'!F6</f>
        <v>402</v>
      </c>
      <c r="S9" s="39">
        <f t="shared" si="2"/>
        <v>-1.951219512195122</v>
      </c>
      <c r="T9" s="21">
        <f>'3東部地区 '!H6+'４中部地区 '!H6+'５西部地区'!H6</f>
        <v>108</v>
      </c>
      <c r="U9" s="22">
        <f>'3東部地区 '!I6+'４中部地区 '!I6+'５西部地区'!I6</f>
        <v>152</v>
      </c>
      <c r="V9" s="39">
        <f t="shared" si="3"/>
        <v>40.74074074074074</v>
      </c>
    </row>
    <row r="10" spans="1:22" ht="14.25" customHeight="1">
      <c r="A10" s="19">
        <v>7</v>
      </c>
      <c r="B10" s="21">
        <f>H27+K27+N27+Q27</f>
        <v>2023</v>
      </c>
      <c r="C10" s="22">
        <f>I27+L27+O27+R27</f>
        <v>1977</v>
      </c>
      <c r="D10" s="39">
        <f t="shared" si="0"/>
        <v>-2.2738507167572912</v>
      </c>
      <c r="E10" s="21">
        <v>636</v>
      </c>
      <c r="F10" s="22">
        <v>496</v>
      </c>
      <c r="G10" s="39">
        <f t="shared" si="4"/>
        <v>-22.0125786163522</v>
      </c>
      <c r="H10" s="21">
        <v>774</v>
      </c>
      <c r="I10" s="22">
        <v>746</v>
      </c>
      <c r="J10" s="39">
        <f t="shared" si="5"/>
        <v>-3.6175710594315245</v>
      </c>
      <c r="K10" s="21">
        <v>613</v>
      </c>
      <c r="L10" s="22">
        <v>735</v>
      </c>
      <c r="M10" s="39">
        <f t="shared" si="6"/>
        <v>19.9021207177814</v>
      </c>
      <c r="N10" s="21">
        <f>'3東部地区 '!B7+'４中部地区 '!B7+'５西部地区'!B7</f>
        <v>1817</v>
      </c>
      <c r="O10" s="22">
        <f>'3東部地区 '!C7+'４中部地区 '!C7+'５西部地区'!C7</f>
        <v>1685</v>
      </c>
      <c r="P10" s="39">
        <f t="shared" si="1"/>
        <v>-7.264722069345074</v>
      </c>
      <c r="Q10" s="21">
        <f>'3東部地区 '!E7+'４中部地区 '!E7+'５西部地区'!E7</f>
        <v>206</v>
      </c>
      <c r="R10" s="22">
        <f>'3東部地区 '!F7+'４中部地区 '!F7+'５西部地区'!F7</f>
        <v>292</v>
      </c>
      <c r="S10" s="39">
        <f t="shared" si="2"/>
        <v>41.74757281553398</v>
      </c>
      <c r="T10" s="21">
        <f>'3東部地区 '!H7+'４中部地区 '!H7+'５西部地区'!H7</f>
        <v>61</v>
      </c>
      <c r="U10" s="22">
        <f>'3東部地区 '!I7+'４中部地区 '!I7+'５西部地区'!I7</f>
        <v>104</v>
      </c>
      <c r="V10" s="39">
        <f t="shared" si="3"/>
        <v>70.49180327868852</v>
      </c>
    </row>
    <row r="11" spans="1:22" ht="14.25" customHeight="1">
      <c r="A11" s="19">
        <v>8</v>
      </c>
      <c r="B11" s="21">
        <f>H28+K28+N28+Q28</f>
        <v>2057</v>
      </c>
      <c r="C11" s="22">
        <f>I28+L28+O28+R28</f>
        <v>3095</v>
      </c>
      <c r="D11" s="39">
        <f t="shared" si="0"/>
        <v>50.46183762761303</v>
      </c>
      <c r="E11" s="21">
        <v>569</v>
      </c>
      <c r="F11" s="22">
        <v>967</v>
      </c>
      <c r="G11" s="39">
        <f t="shared" si="4"/>
        <v>69.94727592267135</v>
      </c>
      <c r="H11" s="21">
        <v>689</v>
      </c>
      <c r="I11" s="22">
        <v>1117</v>
      </c>
      <c r="J11" s="39">
        <f t="shared" si="5"/>
        <v>62.11901306240929</v>
      </c>
      <c r="K11" s="21">
        <v>799</v>
      </c>
      <c r="L11" s="22">
        <v>1011</v>
      </c>
      <c r="M11" s="39">
        <f t="shared" si="6"/>
        <v>26.533166458072593</v>
      </c>
      <c r="N11" s="21">
        <f>'3東部地区 '!B8+'４中部地区 '!B8+'５西部地区'!B8</f>
        <v>1795</v>
      </c>
      <c r="O11" s="22">
        <f>'3東部地区 '!C8+'４中部地区 '!C8+'５西部地区'!C8</f>
        <v>2719</v>
      </c>
      <c r="P11" s="39">
        <f t="shared" si="1"/>
        <v>51.476323119777156</v>
      </c>
      <c r="Q11" s="21">
        <f>'3東部地区 '!E8+'４中部地区 '!E8+'５西部地区'!E8</f>
        <v>262</v>
      </c>
      <c r="R11" s="22">
        <f>'3東部地区 '!F8+'４中部地区 '!F8+'５西部地区'!F8</f>
        <v>376</v>
      </c>
      <c r="S11" s="39">
        <f t="shared" si="2"/>
        <v>43.51145038167939</v>
      </c>
      <c r="T11" s="21">
        <f>'3東部地区 '!H8+'４中部地区 '!H8+'５西部地区'!H8</f>
        <v>104</v>
      </c>
      <c r="U11" s="22">
        <f>'3東部地区 '!I8+'４中部地区 '!I8+'５西部地区'!I8</f>
        <v>156</v>
      </c>
      <c r="V11" s="39">
        <f t="shared" si="3"/>
        <v>50</v>
      </c>
    </row>
    <row r="12" spans="1:22" ht="14.25" customHeight="1">
      <c r="A12" s="19">
        <v>9</v>
      </c>
      <c r="B12" s="21">
        <f>H29+K29+N29+Q29</f>
        <v>2050</v>
      </c>
      <c r="C12" s="22">
        <f>I29+L29+O29+R29</f>
        <v>1890</v>
      </c>
      <c r="D12" s="39">
        <f t="shared" si="0"/>
        <v>-7.804878048780488</v>
      </c>
      <c r="E12" s="21">
        <v>589</v>
      </c>
      <c r="F12" s="22">
        <v>565</v>
      </c>
      <c r="G12" s="39">
        <f t="shared" si="4"/>
        <v>-4.074702886247878</v>
      </c>
      <c r="H12" s="21">
        <v>684</v>
      </c>
      <c r="I12" s="22">
        <v>763</v>
      </c>
      <c r="J12" s="39">
        <f t="shared" si="5"/>
        <v>11.549707602339181</v>
      </c>
      <c r="K12" s="21">
        <v>777</v>
      </c>
      <c r="L12" s="22">
        <v>562</v>
      </c>
      <c r="M12" s="39">
        <f t="shared" si="6"/>
        <v>-27.670527670527672</v>
      </c>
      <c r="N12" s="21">
        <f>'3東部地区 '!B9+'４中部地区 '!B9+'５西部地区'!B9</f>
        <v>1755</v>
      </c>
      <c r="O12" s="22">
        <f>'3東部地区 '!C9+'４中部地区 '!C9+'５西部地区'!C9</f>
        <v>1352</v>
      </c>
      <c r="P12" s="39">
        <f t="shared" si="1"/>
        <v>-22.962962962962962</v>
      </c>
      <c r="Q12" s="21">
        <f>'3東部地区 '!E9+'４中部地区 '!E9+'５西部地区'!E9</f>
        <v>295</v>
      </c>
      <c r="R12" s="22">
        <f>'3東部地区 '!F9+'４中部地区 '!F9+'５西部地区'!F9</f>
        <v>538</v>
      </c>
      <c r="S12" s="39">
        <f t="shared" si="2"/>
        <v>82.37288135593221</v>
      </c>
      <c r="T12" s="21">
        <f>'3東部地区 '!H9+'４中部地区 '!H9+'５西部地区'!H9</f>
        <v>84</v>
      </c>
      <c r="U12" s="22">
        <f>'3東部地区 '!I9+'４中部地区 '!I9+'５西部地区'!I9</f>
        <v>96</v>
      </c>
      <c r="V12" s="39">
        <f t="shared" si="3"/>
        <v>14.285714285714285</v>
      </c>
    </row>
    <row r="13" spans="1:22" ht="14.25" customHeight="1">
      <c r="A13" s="19">
        <v>10</v>
      </c>
      <c r="B13" s="21">
        <f>H30+K30+N30+Q30</f>
        <v>2801</v>
      </c>
      <c r="C13" s="22">
        <f>I30+L30+O30+R30</f>
        <v>2021</v>
      </c>
      <c r="D13" s="39">
        <f>IF(C13=0,0,IF(B13="0","　　―",(C13-B13)/B13*100))</f>
        <v>-27.84719742948947</v>
      </c>
      <c r="E13" s="21">
        <v>1088</v>
      </c>
      <c r="F13" s="22">
        <v>526</v>
      </c>
      <c r="G13" s="39">
        <f>IF(F13=0,0,IF(E13="0","　　―",(F13-E13)/E13*100))</f>
        <v>-51.654411764705884</v>
      </c>
      <c r="H13" s="21">
        <v>885</v>
      </c>
      <c r="I13" s="22">
        <v>831</v>
      </c>
      <c r="J13" s="39">
        <f>IF(I13=0,0,IF(H13="0","　　―",(I13-H13)/H13*100))</f>
        <v>-6.101694915254238</v>
      </c>
      <c r="K13" s="21">
        <v>828</v>
      </c>
      <c r="L13" s="22">
        <v>664</v>
      </c>
      <c r="M13" s="39">
        <f>IF(L13=0,0,IF(K13="0","　　―",(L13-K13)/K13*100))</f>
        <v>-19.806763285024154</v>
      </c>
      <c r="N13" s="21">
        <f>'3東部地区 '!B10+'４中部地区 '!B10+'５西部地区'!B10</f>
        <v>2499</v>
      </c>
      <c r="O13" s="22">
        <f>'3東部地区 '!C10+'４中部地区 '!C10+'５西部地区'!C10</f>
        <v>1783</v>
      </c>
      <c r="P13" s="39">
        <f>IF(O13=0,0,IF(N13="0","　　―",(O13-N13)/N13*100))</f>
        <v>-28.651460584233696</v>
      </c>
      <c r="Q13" s="21">
        <f>'3東部地区 '!E10+'４中部地区 '!E10+'５西部地区'!E10</f>
        <v>302</v>
      </c>
      <c r="R13" s="22">
        <f>'3東部地区 '!F10+'４中部地区 '!F10+'５西部地区'!F10</f>
        <v>238</v>
      </c>
      <c r="S13" s="39">
        <f>IF(R13=0,0,IF(Q13="0","　　―",(R13-Q13)/Q13*100))</f>
        <v>-21.192052980132452</v>
      </c>
      <c r="T13" s="21">
        <f>'3東部地区 '!H10+'４中部地区 '!H10+'５西部地区'!H10</f>
        <v>115</v>
      </c>
      <c r="U13" s="22">
        <f>'3東部地区 '!I10+'４中部地区 '!I10+'５西部地区'!I10</f>
        <v>77</v>
      </c>
      <c r="V13" s="39">
        <f>IF(U13=0,0,IF(T13="0","　　―",(U13-T13)/T13*100))</f>
        <v>-33.04347826086956</v>
      </c>
    </row>
    <row r="14" spans="1:22" ht="14.25" customHeight="1">
      <c r="A14" s="19">
        <v>11</v>
      </c>
      <c r="B14" s="21">
        <f>H31+K31+N31+Q31</f>
        <v>1679</v>
      </c>
      <c r="C14" s="22">
        <f>I31+L31+O31+R31</f>
        <v>1997</v>
      </c>
      <c r="D14" s="39">
        <f t="shared" si="0"/>
        <v>18.939845145920188</v>
      </c>
      <c r="E14" s="21">
        <v>474</v>
      </c>
      <c r="F14" s="22">
        <v>559</v>
      </c>
      <c r="G14" s="39">
        <f>IF(F14=0,0,IF(E14="0","　　―",(F14-E14)/E14*100))</f>
        <v>17.932489451476794</v>
      </c>
      <c r="H14" s="21">
        <v>570</v>
      </c>
      <c r="I14" s="22">
        <v>672</v>
      </c>
      <c r="J14" s="39">
        <f>IF(I14=0,0,IF(H14="0","　　―",(I14-H14)/H14*100))</f>
        <v>17.894736842105264</v>
      </c>
      <c r="K14" s="21">
        <v>635</v>
      </c>
      <c r="L14" s="22">
        <v>766</v>
      </c>
      <c r="M14" s="39">
        <f>IF(L14=0,0,IF(K14="0","　　―",(L14-K14)/K14*100))</f>
        <v>20.629921259842522</v>
      </c>
      <c r="N14" s="21">
        <f>'3東部地区 '!B11+'４中部地区 '!B11+'５西部地区'!B11</f>
        <v>1443</v>
      </c>
      <c r="O14" s="22">
        <f>'3東部地区 '!C11+'４中部地区 '!C11+'５西部地区'!C11</f>
        <v>1708</v>
      </c>
      <c r="P14" s="39">
        <f t="shared" si="1"/>
        <v>18.364518364518364</v>
      </c>
      <c r="Q14" s="21">
        <f>'3東部地区 '!E11+'４中部地区 '!E11+'５西部地区'!E11</f>
        <v>236</v>
      </c>
      <c r="R14" s="22">
        <f>'3東部地区 '!F11+'４中部地区 '!F11+'５西部地区'!F11</f>
        <v>289</v>
      </c>
      <c r="S14" s="39">
        <f t="shared" si="2"/>
        <v>22.45762711864407</v>
      </c>
      <c r="T14" s="21">
        <f>'3東部地区 '!H11+'４中部地区 '!H11+'５西部地区'!H11</f>
        <v>92</v>
      </c>
      <c r="U14" s="22">
        <f>'3東部地区 '!I11+'４中部地区 '!I11+'５西部地区'!I11</f>
        <v>89</v>
      </c>
      <c r="V14" s="39">
        <f t="shared" si="3"/>
        <v>-3.260869565217391</v>
      </c>
    </row>
    <row r="15" spans="1:22" ht="14.25" customHeight="1">
      <c r="A15" s="19">
        <v>12</v>
      </c>
      <c r="B15" s="21">
        <f>H32+K32+N32+Q32</f>
        <v>2185</v>
      </c>
      <c r="C15" s="22">
        <f>I32+L32+O32+R32</f>
        <v>1845</v>
      </c>
      <c r="D15" s="39">
        <f t="shared" si="0"/>
        <v>-15.560640732265446</v>
      </c>
      <c r="E15" s="21">
        <v>819</v>
      </c>
      <c r="F15" s="22">
        <v>563</v>
      </c>
      <c r="G15" s="39">
        <f>IF(F15=0,0,IF(E15="0","　　―",(F15-E15)/E15*100))</f>
        <v>-31.257631257631257</v>
      </c>
      <c r="H15" s="21">
        <v>717</v>
      </c>
      <c r="I15" s="22">
        <v>627</v>
      </c>
      <c r="J15" s="39">
        <f>IF(I15=0,0,IF(H15="0","　　―",(I15-H15)/H15*100))</f>
        <v>-12.552301255230125</v>
      </c>
      <c r="K15" s="21">
        <v>649</v>
      </c>
      <c r="L15" s="22">
        <v>655</v>
      </c>
      <c r="M15" s="39">
        <f>IF(L15=0,0,IF(K15="0","　　―",(L15-K15)/K15*100))</f>
        <v>0.9244992295839755</v>
      </c>
      <c r="N15" s="21">
        <f>'3東部地区 '!B12+'４中部地区 '!B12+'５西部地区'!B12</f>
        <v>1669</v>
      </c>
      <c r="O15" s="22">
        <f>'3東部地区 '!C12+'４中部地区 '!C12+'５西部地区'!C12</f>
        <v>1595</v>
      </c>
      <c r="P15" s="39">
        <f t="shared" si="1"/>
        <v>-4.433792690233672</v>
      </c>
      <c r="Q15" s="21">
        <f>'3東部地区 '!E12+'４中部地区 '!E12+'５西部地区'!E12</f>
        <v>516</v>
      </c>
      <c r="R15" s="22">
        <f>'3東部地区 '!F12+'４中部地区 '!F12+'５西部地区'!F12</f>
        <v>250</v>
      </c>
      <c r="S15" s="39">
        <f t="shared" si="2"/>
        <v>-51.55038759689923</v>
      </c>
      <c r="T15" s="21">
        <f>'3東部地区 '!H12+'４中部地区 '!H12+'５西部地区'!H12</f>
        <v>213</v>
      </c>
      <c r="U15" s="22">
        <f>'3東部地区 '!I12+'４中部地区 '!I12+'５西部地区'!I12</f>
        <v>92</v>
      </c>
      <c r="V15" s="39">
        <f t="shared" si="3"/>
        <v>-56.8075117370892</v>
      </c>
    </row>
    <row r="16" spans="1:22" ht="18" customHeight="1">
      <c r="A16" s="25" t="s">
        <v>35</v>
      </c>
      <c r="B16" s="26">
        <f>SUM(B4:B15)</f>
        <v>25314</v>
      </c>
      <c r="C16" s="27">
        <f>SUM(C4:C15)</f>
        <v>25023</v>
      </c>
      <c r="D16" s="28">
        <f>IF(C16=0,0,(C16-B16)/B16*100)</f>
        <v>-1.1495615074662242</v>
      </c>
      <c r="E16" s="26">
        <f>SUM(E4:E15)</f>
        <v>7861</v>
      </c>
      <c r="F16" s="27">
        <f>SUM(F4:F15)</f>
        <v>7072</v>
      </c>
      <c r="G16" s="28">
        <f>IF(F16=0,0,(F16-E16)/E16*100)</f>
        <v>-10.036890980791249</v>
      </c>
      <c r="H16" s="26">
        <v>8373</v>
      </c>
      <c r="I16" s="27">
        <f>SUM(I4:I15)</f>
        <v>8844</v>
      </c>
      <c r="J16" s="28">
        <f>IF(I16=0,0,(I16-H16)/H16*100)</f>
        <v>5.625223934073809</v>
      </c>
      <c r="K16" s="26">
        <v>9080</v>
      </c>
      <c r="L16" s="27">
        <f>SUM(L4:L15)</f>
        <v>9107</v>
      </c>
      <c r="M16" s="28">
        <f>IF(L16=0,0,(L16-K16)/K16*100)</f>
        <v>0.29735682819383263</v>
      </c>
      <c r="N16" s="26">
        <f>SUM(N4:N15)</f>
        <v>21794</v>
      </c>
      <c r="O16" s="27">
        <f>SUM(O4:O15)</f>
        <v>21044</v>
      </c>
      <c r="P16" s="28">
        <f>IF(O16=0,0,(O16-N16)/N16*100)</f>
        <v>-3.4413141231531617</v>
      </c>
      <c r="Q16" s="26">
        <f>SUM(Q4:Q15)</f>
        <v>3520</v>
      </c>
      <c r="R16" s="27">
        <f>SUM(R4:R15)</f>
        <v>3979</v>
      </c>
      <c r="S16" s="28">
        <f>IF(R16=0,0,(R16-Q16)/Q16*100)</f>
        <v>13.039772727272728</v>
      </c>
      <c r="T16" s="26">
        <f>SUM(T4:T15)</f>
        <v>1000</v>
      </c>
      <c r="U16" s="27">
        <f>SUM(U4:U15)</f>
        <v>1410</v>
      </c>
      <c r="V16" s="28">
        <f>IF(U16=0,0,(U16-T16)/T16*100)</f>
        <v>41</v>
      </c>
    </row>
    <row r="17" spans="1:19" ht="5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2" ht="18" customHeight="1" thickBot="1">
      <c r="A18" s="2"/>
      <c r="B18" s="2" t="s">
        <v>15</v>
      </c>
      <c r="C18" s="2"/>
      <c r="D18" s="2"/>
      <c r="E18" s="2" t="s">
        <v>16</v>
      </c>
      <c r="F18" s="2"/>
      <c r="G18" s="2"/>
      <c r="H18" s="2" t="s">
        <v>22</v>
      </c>
      <c r="I18" s="2"/>
      <c r="J18" s="2"/>
      <c r="K18" s="2" t="s">
        <v>23</v>
      </c>
      <c r="L18" s="2"/>
      <c r="M18" s="2"/>
      <c r="N18" s="2" t="s">
        <v>24</v>
      </c>
      <c r="O18" s="2"/>
      <c r="P18" s="2"/>
      <c r="Q18" s="2" t="s">
        <v>25</v>
      </c>
      <c r="R18" s="2"/>
      <c r="S18" s="2"/>
      <c r="T18" s="2" t="s">
        <v>37</v>
      </c>
      <c r="U18" s="2"/>
      <c r="V18" s="2"/>
    </row>
    <row r="19" spans="1:22" ht="14.25" customHeight="1">
      <c r="A19" s="68" t="s">
        <v>26</v>
      </c>
      <c r="B19" s="37" t="s">
        <v>50</v>
      </c>
      <c r="C19" s="37" t="s">
        <v>51</v>
      </c>
      <c r="D19" s="38" t="s">
        <v>3</v>
      </c>
      <c r="E19" s="37" t="s">
        <v>50</v>
      </c>
      <c r="F19" s="37" t="s">
        <v>51</v>
      </c>
      <c r="G19" s="38" t="s">
        <v>3</v>
      </c>
      <c r="H19" s="37" t="s">
        <v>57</v>
      </c>
      <c r="I19" s="37" t="s">
        <v>58</v>
      </c>
      <c r="J19" s="47" t="s">
        <v>42</v>
      </c>
      <c r="K19" s="37" t="s">
        <v>57</v>
      </c>
      <c r="L19" s="37" t="s">
        <v>58</v>
      </c>
      <c r="M19" s="47" t="s">
        <v>42</v>
      </c>
      <c r="N19" s="37" t="s">
        <v>57</v>
      </c>
      <c r="O19" s="37" t="s">
        <v>58</v>
      </c>
      <c r="P19" s="47" t="s">
        <v>42</v>
      </c>
      <c r="Q19" s="37" t="s">
        <v>57</v>
      </c>
      <c r="R19" s="37" t="s">
        <v>58</v>
      </c>
      <c r="S19" s="47" t="s">
        <v>42</v>
      </c>
      <c r="T19" s="37" t="s">
        <v>57</v>
      </c>
      <c r="U19" s="37" t="s">
        <v>58</v>
      </c>
      <c r="V19" s="47" t="s">
        <v>42</v>
      </c>
    </row>
    <row r="20" spans="1:22" ht="14.25" customHeight="1">
      <c r="A20" s="69"/>
      <c r="B20" s="31" t="s">
        <v>4</v>
      </c>
      <c r="C20" s="31" t="s">
        <v>4</v>
      </c>
      <c r="D20" s="32" t="s">
        <v>5</v>
      </c>
      <c r="E20" s="31" t="s">
        <v>4</v>
      </c>
      <c r="F20" s="31" t="s">
        <v>4</v>
      </c>
      <c r="G20" s="32" t="s">
        <v>5</v>
      </c>
      <c r="H20" s="23" t="s">
        <v>34</v>
      </c>
      <c r="I20" s="23" t="s">
        <v>34</v>
      </c>
      <c r="J20" s="24" t="s">
        <v>28</v>
      </c>
      <c r="K20" s="23" t="s">
        <v>34</v>
      </c>
      <c r="L20" s="23" t="s">
        <v>34</v>
      </c>
      <c r="M20" s="24" t="s">
        <v>28</v>
      </c>
      <c r="N20" s="23" t="s">
        <v>34</v>
      </c>
      <c r="O20" s="23" t="s">
        <v>34</v>
      </c>
      <c r="P20" s="24" t="s">
        <v>28</v>
      </c>
      <c r="Q20" s="23" t="s">
        <v>34</v>
      </c>
      <c r="R20" s="23" t="s">
        <v>34</v>
      </c>
      <c r="S20" s="24" t="s">
        <v>28</v>
      </c>
      <c r="T20" s="23" t="s">
        <v>34</v>
      </c>
      <c r="U20" s="23" t="s">
        <v>34</v>
      </c>
      <c r="V20" s="24" t="s">
        <v>28</v>
      </c>
    </row>
    <row r="21" spans="1:22" ht="14.25" customHeight="1">
      <c r="A21" s="19">
        <v>1</v>
      </c>
      <c r="B21" s="10">
        <v>1332</v>
      </c>
      <c r="C21" s="10">
        <v>1856</v>
      </c>
      <c r="D21" s="11">
        <f aca="true" t="shared" si="7" ref="D21:D33">IF(C21=0,0,(C21-B21)/B21*100)</f>
        <v>39.33933933933934</v>
      </c>
      <c r="E21" s="13">
        <v>819</v>
      </c>
      <c r="F21" s="10">
        <v>807</v>
      </c>
      <c r="G21" s="11">
        <f aca="true" t="shared" si="8" ref="G21:G33">IF(F21=0,0,(F21-E21)/E21*100)</f>
        <v>-1.465201465201465</v>
      </c>
      <c r="H21" s="21">
        <v>1204</v>
      </c>
      <c r="I21" s="22">
        <v>1476</v>
      </c>
      <c r="J21" s="39">
        <f aca="true" t="shared" si="9" ref="J21:J32">IF(I21=0,0,IF(H21="0","　　―",(I21-H21)/H21*100))</f>
        <v>22.591362126245848</v>
      </c>
      <c r="K21" s="22">
        <v>774</v>
      </c>
      <c r="L21" s="22">
        <v>917</v>
      </c>
      <c r="M21" s="39">
        <f aca="true" t="shared" si="10" ref="M21:M32">IF(L21=0,0,IF(K21="0","　　―",(L21-K21)/K21*100))</f>
        <v>18.47545219638243</v>
      </c>
      <c r="N21" s="21">
        <v>7</v>
      </c>
      <c r="O21" s="22">
        <v>36</v>
      </c>
      <c r="P21" s="39">
        <f aca="true" t="shared" si="11" ref="P21:P32">IF(O21=0,0,IF(N21="0","　　―",(O21-N21)/N21*100))</f>
        <v>414.28571428571433</v>
      </c>
      <c r="Q21" s="21">
        <v>166</v>
      </c>
      <c r="R21" s="22">
        <v>234</v>
      </c>
      <c r="S21" s="39">
        <f aca="true" t="shared" si="12" ref="S21:S32">IF(R21=0,0,IF(Q21="0","　　―",(R21-Q21)/Q21*100))</f>
        <v>40.963855421686745</v>
      </c>
      <c r="T21" s="21">
        <v>43</v>
      </c>
      <c r="U21" s="70" t="s">
        <v>61</v>
      </c>
      <c r="V21" s="39" t="str">
        <f>IF(U21="0","　　―",IF(T21="0","　　―",(U21-T21)/T21*100))</f>
        <v>　　―</v>
      </c>
    </row>
    <row r="22" spans="1:22" ht="14.25" customHeight="1">
      <c r="A22" s="19">
        <v>2</v>
      </c>
      <c r="B22" s="10">
        <v>1178</v>
      </c>
      <c r="C22" s="10">
        <v>1101</v>
      </c>
      <c r="D22" s="11">
        <f t="shared" si="7"/>
        <v>-6.536502546689304</v>
      </c>
      <c r="E22" s="13">
        <v>794</v>
      </c>
      <c r="F22" s="10">
        <v>644</v>
      </c>
      <c r="G22" s="11">
        <f t="shared" si="8"/>
        <v>-18.89168765743073</v>
      </c>
      <c r="H22" s="21">
        <v>981</v>
      </c>
      <c r="I22" s="22">
        <v>1035</v>
      </c>
      <c r="J22" s="39">
        <f t="shared" si="9"/>
        <v>5.5045871559633035</v>
      </c>
      <c r="K22" s="22">
        <v>872</v>
      </c>
      <c r="L22" s="22">
        <v>442</v>
      </c>
      <c r="M22" s="39">
        <f t="shared" si="10"/>
        <v>-49.31192660550459</v>
      </c>
      <c r="N22" s="21">
        <v>3</v>
      </c>
      <c r="O22" s="22">
        <v>6</v>
      </c>
      <c r="P22" s="39">
        <f t="shared" si="11"/>
        <v>100</v>
      </c>
      <c r="Q22" s="21">
        <v>116</v>
      </c>
      <c r="R22" s="22">
        <v>262</v>
      </c>
      <c r="S22" s="39">
        <f t="shared" si="12"/>
        <v>125.86206896551724</v>
      </c>
      <c r="T22" s="21">
        <v>4</v>
      </c>
      <c r="U22" s="22">
        <v>71</v>
      </c>
      <c r="V22" s="39">
        <f>IF(U22=0,0,IF(T22="0","　　―",(U22-T22)/T22*100))</f>
        <v>1675</v>
      </c>
    </row>
    <row r="23" spans="1:22" ht="14.25" customHeight="1">
      <c r="A23" s="19">
        <v>3</v>
      </c>
      <c r="B23" s="10">
        <v>1198</v>
      </c>
      <c r="C23" s="10">
        <v>1398</v>
      </c>
      <c r="D23" s="11">
        <f t="shared" si="7"/>
        <v>16.69449081803005</v>
      </c>
      <c r="E23" s="13">
        <v>738</v>
      </c>
      <c r="F23" s="10">
        <v>745</v>
      </c>
      <c r="G23" s="11">
        <f t="shared" si="8"/>
        <v>0.9485094850948509</v>
      </c>
      <c r="H23" s="21">
        <v>1159</v>
      </c>
      <c r="I23" s="22">
        <v>1278</v>
      </c>
      <c r="J23" s="39">
        <f>IF(I23=0,0,IF(H23="0","　　―",(I23-H23)/H23*100))</f>
        <v>10.267471958584986</v>
      </c>
      <c r="K23" s="22">
        <v>557</v>
      </c>
      <c r="L23" s="22">
        <v>429</v>
      </c>
      <c r="M23" s="39">
        <f>IF(L23=0,0,IF(K23="0","　　―",(L23-K23)/K23*100))</f>
        <v>-22.980251346499102</v>
      </c>
      <c r="N23" s="21">
        <v>17</v>
      </c>
      <c r="O23" s="22">
        <v>4</v>
      </c>
      <c r="P23" s="39">
        <f>IF(O23=0,0,IF(N23="0","　　―",(O23-N23)/N23*100))</f>
        <v>-76.47058823529412</v>
      </c>
      <c r="Q23" s="21">
        <v>203</v>
      </c>
      <c r="R23" s="22">
        <v>432</v>
      </c>
      <c r="S23" s="39">
        <f>IF(R23=0,0,IF(Q23="0","　　―",(R23-Q23)/Q23*100))</f>
        <v>112.80788177339902</v>
      </c>
      <c r="T23" s="18">
        <v>82</v>
      </c>
      <c r="U23" s="22">
        <v>226</v>
      </c>
      <c r="V23" s="39">
        <f>IF(U23=0,0,IF(T23="0","　　―",(U23-T23)/T23*100))</f>
        <v>175.609756097561</v>
      </c>
    </row>
    <row r="24" spans="1:22" ht="14.25" customHeight="1">
      <c r="A24" s="19">
        <v>4</v>
      </c>
      <c r="B24" s="10">
        <v>1366</v>
      </c>
      <c r="C24" s="10">
        <v>1153</v>
      </c>
      <c r="D24" s="11">
        <f t="shared" si="7"/>
        <v>-15.592972181551975</v>
      </c>
      <c r="E24" s="13">
        <v>897</v>
      </c>
      <c r="F24" s="10">
        <v>526</v>
      </c>
      <c r="G24" s="11">
        <f t="shared" si="8"/>
        <v>-41.36008918617614</v>
      </c>
      <c r="H24" s="21">
        <f>'3東部地区 '!B25+'４中部地区 '!B25+'５西部地区'!B25</f>
        <v>1129</v>
      </c>
      <c r="I24" s="22">
        <f>'3東部地区 '!C25+'４中部地区 '!C25+'５西部地区'!C25</f>
        <v>1053</v>
      </c>
      <c r="J24" s="39">
        <f t="shared" si="9"/>
        <v>-6.731620903454385</v>
      </c>
      <c r="K24" s="61">
        <f>'3東部地区 '!E25+'４中部地区 '!E25+'５西部地区'!E25</f>
        <v>949</v>
      </c>
      <c r="L24" s="62">
        <f>'3東部地区 '!F25+'４中部地区 '!F25+'５西部地区'!F25</f>
        <v>396</v>
      </c>
      <c r="M24" s="59">
        <f t="shared" si="10"/>
        <v>-58.27186512118019</v>
      </c>
      <c r="N24" s="61">
        <f>'3東部地区 '!H25+'４中部地区 '!H25+'５西部地区'!H25</f>
        <v>18</v>
      </c>
      <c r="O24" s="62">
        <f>'3東部地区 '!I25+'４中部地区 '!I25+'５西部地区'!I25</f>
        <v>29</v>
      </c>
      <c r="P24" s="59">
        <f t="shared" si="11"/>
        <v>61.111111111111114</v>
      </c>
      <c r="Q24" s="21">
        <f>'3東部地区 '!K25+'４中部地区 '!K25+'５西部地区'!K25</f>
        <v>167</v>
      </c>
      <c r="R24" s="22">
        <f>'3東部地区 '!L25+'４中部地区 '!L25+'５西部地区'!L25</f>
        <v>201</v>
      </c>
      <c r="S24" s="39">
        <f t="shared" si="12"/>
        <v>20.35928143712575</v>
      </c>
      <c r="T24" s="21">
        <f>'3東部地区 '!N25+'４中部地区 '!N25+'５西部地区'!N25</f>
        <v>40</v>
      </c>
      <c r="U24" s="22">
        <f>'3東部地区 '!O25+'４中部地区 '!O25+'５西部地区'!O25</f>
        <v>76</v>
      </c>
      <c r="V24" s="39">
        <f>IF(U24=0,0,IF(T24="0","　　―",(U24-T24)/T24*100))</f>
        <v>90</v>
      </c>
    </row>
    <row r="25" spans="1:22" ht="14.25" customHeight="1">
      <c r="A25" s="19">
        <v>5</v>
      </c>
      <c r="B25" s="10">
        <v>1108</v>
      </c>
      <c r="C25" s="10">
        <v>988</v>
      </c>
      <c r="D25" s="11">
        <f t="shared" si="7"/>
        <v>-10.830324909747292</v>
      </c>
      <c r="E25" s="13">
        <v>624</v>
      </c>
      <c r="F25" s="10">
        <v>825</v>
      </c>
      <c r="G25" s="11">
        <f t="shared" si="8"/>
        <v>32.21153846153847</v>
      </c>
      <c r="H25" s="21">
        <f>'3東部地区 '!B26+'４中部地区 '!B26+'５西部地区'!B26</f>
        <v>1054</v>
      </c>
      <c r="I25" s="22">
        <f>'3東部地区 '!C26+'４中部地区 '!C26+'５西部地区'!C26</f>
        <v>974</v>
      </c>
      <c r="J25" s="39">
        <f t="shared" si="9"/>
        <v>-7.590132827324478</v>
      </c>
      <c r="K25" s="61">
        <f>'3東部地区 '!E26+'４中部地区 '!E26+'５西部地区'!E26</f>
        <v>558</v>
      </c>
      <c r="L25" s="62">
        <f>'3東部地区 '!F26+'４中部地区 '!F26+'５西部地区'!F26</f>
        <v>360</v>
      </c>
      <c r="M25" s="59">
        <f t="shared" si="10"/>
        <v>-35.483870967741936</v>
      </c>
      <c r="N25" s="61">
        <f>'3東部地区 '!H26+'４中部地区 '!H26+'５西部地区'!H26</f>
        <v>2</v>
      </c>
      <c r="O25" s="62">
        <f>'3東部地区 '!I26+'４中部地区 '!I26+'５西部地区'!I26</f>
        <v>10</v>
      </c>
      <c r="P25" s="59">
        <f t="shared" si="11"/>
        <v>400</v>
      </c>
      <c r="Q25" s="21">
        <f>'3東部地区 '!K26+'４中部地区 '!K26+'５西部地区'!K26</f>
        <v>118</v>
      </c>
      <c r="R25" s="22">
        <f>'3東部地区 '!L26+'４中部地区 '!L26+'５西部地区'!L26</f>
        <v>469</v>
      </c>
      <c r="S25" s="39">
        <f t="shared" si="12"/>
        <v>297.4576271186441</v>
      </c>
      <c r="T25" s="54" t="str">
        <f>IF('3東部地区 '!N26+'４中部地区 '!N26+'５西部地区'!N26=0,"0",'3東部地区 '!N26+'４中部地区 '!N26+'５西部地区'!N26)</f>
        <v>0</v>
      </c>
      <c r="U25" s="22">
        <f>'3東部地区 '!O26+'４中部地区 '!O26+'５西部地区'!O26</f>
        <v>334</v>
      </c>
      <c r="V25" s="39" t="str">
        <f>IF(U25=0,0,IF(T25="0","　　―",(U25-T25)/T25*100))</f>
        <v>　　―</v>
      </c>
    </row>
    <row r="26" spans="1:22" ht="14.25" customHeight="1">
      <c r="A26" s="19">
        <v>6</v>
      </c>
      <c r="B26" s="10">
        <v>1488</v>
      </c>
      <c r="C26" s="10">
        <v>1404</v>
      </c>
      <c r="D26" s="11">
        <f t="shared" si="7"/>
        <v>-5.64516129032258</v>
      </c>
      <c r="E26" s="13">
        <v>977</v>
      </c>
      <c r="F26" s="10">
        <v>751</v>
      </c>
      <c r="G26" s="11">
        <f t="shared" si="8"/>
        <v>-23.132036847492323</v>
      </c>
      <c r="H26" s="21">
        <f>'3東部地区 '!B27+'４中部地区 '!B27+'５西部地区'!B27</f>
        <v>1329</v>
      </c>
      <c r="I26" s="22">
        <f>'3東部地区 '!C27+'４中部地区 '!C27+'５西部地区'!C27</f>
        <v>1322</v>
      </c>
      <c r="J26" s="39">
        <f t="shared" si="9"/>
        <v>-0.5267118133935289</v>
      </c>
      <c r="K26" s="61">
        <f>'3東部地区 '!E27+'４中部地区 '!E27+'５西部地区'!E27</f>
        <v>769</v>
      </c>
      <c r="L26" s="62">
        <f>'3東部地区 '!F27+'４中部地区 '!F27+'５西部地区'!F27</f>
        <v>535</v>
      </c>
      <c r="M26" s="59">
        <f t="shared" si="10"/>
        <v>-30.429128738621586</v>
      </c>
      <c r="N26" s="61">
        <f>'3東部地区 '!H27+'４中部地区 '!H27+'５西部地区'!H27</f>
        <v>49</v>
      </c>
      <c r="O26" s="62">
        <f>'3東部地区 '!I27+'４中部地区 '!I27+'５西部地区'!I27</f>
        <v>22</v>
      </c>
      <c r="P26" s="59">
        <f t="shared" si="11"/>
        <v>-55.10204081632652</v>
      </c>
      <c r="Q26" s="21">
        <f>'3東部地区 '!K27+'４中部地区 '!K27+'５西部地区'!K27</f>
        <v>318</v>
      </c>
      <c r="R26" s="22">
        <f>'3東部地区 '!L27+'４中部地区 '!L27+'５西部地区'!L27</f>
        <v>276</v>
      </c>
      <c r="S26" s="39">
        <f t="shared" si="12"/>
        <v>-13.20754716981132</v>
      </c>
      <c r="T26" s="21">
        <f>'3東部地区 '!N27+'４中部地区 '!N27+'５西部地区'!N27</f>
        <v>134</v>
      </c>
      <c r="U26" s="22">
        <f>'3東部地区 '!O27+'４中部地区 '!O27+'５西部地区'!O27</f>
        <v>78</v>
      </c>
      <c r="V26" s="39">
        <f>IF(U26=0,0,IF(T26="0","　　―",(U26-T26)/T26*100))</f>
        <v>-41.7910447761194</v>
      </c>
    </row>
    <row r="27" spans="1:22" ht="14.25" customHeight="1">
      <c r="A27" s="19">
        <v>7</v>
      </c>
      <c r="B27" s="10">
        <v>1223</v>
      </c>
      <c r="C27" s="10">
        <v>1444</v>
      </c>
      <c r="D27" s="11">
        <f t="shared" si="7"/>
        <v>18.070318887980378</v>
      </c>
      <c r="E27" s="13">
        <v>800</v>
      </c>
      <c r="F27" s="10">
        <v>533</v>
      </c>
      <c r="G27" s="11">
        <f t="shared" si="8"/>
        <v>-33.375</v>
      </c>
      <c r="H27" s="21">
        <f>'3東部地区 '!B28+'４中部地区 '!B28+'５西部地区'!B28</f>
        <v>1111</v>
      </c>
      <c r="I27" s="22">
        <f>'3東部地区 '!C28+'４中部地区 '!C28+'５西部地区'!C28</f>
        <v>1221</v>
      </c>
      <c r="J27" s="39">
        <f t="shared" si="9"/>
        <v>9.900990099009901</v>
      </c>
      <c r="K27" s="61">
        <f>'3東部地区 '!E28+'４中部地区 '!E28+'５西部地区'!E28</f>
        <v>585</v>
      </c>
      <c r="L27" s="62">
        <f>'3東部地区 '!F28+'４中部地区 '!F28+'５西部地区'!F28</f>
        <v>596</v>
      </c>
      <c r="M27" s="59">
        <f t="shared" si="10"/>
        <v>1.8803418803418803</v>
      </c>
      <c r="N27" s="61">
        <f>'3東部地区 '!H28+'４中部地区 '!H28+'５西部地区'!H28</f>
        <v>10</v>
      </c>
      <c r="O27" s="62">
        <f>'3東部地区 '!I28+'４中部地区 '!I28+'５西部地区'!I28</f>
        <v>7</v>
      </c>
      <c r="P27" s="59">
        <f t="shared" si="11"/>
        <v>-30</v>
      </c>
      <c r="Q27" s="21">
        <f>'3東部地区 '!K28+'４中部地区 '!K28+'５西部地区'!K28</f>
        <v>317</v>
      </c>
      <c r="R27" s="22">
        <f>'3東部地区 '!L28+'４中部地区 '!L28+'５西部地区'!L28</f>
        <v>153</v>
      </c>
      <c r="S27" s="39">
        <f t="shared" si="12"/>
        <v>-51.73501577287066</v>
      </c>
      <c r="T27" s="21">
        <f>'3東部地区 '!N28+'４中部地区 '!N28+'５西部地区'!N28</f>
        <v>159</v>
      </c>
      <c r="U27" s="53" t="str">
        <f>IF('3東部地区 '!O28+'４中部地区 '!O28+'５西部地区'!O28=0,"0",'3東部地区 '!O28+'４中部地区 '!O28+'５西部地区'!O28)</f>
        <v>0</v>
      </c>
      <c r="V27" s="39" t="str">
        <f>IF(U27="0","　　―",IF(T27="0","　　―",(U27-T27)/T27*100))</f>
        <v>　　―</v>
      </c>
    </row>
    <row r="28" spans="1:22" ht="14.25" customHeight="1">
      <c r="A28" s="19">
        <v>8</v>
      </c>
      <c r="B28" s="10">
        <v>1277</v>
      </c>
      <c r="C28" s="10">
        <v>2002</v>
      </c>
      <c r="D28" s="11">
        <f t="shared" si="7"/>
        <v>56.77368833202819</v>
      </c>
      <c r="E28" s="13">
        <v>780</v>
      </c>
      <c r="F28" s="10">
        <v>1093</v>
      </c>
      <c r="G28" s="11">
        <f t="shared" si="8"/>
        <v>40.12820512820513</v>
      </c>
      <c r="H28" s="21">
        <f>'3東部地区 '!B29+'４中部地区 '!B29+'５西部地区'!B29</f>
        <v>1185</v>
      </c>
      <c r="I28" s="22">
        <f>'3東部地区 '!C29+'４中部地区 '!C29+'５西部地区'!C29</f>
        <v>1758</v>
      </c>
      <c r="J28" s="39">
        <f t="shared" si="9"/>
        <v>48.35443037974684</v>
      </c>
      <c r="K28" s="61">
        <f>'3東部地区 '!E29+'４中部地区 '!E29+'５西部地区'!E29</f>
        <v>662</v>
      </c>
      <c r="L28" s="62">
        <f>'3東部地区 '!F29+'４中部地区 '!F29+'５西部地区'!F29</f>
        <v>1085</v>
      </c>
      <c r="M28" s="59">
        <f t="shared" si="10"/>
        <v>63.89728096676737</v>
      </c>
      <c r="N28" s="61">
        <f>'3東部地区 '!H29+'４中部地区 '!H29+'５西部地区'!H29</f>
        <v>11</v>
      </c>
      <c r="O28" s="62">
        <f>'3東部地区 '!I29+'４中部地区 '!I29+'５西部地区'!I29</f>
        <v>2</v>
      </c>
      <c r="P28" s="59">
        <f t="shared" si="11"/>
        <v>-81.81818181818183</v>
      </c>
      <c r="Q28" s="21">
        <f>'3東部地区 '!K29+'４中部地区 '!K29+'５西部地区'!K29</f>
        <v>199</v>
      </c>
      <c r="R28" s="22">
        <f>'3東部地区 '!L29+'４中部地区 '!L29+'５西部地区'!L29</f>
        <v>250</v>
      </c>
      <c r="S28" s="39">
        <f t="shared" si="12"/>
        <v>25.628140703517587</v>
      </c>
      <c r="T28" s="21">
        <f>'3東部地区 '!N29+'４中部地区 '!N29+'５西部地区'!N29</f>
        <v>44</v>
      </c>
      <c r="U28" s="53" t="str">
        <f>IF('3東部地区 '!O29+'４中部地区 '!O29+'５西部地区'!O29=0,"0",'3東部地区 '!O29+'４中部地区 '!O29+'５西部地区'!O29)</f>
        <v>0</v>
      </c>
      <c r="V28" s="39" t="str">
        <f>IF(U28="0","　　―",IF(T28="0","　　―",(U28-T28)/T28*100))</f>
        <v>　　―</v>
      </c>
    </row>
    <row r="29" spans="1:22" ht="14.25" customHeight="1">
      <c r="A29" s="19">
        <v>9</v>
      </c>
      <c r="B29" s="10">
        <v>1450</v>
      </c>
      <c r="C29" s="10">
        <v>1086</v>
      </c>
      <c r="D29" s="11">
        <f t="shared" si="7"/>
        <v>-25.103448275862068</v>
      </c>
      <c r="E29" s="13">
        <v>600</v>
      </c>
      <c r="F29" s="10">
        <v>804</v>
      </c>
      <c r="G29" s="11">
        <f t="shared" si="8"/>
        <v>34</v>
      </c>
      <c r="H29" s="21">
        <f>'3東部地区 '!B30+'４中部地区 '!B30+'５西部地区'!B30</f>
        <v>1285</v>
      </c>
      <c r="I29" s="22">
        <f>'3東部地区 '!C30+'４中部地区 '!C30+'５西部地区'!C30</f>
        <v>1031</v>
      </c>
      <c r="J29" s="39">
        <f t="shared" si="9"/>
        <v>-19.766536964980546</v>
      </c>
      <c r="K29" s="21">
        <f>'3東部地区 '!E30+'４中部地区 '!E30+'５西部地区'!E30</f>
        <v>578</v>
      </c>
      <c r="L29" s="22">
        <f>'3東部地区 '!F30+'４中部地区 '!F30+'５西部地区'!F30</f>
        <v>421</v>
      </c>
      <c r="M29" s="39">
        <f t="shared" si="10"/>
        <v>-27.162629757785467</v>
      </c>
      <c r="N29" s="21">
        <f>'3東部地区 '!H30+'４中部地区 '!H30+'５西部地区'!H30</f>
        <v>5</v>
      </c>
      <c r="O29" s="22">
        <f>'3東部地区 '!I30+'４中部地区 '!I30+'５西部地区'!I30</f>
        <v>7</v>
      </c>
      <c r="P29" s="39">
        <f t="shared" si="11"/>
        <v>40</v>
      </c>
      <c r="Q29" s="21">
        <f>'3東部地区 '!K30+'４中部地区 '!K30+'５西部地区'!K30</f>
        <v>182</v>
      </c>
      <c r="R29" s="22">
        <f>'3東部地区 '!L30+'４中部地区 '!L30+'５西部地区'!L30</f>
        <v>431</v>
      </c>
      <c r="S29" s="39">
        <f t="shared" si="12"/>
        <v>136.8131868131868</v>
      </c>
      <c r="T29" s="21">
        <f>'3東部地区 '!N30+'４中部地区 '!N30+'５西部地区'!N30</f>
        <v>40</v>
      </c>
      <c r="U29" s="22">
        <f>'3東部地区 '!O30+'４中部地区 '!O30+'５西部地区'!O30</f>
        <v>281</v>
      </c>
      <c r="V29" s="39">
        <f>IF(U29=0,0,IF(T29="0","　　―",(U29-T29)/T29*100))</f>
        <v>602.5</v>
      </c>
    </row>
    <row r="30" spans="1:22" ht="14.25" customHeight="1">
      <c r="A30" s="19">
        <v>10</v>
      </c>
      <c r="B30" s="10">
        <v>1628</v>
      </c>
      <c r="C30" s="10">
        <v>1243</v>
      </c>
      <c r="D30" s="11">
        <f t="shared" si="7"/>
        <v>-23.64864864864865</v>
      </c>
      <c r="E30" s="13">
        <v>1173</v>
      </c>
      <c r="F30" s="10">
        <v>778</v>
      </c>
      <c r="G30" s="11">
        <f t="shared" si="8"/>
        <v>-33.67433930093777</v>
      </c>
      <c r="H30" s="21">
        <f>'3東部地区 '!B31+'４中部地区 '!B31+'５西部地区'!B31</f>
        <v>1484</v>
      </c>
      <c r="I30" s="22">
        <f>'3東部地区 '!C31+'４中部地区 '!C31+'５西部地区'!C31</f>
        <v>1124</v>
      </c>
      <c r="J30" s="39">
        <f>IF(I30=0,0,IF(H30="0","　　―",(I30-H30)/H30*100))</f>
        <v>-24.258760107816713</v>
      </c>
      <c r="K30" s="21">
        <f>'3東部地区 '!E31+'４中部地区 '!E31+'５西部地区'!E31</f>
        <v>847</v>
      </c>
      <c r="L30" s="22">
        <f>'3東部地区 '!F31+'４中部地区 '!F31+'５西部地区'!F31</f>
        <v>554</v>
      </c>
      <c r="M30" s="39">
        <f>IF(L30=0,0,IF(K30="0","　　―",(L30-K30)/K30*100))</f>
        <v>-34.5926800472255</v>
      </c>
      <c r="N30" s="21">
        <f>'3東部地区 '!H31+'４中部地区 '!H31+'５西部地区'!H31</f>
        <v>6</v>
      </c>
      <c r="O30" s="22">
        <f>'3東部地区 '!I31+'４中部地区 '!I31+'５西部地区'!I31</f>
        <v>5</v>
      </c>
      <c r="P30" s="39">
        <f>IF(O30=0,0,IF(N30="0","　　―",(O30-N30)/N30*100))</f>
        <v>-16.666666666666664</v>
      </c>
      <c r="Q30" s="21">
        <f>'3東部地区 '!K31+'４中部地区 '!K31+'５西部地区'!K31</f>
        <v>464</v>
      </c>
      <c r="R30" s="22">
        <f>'3東部地区 '!L31+'４中部地区 '!L31+'５西部地区'!L31</f>
        <v>338</v>
      </c>
      <c r="S30" s="39">
        <f>IF(R30=0,0,IF(Q30="0","　　―",(R30-Q30)/Q30*100))</f>
        <v>-27.155172413793103</v>
      </c>
      <c r="T30" s="21">
        <f>'3東部地区 '!N31+'４中部地区 '!N31+'５西部地区'!N31</f>
        <v>276</v>
      </c>
      <c r="U30" s="22">
        <f>'3東部地区 '!O31+'４中部地区 '!O31+'５西部地区'!O31</f>
        <v>167</v>
      </c>
      <c r="V30" s="39">
        <f>IF(U30=0,0,IF(T30="0","　　―",(U30-T30)/T30*100))</f>
        <v>-39.492753623188406</v>
      </c>
    </row>
    <row r="31" spans="1:22" ht="14.25" customHeight="1">
      <c r="A31" s="19">
        <v>11</v>
      </c>
      <c r="B31" s="10">
        <v>1051</v>
      </c>
      <c r="C31" s="10">
        <v>1154</v>
      </c>
      <c r="D31" s="11">
        <f t="shared" si="7"/>
        <v>9.800190294957185</v>
      </c>
      <c r="E31" s="13">
        <v>628</v>
      </c>
      <c r="F31" s="10">
        <v>843</v>
      </c>
      <c r="G31" s="11">
        <f t="shared" si="8"/>
        <v>34.23566878980891</v>
      </c>
      <c r="H31" s="21">
        <f>'3東部地区 '!B32+'４中部地区 '!B32+'５西部地区'!B32</f>
        <v>966</v>
      </c>
      <c r="I31" s="22">
        <f>'3東部地区 '!C32+'４中部地区 '!C32+'５西部地区'!C32</f>
        <v>1079</v>
      </c>
      <c r="J31" s="39">
        <f t="shared" si="9"/>
        <v>11.697722567287784</v>
      </c>
      <c r="K31" s="21">
        <f>'3東部地区 '!E32+'４中部地区 '!E32+'５西部地区'!E32</f>
        <v>556</v>
      </c>
      <c r="L31" s="22">
        <f>'3東部地区 '!F32+'４中部地区 '!F32+'５西部地区'!F32</f>
        <v>480</v>
      </c>
      <c r="M31" s="39">
        <f t="shared" si="10"/>
        <v>-13.66906474820144</v>
      </c>
      <c r="N31" s="21">
        <f>'3東部地区 '!H32+'４中部地区 '!H32+'５西部地区'!H32</f>
        <v>8</v>
      </c>
      <c r="O31" s="22">
        <f>'3東部地区 '!I32+'４中部地区 '!I32+'５西部地区'!I32</f>
        <v>35</v>
      </c>
      <c r="P31" s="39">
        <f t="shared" si="11"/>
        <v>337.5</v>
      </c>
      <c r="Q31" s="21">
        <f>'3東部地区 '!K32+'４中部地区 '!K32+'５西部地区'!K32</f>
        <v>149</v>
      </c>
      <c r="R31" s="22">
        <f>'3東部地区 '!L32+'４中部地区 '!L32+'５西部地区'!L32</f>
        <v>403</v>
      </c>
      <c r="S31" s="39">
        <f t="shared" si="12"/>
        <v>170.46979865771812</v>
      </c>
      <c r="T31" s="54" t="str">
        <f>IF('3東部地区 '!N32+'４中部地区 '!N32+'５西部地区'!N32=0,"0",'3東部地区 '!N32+'４中部地区 '!N32+'５西部地区'!N32)</f>
        <v>0</v>
      </c>
      <c r="U31" s="22">
        <f>'3東部地区 '!O32+'４中部地区 '!O32+'５西部地区'!O32</f>
        <v>254</v>
      </c>
      <c r="V31" s="39" t="str">
        <f>IF(U31=0,0,IF(T31="0","　　―",(U31-T31)/T31*100))</f>
        <v>　　―</v>
      </c>
    </row>
    <row r="32" spans="1:22" ht="14.25" customHeight="1">
      <c r="A32" s="19">
        <v>12</v>
      </c>
      <c r="B32" s="10">
        <v>1298</v>
      </c>
      <c r="C32" s="10">
        <v>1213</v>
      </c>
      <c r="D32" s="11">
        <f t="shared" si="7"/>
        <v>-6.548536209553159</v>
      </c>
      <c r="E32" s="13">
        <v>887</v>
      </c>
      <c r="F32" s="10">
        <v>632</v>
      </c>
      <c r="G32" s="11">
        <f t="shared" si="8"/>
        <v>-28.74859075535513</v>
      </c>
      <c r="H32" s="21">
        <f>'3東部地区 '!B33+'４中部地区 '!B33+'５西部地区'!B33</f>
        <v>1148</v>
      </c>
      <c r="I32" s="22">
        <f>'3東部地区 '!C33+'４中部地区 '!C33+'５西部地区'!C33</f>
        <v>1041</v>
      </c>
      <c r="J32" s="39">
        <f t="shared" si="9"/>
        <v>-9.320557491289199</v>
      </c>
      <c r="K32" s="21">
        <f>'3東部地区 '!E33+'４中部地区 '!E33+'５西部地区'!E33</f>
        <v>633</v>
      </c>
      <c r="L32" s="22">
        <f>'3東部地区 '!F33+'４中部地区 '!F33+'５西部地区'!F33</f>
        <v>610</v>
      </c>
      <c r="M32" s="39">
        <f t="shared" si="10"/>
        <v>-3.6334913112164293</v>
      </c>
      <c r="N32" s="21">
        <f>'3東部地区 '!H33+'４中部地区 '!H33+'５西部地区'!H33</f>
        <v>78</v>
      </c>
      <c r="O32" s="22">
        <f>'3東部地区 '!I33+'４中部地区 '!I33+'５西部地区'!I33</f>
        <v>13</v>
      </c>
      <c r="P32" s="39">
        <f t="shared" si="11"/>
        <v>-83.33333333333334</v>
      </c>
      <c r="Q32" s="21">
        <f>'3東部地区 '!K33+'４中部地区 '!K33+'５西部地区'!K33</f>
        <v>326</v>
      </c>
      <c r="R32" s="22">
        <f>'3東部地区 '!L33+'４中部地区 '!L33+'５西部地区'!L33</f>
        <v>181</v>
      </c>
      <c r="S32" s="39">
        <f t="shared" si="12"/>
        <v>-44.47852760736196</v>
      </c>
      <c r="T32" s="21">
        <f>'3東部地区 '!N33+'４中部地区 '!N33+'５西部地区'!N33</f>
        <v>179</v>
      </c>
      <c r="U32" s="70" t="s">
        <v>61</v>
      </c>
      <c r="V32" s="39">
        <f>IF(U32=0,0,IF(T32="0","　　―",(U32-T32)/T32*100))</f>
        <v>-100</v>
      </c>
    </row>
    <row r="33" spans="1:22" ht="18" customHeight="1">
      <c r="A33" s="25" t="s">
        <v>35</v>
      </c>
      <c r="B33" s="73">
        <f>SUM(B21:B32)</f>
        <v>15597</v>
      </c>
      <c r="C33" s="74">
        <f>IF(C32=0,0,SUM(C21:C32))</f>
        <v>16042</v>
      </c>
      <c r="D33" s="75">
        <f t="shared" si="7"/>
        <v>2.8531127780983523</v>
      </c>
      <c r="E33" s="73">
        <f>SUM(E21:E32)</f>
        <v>9717</v>
      </c>
      <c r="F33" s="74">
        <f>IF(F32=0,0,SUM(F21:F32))</f>
        <v>8981</v>
      </c>
      <c r="G33" s="75">
        <f t="shared" si="8"/>
        <v>-7.574354224554904</v>
      </c>
      <c r="H33" s="26">
        <f>SUM(H21:H32)</f>
        <v>14035</v>
      </c>
      <c r="I33" s="27">
        <f>SUM(I21:I32)</f>
        <v>14392</v>
      </c>
      <c r="J33" s="28">
        <f>IF(I33=0,0,(I33-H33)/H33*100)</f>
        <v>2.543640897755611</v>
      </c>
      <c r="K33" s="26">
        <f>SUM(K21:K32)</f>
        <v>8340</v>
      </c>
      <c r="L33" s="27">
        <f>SUM(L21:L32)</f>
        <v>6825</v>
      </c>
      <c r="M33" s="28">
        <f>IF(L33=0,0,(L33-K33)/K33*100)</f>
        <v>-18.165467625899282</v>
      </c>
      <c r="N33" s="26">
        <f>SUM(N21:N32)</f>
        <v>214</v>
      </c>
      <c r="O33" s="27">
        <f>SUM(O21:O32)</f>
        <v>176</v>
      </c>
      <c r="P33" s="28">
        <f>IF(O33=0,0,(O33-N33)/N33*100)</f>
        <v>-17.75700934579439</v>
      </c>
      <c r="Q33" s="26">
        <f>SUM(Q21:Q32)</f>
        <v>2725</v>
      </c>
      <c r="R33" s="27">
        <f>SUM(R21:R32)</f>
        <v>3630</v>
      </c>
      <c r="S33" s="28">
        <f>IF(R33=0,0,(R33-Q33)/Q33*100)</f>
        <v>33.211009174311926</v>
      </c>
      <c r="T33" s="26">
        <f>SUM(T21:T32)</f>
        <v>1001</v>
      </c>
      <c r="U33" s="27">
        <f>SUM(U21:U32)</f>
        <v>1487</v>
      </c>
      <c r="V33" s="28">
        <f>IF(U33=0,0,(U33-T33)/T33*100)</f>
        <v>48.55144855144855</v>
      </c>
    </row>
  </sheetData>
  <sheetProtection/>
  <mergeCells count="2">
    <mergeCell ref="A2:A3"/>
    <mergeCell ref="A19:A20"/>
  </mergeCells>
  <printOptions horizontalCentered="1"/>
  <pageMargins left="0.2" right="0.2" top="1.220472440944882" bottom="0.41" header="0.9055118110236221" footer="0.2"/>
  <pageSetup horizontalDpi="600" verticalDpi="600" orientation="landscape" paperSize="9" scale="71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2013-01-31T11:15:45Z</cp:lastPrinted>
  <dcterms:created xsi:type="dcterms:W3CDTF">1999-06-01T09:06:43Z</dcterms:created>
  <dcterms:modified xsi:type="dcterms:W3CDTF">2013-01-31T11:32:12Z</dcterms:modified>
  <cp:category/>
  <cp:version/>
  <cp:contentType/>
  <cp:contentStatus/>
</cp:coreProperties>
</file>