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F-SV-V001\spvolume\統計調査課\記録用\2023年度\20_消費班\小売物価統計調査\21_静岡県内政令指定都市の消費者物価指数\02_公表ファイル\R4年度報\"/>
    </mc:Choice>
  </mc:AlternateContent>
  <workbookProtection workbookPassword="DCE1" lockStructure="1"/>
  <bookViews>
    <workbookView xWindow="0" yWindow="0" windowWidth="10220" windowHeight="8610" tabRatio="718"/>
  </bookViews>
  <sheets>
    <sheet name="年報表紙 " sheetId="40" r:id="rId1"/>
    <sheet name="年報の概要  (静岡)" sheetId="51" r:id="rId2"/>
    <sheet name="年報 (浜松)" sheetId="52" r:id="rId3"/>
    <sheet name="年報の概要（浜松） " sheetId="44" r:id="rId4"/>
    <sheet name="利用上の注意" sheetId="60" r:id="rId5"/>
    <sheet name="中分類1 (静岡)" sheetId="55" r:id="rId6"/>
    <sheet name="中分類2 (静岡)" sheetId="56" r:id="rId7"/>
    <sheet name="中分類1（浜松）" sheetId="19" r:id="rId8"/>
    <sheet name="中分類2（浜松）" sheetId="23" r:id="rId9"/>
    <sheet name="指数推移（静岡浜松）" sheetId="10" r:id="rId10"/>
    <sheet name="指数（表紙グラフ用データ）" sheetId="18" state="hidden" r:id="rId11"/>
    <sheet name="指数（表紙グラフ用データ） (浜松) " sheetId="54" state="hidden" r:id="rId12"/>
    <sheet name="寄与度･寄与率・静岡" sheetId="37" state="hidden" r:id="rId13"/>
    <sheet name="寄与度･寄与率浜松" sheetId="58" state="hidden" r:id="rId14"/>
    <sheet name="前年比寄与度順・静岡" sheetId="47" state="hidden" r:id="rId15"/>
    <sheet name="前年比寄与度順 ・浜松" sheetId="59" state="hidden" r:id="rId16"/>
    <sheet name="中分類一覧" sheetId="50" state="hidden" r:id="rId17"/>
  </sheets>
  <definedNames>
    <definedName name="_xlnm._FilterDatabase" localSheetId="12" hidden="1">寄与度･寄与率・静岡!$A$12:$L$89</definedName>
    <definedName name="_xlnm._FilterDatabase" localSheetId="13" hidden="1">寄与度･寄与率浜松!$A$12:$L$89</definedName>
    <definedName name="_xlnm._FilterDatabase" localSheetId="15" hidden="1">'前年比寄与度順 ・浜松'!$A$11:$M$87</definedName>
    <definedName name="_xlnm._FilterDatabase" localSheetId="14" hidden="1">前年比寄与度順・静岡!$A$11:$M$87</definedName>
    <definedName name="_xlnm.Print_Area" localSheetId="12">寄与度･寄与率・静岡!$A$1:$L$96</definedName>
    <definedName name="_xlnm.Print_Area" localSheetId="13">寄与度･寄与率浜松!$A$1:$L$96</definedName>
    <definedName name="_xlnm.Print_Area" localSheetId="10">'指数（表紙グラフ用データ）'!$A$2:$I$46</definedName>
    <definedName name="_xlnm.Print_Area" localSheetId="11">'指数（表紙グラフ用データ） (浜松) '!$A$2:$I$50</definedName>
    <definedName name="_xlnm.Print_Area" localSheetId="9">'指数推移（静岡浜松）'!$A$1:$H$60</definedName>
    <definedName name="_xlnm.Print_Area" localSheetId="15">'前年比寄与度順 ・浜松'!$A$1:$M$88</definedName>
    <definedName name="_xlnm.Print_Area" localSheetId="14">前年比寄与度順・静岡!$A$1:$M$88</definedName>
    <definedName name="_xlnm.Print_Area" localSheetId="5">'中分類1 (静岡)'!$A$1:$I$52</definedName>
    <definedName name="_xlnm.Print_Area" localSheetId="7">'中分類1（浜松）'!$A$1:$I$52</definedName>
    <definedName name="_xlnm.Print_Area" localSheetId="6">'中分類2 (静岡)'!$A$1:$I$52</definedName>
    <definedName name="_xlnm.Print_Area" localSheetId="8">'中分類2（浜松）'!$A$1:$I$51</definedName>
    <definedName name="_xlnm.Print_Area" localSheetId="2">'年報 (浜松)'!$A$2:$Q$39</definedName>
    <definedName name="_xlnm.Print_Area" localSheetId="1">'年報の概要  (静岡)'!$A$1:$P$43</definedName>
    <definedName name="_xlnm.Print_Area" localSheetId="3">'年報の概要（浜松） '!$A$1:$P$44</definedName>
    <definedName name="_xlnm.Print_Area" localSheetId="0">'年報表紙 '!$A$1:$Q$42</definedName>
    <definedName name="_xlnm.Print_Titles" localSheetId="12">寄与度･寄与率・静岡!$1:$4</definedName>
    <definedName name="_xlnm.Print_Titles" localSheetId="13">寄与度･寄与率浜松!$1:$4</definedName>
    <definedName name="_xlnm.Print_Titles" localSheetId="15">'前年比寄与度順 ・浜松'!$1:$4</definedName>
    <definedName name="_xlnm.Print_Titles" localSheetId="14">前年比寄与度順・静岡!$1:$4</definedName>
    <definedName name="家具・家事用品">中分類一覧!$E$4:$E$10</definedName>
    <definedName name="寄与度順用一覧">中分類一覧!$M$4:$M$50</definedName>
    <definedName name="教育">中分類一覧!$I$4:$I$7</definedName>
    <definedName name="教養娯楽">中分類一覧!$J$4:$J$8</definedName>
    <definedName name="交通・通信">中分類一覧!$H$4:$H$7</definedName>
    <definedName name="光熱・水道">中分類一覧!$D$4:$D$8</definedName>
    <definedName name="住居">中分類一覧!$C$4:$C$6</definedName>
    <definedName name="諸雑費">中分類一覧!$K$4:$K$9</definedName>
    <definedName name="食料">中分類一覧!$B$4:$B$16</definedName>
    <definedName name="被服及び履物">中分類一覧!$F$4:$F$9</definedName>
    <definedName name="費目">中分類一覧!$B$3:$K$3</definedName>
    <definedName name="保健医療">中分類一覧!$G$4:$G$7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7" i="59" l="1"/>
  <c r="J87" i="59" s="1"/>
  <c r="K87" i="59"/>
  <c r="H87" i="59"/>
  <c r="F87" i="59"/>
  <c r="A87" i="59"/>
  <c r="N86" i="59"/>
  <c r="M86" i="59"/>
  <c r="L86" i="59"/>
  <c r="K86" i="59"/>
  <c r="H86" i="59"/>
  <c r="A86" i="59"/>
  <c r="F86" i="59" s="1"/>
  <c r="N85" i="59"/>
  <c r="L85" i="59" s="1"/>
  <c r="M85" i="59"/>
  <c r="K85" i="59"/>
  <c r="J85" i="59"/>
  <c r="I85" i="59"/>
  <c r="H85" i="59"/>
  <c r="A85" i="59"/>
  <c r="F85" i="59" s="1"/>
  <c r="N84" i="59"/>
  <c r="I84" i="59" s="1"/>
  <c r="J84" i="59"/>
  <c r="A84" i="59"/>
  <c r="F84" i="59" s="1"/>
  <c r="N83" i="59"/>
  <c r="I83" i="59" s="1"/>
  <c r="M83" i="59"/>
  <c r="L83" i="59"/>
  <c r="K83" i="59"/>
  <c r="J83" i="59"/>
  <c r="H83" i="59"/>
  <c r="F83" i="59"/>
  <c r="A83" i="59"/>
  <c r="N82" i="59"/>
  <c r="M82" i="59"/>
  <c r="L82" i="59"/>
  <c r="K82" i="59"/>
  <c r="J82" i="59"/>
  <c r="I82" i="59"/>
  <c r="H82" i="59"/>
  <c r="F82" i="59"/>
  <c r="A82" i="59"/>
  <c r="N81" i="59"/>
  <c r="M81" i="59"/>
  <c r="L81" i="59"/>
  <c r="I81" i="59"/>
  <c r="A81" i="59"/>
  <c r="F81" i="59" s="1"/>
  <c r="N80" i="59"/>
  <c r="N79" i="59"/>
  <c r="J79" i="59" s="1"/>
  <c r="K79" i="59"/>
  <c r="F79" i="59"/>
  <c r="A79" i="59"/>
  <c r="N78" i="59"/>
  <c r="M78" i="59"/>
  <c r="L78" i="59"/>
  <c r="K78" i="59"/>
  <c r="H78" i="59"/>
  <c r="A78" i="59"/>
  <c r="F78" i="59" s="1"/>
  <c r="N77" i="59"/>
  <c r="N76" i="59"/>
  <c r="N75" i="59"/>
  <c r="N74" i="59"/>
  <c r="N73" i="59"/>
  <c r="N72" i="59"/>
  <c r="N71" i="59"/>
  <c r="N70" i="59"/>
  <c r="N69" i="59"/>
  <c r="N68" i="59"/>
  <c r="N67" i="59"/>
  <c r="N66" i="59"/>
  <c r="N65" i="59"/>
  <c r="N64" i="59"/>
  <c r="N63" i="59"/>
  <c r="N62" i="59"/>
  <c r="N61" i="59"/>
  <c r="N60" i="59"/>
  <c r="N59" i="59"/>
  <c r="N58" i="59"/>
  <c r="N57" i="59"/>
  <c r="N56" i="59"/>
  <c r="N55" i="59"/>
  <c r="N54" i="59"/>
  <c r="N53" i="59"/>
  <c r="N52" i="59"/>
  <c r="N51" i="59"/>
  <c r="N50" i="59"/>
  <c r="N49" i="59"/>
  <c r="N48" i="59"/>
  <c r="N47" i="59"/>
  <c r="N46" i="59"/>
  <c r="N45" i="59"/>
  <c r="N44" i="59"/>
  <c r="N43" i="59"/>
  <c r="N42" i="59"/>
  <c r="N41" i="59"/>
  <c r="N40" i="59"/>
  <c r="N39" i="59"/>
  <c r="N38" i="59"/>
  <c r="N37" i="59"/>
  <c r="N36" i="59"/>
  <c r="N35" i="59"/>
  <c r="N34" i="59"/>
  <c r="N33" i="59"/>
  <c r="N32" i="59"/>
  <c r="N31" i="59"/>
  <c r="N30" i="59"/>
  <c r="N29" i="59"/>
  <c r="N28" i="59"/>
  <c r="N27" i="59"/>
  <c r="N26" i="59"/>
  <c r="N25" i="59"/>
  <c r="N24" i="59"/>
  <c r="N23" i="59"/>
  <c r="N22" i="59"/>
  <c r="N21" i="59"/>
  <c r="N20" i="59"/>
  <c r="N19" i="59"/>
  <c r="N18" i="59"/>
  <c r="N17" i="59"/>
  <c r="N16" i="59"/>
  <c r="N15" i="59"/>
  <c r="N14" i="59"/>
  <c r="N13" i="59"/>
  <c r="N12" i="59"/>
  <c r="N11" i="59"/>
  <c r="O10" i="59"/>
  <c r="Q10" i="59" s="1"/>
  <c r="R10" i="59" s="1"/>
  <c r="N10" i="59"/>
  <c r="O24" i="59" s="1"/>
  <c r="N9" i="59"/>
  <c r="O22" i="59" s="1"/>
  <c r="Q22" i="59" s="1"/>
  <c r="R22" i="59" s="1"/>
  <c r="Q8" i="59"/>
  <c r="R8" i="59" s="1"/>
  <c r="M8" i="59" s="1"/>
  <c r="P8" i="59"/>
  <c r="O8" i="59"/>
  <c r="N8" i="59"/>
  <c r="R7" i="59"/>
  <c r="K7" i="59" s="1"/>
  <c r="Q7" i="59"/>
  <c r="P7" i="59"/>
  <c r="O7" i="59"/>
  <c r="N7" i="59"/>
  <c r="Q6" i="59"/>
  <c r="R6" i="59" s="1"/>
  <c r="A6" i="59" s="1"/>
  <c r="F6" i="59" s="1"/>
  <c r="P6" i="59"/>
  <c r="O6" i="59"/>
  <c r="N6" i="59"/>
  <c r="R5" i="59"/>
  <c r="A5" i="59" s="1"/>
  <c r="F5" i="59" s="1"/>
  <c r="Q5" i="59"/>
  <c r="P5" i="59"/>
  <c r="O5" i="59"/>
  <c r="N5" i="59"/>
  <c r="N87" i="47"/>
  <c r="J87" i="47" s="1"/>
  <c r="M87" i="47"/>
  <c r="L87" i="47"/>
  <c r="K87" i="47"/>
  <c r="I87" i="47"/>
  <c r="H87" i="47"/>
  <c r="F87" i="47"/>
  <c r="A87" i="47"/>
  <c r="N86" i="47"/>
  <c r="L86" i="47" s="1"/>
  <c r="M86" i="47"/>
  <c r="I86" i="47"/>
  <c r="H86" i="47"/>
  <c r="A86" i="47"/>
  <c r="F86" i="47" s="1"/>
  <c r="N85" i="47"/>
  <c r="M85" i="47" s="1"/>
  <c r="K85" i="47"/>
  <c r="J85" i="47"/>
  <c r="I85" i="47"/>
  <c r="F85" i="47"/>
  <c r="A85" i="47"/>
  <c r="N84" i="47"/>
  <c r="L84" i="47"/>
  <c r="K84" i="47"/>
  <c r="N83" i="47"/>
  <c r="M83" i="47"/>
  <c r="L83" i="47"/>
  <c r="K83" i="47"/>
  <c r="J83" i="47"/>
  <c r="I83" i="47"/>
  <c r="H83" i="47"/>
  <c r="F83" i="47"/>
  <c r="A83" i="47"/>
  <c r="N82" i="47"/>
  <c r="M82" i="47" s="1"/>
  <c r="L82" i="47"/>
  <c r="J82" i="47"/>
  <c r="I82" i="47"/>
  <c r="H82" i="47"/>
  <c r="A82" i="47"/>
  <c r="F82" i="47" s="1"/>
  <c r="N81" i="47"/>
  <c r="M81" i="47"/>
  <c r="K81" i="47"/>
  <c r="N80" i="47"/>
  <c r="N79" i="47"/>
  <c r="J79" i="47" s="1"/>
  <c r="M79" i="47"/>
  <c r="L79" i="47"/>
  <c r="K79" i="47"/>
  <c r="I79" i="47"/>
  <c r="H79" i="47"/>
  <c r="F79" i="47"/>
  <c r="A79" i="47"/>
  <c r="N78" i="47"/>
  <c r="M78" i="47"/>
  <c r="L78" i="47"/>
  <c r="J78" i="47"/>
  <c r="I78" i="47"/>
  <c r="H78" i="47"/>
  <c r="A78" i="47"/>
  <c r="F78" i="47" s="1"/>
  <c r="N77" i="47"/>
  <c r="N76" i="47"/>
  <c r="N75" i="47"/>
  <c r="N74" i="47"/>
  <c r="N73" i="47"/>
  <c r="N72" i="47"/>
  <c r="N71" i="47"/>
  <c r="N70" i="47"/>
  <c r="K70" i="47" s="1"/>
  <c r="M70" i="47"/>
  <c r="L70" i="47"/>
  <c r="A70" i="47"/>
  <c r="F70" i="47" s="1"/>
  <c r="N69" i="47"/>
  <c r="N68" i="47"/>
  <c r="N67" i="47"/>
  <c r="N66" i="47"/>
  <c r="N65" i="47"/>
  <c r="N64" i="47"/>
  <c r="N63" i="47"/>
  <c r="N62" i="47"/>
  <c r="N61" i="47"/>
  <c r="N60" i="47"/>
  <c r="N59" i="47"/>
  <c r="N58" i="47"/>
  <c r="N57" i="47"/>
  <c r="N56" i="47"/>
  <c r="N55" i="47"/>
  <c r="N54" i="47"/>
  <c r="N53" i="47"/>
  <c r="N52" i="47"/>
  <c r="N51" i="47"/>
  <c r="N50" i="47"/>
  <c r="N49" i="47"/>
  <c r="N48" i="47"/>
  <c r="N47" i="47"/>
  <c r="N46" i="47"/>
  <c r="N45" i="47"/>
  <c r="N44" i="47"/>
  <c r="N43" i="47"/>
  <c r="N42" i="47"/>
  <c r="N41" i="47"/>
  <c r="N40" i="47"/>
  <c r="N39" i="47"/>
  <c r="N38" i="47"/>
  <c r="N37" i="47"/>
  <c r="N36" i="47"/>
  <c r="N35" i="47"/>
  <c r="N34" i="47"/>
  <c r="N33" i="47"/>
  <c r="N32" i="47"/>
  <c r="N31" i="47"/>
  <c r="N30" i="47"/>
  <c r="N29" i="47"/>
  <c r="N28" i="47"/>
  <c r="N27" i="47"/>
  <c r="N26" i="47"/>
  <c r="N25" i="47"/>
  <c r="N24" i="47"/>
  <c r="N23" i="47"/>
  <c r="N22" i="47"/>
  <c r="N21" i="47"/>
  <c r="N20" i="47"/>
  <c r="N19" i="47"/>
  <c r="N18" i="47"/>
  <c r="N17" i="47"/>
  <c r="N16" i="47"/>
  <c r="N15" i="47"/>
  <c r="N14" i="47"/>
  <c r="N13" i="47"/>
  <c r="N12" i="47"/>
  <c r="N11" i="47"/>
  <c r="N10" i="47"/>
  <c r="N9" i="47"/>
  <c r="O45" i="47" s="1"/>
  <c r="R8" i="47"/>
  <c r="M8" i="47" s="1"/>
  <c r="Q8" i="47"/>
  <c r="P8" i="47"/>
  <c r="O8" i="47"/>
  <c r="N8" i="47"/>
  <c r="Q7" i="47"/>
  <c r="R7" i="47" s="1"/>
  <c r="P7" i="47"/>
  <c r="O7" i="47"/>
  <c r="N7" i="47"/>
  <c r="Q6" i="47"/>
  <c r="R6" i="47" s="1"/>
  <c r="P6" i="47"/>
  <c r="O6" i="47"/>
  <c r="N6" i="47"/>
  <c r="Q5" i="47"/>
  <c r="R5" i="47" s="1"/>
  <c r="P5" i="47"/>
  <c r="O5" i="47"/>
  <c r="N5" i="47"/>
  <c r="L95" i="58"/>
  <c r="K95" i="58"/>
  <c r="J95" i="58"/>
  <c r="I95" i="58"/>
  <c r="H95" i="58"/>
  <c r="G95" i="58"/>
  <c r="L94" i="58"/>
  <c r="K94" i="58"/>
  <c r="J94" i="58"/>
  <c r="I94" i="58"/>
  <c r="H94" i="58"/>
  <c r="G94" i="58"/>
  <c r="L93" i="58"/>
  <c r="K93" i="58"/>
  <c r="J93" i="58"/>
  <c r="I93" i="58"/>
  <c r="H93" i="58"/>
  <c r="G93" i="58"/>
  <c r="L92" i="58"/>
  <c r="K92" i="58"/>
  <c r="J92" i="58"/>
  <c r="I92" i="58"/>
  <c r="H92" i="58"/>
  <c r="G92" i="58"/>
  <c r="L88" i="58"/>
  <c r="K88" i="58"/>
  <c r="J88" i="58"/>
  <c r="I88" i="58"/>
  <c r="H88" i="58"/>
  <c r="G88" i="58"/>
  <c r="L87" i="58"/>
  <c r="K87" i="58"/>
  <c r="J87" i="58"/>
  <c r="I87" i="58"/>
  <c r="H87" i="58"/>
  <c r="G87" i="58"/>
  <c r="L86" i="58"/>
  <c r="K86" i="58"/>
  <c r="J86" i="58"/>
  <c r="I86" i="58"/>
  <c r="H86" i="58"/>
  <c r="G86" i="58"/>
  <c r="L85" i="58"/>
  <c r="K85" i="58"/>
  <c r="J85" i="58"/>
  <c r="I85" i="58"/>
  <c r="H85" i="58"/>
  <c r="G85" i="58"/>
  <c r="L84" i="58"/>
  <c r="K84" i="58"/>
  <c r="J84" i="58"/>
  <c r="I84" i="58"/>
  <c r="H84" i="58"/>
  <c r="G84" i="58"/>
  <c r="L83" i="58"/>
  <c r="K83" i="58"/>
  <c r="J83" i="58"/>
  <c r="I83" i="58"/>
  <c r="H83" i="58"/>
  <c r="G83" i="58"/>
  <c r="L81" i="58"/>
  <c r="K81" i="58"/>
  <c r="J81" i="58"/>
  <c r="I81" i="58"/>
  <c r="H81" i="58"/>
  <c r="G81" i="58"/>
  <c r="L80" i="58"/>
  <c r="K80" i="58"/>
  <c r="J80" i="58"/>
  <c r="I80" i="58"/>
  <c r="H80" i="58"/>
  <c r="G80" i="58"/>
  <c r="L79" i="58"/>
  <c r="K79" i="58"/>
  <c r="J79" i="58"/>
  <c r="I79" i="58"/>
  <c r="H79" i="58"/>
  <c r="G79" i="58"/>
  <c r="L78" i="58"/>
  <c r="K78" i="58"/>
  <c r="J78" i="58"/>
  <c r="I78" i="58"/>
  <c r="H78" i="58"/>
  <c r="G78" i="58"/>
  <c r="L77" i="58"/>
  <c r="K77" i="58"/>
  <c r="J77" i="58"/>
  <c r="I77" i="58"/>
  <c r="H77" i="58"/>
  <c r="G77" i="58"/>
  <c r="L75" i="58"/>
  <c r="K75" i="58"/>
  <c r="J75" i="58"/>
  <c r="I75" i="58"/>
  <c r="H75" i="58"/>
  <c r="G75" i="58"/>
  <c r="L74" i="58"/>
  <c r="K74" i="58"/>
  <c r="J74" i="58"/>
  <c r="I74" i="58"/>
  <c r="H74" i="58"/>
  <c r="G74" i="58"/>
  <c r="L73" i="58"/>
  <c r="K73" i="58"/>
  <c r="J73" i="58"/>
  <c r="I73" i="58"/>
  <c r="H73" i="58"/>
  <c r="G73" i="58"/>
  <c r="L72" i="58"/>
  <c r="K72" i="58"/>
  <c r="J72" i="58"/>
  <c r="I72" i="58"/>
  <c r="H72" i="58"/>
  <c r="G72" i="58"/>
  <c r="L70" i="58"/>
  <c r="K70" i="58"/>
  <c r="J70" i="58"/>
  <c r="I70" i="58"/>
  <c r="H70" i="58"/>
  <c r="G70" i="58"/>
  <c r="L69" i="58"/>
  <c r="K69" i="58"/>
  <c r="J69" i="58"/>
  <c r="I69" i="58"/>
  <c r="H69" i="58"/>
  <c r="G69" i="58"/>
  <c r="L68" i="58"/>
  <c r="K68" i="58"/>
  <c r="J68" i="58"/>
  <c r="I68" i="58"/>
  <c r="H68" i="58"/>
  <c r="G68" i="58"/>
  <c r="L67" i="58"/>
  <c r="K67" i="58"/>
  <c r="J67" i="58"/>
  <c r="I67" i="58"/>
  <c r="H67" i="58"/>
  <c r="G67" i="58"/>
  <c r="L65" i="58"/>
  <c r="K65" i="58"/>
  <c r="J65" i="58"/>
  <c r="I65" i="58"/>
  <c r="H65" i="58"/>
  <c r="G65" i="58"/>
  <c r="L64" i="58"/>
  <c r="K64" i="58"/>
  <c r="J64" i="58"/>
  <c r="I64" i="58"/>
  <c r="H64" i="58"/>
  <c r="G64" i="58"/>
  <c r="L63" i="58"/>
  <c r="K63" i="58"/>
  <c r="J63" i="58"/>
  <c r="I63" i="58"/>
  <c r="H63" i="58"/>
  <c r="G63" i="58"/>
  <c r="L62" i="58"/>
  <c r="K62" i="58"/>
  <c r="J62" i="58"/>
  <c r="I62" i="58"/>
  <c r="H62" i="58"/>
  <c r="G62" i="58"/>
  <c r="L60" i="58"/>
  <c r="K60" i="58"/>
  <c r="J60" i="58"/>
  <c r="I60" i="58"/>
  <c r="H60" i="58"/>
  <c r="G60" i="58"/>
  <c r="L59" i="58"/>
  <c r="K59" i="58"/>
  <c r="J59" i="58"/>
  <c r="I59" i="58"/>
  <c r="H59" i="58"/>
  <c r="G59" i="58"/>
  <c r="L58" i="58"/>
  <c r="K58" i="58"/>
  <c r="J58" i="58"/>
  <c r="I58" i="58"/>
  <c r="H58" i="58"/>
  <c r="G58" i="58"/>
  <c r="L57" i="58"/>
  <c r="K57" i="58"/>
  <c r="J57" i="58"/>
  <c r="I57" i="58"/>
  <c r="H57" i="58"/>
  <c r="G57" i="58"/>
  <c r="L56" i="58"/>
  <c r="K56" i="58"/>
  <c r="J56" i="58"/>
  <c r="I56" i="58"/>
  <c r="H56" i="58"/>
  <c r="G56" i="58"/>
  <c r="L55" i="58"/>
  <c r="K55" i="58"/>
  <c r="J55" i="58"/>
  <c r="I55" i="58"/>
  <c r="H55" i="58"/>
  <c r="G55" i="58"/>
  <c r="L54" i="58"/>
  <c r="K54" i="58"/>
  <c r="J54" i="58"/>
  <c r="I54" i="58"/>
  <c r="H54" i="58"/>
  <c r="G54" i="58"/>
  <c r="L53" i="58"/>
  <c r="K53" i="58"/>
  <c r="J53" i="58"/>
  <c r="I53" i="58"/>
  <c r="H53" i="58"/>
  <c r="G53" i="58"/>
  <c r="L52" i="58"/>
  <c r="K52" i="58"/>
  <c r="J52" i="58"/>
  <c r="I52" i="58"/>
  <c r="H52" i="58"/>
  <c r="G52" i="58"/>
  <c r="L51" i="58"/>
  <c r="K51" i="58"/>
  <c r="J51" i="58"/>
  <c r="I51" i="58"/>
  <c r="H51" i="58"/>
  <c r="G51" i="58"/>
  <c r="L49" i="58"/>
  <c r="K49" i="58"/>
  <c r="J49" i="58"/>
  <c r="I49" i="58"/>
  <c r="H49" i="58"/>
  <c r="G49" i="58"/>
  <c r="L48" i="58"/>
  <c r="K48" i="58"/>
  <c r="J48" i="58"/>
  <c r="I48" i="58"/>
  <c r="H48" i="58"/>
  <c r="G48" i="58"/>
  <c r="L47" i="58"/>
  <c r="K47" i="58"/>
  <c r="J47" i="58"/>
  <c r="I47" i="58"/>
  <c r="H47" i="58"/>
  <c r="G47" i="58"/>
  <c r="L46" i="58"/>
  <c r="K46" i="58"/>
  <c r="J46" i="58"/>
  <c r="I46" i="58"/>
  <c r="H46" i="58"/>
  <c r="G46" i="58"/>
  <c r="L45" i="58"/>
  <c r="K45" i="58"/>
  <c r="J45" i="58"/>
  <c r="I45" i="58"/>
  <c r="H45" i="58"/>
  <c r="G45" i="58"/>
  <c r="L44" i="58"/>
  <c r="K44" i="58"/>
  <c r="J44" i="58"/>
  <c r="I44" i="58"/>
  <c r="H44" i="58"/>
  <c r="G44" i="58"/>
  <c r="L43" i="58"/>
  <c r="K43" i="58"/>
  <c r="J43" i="58"/>
  <c r="I43" i="58"/>
  <c r="H43" i="58"/>
  <c r="G43" i="58"/>
  <c r="L41" i="58"/>
  <c r="K41" i="58"/>
  <c r="J41" i="58"/>
  <c r="I41" i="58"/>
  <c r="H41" i="58"/>
  <c r="G41" i="58"/>
  <c r="L40" i="58"/>
  <c r="K40" i="58"/>
  <c r="J40" i="58"/>
  <c r="I40" i="58"/>
  <c r="H40" i="58"/>
  <c r="G40" i="58"/>
  <c r="L39" i="58"/>
  <c r="K39" i="58"/>
  <c r="J39" i="58"/>
  <c r="I39" i="58"/>
  <c r="H39" i="58"/>
  <c r="G39" i="58"/>
  <c r="L38" i="58"/>
  <c r="K38" i="58"/>
  <c r="J38" i="58"/>
  <c r="I38" i="58"/>
  <c r="H38" i="58"/>
  <c r="G38" i="58"/>
  <c r="L37" i="58"/>
  <c r="K37" i="58"/>
  <c r="J37" i="58"/>
  <c r="I37" i="58"/>
  <c r="H37" i="58"/>
  <c r="G37" i="58"/>
  <c r="L35" i="58"/>
  <c r="K35" i="58"/>
  <c r="J35" i="58"/>
  <c r="I35" i="58"/>
  <c r="H35" i="58"/>
  <c r="G35" i="58"/>
  <c r="L34" i="58"/>
  <c r="K34" i="58"/>
  <c r="J34" i="58"/>
  <c r="I34" i="58"/>
  <c r="H34" i="58"/>
  <c r="G34" i="58"/>
  <c r="L33" i="58"/>
  <c r="K33" i="58"/>
  <c r="J33" i="58"/>
  <c r="I33" i="58"/>
  <c r="H33" i="58"/>
  <c r="G33" i="58"/>
  <c r="L32" i="58"/>
  <c r="K32" i="58"/>
  <c r="J32" i="58"/>
  <c r="I32" i="58"/>
  <c r="H32" i="58"/>
  <c r="G32" i="58"/>
  <c r="L31" i="58"/>
  <c r="K31" i="58"/>
  <c r="J31" i="58"/>
  <c r="I31" i="58"/>
  <c r="H31" i="58"/>
  <c r="G31" i="58"/>
  <c r="L29" i="58"/>
  <c r="K29" i="58"/>
  <c r="J29" i="58"/>
  <c r="I29" i="58"/>
  <c r="H29" i="58"/>
  <c r="G29" i="58"/>
  <c r="L28" i="58"/>
  <c r="K28" i="58"/>
  <c r="J28" i="58"/>
  <c r="I28" i="58"/>
  <c r="H28" i="58"/>
  <c r="G28" i="58"/>
  <c r="L27" i="58"/>
  <c r="K27" i="58"/>
  <c r="J27" i="58"/>
  <c r="I27" i="58"/>
  <c r="H27" i="58"/>
  <c r="G27" i="58"/>
  <c r="L26" i="58"/>
  <c r="K26" i="58"/>
  <c r="J26" i="58"/>
  <c r="I26" i="58"/>
  <c r="H26" i="58"/>
  <c r="G26" i="58"/>
  <c r="L25" i="58"/>
  <c r="K25" i="58"/>
  <c r="J25" i="58"/>
  <c r="I25" i="58"/>
  <c r="H25" i="58"/>
  <c r="G25" i="58"/>
  <c r="L24" i="58"/>
  <c r="K24" i="58"/>
  <c r="J24" i="58"/>
  <c r="I24" i="58"/>
  <c r="H24" i="58"/>
  <c r="G24" i="58"/>
  <c r="L23" i="58"/>
  <c r="K23" i="58"/>
  <c r="J23" i="58"/>
  <c r="I23" i="58"/>
  <c r="H23" i="58"/>
  <c r="G23" i="58"/>
  <c r="L22" i="58"/>
  <c r="K22" i="58"/>
  <c r="J22" i="58"/>
  <c r="I22" i="58"/>
  <c r="H22" i="58"/>
  <c r="G22" i="58"/>
  <c r="L21" i="58"/>
  <c r="K21" i="58"/>
  <c r="J21" i="58"/>
  <c r="I21" i="58"/>
  <c r="H21" i="58"/>
  <c r="G21" i="58"/>
  <c r="L20" i="58"/>
  <c r="K20" i="58"/>
  <c r="J20" i="58"/>
  <c r="I20" i="58"/>
  <c r="H20" i="58"/>
  <c r="G20" i="58"/>
  <c r="L19" i="58"/>
  <c r="K19" i="58"/>
  <c r="J19" i="58"/>
  <c r="I19" i="58"/>
  <c r="H19" i="58"/>
  <c r="G19" i="58"/>
  <c r="L18" i="58"/>
  <c r="K18" i="58"/>
  <c r="J18" i="58"/>
  <c r="I18" i="58"/>
  <c r="H18" i="58"/>
  <c r="G18" i="58"/>
  <c r="L17" i="58"/>
  <c r="K17" i="58"/>
  <c r="J17" i="58"/>
  <c r="I17" i="58"/>
  <c r="H17" i="58"/>
  <c r="G17" i="58"/>
  <c r="L16" i="58"/>
  <c r="K16" i="58"/>
  <c r="J16" i="58"/>
  <c r="I16" i="58"/>
  <c r="H16" i="58"/>
  <c r="G16" i="58"/>
  <c r="L15" i="58"/>
  <c r="K15" i="58"/>
  <c r="J15" i="58"/>
  <c r="I15" i="58"/>
  <c r="H15" i="58"/>
  <c r="G15" i="58"/>
  <c r="L14" i="58"/>
  <c r="K14" i="58"/>
  <c r="J14" i="58"/>
  <c r="I14" i="58"/>
  <c r="H14" i="58"/>
  <c r="G14" i="58"/>
  <c r="L13" i="58"/>
  <c r="K13" i="58"/>
  <c r="J13" i="58"/>
  <c r="I13" i="58"/>
  <c r="H13" i="58"/>
  <c r="G13" i="58"/>
  <c r="L12" i="58"/>
  <c r="K12" i="58"/>
  <c r="J12" i="58"/>
  <c r="I12" i="58"/>
  <c r="H12" i="58"/>
  <c r="G12" i="58"/>
  <c r="L10" i="58"/>
  <c r="K10" i="58"/>
  <c r="J10" i="58"/>
  <c r="I10" i="58"/>
  <c r="H10" i="58"/>
  <c r="G10" i="58"/>
  <c r="L9" i="58"/>
  <c r="K9" i="58"/>
  <c r="J9" i="58"/>
  <c r="I9" i="58"/>
  <c r="H9" i="58"/>
  <c r="G9" i="58"/>
  <c r="L8" i="58"/>
  <c r="K8" i="58"/>
  <c r="J8" i="58"/>
  <c r="I8" i="58"/>
  <c r="H8" i="58"/>
  <c r="G8" i="58"/>
  <c r="L7" i="58"/>
  <c r="K7" i="58"/>
  <c r="J7" i="58"/>
  <c r="I7" i="58"/>
  <c r="H7" i="58"/>
  <c r="G7" i="58"/>
  <c r="L6" i="58"/>
  <c r="K6" i="58"/>
  <c r="J6" i="58"/>
  <c r="I6" i="58"/>
  <c r="H6" i="58"/>
  <c r="G6" i="58"/>
  <c r="J5" i="58"/>
  <c r="I5" i="58"/>
  <c r="H5" i="58"/>
  <c r="G5" i="58"/>
  <c r="L95" i="37"/>
  <c r="K95" i="37"/>
  <c r="J95" i="37"/>
  <c r="I95" i="37"/>
  <c r="H95" i="37"/>
  <c r="G95" i="37"/>
  <c r="L94" i="37"/>
  <c r="K94" i="37"/>
  <c r="J94" i="37"/>
  <c r="I94" i="37"/>
  <c r="H94" i="37"/>
  <c r="G94" i="37"/>
  <c r="L93" i="37"/>
  <c r="K93" i="37"/>
  <c r="J93" i="37"/>
  <c r="I93" i="37"/>
  <c r="H93" i="37"/>
  <c r="G93" i="37"/>
  <c r="L92" i="37"/>
  <c r="K92" i="37"/>
  <c r="J92" i="37"/>
  <c r="I92" i="37"/>
  <c r="H92" i="37"/>
  <c r="G92" i="37"/>
  <c r="L88" i="37"/>
  <c r="K88" i="37"/>
  <c r="J88" i="37"/>
  <c r="I88" i="37"/>
  <c r="H88" i="37"/>
  <c r="G88" i="37"/>
  <c r="L87" i="37"/>
  <c r="K87" i="37"/>
  <c r="J87" i="37"/>
  <c r="I87" i="37"/>
  <c r="H87" i="37"/>
  <c r="G87" i="37"/>
  <c r="L86" i="37"/>
  <c r="K86" i="37"/>
  <c r="J86" i="37"/>
  <c r="I86" i="37"/>
  <c r="H86" i="37"/>
  <c r="G86" i="37"/>
  <c r="L85" i="37"/>
  <c r="K85" i="37"/>
  <c r="J85" i="37"/>
  <c r="I85" i="37"/>
  <c r="H85" i="37"/>
  <c r="G85" i="37"/>
  <c r="L84" i="37"/>
  <c r="K84" i="37"/>
  <c r="J84" i="37"/>
  <c r="I84" i="37"/>
  <c r="H84" i="37"/>
  <c r="G84" i="37"/>
  <c r="L83" i="37"/>
  <c r="K83" i="37"/>
  <c r="J83" i="37"/>
  <c r="I83" i="37"/>
  <c r="H83" i="37"/>
  <c r="G83" i="37"/>
  <c r="L81" i="37"/>
  <c r="K81" i="37"/>
  <c r="J81" i="37"/>
  <c r="I81" i="37"/>
  <c r="H81" i="37"/>
  <c r="G81" i="37"/>
  <c r="L80" i="37"/>
  <c r="K80" i="37"/>
  <c r="J80" i="37"/>
  <c r="I80" i="37"/>
  <c r="H80" i="37"/>
  <c r="G80" i="37"/>
  <c r="L79" i="37"/>
  <c r="K79" i="37"/>
  <c r="J79" i="37"/>
  <c r="I79" i="37"/>
  <c r="H79" i="37"/>
  <c r="G79" i="37"/>
  <c r="L78" i="37"/>
  <c r="K78" i="37"/>
  <c r="J78" i="37"/>
  <c r="I78" i="37"/>
  <c r="H78" i="37"/>
  <c r="G78" i="37"/>
  <c r="L77" i="37"/>
  <c r="K77" i="37"/>
  <c r="J77" i="37"/>
  <c r="I77" i="37"/>
  <c r="H77" i="37"/>
  <c r="G77" i="37"/>
  <c r="L75" i="37"/>
  <c r="K75" i="37"/>
  <c r="J75" i="37"/>
  <c r="I75" i="37"/>
  <c r="H75" i="37"/>
  <c r="G75" i="37"/>
  <c r="L74" i="37"/>
  <c r="K74" i="37"/>
  <c r="J74" i="37"/>
  <c r="I74" i="37"/>
  <c r="H74" i="37"/>
  <c r="G74" i="37"/>
  <c r="L73" i="37"/>
  <c r="K73" i="37"/>
  <c r="J73" i="37"/>
  <c r="I73" i="37"/>
  <c r="H73" i="37"/>
  <c r="G73" i="37"/>
  <c r="L72" i="37"/>
  <c r="K72" i="37"/>
  <c r="J72" i="37"/>
  <c r="I72" i="37"/>
  <c r="H72" i="37"/>
  <c r="G72" i="37"/>
  <c r="L70" i="37"/>
  <c r="K70" i="37"/>
  <c r="J70" i="37"/>
  <c r="I70" i="37"/>
  <c r="H70" i="37"/>
  <c r="G70" i="37"/>
  <c r="L69" i="37"/>
  <c r="K69" i="37"/>
  <c r="J69" i="37"/>
  <c r="I69" i="37"/>
  <c r="H69" i="37"/>
  <c r="G69" i="37"/>
  <c r="L68" i="37"/>
  <c r="K68" i="37"/>
  <c r="J68" i="37"/>
  <c r="I68" i="37"/>
  <c r="H68" i="37"/>
  <c r="G68" i="37"/>
  <c r="L67" i="37"/>
  <c r="K67" i="37"/>
  <c r="J67" i="37"/>
  <c r="I67" i="37"/>
  <c r="H67" i="37"/>
  <c r="G67" i="37"/>
  <c r="L65" i="37"/>
  <c r="K65" i="37"/>
  <c r="J65" i="37"/>
  <c r="I65" i="37"/>
  <c r="H65" i="37"/>
  <c r="G65" i="37"/>
  <c r="L64" i="37"/>
  <c r="K64" i="37"/>
  <c r="J64" i="37"/>
  <c r="I64" i="37"/>
  <c r="H64" i="37"/>
  <c r="G64" i="37"/>
  <c r="L63" i="37"/>
  <c r="K63" i="37"/>
  <c r="J63" i="37"/>
  <c r="I63" i="37"/>
  <c r="H63" i="37"/>
  <c r="G63" i="37"/>
  <c r="L62" i="37"/>
  <c r="K62" i="37"/>
  <c r="J62" i="37"/>
  <c r="I62" i="37"/>
  <c r="H62" i="37"/>
  <c r="G62" i="37"/>
  <c r="L60" i="37"/>
  <c r="K60" i="37"/>
  <c r="J60" i="37"/>
  <c r="I60" i="37"/>
  <c r="H60" i="37"/>
  <c r="G60" i="37"/>
  <c r="L59" i="37"/>
  <c r="K59" i="37"/>
  <c r="J59" i="37"/>
  <c r="I59" i="37"/>
  <c r="H59" i="37"/>
  <c r="G59" i="37"/>
  <c r="L58" i="37"/>
  <c r="K58" i="37"/>
  <c r="J58" i="37"/>
  <c r="I58" i="37"/>
  <c r="H58" i="37"/>
  <c r="G58" i="37"/>
  <c r="L57" i="37"/>
  <c r="K57" i="37"/>
  <c r="J57" i="37"/>
  <c r="I57" i="37"/>
  <c r="H57" i="37"/>
  <c r="G57" i="37"/>
  <c r="L56" i="37"/>
  <c r="K56" i="37"/>
  <c r="J56" i="37"/>
  <c r="I56" i="37"/>
  <c r="H56" i="37"/>
  <c r="G56" i="37"/>
  <c r="L55" i="37"/>
  <c r="K55" i="37"/>
  <c r="J55" i="37"/>
  <c r="I55" i="37"/>
  <c r="H55" i="37"/>
  <c r="G55" i="37"/>
  <c r="L54" i="37"/>
  <c r="K54" i="37"/>
  <c r="J54" i="37"/>
  <c r="I54" i="37"/>
  <c r="H54" i="37"/>
  <c r="G54" i="37"/>
  <c r="L53" i="37"/>
  <c r="K53" i="37"/>
  <c r="J53" i="37"/>
  <c r="I53" i="37"/>
  <c r="H53" i="37"/>
  <c r="G53" i="37"/>
  <c r="L52" i="37"/>
  <c r="K52" i="37"/>
  <c r="J52" i="37"/>
  <c r="I52" i="37"/>
  <c r="H52" i="37"/>
  <c r="G52" i="37"/>
  <c r="L51" i="37"/>
  <c r="K51" i="37"/>
  <c r="J51" i="37"/>
  <c r="I51" i="37"/>
  <c r="H51" i="37"/>
  <c r="G51" i="37"/>
  <c r="L49" i="37"/>
  <c r="K49" i="37"/>
  <c r="J49" i="37"/>
  <c r="I49" i="37"/>
  <c r="H49" i="37"/>
  <c r="G49" i="37"/>
  <c r="L48" i="37"/>
  <c r="K48" i="37"/>
  <c r="J48" i="37"/>
  <c r="I48" i="37"/>
  <c r="H48" i="37"/>
  <c r="G48" i="37"/>
  <c r="L47" i="37"/>
  <c r="K47" i="37"/>
  <c r="J47" i="37"/>
  <c r="I47" i="37"/>
  <c r="H47" i="37"/>
  <c r="G47" i="37"/>
  <c r="L46" i="37"/>
  <c r="K46" i="37"/>
  <c r="J46" i="37"/>
  <c r="I46" i="37"/>
  <c r="H46" i="37"/>
  <c r="G46" i="37"/>
  <c r="L45" i="37"/>
  <c r="K45" i="37"/>
  <c r="J45" i="37"/>
  <c r="I45" i="37"/>
  <c r="H45" i="37"/>
  <c r="G45" i="37"/>
  <c r="L44" i="37"/>
  <c r="K44" i="37"/>
  <c r="J44" i="37"/>
  <c r="I44" i="37"/>
  <c r="H44" i="37"/>
  <c r="G44" i="37"/>
  <c r="L43" i="37"/>
  <c r="K43" i="37"/>
  <c r="J43" i="37"/>
  <c r="I43" i="37"/>
  <c r="H43" i="37"/>
  <c r="G43" i="37"/>
  <c r="L41" i="37"/>
  <c r="K41" i="37"/>
  <c r="J41" i="37"/>
  <c r="I41" i="37"/>
  <c r="H41" i="37"/>
  <c r="G41" i="37"/>
  <c r="L40" i="37"/>
  <c r="K40" i="37"/>
  <c r="J40" i="37"/>
  <c r="I40" i="37"/>
  <c r="H40" i="37"/>
  <c r="G40" i="37"/>
  <c r="L39" i="37"/>
  <c r="K39" i="37"/>
  <c r="J39" i="37"/>
  <c r="I39" i="37"/>
  <c r="H39" i="37"/>
  <c r="G39" i="37"/>
  <c r="L38" i="37"/>
  <c r="K38" i="37"/>
  <c r="J38" i="37"/>
  <c r="I38" i="37"/>
  <c r="H38" i="37"/>
  <c r="G38" i="37"/>
  <c r="L37" i="37"/>
  <c r="K37" i="37"/>
  <c r="J37" i="37"/>
  <c r="I37" i="37"/>
  <c r="H37" i="37"/>
  <c r="G37" i="37"/>
  <c r="L35" i="37"/>
  <c r="K35" i="37"/>
  <c r="J35" i="37"/>
  <c r="I35" i="37"/>
  <c r="H35" i="37"/>
  <c r="G35" i="37"/>
  <c r="L34" i="37"/>
  <c r="K34" i="37"/>
  <c r="J34" i="37"/>
  <c r="I34" i="37"/>
  <c r="H34" i="37"/>
  <c r="G34" i="37"/>
  <c r="L33" i="37"/>
  <c r="K33" i="37"/>
  <c r="J33" i="37"/>
  <c r="I33" i="37"/>
  <c r="H33" i="37"/>
  <c r="G33" i="37"/>
  <c r="L32" i="37"/>
  <c r="K32" i="37"/>
  <c r="J32" i="37"/>
  <c r="I32" i="37"/>
  <c r="H32" i="37"/>
  <c r="G32" i="37"/>
  <c r="L31" i="37"/>
  <c r="K31" i="37"/>
  <c r="J31" i="37"/>
  <c r="I31" i="37"/>
  <c r="H31" i="37"/>
  <c r="G31" i="37"/>
  <c r="L29" i="37"/>
  <c r="K29" i="37"/>
  <c r="J29" i="37"/>
  <c r="I29" i="37"/>
  <c r="H29" i="37"/>
  <c r="G29" i="37"/>
  <c r="L28" i="37"/>
  <c r="K28" i="37"/>
  <c r="J28" i="37"/>
  <c r="I28" i="37"/>
  <c r="H28" i="37"/>
  <c r="G28" i="37"/>
  <c r="L27" i="37"/>
  <c r="K27" i="37"/>
  <c r="J27" i="37"/>
  <c r="I27" i="37"/>
  <c r="H27" i="37"/>
  <c r="G27" i="37"/>
  <c r="L26" i="37"/>
  <c r="K26" i="37"/>
  <c r="J26" i="37"/>
  <c r="I26" i="37"/>
  <c r="H26" i="37"/>
  <c r="G26" i="37"/>
  <c r="L25" i="37"/>
  <c r="K25" i="37"/>
  <c r="J25" i="37"/>
  <c r="I25" i="37"/>
  <c r="H25" i="37"/>
  <c r="G25" i="37"/>
  <c r="L24" i="37"/>
  <c r="K24" i="37"/>
  <c r="J24" i="37"/>
  <c r="I24" i="37"/>
  <c r="H24" i="37"/>
  <c r="G24" i="37"/>
  <c r="L23" i="37"/>
  <c r="K23" i="37"/>
  <c r="J23" i="37"/>
  <c r="I23" i="37"/>
  <c r="H23" i="37"/>
  <c r="G23" i="37"/>
  <c r="L22" i="37"/>
  <c r="K22" i="37"/>
  <c r="J22" i="37"/>
  <c r="I22" i="37"/>
  <c r="H22" i="37"/>
  <c r="G22" i="37"/>
  <c r="L21" i="37"/>
  <c r="K21" i="37"/>
  <c r="J21" i="37"/>
  <c r="I21" i="37"/>
  <c r="H21" i="37"/>
  <c r="G21" i="37"/>
  <c r="L20" i="37"/>
  <c r="K20" i="37"/>
  <c r="J20" i="37"/>
  <c r="I20" i="37"/>
  <c r="H20" i="37"/>
  <c r="G20" i="37"/>
  <c r="L19" i="37"/>
  <c r="K19" i="37"/>
  <c r="J19" i="37"/>
  <c r="I19" i="37"/>
  <c r="H19" i="37"/>
  <c r="G19" i="37"/>
  <c r="L18" i="37"/>
  <c r="K18" i="37"/>
  <c r="J18" i="37"/>
  <c r="I18" i="37"/>
  <c r="H18" i="37"/>
  <c r="G18" i="37"/>
  <c r="L17" i="37"/>
  <c r="K17" i="37"/>
  <c r="J17" i="37"/>
  <c r="I17" i="37"/>
  <c r="H17" i="37"/>
  <c r="G17" i="37"/>
  <c r="L16" i="37"/>
  <c r="K16" i="37"/>
  <c r="J16" i="37"/>
  <c r="I16" i="37"/>
  <c r="H16" i="37"/>
  <c r="G16" i="37"/>
  <c r="L15" i="37"/>
  <c r="K15" i="37"/>
  <c r="J15" i="37"/>
  <c r="I15" i="37"/>
  <c r="H15" i="37"/>
  <c r="G15" i="37"/>
  <c r="L14" i="37"/>
  <c r="K14" i="37"/>
  <c r="J14" i="37"/>
  <c r="I14" i="37"/>
  <c r="H14" i="37"/>
  <c r="G14" i="37"/>
  <c r="L13" i="37"/>
  <c r="K13" i="37"/>
  <c r="J13" i="37"/>
  <c r="I13" i="37"/>
  <c r="H13" i="37"/>
  <c r="G13" i="37"/>
  <c r="L12" i="37"/>
  <c r="K12" i="37"/>
  <c r="J12" i="37"/>
  <c r="I12" i="37"/>
  <c r="H12" i="37"/>
  <c r="G12" i="37"/>
  <c r="L10" i="37"/>
  <c r="K10" i="37"/>
  <c r="J10" i="37"/>
  <c r="I10" i="37"/>
  <c r="H10" i="37"/>
  <c r="G10" i="37"/>
  <c r="L9" i="37"/>
  <c r="K9" i="37"/>
  <c r="J9" i="37"/>
  <c r="I9" i="37"/>
  <c r="H9" i="37"/>
  <c r="G9" i="37"/>
  <c r="L8" i="37"/>
  <c r="K8" i="37"/>
  <c r="J8" i="37"/>
  <c r="I8" i="37"/>
  <c r="H8" i="37"/>
  <c r="G8" i="37"/>
  <c r="L7" i="37"/>
  <c r="K7" i="37"/>
  <c r="J7" i="37"/>
  <c r="I7" i="37"/>
  <c r="H7" i="37"/>
  <c r="G7" i="37"/>
  <c r="L6" i="37"/>
  <c r="K6" i="37"/>
  <c r="J6" i="37"/>
  <c r="I6" i="37"/>
  <c r="H6" i="37"/>
  <c r="G6" i="37"/>
  <c r="J5" i="37"/>
  <c r="I5" i="37"/>
  <c r="H5" i="37"/>
  <c r="G5" i="37"/>
  <c r="J5" i="59" l="1"/>
  <c r="K5" i="59"/>
  <c r="H5" i="59"/>
  <c r="L8" i="59"/>
  <c r="L5" i="59"/>
  <c r="I7" i="59"/>
  <c r="H8" i="59"/>
  <c r="L7" i="59"/>
  <c r="I8" i="59"/>
  <c r="M7" i="59"/>
  <c r="K8" i="59"/>
  <c r="A5" i="47"/>
  <c r="H5" i="47"/>
  <c r="M5" i="47"/>
  <c r="L5" i="47"/>
  <c r="K5" i="47"/>
  <c r="I5" i="47"/>
  <c r="J5" i="47"/>
  <c r="M7" i="47"/>
  <c r="L7" i="47"/>
  <c r="A7" i="47"/>
  <c r="F7" i="47" s="1"/>
  <c r="K7" i="47"/>
  <c r="J7" i="47"/>
  <c r="I7" i="47"/>
  <c r="H7" i="47"/>
  <c r="J6" i="47"/>
  <c r="I6" i="47"/>
  <c r="K6" i="47"/>
  <c r="H6" i="47"/>
  <c r="A6" i="47"/>
  <c r="F6" i="47" s="1"/>
  <c r="M6" i="47"/>
  <c r="L6" i="47"/>
  <c r="Q45" i="47"/>
  <c r="R45" i="47" s="1"/>
  <c r="P45" i="47"/>
  <c r="O39" i="47"/>
  <c r="K8" i="47"/>
  <c r="O14" i="47"/>
  <c r="Q14" i="47" s="1"/>
  <c r="R14" i="47" s="1"/>
  <c r="J14" i="47" s="1"/>
  <c r="O23" i="47"/>
  <c r="O31" i="47"/>
  <c r="O32" i="47"/>
  <c r="Q32" i="47" s="1"/>
  <c r="R32" i="47" s="1"/>
  <c r="J8" i="47"/>
  <c r="O9" i="47"/>
  <c r="Q9" i="47" s="1"/>
  <c r="R9" i="47" s="1"/>
  <c r="K9" i="47" s="1"/>
  <c r="O16" i="47"/>
  <c r="Q16" i="47" s="1"/>
  <c r="R16" i="47" s="1"/>
  <c r="H16" i="47" s="1"/>
  <c r="O33" i="47"/>
  <c r="Q33" i="47" s="1"/>
  <c r="R33" i="47" s="1"/>
  <c r="I33" i="47" s="1"/>
  <c r="P14" i="47"/>
  <c r="O68" i="47"/>
  <c r="Q68" i="47" s="1"/>
  <c r="R68" i="47" s="1"/>
  <c r="M68" i="47" s="1"/>
  <c r="O18" i="47"/>
  <c r="O30" i="47"/>
  <c r="Q30" i="47" s="1"/>
  <c r="R30" i="47" s="1"/>
  <c r="M30" i="47" s="1"/>
  <c r="Q24" i="59"/>
  <c r="R24" i="59" s="1"/>
  <c r="P24" i="59"/>
  <c r="L8" i="47"/>
  <c r="O21" i="47"/>
  <c r="Q21" i="47" s="1"/>
  <c r="R21" i="47" s="1"/>
  <c r="H21" i="47" s="1"/>
  <c r="O10" i="47"/>
  <c r="Q10" i="47" s="1"/>
  <c r="R10" i="47" s="1"/>
  <c r="K10" i="47" s="1"/>
  <c r="O12" i="47"/>
  <c r="O19" i="47"/>
  <c r="O24" i="47"/>
  <c r="Q24" i="47" s="1"/>
  <c r="R24" i="47" s="1"/>
  <c r="L24" i="47" s="1"/>
  <c r="O40" i="47"/>
  <c r="Q40" i="47" s="1"/>
  <c r="R40" i="47" s="1"/>
  <c r="H40" i="47" s="1"/>
  <c r="O79" i="47"/>
  <c r="O73" i="47"/>
  <c r="O75" i="47"/>
  <c r="O69" i="47"/>
  <c r="O85" i="47"/>
  <c r="O56" i="47"/>
  <c r="O87" i="47"/>
  <c r="O80" i="47"/>
  <c r="O55" i="47"/>
  <c r="O43" i="47"/>
  <c r="O35" i="47"/>
  <c r="O53" i="47"/>
  <c r="P9" i="47"/>
  <c r="O63" i="47"/>
  <c r="O49" i="47"/>
  <c r="Q49" i="47" s="1"/>
  <c r="R49" i="47" s="1"/>
  <c r="M49" i="47" s="1"/>
  <c r="O47" i="47"/>
  <c r="O83" i="47"/>
  <c r="O76" i="47"/>
  <c r="O61" i="47"/>
  <c r="O20" i="47"/>
  <c r="O36" i="47"/>
  <c r="Q36" i="47" s="1"/>
  <c r="R36" i="47" s="1"/>
  <c r="K36" i="47" s="1"/>
  <c r="A8" i="47"/>
  <c r="F8" i="47" s="1"/>
  <c r="P10" i="47"/>
  <c r="O17" i="47"/>
  <c r="Q17" i="47" s="1"/>
  <c r="R17" i="47" s="1"/>
  <c r="H17" i="47" s="1"/>
  <c r="P24" i="47"/>
  <c r="O27" i="59"/>
  <c r="Q27" i="59" s="1"/>
  <c r="R27" i="59" s="1"/>
  <c r="I27" i="59" s="1"/>
  <c r="P27" i="59"/>
  <c r="I8" i="47"/>
  <c r="O11" i="47"/>
  <c r="O29" i="47"/>
  <c r="Q29" i="47" s="1"/>
  <c r="R29" i="47" s="1"/>
  <c r="M29" i="47" s="1"/>
  <c r="O66" i="47"/>
  <c r="O15" i="47"/>
  <c r="Q15" i="47" s="1"/>
  <c r="R15" i="47" s="1"/>
  <c r="L15" i="47" s="1"/>
  <c r="O22" i="47"/>
  <c r="Q22" i="47" s="1"/>
  <c r="R22" i="47" s="1"/>
  <c r="K22" i="47" s="1"/>
  <c r="O25" i="47"/>
  <c r="Q25" i="47" s="1"/>
  <c r="R25" i="47" s="1"/>
  <c r="I25" i="47" s="1"/>
  <c r="O37" i="47"/>
  <c r="Q37" i="47" s="1"/>
  <c r="R37" i="47" s="1"/>
  <c r="O27" i="47"/>
  <c r="O28" i="47"/>
  <c r="Q28" i="47" s="1"/>
  <c r="R28" i="47" s="1"/>
  <c r="I28" i="47" s="1"/>
  <c r="H8" i="47"/>
  <c r="O13" i="47"/>
  <c r="P15" i="47"/>
  <c r="P22" i="47"/>
  <c r="P40" i="47"/>
  <c r="O64" i="47"/>
  <c r="L6" i="59"/>
  <c r="H6" i="59"/>
  <c r="M6" i="59"/>
  <c r="K6" i="59"/>
  <c r="J6" i="59"/>
  <c r="I6" i="59"/>
  <c r="O26" i="47"/>
  <c r="O34" i="47"/>
  <c r="O42" i="47"/>
  <c r="O46" i="47"/>
  <c r="O60" i="47"/>
  <c r="Q60" i="47" s="1"/>
  <c r="R60" i="47" s="1"/>
  <c r="L60" i="47" s="1"/>
  <c r="O72" i="47"/>
  <c r="O48" i="47"/>
  <c r="O58" i="47"/>
  <c r="Q58" i="47" s="1"/>
  <c r="R58" i="47" s="1"/>
  <c r="H58" i="47" s="1"/>
  <c r="O59" i="47"/>
  <c r="O17" i="59"/>
  <c r="Q17" i="59" s="1"/>
  <c r="R17" i="59" s="1"/>
  <c r="J17" i="59" s="1"/>
  <c r="O44" i="47"/>
  <c r="Q44" i="47" s="1"/>
  <c r="R44" i="47" s="1"/>
  <c r="H44" i="47" s="1"/>
  <c r="P49" i="47"/>
  <c r="O50" i="47"/>
  <c r="P58" i="47"/>
  <c r="P77" i="47"/>
  <c r="O77" i="47"/>
  <c r="Q77" i="47" s="1"/>
  <c r="R77" i="47" s="1"/>
  <c r="H77" i="47" s="1"/>
  <c r="A22" i="59"/>
  <c r="F22" i="59" s="1"/>
  <c r="M22" i="59"/>
  <c r="I22" i="59"/>
  <c r="O41" i="47"/>
  <c r="Q41" i="47" s="1"/>
  <c r="R41" i="47" s="1"/>
  <c r="P44" i="47"/>
  <c r="P65" i="47"/>
  <c r="O65" i="47"/>
  <c r="Q65" i="47" s="1"/>
  <c r="R65" i="47" s="1"/>
  <c r="M65" i="47" s="1"/>
  <c r="O71" i="47"/>
  <c r="O14" i="59"/>
  <c r="Q14" i="59" s="1"/>
  <c r="R14" i="59" s="1"/>
  <c r="I14" i="59" s="1"/>
  <c r="P33" i="47"/>
  <c r="O38" i="47"/>
  <c r="Q38" i="47" s="1"/>
  <c r="R38" i="47" s="1"/>
  <c r="M38" i="47" s="1"/>
  <c r="O52" i="47"/>
  <c r="Q52" i="47" s="1"/>
  <c r="R52" i="47" s="1"/>
  <c r="A52" i="47" s="1"/>
  <c r="F52" i="47" s="1"/>
  <c r="O57" i="47"/>
  <c r="Q57" i="47" s="1"/>
  <c r="R57" i="47" s="1"/>
  <c r="M57" i="47" s="1"/>
  <c r="I80" i="47"/>
  <c r="M80" i="47"/>
  <c r="L80" i="47"/>
  <c r="K80" i="47"/>
  <c r="J80" i="47"/>
  <c r="H80" i="47"/>
  <c r="P80" i="47"/>
  <c r="A80" i="47"/>
  <c r="F80" i="47" s="1"/>
  <c r="P52" i="47"/>
  <c r="P54" i="47"/>
  <c r="O54" i="47"/>
  <c r="Q54" i="47" s="1"/>
  <c r="R54" i="47" s="1"/>
  <c r="P10" i="59"/>
  <c r="H10" i="59"/>
  <c r="L10" i="59"/>
  <c r="M10" i="59"/>
  <c r="K10" i="59"/>
  <c r="J10" i="59"/>
  <c r="I10" i="59"/>
  <c r="O20" i="59"/>
  <c r="O16" i="59"/>
  <c r="A10" i="59"/>
  <c r="F10" i="59" s="1"/>
  <c r="O30" i="59"/>
  <c r="O74" i="47"/>
  <c r="Q74" i="47" s="1"/>
  <c r="R74" i="47" s="1"/>
  <c r="I74" i="47" s="1"/>
  <c r="L81" i="47"/>
  <c r="H81" i="47"/>
  <c r="M84" i="47"/>
  <c r="I84" i="47"/>
  <c r="O11" i="59"/>
  <c r="Q11" i="59" s="1"/>
  <c r="R11" i="59" s="1"/>
  <c r="H11" i="59" s="1"/>
  <c r="O15" i="59"/>
  <c r="O23" i="59"/>
  <c r="O36" i="59"/>
  <c r="Q36" i="59" s="1"/>
  <c r="R36" i="59" s="1"/>
  <c r="J36" i="59" s="1"/>
  <c r="O62" i="47"/>
  <c r="Q62" i="47" s="1"/>
  <c r="R62" i="47" s="1"/>
  <c r="H62" i="47" s="1"/>
  <c r="O70" i="47"/>
  <c r="P74" i="47"/>
  <c r="K78" i="47"/>
  <c r="O78" i="47"/>
  <c r="O81" i="47"/>
  <c r="O84" i="47"/>
  <c r="P84" i="47" s="1"/>
  <c r="J86" i="47"/>
  <c r="A7" i="59"/>
  <c r="F7" i="59" s="1"/>
  <c r="P26" i="59"/>
  <c r="O51" i="47"/>
  <c r="Q51" i="47" s="1"/>
  <c r="R51" i="47" s="1"/>
  <c r="P62" i="47"/>
  <c r="O67" i="47"/>
  <c r="Q67" i="47" s="1"/>
  <c r="R67" i="47" s="1"/>
  <c r="H67" i="47" s="1"/>
  <c r="H70" i="47"/>
  <c r="A81" i="47"/>
  <c r="F81" i="47" s="1"/>
  <c r="O82" i="47"/>
  <c r="K82" i="47"/>
  <c r="A84" i="47"/>
  <c r="F84" i="47" s="1"/>
  <c r="P85" i="47"/>
  <c r="H85" i="47"/>
  <c r="L85" i="47"/>
  <c r="H7" i="59"/>
  <c r="O19" i="59"/>
  <c r="L22" i="59"/>
  <c r="I70" i="47"/>
  <c r="O12" i="59"/>
  <c r="O25" i="59"/>
  <c r="Q25" i="59" s="1"/>
  <c r="R25" i="59" s="1"/>
  <c r="A25" i="59" s="1"/>
  <c r="F25" i="59" s="1"/>
  <c r="J70" i="47"/>
  <c r="I81" i="47"/>
  <c r="H84" i="47"/>
  <c r="K86" i="47"/>
  <c r="O86" i="47"/>
  <c r="J7" i="59"/>
  <c r="O70" i="59"/>
  <c r="O62" i="59"/>
  <c r="O54" i="59"/>
  <c r="O87" i="59"/>
  <c r="O79" i="59"/>
  <c r="P79" i="59" s="1"/>
  <c r="O71" i="59"/>
  <c r="Q71" i="59" s="1"/>
  <c r="R71" i="59" s="1"/>
  <c r="J71" i="59" s="1"/>
  <c r="O82" i="59"/>
  <c r="O74" i="59"/>
  <c r="O66" i="59"/>
  <c r="O69" i="59"/>
  <c r="O61" i="59"/>
  <c r="O53" i="59"/>
  <c r="O51" i="59"/>
  <c r="Q51" i="59" s="1"/>
  <c r="R51" i="59" s="1"/>
  <c r="H51" i="59" s="1"/>
  <c r="O35" i="59"/>
  <c r="Q35" i="59" s="1"/>
  <c r="R35" i="59" s="1"/>
  <c r="H35" i="59" s="1"/>
  <c r="O75" i="59"/>
  <c r="Q75" i="59" s="1"/>
  <c r="R75" i="59" s="1"/>
  <c r="I75" i="59" s="1"/>
  <c r="O58" i="59"/>
  <c r="O42" i="59"/>
  <c r="O29" i="59"/>
  <c r="O59" i="59"/>
  <c r="Q59" i="59" s="1"/>
  <c r="R59" i="59" s="1"/>
  <c r="M59" i="59" s="1"/>
  <c r="O43" i="59"/>
  <c r="Q43" i="59" s="1"/>
  <c r="R43" i="59" s="1"/>
  <c r="L43" i="59" s="1"/>
  <c r="O67" i="59"/>
  <c r="Q67" i="59" s="1"/>
  <c r="R67" i="59" s="1"/>
  <c r="H67" i="59" s="1"/>
  <c r="O63" i="59"/>
  <c r="Q63" i="59" s="1"/>
  <c r="R63" i="59" s="1"/>
  <c r="J63" i="59" s="1"/>
  <c r="O50" i="59"/>
  <c r="O34" i="59"/>
  <c r="O83" i="59"/>
  <c r="O28" i="59"/>
  <c r="J81" i="47"/>
  <c r="J84" i="47"/>
  <c r="I5" i="59"/>
  <c r="M5" i="59"/>
  <c r="J8" i="59"/>
  <c r="A8" i="59"/>
  <c r="F8" i="59" s="1"/>
  <c r="O9" i="59"/>
  <c r="O13" i="59"/>
  <c r="O21" i="59"/>
  <c r="Q21" i="59" s="1"/>
  <c r="R21" i="59" s="1"/>
  <c r="J21" i="59" s="1"/>
  <c r="O44" i="59"/>
  <c r="Q44" i="59" s="1"/>
  <c r="R44" i="59" s="1"/>
  <c r="I44" i="59" s="1"/>
  <c r="O60" i="59"/>
  <c r="Q60" i="59" s="1"/>
  <c r="R60" i="59" s="1"/>
  <c r="L60" i="59" s="1"/>
  <c r="O65" i="59"/>
  <c r="M80" i="59"/>
  <c r="L80" i="59"/>
  <c r="K80" i="59"/>
  <c r="J80" i="59"/>
  <c r="I80" i="59"/>
  <c r="P80" i="59"/>
  <c r="H80" i="59"/>
  <c r="O80" i="59"/>
  <c r="O40" i="59"/>
  <c r="Q40" i="59" s="1"/>
  <c r="R40" i="59" s="1"/>
  <c r="J40" i="59" s="1"/>
  <c r="O47" i="59"/>
  <c r="Q47" i="59" s="1"/>
  <c r="R47" i="59" s="1"/>
  <c r="J47" i="59" s="1"/>
  <c r="O56" i="59"/>
  <c r="Q56" i="59" s="1"/>
  <c r="R56" i="59" s="1"/>
  <c r="J56" i="59" s="1"/>
  <c r="O78" i="59"/>
  <c r="O86" i="59"/>
  <c r="H22" i="59"/>
  <c r="P22" i="59"/>
  <c r="O33" i="59"/>
  <c r="O46" i="59"/>
  <c r="O49" i="59"/>
  <c r="P52" i="59"/>
  <c r="O52" i="59"/>
  <c r="Q52" i="59" s="1"/>
  <c r="R52" i="59" s="1"/>
  <c r="J52" i="59" s="1"/>
  <c r="P64" i="59"/>
  <c r="O64" i="59"/>
  <c r="Q64" i="59" s="1"/>
  <c r="R64" i="59" s="1"/>
  <c r="A64" i="59" s="1"/>
  <c r="F64" i="59" s="1"/>
  <c r="J22" i="59"/>
  <c r="P32" i="59"/>
  <c r="O32" i="59"/>
  <c r="Q32" i="59" s="1"/>
  <c r="R32" i="59" s="1"/>
  <c r="K32" i="59" s="1"/>
  <c r="O39" i="59"/>
  <c r="Q39" i="59" s="1"/>
  <c r="R39" i="59" s="1"/>
  <c r="M39" i="59" s="1"/>
  <c r="P48" i="59"/>
  <c r="O48" i="59"/>
  <c r="Q48" i="59" s="1"/>
  <c r="R48" i="59" s="1"/>
  <c r="M48" i="59" s="1"/>
  <c r="O55" i="59"/>
  <c r="Q55" i="59" s="1"/>
  <c r="R55" i="59" s="1"/>
  <c r="A55" i="59" s="1"/>
  <c r="F55" i="59" s="1"/>
  <c r="O18" i="59"/>
  <c r="Q18" i="59" s="1"/>
  <c r="R18" i="59" s="1"/>
  <c r="J18" i="59" s="1"/>
  <c r="K22" i="59"/>
  <c r="O26" i="59"/>
  <c r="Q26" i="59" s="1"/>
  <c r="R26" i="59" s="1"/>
  <c r="L26" i="59" s="1"/>
  <c r="P31" i="59"/>
  <c r="O72" i="59"/>
  <c r="Q72" i="59" s="1"/>
  <c r="R72" i="59" s="1"/>
  <c r="L72" i="59" s="1"/>
  <c r="O31" i="59"/>
  <c r="Q31" i="59" s="1"/>
  <c r="R31" i="59" s="1"/>
  <c r="L31" i="59" s="1"/>
  <c r="O38" i="59"/>
  <c r="O41" i="59"/>
  <c r="A80" i="59"/>
  <c r="F80" i="59" s="1"/>
  <c r="P35" i="59"/>
  <c r="P43" i="59"/>
  <c r="P59" i="59"/>
  <c r="P67" i="59"/>
  <c r="I78" i="59"/>
  <c r="L79" i="59"/>
  <c r="J81" i="59"/>
  <c r="K84" i="59"/>
  <c r="I86" i="59"/>
  <c r="L87" i="59"/>
  <c r="O37" i="59"/>
  <c r="O45" i="59"/>
  <c r="O77" i="59"/>
  <c r="J78" i="59"/>
  <c r="M79" i="59"/>
  <c r="K81" i="59"/>
  <c r="L84" i="59"/>
  <c r="O85" i="59"/>
  <c r="J86" i="59"/>
  <c r="M87" i="59"/>
  <c r="M84" i="59"/>
  <c r="P63" i="59"/>
  <c r="O68" i="59"/>
  <c r="Q68" i="59" s="1"/>
  <c r="R68" i="59" s="1"/>
  <c r="H68" i="59" s="1"/>
  <c r="P71" i="59"/>
  <c r="O76" i="59"/>
  <c r="Q76" i="59" s="1"/>
  <c r="R76" i="59" s="1"/>
  <c r="H76" i="59" s="1"/>
  <c r="H79" i="59"/>
  <c r="O84" i="59"/>
  <c r="O57" i="59"/>
  <c r="Q57" i="59" s="1"/>
  <c r="R57" i="59" s="1"/>
  <c r="J57" i="59" s="1"/>
  <c r="P68" i="59"/>
  <c r="O73" i="59"/>
  <c r="Q73" i="59" s="1"/>
  <c r="R73" i="59" s="1"/>
  <c r="H73" i="59" s="1"/>
  <c r="I79" i="59"/>
  <c r="O81" i="59"/>
  <c r="H84" i="59"/>
  <c r="P84" i="59"/>
  <c r="I87" i="59"/>
  <c r="H81" i="59"/>
  <c r="L33" i="47" l="1"/>
  <c r="H33" i="47"/>
  <c r="H71" i="59"/>
  <c r="J16" i="47"/>
  <c r="A60" i="59"/>
  <c r="F60" i="59" s="1"/>
  <c r="M16" i="47"/>
  <c r="L16" i="47"/>
  <c r="L67" i="59"/>
  <c r="M67" i="59"/>
  <c r="H24" i="47"/>
  <c r="H49" i="47"/>
  <c r="I67" i="59"/>
  <c r="I49" i="47"/>
  <c r="I51" i="59"/>
  <c r="A24" i="47"/>
  <c r="F24" i="47" s="1"/>
  <c r="L51" i="59"/>
  <c r="I16" i="47"/>
  <c r="L59" i="59"/>
  <c r="H57" i="59"/>
  <c r="J36" i="47"/>
  <c r="H59" i="59"/>
  <c r="I59" i="59"/>
  <c r="I56" i="59"/>
  <c r="K33" i="47"/>
  <c r="J44" i="59"/>
  <c r="M55" i="59"/>
  <c r="J21" i="47"/>
  <c r="H14" i="47"/>
  <c r="M35" i="59"/>
  <c r="L52" i="59"/>
  <c r="M58" i="47"/>
  <c r="M44" i="59"/>
  <c r="H52" i="59"/>
  <c r="L44" i="59"/>
  <c r="K14" i="47"/>
  <c r="A36" i="47"/>
  <c r="F36" i="47" s="1"/>
  <c r="H36" i="47"/>
  <c r="I30" i="47"/>
  <c r="I14" i="47"/>
  <c r="I52" i="59"/>
  <c r="L30" i="47"/>
  <c r="I10" i="47"/>
  <c r="M36" i="47"/>
  <c r="H26" i="59"/>
  <c r="A10" i="47"/>
  <c r="F10" i="47" s="1"/>
  <c r="H68" i="47"/>
  <c r="A47" i="59"/>
  <c r="F47" i="59" s="1"/>
  <c r="H75" i="59"/>
  <c r="H18" i="59"/>
  <c r="J26" i="59"/>
  <c r="H44" i="59"/>
  <c r="I44" i="47"/>
  <c r="I52" i="47"/>
  <c r="I68" i="47"/>
  <c r="K55" i="59"/>
  <c r="H28" i="47"/>
  <c r="L68" i="47"/>
  <c r="L35" i="59"/>
  <c r="K47" i="59"/>
  <c r="K72" i="59"/>
  <c r="M75" i="59"/>
  <c r="I58" i="47"/>
  <c r="M24" i="47"/>
  <c r="H39" i="59"/>
  <c r="I47" i="59"/>
  <c r="I71" i="59"/>
  <c r="M31" i="59"/>
  <c r="A52" i="59"/>
  <c r="F52" i="59" s="1"/>
  <c r="K44" i="59"/>
  <c r="A16" i="47"/>
  <c r="F16" i="47" s="1"/>
  <c r="I43" i="59"/>
  <c r="H31" i="59"/>
  <c r="I64" i="59"/>
  <c r="K60" i="59"/>
  <c r="J11" i="59"/>
  <c r="K74" i="47"/>
  <c r="J74" i="47"/>
  <c r="I62" i="47"/>
  <c r="A49" i="47"/>
  <c r="F49" i="47" s="1"/>
  <c r="K52" i="47"/>
  <c r="L58" i="47"/>
  <c r="H52" i="47"/>
  <c r="M60" i="47"/>
  <c r="K28" i="47"/>
  <c r="A15" i="47"/>
  <c r="F15" i="47" s="1"/>
  <c r="H27" i="59"/>
  <c r="L36" i="47"/>
  <c r="J30" i="47"/>
  <c r="A28" i="47"/>
  <c r="F28" i="47" s="1"/>
  <c r="J60" i="47"/>
  <c r="K64" i="59"/>
  <c r="I63" i="59"/>
  <c r="K73" i="59"/>
  <c r="I35" i="59"/>
  <c r="J73" i="59"/>
  <c r="M72" i="59"/>
  <c r="I31" i="59"/>
  <c r="H48" i="59"/>
  <c r="K40" i="59"/>
  <c r="H60" i="59"/>
  <c r="I48" i="59"/>
  <c r="J49" i="47"/>
  <c r="K49" i="47"/>
  <c r="M9" i="47"/>
  <c r="L9" i="47"/>
  <c r="J27" i="59"/>
  <c r="J9" i="47"/>
  <c r="K15" i="47"/>
  <c r="H14" i="59"/>
  <c r="M71" i="59"/>
  <c r="L71" i="59"/>
  <c r="I40" i="59"/>
  <c r="J60" i="59"/>
  <c r="H55" i="59"/>
  <c r="I39" i="59"/>
  <c r="M40" i="59"/>
  <c r="I60" i="59"/>
  <c r="K21" i="59"/>
  <c r="K25" i="59"/>
  <c r="A11" i="59"/>
  <c r="F11" i="59" s="1"/>
  <c r="K31" i="59"/>
  <c r="H60" i="47"/>
  <c r="I65" i="47"/>
  <c r="K57" i="47"/>
  <c r="I40" i="47"/>
  <c r="A22" i="47"/>
  <c r="F22" i="47" s="1"/>
  <c r="K27" i="59"/>
  <c r="J15" i="47"/>
  <c r="H9" i="47"/>
  <c r="H63" i="59"/>
  <c r="K48" i="59"/>
  <c r="K52" i="59"/>
  <c r="J39" i="59"/>
  <c r="A39" i="59"/>
  <c r="F39" i="59" s="1"/>
  <c r="M47" i="59"/>
  <c r="M21" i="59"/>
  <c r="H74" i="47"/>
  <c r="A74" i="47"/>
  <c r="F74" i="47" s="1"/>
  <c r="A58" i="47"/>
  <c r="F58" i="47" s="1"/>
  <c r="H57" i="47"/>
  <c r="A14" i="59"/>
  <c r="F14" i="59" s="1"/>
  <c r="K17" i="59"/>
  <c r="L52" i="47"/>
  <c r="K38" i="47"/>
  <c r="J28" i="47"/>
  <c r="H30" i="47"/>
  <c r="I9" i="47"/>
  <c r="A68" i="47"/>
  <c r="F68" i="47" s="1"/>
  <c r="L48" i="59"/>
  <c r="I57" i="47"/>
  <c r="J14" i="59"/>
  <c r="L63" i="59"/>
  <c r="M60" i="59"/>
  <c r="H64" i="59"/>
  <c r="M56" i="59"/>
  <c r="H21" i="59"/>
  <c r="J57" i="47"/>
  <c r="K14" i="59"/>
  <c r="L17" i="59"/>
  <c r="A9" i="47"/>
  <c r="F9" i="47" s="1"/>
  <c r="A65" i="47"/>
  <c r="F65" i="47" s="1"/>
  <c r="Q61" i="59"/>
  <c r="R61" i="59" s="1"/>
  <c r="P61" i="59"/>
  <c r="K37" i="47"/>
  <c r="A37" i="47"/>
  <c r="F37" i="47" s="1"/>
  <c r="P61" i="47"/>
  <c r="Q61" i="47"/>
  <c r="R61" i="47" s="1"/>
  <c r="P53" i="47"/>
  <c r="Q53" i="47"/>
  <c r="R53" i="47" s="1"/>
  <c r="P69" i="47"/>
  <c r="Q69" i="47"/>
  <c r="R69" i="47" s="1"/>
  <c r="A32" i="47"/>
  <c r="F32" i="47" s="1"/>
  <c r="K32" i="47"/>
  <c r="J32" i="47"/>
  <c r="L32" i="47"/>
  <c r="M45" i="47"/>
  <c r="K45" i="47"/>
  <c r="J45" i="47"/>
  <c r="I45" i="47"/>
  <c r="H45" i="47"/>
  <c r="A45" i="47"/>
  <c r="F45" i="47" s="1"/>
  <c r="P85" i="59"/>
  <c r="Q85" i="59" s="1"/>
  <c r="R85" i="59" s="1"/>
  <c r="Q27" i="47"/>
  <c r="R27" i="47" s="1"/>
  <c r="P27" i="47"/>
  <c r="P65" i="59"/>
  <c r="Q65" i="59"/>
  <c r="R65" i="59" s="1"/>
  <c r="Q9" i="59"/>
  <c r="R9" i="59" s="1"/>
  <c r="P9" i="59"/>
  <c r="Q34" i="59"/>
  <c r="R34" i="59" s="1"/>
  <c r="P34" i="59"/>
  <c r="Q42" i="59"/>
  <c r="R42" i="59" s="1"/>
  <c r="P42" i="59"/>
  <c r="Q69" i="59"/>
  <c r="R69" i="59" s="1"/>
  <c r="P69" i="59"/>
  <c r="Q62" i="59"/>
  <c r="R62" i="59" s="1"/>
  <c r="P62" i="59"/>
  <c r="L25" i="59"/>
  <c r="Q19" i="59"/>
  <c r="R19" i="59" s="1"/>
  <c r="P19" i="59"/>
  <c r="H36" i="59"/>
  <c r="Q16" i="59"/>
  <c r="R16" i="59" s="1"/>
  <c r="P16" i="59"/>
  <c r="Q34" i="47"/>
  <c r="R34" i="47" s="1"/>
  <c r="P34" i="47"/>
  <c r="H37" i="47"/>
  <c r="J29" i="47"/>
  <c r="M77" i="47"/>
  <c r="Q76" i="47"/>
  <c r="R76" i="47" s="1"/>
  <c r="P76" i="47"/>
  <c r="Q35" i="47"/>
  <c r="R35" i="47" s="1"/>
  <c r="P35" i="47"/>
  <c r="P75" i="47"/>
  <c r="Q75" i="47"/>
  <c r="R75" i="47" s="1"/>
  <c r="A40" i="47"/>
  <c r="F40" i="47" s="1"/>
  <c r="L40" i="47"/>
  <c r="K40" i="47"/>
  <c r="J40" i="47"/>
  <c r="P17" i="47"/>
  <c r="M40" i="47"/>
  <c r="Q31" i="47"/>
  <c r="R31" i="47" s="1"/>
  <c r="P31" i="47"/>
  <c r="M14" i="47"/>
  <c r="L14" i="47"/>
  <c r="Q39" i="47"/>
  <c r="R39" i="47" s="1"/>
  <c r="P39" i="47"/>
  <c r="J68" i="59"/>
  <c r="A68" i="59"/>
  <c r="F68" i="59" s="1"/>
  <c r="L68" i="59"/>
  <c r="K68" i="59"/>
  <c r="H43" i="59"/>
  <c r="P41" i="59"/>
  <c r="Q41" i="59"/>
  <c r="R41" i="59" s="1"/>
  <c r="H72" i="59"/>
  <c r="A56" i="59"/>
  <c r="F56" i="59" s="1"/>
  <c r="L32" i="59"/>
  <c r="P55" i="59"/>
  <c r="H56" i="59"/>
  <c r="L47" i="59"/>
  <c r="Q50" i="59"/>
  <c r="R50" i="59" s="1"/>
  <c r="P50" i="59"/>
  <c r="Q58" i="59"/>
  <c r="R58" i="59" s="1"/>
  <c r="P58" i="59"/>
  <c r="Q66" i="59"/>
  <c r="R66" i="59" s="1"/>
  <c r="P66" i="59"/>
  <c r="Q70" i="59"/>
  <c r="R70" i="59" s="1"/>
  <c r="P70" i="59"/>
  <c r="M25" i="59"/>
  <c r="H25" i="59"/>
  <c r="Q78" i="47"/>
  <c r="R78" i="47" s="1"/>
  <c r="P78" i="47"/>
  <c r="M52" i="59"/>
  <c r="P36" i="59"/>
  <c r="P20" i="59"/>
  <c r="Q20" i="59"/>
  <c r="R20" i="59" s="1"/>
  <c r="L45" i="47"/>
  <c r="J65" i="47"/>
  <c r="L57" i="47"/>
  <c r="A41" i="47"/>
  <c r="F41" i="47" s="1"/>
  <c r="M41" i="47"/>
  <c r="J41" i="47"/>
  <c r="M14" i="59"/>
  <c r="A77" i="47"/>
  <c r="F77" i="47" s="1"/>
  <c r="A44" i="47"/>
  <c r="F44" i="47" s="1"/>
  <c r="K44" i="47"/>
  <c r="I17" i="59"/>
  <c r="Q46" i="47"/>
  <c r="R46" i="47" s="1"/>
  <c r="P46" i="47"/>
  <c r="A57" i="47"/>
  <c r="F57" i="47" s="1"/>
  <c r="J38" i="47"/>
  <c r="K29" i="47"/>
  <c r="I41" i="47"/>
  <c r="P37" i="47"/>
  <c r="Q66" i="47"/>
  <c r="R66" i="47" s="1"/>
  <c r="P66" i="47"/>
  <c r="A27" i="59"/>
  <c r="F27" i="59" s="1"/>
  <c r="I17" i="47"/>
  <c r="K17" i="47"/>
  <c r="J17" i="47"/>
  <c r="A17" i="47"/>
  <c r="F17" i="47" s="1"/>
  <c r="M17" i="47"/>
  <c r="L17" i="47"/>
  <c r="P83" i="47"/>
  <c r="Q83" i="47" s="1"/>
  <c r="R83" i="47" s="1"/>
  <c r="Q43" i="47"/>
  <c r="R43" i="47" s="1"/>
  <c r="P43" i="47"/>
  <c r="Q73" i="47"/>
  <c r="R73" i="47" s="1"/>
  <c r="P73" i="47"/>
  <c r="A30" i="47"/>
  <c r="F30" i="47" s="1"/>
  <c r="J24" i="59"/>
  <c r="I24" i="59"/>
  <c r="H24" i="59"/>
  <c r="A24" i="59"/>
  <c r="F24" i="59" s="1"/>
  <c r="L24" i="59"/>
  <c r="M24" i="59"/>
  <c r="K24" i="59"/>
  <c r="P68" i="47"/>
  <c r="P38" i="47"/>
  <c r="P28" i="47"/>
  <c r="L28" i="47"/>
  <c r="K16" i="47"/>
  <c r="Q29" i="59"/>
  <c r="R29" i="59" s="1"/>
  <c r="P29" i="59"/>
  <c r="Q37" i="59"/>
  <c r="R37" i="59" s="1"/>
  <c r="P37" i="59"/>
  <c r="I55" i="59"/>
  <c r="P56" i="59"/>
  <c r="P28" i="59"/>
  <c r="Q28" i="59"/>
  <c r="R28" i="59" s="1"/>
  <c r="A75" i="59"/>
  <c r="F75" i="59" s="1"/>
  <c r="L75" i="59"/>
  <c r="K75" i="59"/>
  <c r="J75" i="59"/>
  <c r="Q74" i="59"/>
  <c r="R74" i="59" s="1"/>
  <c r="P74" i="59"/>
  <c r="J64" i="59"/>
  <c r="Q12" i="59"/>
  <c r="R12" i="59" s="1"/>
  <c r="P12" i="59"/>
  <c r="K39" i="59"/>
  <c r="I36" i="59"/>
  <c r="P81" i="47"/>
  <c r="Q81" i="47" s="1"/>
  <c r="R81" i="47" s="1"/>
  <c r="H38" i="47"/>
  <c r="K65" i="47"/>
  <c r="A72" i="59"/>
  <c r="F72" i="59" s="1"/>
  <c r="I77" i="47"/>
  <c r="Q72" i="47"/>
  <c r="R72" i="47" s="1"/>
  <c r="P72" i="47"/>
  <c r="I32" i="47"/>
  <c r="J37" i="47"/>
  <c r="Q47" i="47"/>
  <c r="R47" i="47" s="1"/>
  <c r="P47" i="47"/>
  <c r="Q55" i="47"/>
  <c r="R55" i="47" s="1"/>
  <c r="P55" i="47"/>
  <c r="Q79" i="47"/>
  <c r="R79" i="47" s="1"/>
  <c r="P79" i="47"/>
  <c r="A29" i="47"/>
  <c r="F29" i="47" s="1"/>
  <c r="M21" i="47"/>
  <c r="K21" i="47"/>
  <c r="I21" i="47"/>
  <c r="A21" i="47"/>
  <c r="F21" i="47" s="1"/>
  <c r="M33" i="47"/>
  <c r="J33" i="47"/>
  <c r="A33" i="47"/>
  <c r="F33" i="47" s="1"/>
  <c r="J25" i="47"/>
  <c r="M28" i="47"/>
  <c r="M15" i="47"/>
  <c r="P30" i="47"/>
  <c r="Q45" i="59"/>
  <c r="R45" i="59" s="1"/>
  <c r="P45" i="59"/>
  <c r="Q83" i="59"/>
  <c r="R83" i="59" s="1"/>
  <c r="P83" i="59"/>
  <c r="Q48" i="47"/>
  <c r="R48" i="47" s="1"/>
  <c r="P48" i="47"/>
  <c r="Q84" i="59"/>
  <c r="R84" i="59" s="1"/>
  <c r="P72" i="59"/>
  <c r="K63" i="59"/>
  <c r="A63" i="59"/>
  <c r="F63" i="59" s="1"/>
  <c r="P76" i="59"/>
  <c r="M76" i="59"/>
  <c r="M63" i="59"/>
  <c r="K76" i="59"/>
  <c r="P51" i="59"/>
  <c r="Q38" i="59"/>
  <c r="R38" i="59" s="1"/>
  <c r="P38" i="59"/>
  <c r="I72" i="59"/>
  <c r="A26" i="59"/>
  <c r="F26" i="59" s="1"/>
  <c r="M26" i="59"/>
  <c r="K26" i="59"/>
  <c r="I26" i="59"/>
  <c r="J48" i="59"/>
  <c r="A48" i="59"/>
  <c r="F48" i="59" s="1"/>
  <c r="A44" i="59"/>
  <c r="F44" i="59" s="1"/>
  <c r="L64" i="59"/>
  <c r="J55" i="59"/>
  <c r="L39" i="59"/>
  <c r="L18" i="59"/>
  <c r="K56" i="59"/>
  <c r="H40" i="59"/>
  <c r="H47" i="59"/>
  <c r="P44" i="59"/>
  <c r="P21" i="59"/>
  <c r="P25" i="59"/>
  <c r="A67" i="59"/>
  <c r="F67" i="59" s="1"/>
  <c r="J67" i="59"/>
  <c r="K67" i="59"/>
  <c r="Q82" i="59"/>
  <c r="R82" i="59" s="1"/>
  <c r="P82" i="59"/>
  <c r="P86" i="47"/>
  <c r="Q86" i="47" s="1"/>
  <c r="R86" i="47" s="1"/>
  <c r="P11" i="59"/>
  <c r="A36" i="59"/>
  <c r="F36" i="59" s="1"/>
  <c r="Q23" i="59"/>
  <c r="R23" i="59" s="1"/>
  <c r="P23" i="59"/>
  <c r="L54" i="47"/>
  <c r="J54" i="47"/>
  <c r="P41" i="47"/>
  <c r="Q71" i="47"/>
  <c r="R71" i="47" s="1"/>
  <c r="P71" i="47"/>
  <c r="L65" i="47"/>
  <c r="J25" i="59"/>
  <c r="P14" i="59"/>
  <c r="J77" i="47"/>
  <c r="K54" i="47"/>
  <c r="L21" i="59"/>
  <c r="M17" i="59"/>
  <c r="M44" i="47"/>
  <c r="P26" i="47"/>
  <c r="Q26" i="47"/>
  <c r="R26" i="47" s="1"/>
  <c r="Q64" i="47"/>
  <c r="R64" i="47" s="1"/>
  <c r="P64" i="47"/>
  <c r="P32" i="47"/>
  <c r="L37" i="47"/>
  <c r="H22" i="47"/>
  <c r="I22" i="47"/>
  <c r="H29" i="47"/>
  <c r="L27" i="59"/>
  <c r="L25" i="47"/>
  <c r="Q80" i="47"/>
  <c r="R80" i="47" s="1"/>
  <c r="J24" i="47"/>
  <c r="K24" i="47"/>
  <c r="K30" i="47"/>
  <c r="J68" i="47"/>
  <c r="K25" i="47"/>
  <c r="Q23" i="47"/>
  <c r="R23" i="47" s="1"/>
  <c r="P23" i="47"/>
  <c r="M22" i="47"/>
  <c r="I37" i="47"/>
  <c r="Q54" i="59"/>
  <c r="R54" i="59" s="1"/>
  <c r="P54" i="59"/>
  <c r="Q84" i="47"/>
  <c r="R84" i="47" s="1"/>
  <c r="M51" i="59"/>
  <c r="A57" i="59"/>
  <c r="F57" i="59" s="1"/>
  <c r="K57" i="59"/>
  <c r="M57" i="59"/>
  <c r="L57" i="59"/>
  <c r="I57" i="59"/>
  <c r="M68" i="59"/>
  <c r="Q77" i="59"/>
  <c r="R77" i="59" s="1"/>
  <c r="P77" i="59"/>
  <c r="P75" i="59"/>
  <c r="P57" i="59"/>
  <c r="J31" i="59"/>
  <c r="A31" i="59"/>
  <c r="F31" i="59" s="1"/>
  <c r="J72" i="59"/>
  <c r="A40" i="59"/>
  <c r="F40" i="59" s="1"/>
  <c r="I68" i="59"/>
  <c r="M64" i="59"/>
  <c r="P49" i="59"/>
  <c r="Q49" i="59"/>
  <c r="R49" i="59" s="1"/>
  <c r="L56" i="59"/>
  <c r="P40" i="59"/>
  <c r="P47" i="59"/>
  <c r="I21" i="59"/>
  <c r="A35" i="59"/>
  <c r="F35" i="59" s="1"/>
  <c r="K35" i="59"/>
  <c r="J35" i="59"/>
  <c r="A71" i="59"/>
  <c r="F71" i="59" s="1"/>
  <c r="K71" i="59"/>
  <c r="P70" i="47"/>
  <c r="Q70" i="47" s="1"/>
  <c r="H51" i="47"/>
  <c r="A51" i="47"/>
  <c r="F51" i="47" s="1"/>
  <c r="M51" i="47"/>
  <c r="L51" i="47"/>
  <c r="K51" i="47"/>
  <c r="J51" i="47"/>
  <c r="I51" i="47"/>
  <c r="M62" i="47"/>
  <c r="L62" i="47"/>
  <c r="J62" i="47"/>
  <c r="A62" i="47"/>
  <c r="F62" i="47" s="1"/>
  <c r="M36" i="59"/>
  <c r="Q15" i="59"/>
  <c r="R15" i="59" s="1"/>
  <c r="P15" i="59"/>
  <c r="M74" i="47"/>
  <c r="L74" i="47"/>
  <c r="H54" i="47"/>
  <c r="H41" i="47"/>
  <c r="P67" i="47"/>
  <c r="A60" i="47"/>
  <c r="F60" i="47" s="1"/>
  <c r="J52" i="47"/>
  <c r="P17" i="59"/>
  <c r="L14" i="59"/>
  <c r="K77" i="47"/>
  <c r="Q50" i="47"/>
  <c r="R50" i="47" s="1"/>
  <c r="P50" i="47"/>
  <c r="A17" i="59"/>
  <c r="F17" i="59" s="1"/>
  <c r="P60" i="47"/>
  <c r="A54" i="47"/>
  <c r="F54" i="47" s="1"/>
  <c r="Q42" i="47"/>
  <c r="R42" i="47" s="1"/>
  <c r="P42" i="47"/>
  <c r="I60" i="47"/>
  <c r="L44" i="47"/>
  <c r="H32" i="47"/>
  <c r="A25" i="47"/>
  <c r="F25" i="47" s="1"/>
  <c r="J44" i="47"/>
  <c r="J58" i="47"/>
  <c r="M37" i="47"/>
  <c r="H15" i="47"/>
  <c r="I15" i="47"/>
  <c r="P29" i="47"/>
  <c r="M27" i="59"/>
  <c r="H25" i="47"/>
  <c r="I36" i="47"/>
  <c r="Q63" i="47"/>
  <c r="R63" i="47" s="1"/>
  <c r="P63" i="47"/>
  <c r="P87" i="47"/>
  <c r="Q87" i="47" s="1"/>
  <c r="R87" i="47" s="1"/>
  <c r="K62" i="47"/>
  <c r="L22" i="47"/>
  <c r="Q12" i="47"/>
  <c r="R12" i="47" s="1"/>
  <c r="P12" i="47"/>
  <c r="A14" i="47"/>
  <c r="F14" i="47" s="1"/>
  <c r="K68" i="47"/>
  <c r="I24" i="47"/>
  <c r="J22" i="47"/>
  <c r="I29" i="47"/>
  <c r="A76" i="59"/>
  <c r="F76" i="59" s="1"/>
  <c r="J76" i="59"/>
  <c r="M18" i="59"/>
  <c r="K18" i="59"/>
  <c r="I18" i="59"/>
  <c r="A18" i="59"/>
  <c r="F18" i="59" s="1"/>
  <c r="Q46" i="59"/>
  <c r="R46" i="59" s="1"/>
  <c r="P46" i="59"/>
  <c r="Q80" i="59"/>
  <c r="R80" i="59" s="1"/>
  <c r="I76" i="59"/>
  <c r="P18" i="59"/>
  <c r="A43" i="59"/>
  <c r="F43" i="59" s="1"/>
  <c r="K43" i="59"/>
  <c r="J43" i="59"/>
  <c r="Q79" i="59"/>
  <c r="R79" i="59" s="1"/>
  <c r="K36" i="59"/>
  <c r="M11" i="59"/>
  <c r="L11" i="59"/>
  <c r="I38" i="47"/>
  <c r="A38" i="47"/>
  <c r="F38" i="47" s="1"/>
  <c r="L38" i="47"/>
  <c r="L77" i="47"/>
  <c r="H17" i="59"/>
  <c r="P59" i="47"/>
  <c r="Q59" i="47"/>
  <c r="R59" i="47" s="1"/>
  <c r="L41" i="47"/>
  <c r="K41" i="47"/>
  <c r="M32" i="47"/>
  <c r="M54" i="47"/>
  <c r="L29" i="47"/>
  <c r="P25" i="47"/>
  <c r="Q56" i="47"/>
  <c r="R56" i="47" s="1"/>
  <c r="P56" i="47"/>
  <c r="P21" i="47"/>
  <c r="P18" i="47"/>
  <c r="Q18" i="47"/>
  <c r="R18" i="47" s="1"/>
  <c r="L21" i="47"/>
  <c r="M25" i="47"/>
  <c r="L76" i="59"/>
  <c r="A32" i="59"/>
  <c r="F32" i="59" s="1"/>
  <c r="M32" i="59"/>
  <c r="I32" i="59"/>
  <c r="P86" i="59"/>
  <c r="Q86" i="59" s="1"/>
  <c r="R86" i="59" s="1"/>
  <c r="A51" i="59"/>
  <c r="F51" i="59" s="1"/>
  <c r="K51" i="59"/>
  <c r="J51" i="59"/>
  <c r="A73" i="59"/>
  <c r="F73" i="59" s="1"/>
  <c r="M73" i="59"/>
  <c r="L73" i="59"/>
  <c r="I73" i="59"/>
  <c r="P81" i="59"/>
  <c r="Q81" i="59" s="1"/>
  <c r="R81" i="59" s="1"/>
  <c r="H32" i="59"/>
  <c r="L55" i="59"/>
  <c r="P39" i="59"/>
  <c r="P33" i="59"/>
  <c r="Q33" i="59"/>
  <c r="R33" i="59" s="1"/>
  <c r="Q78" i="59"/>
  <c r="R78" i="59" s="1"/>
  <c r="P78" i="59"/>
  <c r="L40" i="59"/>
  <c r="P73" i="59"/>
  <c r="P60" i="59"/>
  <c r="J32" i="59"/>
  <c r="Q13" i="59"/>
  <c r="R13" i="59" s="1"/>
  <c r="P13" i="59"/>
  <c r="I11" i="59"/>
  <c r="A59" i="59"/>
  <c r="F59" i="59" s="1"/>
  <c r="K59" i="59"/>
  <c r="J59" i="59"/>
  <c r="Q53" i="59"/>
  <c r="R53" i="59" s="1"/>
  <c r="P53" i="59"/>
  <c r="P87" i="59"/>
  <c r="Q87" i="59" s="1"/>
  <c r="R87" i="59" s="1"/>
  <c r="I25" i="59"/>
  <c r="A21" i="59"/>
  <c r="F21" i="59" s="1"/>
  <c r="Q82" i="47"/>
  <c r="R82" i="47" s="1"/>
  <c r="P82" i="47"/>
  <c r="J67" i="47"/>
  <c r="I67" i="47"/>
  <c r="A67" i="47"/>
  <c r="F67" i="47" s="1"/>
  <c r="M67" i="47"/>
  <c r="L67" i="47"/>
  <c r="K67" i="47"/>
  <c r="M43" i="59"/>
  <c r="L36" i="59"/>
  <c r="K11" i="59"/>
  <c r="Q30" i="59"/>
  <c r="R30" i="59" s="1"/>
  <c r="P30" i="59"/>
  <c r="I54" i="47"/>
  <c r="H65" i="47"/>
  <c r="P57" i="47"/>
  <c r="P51" i="47"/>
  <c r="K58" i="47"/>
  <c r="K60" i="47"/>
  <c r="P13" i="47"/>
  <c r="Q13" i="47"/>
  <c r="R13" i="47" s="1"/>
  <c r="P11" i="47"/>
  <c r="Q11" i="47"/>
  <c r="R11" i="47" s="1"/>
  <c r="Q20" i="47"/>
  <c r="R20" i="47" s="1"/>
  <c r="P20" i="47"/>
  <c r="Q85" i="47"/>
  <c r="R85" i="47" s="1"/>
  <c r="L49" i="47"/>
  <c r="Q19" i="47"/>
  <c r="R19" i="47" s="1"/>
  <c r="P19" i="47"/>
  <c r="H10" i="47"/>
  <c r="J10" i="47"/>
  <c r="M10" i="47"/>
  <c r="L10" i="47"/>
  <c r="M52" i="47"/>
  <c r="P16" i="47"/>
  <c r="P36" i="47"/>
  <c r="F5" i="47"/>
  <c r="A18" i="47" l="1"/>
  <c r="F18" i="47" s="1"/>
  <c r="M18" i="47"/>
  <c r="L18" i="47"/>
  <c r="I18" i="47"/>
  <c r="H18" i="47"/>
  <c r="J18" i="47"/>
  <c r="K18" i="47"/>
  <c r="H12" i="47"/>
  <c r="K12" i="47"/>
  <c r="L12" i="47"/>
  <c r="M12" i="47"/>
  <c r="I12" i="47"/>
  <c r="A12" i="47"/>
  <c r="F12" i="47" s="1"/>
  <c r="J12" i="47"/>
  <c r="K77" i="59"/>
  <c r="J77" i="59"/>
  <c r="I77" i="59"/>
  <c r="H77" i="59"/>
  <c r="A77" i="59"/>
  <c r="F77" i="59" s="1"/>
  <c r="M77" i="59"/>
  <c r="L77" i="59"/>
  <c r="J72" i="47"/>
  <c r="I72" i="47"/>
  <c r="H72" i="47"/>
  <c r="A72" i="47"/>
  <c r="F72" i="47" s="1"/>
  <c r="M72" i="47"/>
  <c r="L72" i="47"/>
  <c r="K72" i="47"/>
  <c r="I29" i="59"/>
  <c r="H29" i="59"/>
  <c r="M29" i="59"/>
  <c r="K29" i="59"/>
  <c r="L29" i="59"/>
  <c r="J29" i="59"/>
  <c r="A29" i="59"/>
  <c r="F29" i="59" s="1"/>
  <c r="A70" i="59"/>
  <c r="F70" i="59" s="1"/>
  <c r="M70" i="59"/>
  <c r="L70" i="59"/>
  <c r="K70" i="59"/>
  <c r="J70" i="59"/>
  <c r="H70" i="59"/>
  <c r="I70" i="59"/>
  <c r="A53" i="47"/>
  <c r="F53" i="47" s="1"/>
  <c r="K53" i="47"/>
  <c r="J53" i="47"/>
  <c r="I53" i="47"/>
  <c r="H53" i="47"/>
  <c r="L53" i="47"/>
  <c r="M53" i="47"/>
  <c r="J59" i="47"/>
  <c r="H59" i="47"/>
  <c r="A59" i="47"/>
  <c r="F59" i="47" s="1"/>
  <c r="I59" i="47"/>
  <c r="M59" i="47"/>
  <c r="L59" i="47"/>
  <c r="K59" i="47"/>
  <c r="A71" i="47"/>
  <c r="F71" i="47" s="1"/>
  <c r="J71" i="47"/>
  <c r="I71" i="47"/>
  <c r="H71" i="47"/>
  <c r="M71" i="47"/>
  <c r="L71" i="47"/>
  <c r="K71" i="47"/>
  <c r="A12" i="59"/>
  <c r="F12" i="59" s="1"/>
  <c r="H12" i="59"/>
  <c r="M12" i="59"/>
  <c r="L12" i="59"/>
  <c r="K12" i="59"/>
  <c r="I12" i="59"/>
  <c r="J12" i="59"/>
  <c r="A28" i="59"/>
  <c r="F28" i="59" s="1"/>
  <c r="M28" i="59"/>
  <c r="L28" i="59"/>
  <c r="H28" i="59"/>
  <c r="K28" i="59"/>
  <c r="I28" i="59"/>
  <c r="J28" i="59"/>
  <c r="A43" i="47"/>
  <c r="F43" i="47" s="1"/>
  <c r="M43" i="47"/>
  <c r="L43" i="47"/>
  <c r="K43" i="47"/>
  <c r="J43" i="47"/>
  <c r="I43" i="47"/>
  <c r="H43" i="47"/>
  <c r="A75" i="47"/>
  <c r="F75" i="47" s="1"/>
  <c r="M75" i="47"/>
  <c r="L75" i="47"/>
  <c r="K75" i="47"/>
  <c r="I75" i="47"/>
  <c r="H75" i="47"/>
  <c r="J75" i="47"/>
  <c r="A42" i="59"/>
  <c r="F42" i="59" s="1"/>
  <c r="L42" i="59"/>
  <c r="H42" i="59"/>
  <c r="I42" i="59"/>
  <c r="M42" i="59"/>
  <c r="J42" i="59"/>
  <c r="K42" i="59"/>
  <c r="A27" i="47"/>
  <c r="F27" i="47" s="1"/>
  <c r="J27" i="47"/>
  <c r="I27" i="47"/>
  <c r="M27" i="47"/>
  <c r="L27" i="47"/>
  <c r="K27" i="47"/>
  <c r="H27" i="47"/>
  <c r="A11" i="47"/>
  <c r="M11" i="47"/>
  <c r="H11" i="47"/>
  <c r="L11" i="47"/>
  <c r="K11" i="47"/>
  <c r="J11" i="47"/>
  <c r="I11" i="47"/>
  <c r="L13" i="59"/>
  <c r="H13" i="59"/>
  <c r="A13" i="59"/>
  <c r="F13" i="59" s="1"/>
  <c r="I13" i="59"/>
  <c r="K13" i="59"/>
  <c r="M13" i="59"/>
  <c r="J13" i="59"/>
  <c r="H50" i="47"/>
  <c r="J50" i="47"/>
  <c r="M50" i="47"/>
  <c r="L50" i="47"/>
  <c r="K50" i="47"/>
  <c r="I50" i="47"/>
  <c r="A50" i="47"/>
  <c r="F50" i="47" s="1"/>
  <c r="A54" i="59"/>
  <c r="F54" i="59" s="1"/>
  <c r="M54" i="59"/>
  <c r="J54" i="59"/>
  <c r="L54" i="59"/>
  <c r="K54" i="59"/>
  <c r="H54" i="59"/>
  <c r="I54" i="59"/>
  <c r="A45" i="59"/>
  <c r="F45" i="59" s="1"/>
  <c r="M45" i="59"/>
  <c r="I45" i="59"/>
  <c r="H45" i="59"/>
  <c r="J45" i="59"/>
  <c r="L45" i="59"/>
  <c r="K45" i="59"/>
  <c r="M55" i="47"/>
  <c r="I55" i="47"/>
  <c r="H55" i="47"/>
  <c r="A55" i="47"/>
  <c r="F55" i="47" s="1"/>
  <c r="J55" i="47"/>
  <c r="L55" i="47"/>
  <c r="K55" i="47"/>
  <c r="K66" i="59"/>
  <c r="A66" i="59"/>
  <c r="F66" i="59" s="1"/>
  <c r="L66" i="59"/>
  <c r="H66" i="59"/>
  <c r="J66" i="59"/>
  <c r="M66" i="59"/>
  <c r="I66" i="59"/>
  <c r="A31" i="47"/>
  <c r="F31" i="47" s="1"/>
  <c r="K31" i="47"/>
  <c r="L31" i="47"/>
  <c r="I31" i="47"/>
  <c r="H31" i="47"/>
  <c r="M31" i="47"/>
  <c r="J31" i="47"/>
  <c r="H19" i="59"/>
  <c r="A19" i="59"/>
  <c r="F19" i="59" s="1"/>
  <c r="L19" i="59"/>
  <c r="K19" i="59"/>
  <c r="J19" i="59"/>
  <c r="I19" i="59"/>
  <c r="M19" i="59"/>
  <c r="H61" i="47"/>
  <c r="A61" i="47"/>
  <c r="F61" i="47" s="1"/>
  <c r="K61" i="47"/>
  <c r="J61" i="47"/>
  <c r="I61" i="47"/>
  <c r="L61" i="47"/>
  <c r="M61" i="47"/>
  <c r="A19" i="47"/>
  <c r="F19" i="47" s="1"/>
  <c r="J19" i="47"/>
  <c r="K19" i="47"/>
  <c r="I19" i="47"/>
  <c r="H19" i="47"/>
  <c r="L19" i="47"/>
  <c r="M19" i="47"/>
  <c r="L30" i="59"/>
  <c r="K30" i="59"/>
  <c r="H30" i="59"/>
  <c r="A30" i="59"/>
  <c r="F30" i="59" s="1"/>
  <c r="J30" i="59"/>
  <c r="M30" i="59"/>
  <c r="I30" i="59"/>
  <c r="A46" i="59"/>
  <c r="F46" i="59" s="1"/>
  <c r="K46" i="59"/>
  <c r="H46" i="59"/>
  <c r="L46" i="59"/>
  <c r="J46" i="59"/>
  <c r="M46" i="59"/>
  <c r="I46" i="59"/>
  <c r="A38" i="59"/>
  <c r="F38" i="59" s="1"/>
  <c r="L38" i="59"/>
  <c r="K38" i="59"/>
  <c r="H38" i="59"/>
  <c r="M38" i="59"/>
  <c r="I38" i="59"/>
  <c r="J38" i="59"/>
  <c r="K46" i="47"/>
  <c r="H46" i="47"/>
  <c r="A46" i="47"/>
  <c r="F46" i="47" s="1"/>
  <c r="M46" i="47"/>
  <c r="L46" i="47"/>
  <c r="I46" i="47"/>
  <c r="J46" i="47"/>
  <c r="I34" i="47"/>
  <c r="A34" i="47"/>
  <c r="F34" i="47" s="1"/>
  <c r="M34" i="47"/>
  <c r="J34" i="47"/>
  <c r="H34" i="47"/>
  <c r="L34" i="47"/>
  <c r="K34" i="47"/>
  <c r="K34" i="59"/>
  <c r="A34" i="59"/>
  <c r="F34" i="59" s="1"/>
  <c r="L34" i="59"/>
  <c r="H34" i="59"/>
  <c r="M34" i="59"/>
  <c r="J34" i="59"/>
  <c r="I34" i="59"/>
  <c r="J53" i="59"/>
  <c r="A53" i="59"/>
  <c r="F53" i="59" s="1"/>
  <c r="I53" i="59"/>
  <c r="H53" i="59"/>
  <c r="M53" i="59"/>
  <c r="K53" i="59"/>
  <c r="L53" i="59"/>
  <c r="H47" i="47"/>
  <c r="A47" i="47"/>
  <c r="F47" i="47" s="1"/>
  <c r="M47" i="47"/>
  <c r="I47" i="47"/>
  <c r="J47" i="47"/>
  <c r="K47" i="47"/>
  <c r="L47" i="47"/>
  <c r="H74" i="59"/>
  <c r="A74" i="59"/>
  <c r="F74" i="59" s="1"/>
  <c r="L74" i="59"/>
  <c r="M74" i="59"/>
  <c r="I74" i="59"/>
  <c r="J74" i="59"/>
  <c r="K74" i="59"/>
  <c r="A66" i="47"/>
  <c r="F66" i="47" s="1"/>
  <c r="I66" i="47"/>
  <c r="H66" i="47"/>
  <c r="J66" i="47"/>
  <c r="K66" i="47"/>
  <c r="M66" i="47"/>
  <c r="L66" i="47"/>
  <c r="A58" i="59"/>
  <c r="F58" i="59" s="1"/>
  <c r="L58" i="59"/>
  <c r="H58" i="59"/>
  <c r="K58" i="59"/>
  <c r="J58" i="59"/>
  <c r="I58" i="59"/>
  <c r="M58" i="59"/>
  <c r="A35" i="47"/>
  <c r="F35" i="47" s="1"/>
  <c r="L35" i="47"/>
  <c r="J35" i="47"/>
  <c r="I35" i="47"/>
  <c r="H35" i="47"/>
  <c r="M35" i="47"/>
  <c r="K35" i="47"/>
  <c r="H33" i="59"/>
  <c r="A33" i="59"/>
  <c r="F33" i="59" s="1"/>
  <c r="L33" i="59"/>
  <c r="M33" i="59"/>
  <c r="I33" i="59"/>
  <c r="K33" i="59"/>
  <c r="J33" i="59"/>
  <c r="H13" i="47"/>
  <c r="M13" i="47"/>
  <c r="K13" i="47"/>
  <c r="L13" i="47"/>
  <c r="A13" i="47"/>
  <c r="F13" i="47" s="1"/>
  <c r="I13" i="47"/>
  <c r="J13" i="47"/>
  <c r="I56" i="47"/>
  <c r="A56" i="47"/>
  <c r="F56" i="47" s="1"/>
  <c r="L56" i="47"/>
  <c r="K56" i="47"/>
  <c r="J56" i="47"/>
  <c r="H56" i="47"/>
  <c r="M56" i="47"/>
  <c r="J42" i="47"/>
  <c r="I42" i="47"/>
  <c r="A42" i="47"/>
  <c r="F42" i="47" s="1"/>
  <c r="M42" i="47"/>
  <c r="H42" i="47"/>
  <c r="K42" i="47"/>
  <c r="L42" i="47"/>
  <c r="H49" i="59"/>
  <c r="A49" i="59"/>
  <c r="F49" i="59" s="1"/>
  <c r="K49" i="59"/>
  <c r="L49" i="59"/>
  <c r="I49" i="59"/>
  <c r="M49" i="59"/>
  <c r="J49" i="59"/>
  <c r="I64" i="47"/>
  <c r="H64" i="47"/>
  <c r="A64" i="47"/>
  <c r="F64" i="47" s="1"/>
  <c r="M64" i="47"/>
  <c r="L64" i="47"/>
  <c r="J64" i="47"/>
  <c r="K64" i="47"/>
  <c r="H41" i="59"/>
  <c r="A41" i="59"/>
  <c r="F41" i="59" s="1"/>
  <c r="K41" i="59"/>
  <c r="M41" i="59"/>
  <c r="L41" i="59"/>
  <c r="I41" i="59"/>
  <c r="J41" i="59"/>
  <c r="I16" i="59"/>
  <c r="A16" i="59"/>
  <c r="F16" i="59" s="1"/>
  <c r="L16" i="59"/>
  <c r="K16" i="59"/>
  <c r="H16" i="59"/>
  <c r="M16" i="59"/>
  <c r="J16" i="59"/>
  <c r="A62" i="59"/>
  <c r="F62" i="59" s="1"/>
  <c r="M62" i="59"/>
  <c r="J62" i="59"/>
  <c r="K62" i="59"/>
  <c r="H62" i="59"/>
  <c r="L62" i="59"/>
  <c r="I62" i="59"/>
  <c r="L9" i="59"/>
  <c r="H9" i="59"/>
  <c r="A9" i="59"/>
  <c r="F9" i="59" s="1"/>
  <c r="K9" i="59"/>
  <c r="J9" i="59"/>
  <c r="I9" i="59"/>
  <c r="M9" i="59"/>
  <c r="J15" i="59"/>
  <c r="I15" i="59"/>
  <c r="H15" i="59"/>
  <c r="A15" i="59"/>
  <c r="F15" i="59" s="1"/>
  <c r="M15" i="59"/>
  <c r="L15" i="59"/>
  <c r="K15" i="59"/>
  <c r="L23" i="47"/>
  <c r="M23" i="47"/>
  <c r="K23" i="47"/>
  <c r="I23" i="47"/>
  <c r="H23" i="47"/>
  <c r="A23" i="47"/>
  <c r="F23" i="47" s="1"/>
  <c r="J23" i="47"/>
  <c r="M26" i="47"/>
  <c r="L26" i="47"/>
  <c r="J26" i="47"/>
  <c r="I26" i="47"/>
  <c r="H26" i="47"/>
  <c r="A26" i="47"/>
  <c r="F26" i="47" s="1"/>
  <c r="K26" i="47"/>
  <c r="A23" i="59"/>
  <c r="F23" i="59" s="1"/>
  <c r="M23" i="59"/>
  <c r="H23" i="59"/>
  <c r="J23" i="59"/>
  <c r="L23" i="59"/>
  <c r="K23" i="59"/>
  <c r="I23" i="59"/>
  <c r="A48" i="47"/>
  <c r="F48" i="47" s="1"/>
  <c r="I48" i="47"/>
  <c r="H48" i="47"/>
  <c r="L48" i="47"/>
  <c r="K48" i="47"/>
  <c r="J48" i="47"/>
  <c r="M48" i="47"/>
  <c r="A37" i="59"/>
  <c r="F37" i="59" s="1"/>
  <c r="I37" i="59"/>
  <c r="H37" i="59"/>
  <c r="M37" i="59"/>
  <c r="K37" i="59"/>
  <c r="L37" i="59"/>
  <c r="J37" i="59"/>
  <c r="A50" i="59"/>
  <c r="F50" i="59" s="1"/>
  <c r="L50" i="59"/>
  <c r="H50" i="59"/>
  <c r="J50" i="59"/>
  <c r="M50" i="59"/>
  <c r="I50" i="59"/>
  <c r="K50" i="59"/>
  <c r="K39" i="47"/>
  <c r="I39" i="47"/>
  <c r="H39" i="47"/>
  <c r="A39" i="47"/>
  <c r="F39" i="47" s="1"/>
  <c r="L39" i="47"/>
  <c r="J39" i="47"/>
  <c r="M39" i="47"/>
  <c r="A76" i="47"/>
  <c r="F76" i="47" s="1"/>
  <c r="L76" i="47"/>
  <c r="I76" i="47"/>
  <c r="K76" i="47"/>
  <c r="H76" i="47"/>
  <c r="J76" i="47"/>
  <c r="M76" i="47"/>
  <c r="H65" i="59"/>
  <c r="A65" i="59"/>
  <c r="F65" i="59" s="1"/>
  <c r="L65" i="59"/>
  <c r="K65" i="59"/>
  <c r="M65" i="59"/>
  <c r="I65" i="59"/>
  <c r="J65" i="59"/>
  <c r="H69" i="47"/>
  <c r="A69" i="47"/>
  <c r="F69" i="47" s="1"/>
  <c r="K69" i="47"/>
  <c r="J69" i="47"/>
  <c r="I69" i="47"/>
  <c r="L69" i="47"/>
  <c r="M69" i="47"/>
  <c r="A63" i="47"/>
  <c r="F63" i="47" s="1"/>
  <c r="M63" i="47"/>
  <c r="I63" i="47"/>
  <c r="H63" i="47"/>
  <c r="J63" i="47"/>
  <c r="L63" i="47"/>
  <c r="K63" i="47"/>
  <c r="M20" i="47"/>
  <c r="A20" i="47"/>
  <c r="F20" i="47" s="1"/>
  <c r="L20" i="47"/>
  <c r="J20" i="47"/>
  <c r="H20" i="47"/>
  <c r="I20" i="47"/>
  <c r="K20" i="47"/>
  <c r="A73" i="47"/>
  <c r="F73" i="47" s="1"/>
  <c r="I73" i="47"/>
  <c r="H73" i="47"/>
  <c r="J73" i="47"/>
  <c r="M73" i="47"/>
  <c r="K73" i="47"/>
  <c r="L73" i="47"/>
  <c r="A20" i="59"/>
  <c r="F20" i="59" s="1"/>
  <c r="M20" i="59"/>
  <c r="L20" i="59"/>
  <c r="H20" i="59"/>
  <c r="I20" i="59"/>
  <c r="K20" i="59"/>
  <c r="J20" i="59"/>
  <c r="L69" i="59"/>
  <c r="K69" i="59"/>
  <c r="J69" i="59"/>
  <c r="I69" i="59"/>
  <c r="H69" i="59"/>
  <c r="A69" i="59"/>
  <c r="F69" i="59" s="1"/>
  <c r="M69" i="59"/>
  <c r="L61" i="59"/>
  <c r="J61" i="59"/>
  <c r="A61" i="59"/>
  <c r="F61" i="59" s="1"/>
  <c r="M61" i="59"/>
  <c r="I61" i="59"/>
  <c r="H61" i="59"/>
  <c r="K61" i="59"/>
  <c r="F11" i="47" l="1"/>
</calcChain>
</file>

<file path=xl/comments1.xml><?xml version="1.0" encoding="utf-8"?>
<comments xmlns="http://schemas.openxmlformats.org/spreadsheetml/2006/main">
  <authors>
    <author>宮原　祐子</author>
  </authors>
  <commentList>
    <comment ref="G2" authorId="0" shapeId="0">
      <text>
        <r>
          <rPr>
            <b/>
            <sz val="9"/>
            <color indexed="81"/>
            <rFont val="MS P ゴシック"/>
            <family val="3"/>
            <charset val="128"/>
          </rPr>
          <t>【年平均前年比】から転記</t>
        </r>
      </text>
    </comment>
  </commentList>
</comments>
</file>

<file path=xl/sharedStrings.xml><?xml version="1.0" encoding="utf-8"?>
<sst xmlns="http://schemas.openxmlformats.org/spreadsheetml/2006/main" count="946" uniqueCount="358">
  <si>
    <t>保健医療サービス</t>
  </si>
  <si>
    <t>教養娯楽用耐久財</t>
    <rPh sb="0" eb="2">
      <t>キョウヨウ</t>
    </rPh>
    <rPh sb="2" eb="5">
      <t>ゴラクヨウ</t>
    </rPh>
    <rPh sb="5" eb="8">
      <t>タイキュウザイ</t>
    </rPh>
    <phoneticPr fontId="20"/>
  </si>
  <si>
    <t>住居</t>
    <rPh sb="0" eb="2">
      <t>ジュウキョ</t>
    </rPh>
    <phoneticPr fontId="20"/>
  </si>
  <si>
    <t>食料</t>
  </si>
  <si>
    <t xml:space="preserve">     （１）</t>
  </si>
  <si>
    <t>自動車等関係費</t>
  </si>
  <si>
    <t>３ 「持家の帰属家賃」とは、持家世帯が住んでいる住宅を借家と仮定した場合に、本来家主が</t>
  </si>
  <si>
    <t>教 育</t>
    <rPh sb="0" eb="1">
      <t>キョウ</t>
    </rPh>
    <rPh sb="2" eb="3">
      <t>イク</t>
    </rPh>
    <phoneticPr fontId="20"/>
  </si>
  <si>
    <r>
      <t>静</t>
    </r>
    <r>
      <rPr>
        <sz val="8"/>
        <rFont val="ＭＳ Ｐゴシック"/>
        <family val="3"/>
        <charset val="128"/>
      </rPr>
      <t xml:space="preserve"> </t>
    </r>
    <r>
      <rPr>
        <sz val="18"/>
        <rFont val="ＭＳ Ｐゴシック"/>
        <family val="3"/>
        <charset val="128"/>
      </rPr>
      <t>岡</t>
    </r>
    <r>
      <rPr>
        <sz val="8"/>
        <rFont val="ＭＳ Ｐゴシック"/>
        <family val="3"/>
        <charset val="128"/>
      </rPr>
      <t xml:space="preserve"> </t>
    </r>
    <r>
      <rPr>
        <sz val="18"/>
        <rFont val="ＭＳ Ｐゴシック"/>
        <family val="3"/>
        <charset val="128"/>
      </rPr>
      <t>県内政令指定都市の消</t>
    </r>
    <r>
      <rPr>
        <sz val="8"/>
        <rFont val="ＭＳ Ｐゴシック"/>
        <family val="3"/>
        <charset val="128"/>
      </rPr>
      <t xml:space="preserve"> </t>
    </r>
    <r>
      <rPr>
        <sz val="18"/>
        <rFont val="ＭＳ Ｐゴシック"/>
        <family val="3"/>
        <charset val="128"/>
      </rPr>
      <t>費</t>
    </r>
    <r>
      <rPr>
        <sz val="8"/>
        <rFont val="ＭＳ Ｐゴシック"/>
        <family val="3"/>
        <charset val="128"/>
      </rPr>
      <t xml:space="preserve"> </t>
    </r>
    <r>
      <rPr>
        <sz val="18"/>
        <rFont val="ＭＳ Ｐゴシック"/>
        <family val="3"/>
        <charset val="128"/>
      </rPr>
      <t>者</t>
    </r>
    <r>
      <rPr>
        <sz val="8"/>
        <rFont val="ＭＳ Ｐゴシック"/>
        <family val="3"/>
        <charset val="128"/>
      </rPr>
      <t xml:space="preserve"> </t>
    </r>
    <r>
      <rPr>
        <sz val="18"/>
        <rFont val="ＭＳ Ｐゴシック"/>
        <family val="3"/>
        <charset val="128"/>
      </rPr>
      <t>物</t>
    </r>
    <r>
      <rPr>
        <sz val="8"/>
        <rFont val="ＭＳ Ｐゴシック"/>
        <family val="3"/>
        <charset val="128"/>
      </rPr>
      <t xml:space="preserve"> </t>
    </r>
    <r>
      <rPr>
        <sz val="18"/>
        <rFont val="ＭＳ Ｐゴシック"/>
        <family val="3"/>
        <charset val="128"/>
      </rPr>
      <t>価</t>
    </r>
    <r>
      <rPr>
        <sz val="8"/>
        <rFont val="ＭＳ Ｐゴシック"/>
        <family val="3"/>
        <charset val="128"/>
      </rPr>
      <t xml:space="preserve"> </t>
    </r>
    <r>
      <rPr>
        <sz val="18"/>
        <rFont val="ＭＳ Ｐゴシック"/>
        <family val="3"/>
        <charset val="128"/>
      </rPr>
      <t>指</t>
    </r>
    <r>
      <rPr>
        <sz val="8"/>
        <rFont val="ＭＳ Ｐゴシック"/>
        <family val="3"/>
        <charset val="128"/>
      </rPr>
      <t xml:space="preserve"> </t>
    </r>
    <r>
      <rPr>
        <sz val="18"/>
        <rFont val="ＭＳ Ｐゴシック"/>
        <family val="3"/>
        <charset val="128"/>
      </rPr>
      <t>数　</t>
    </r>
    <rPh sb="5" eb="6">
      <t>ウチ</t>
    </rPh>
    <rPh sb="6" eb="8">
      <t>セイレイ</t>
    </rPh>
    <rPh sb="8" eb="10">
      <t>シテイ</t>
    </rPh>
    <rPh sb="10" eb="12">
      <t>トシ</t>
    </rPh>
    <phoneticPr fontId="20"/>
  </si>
  <si>
    <t>生鮮食品を除く総合</t>
    <rPh sb="0" eb="2">
      <t>セイセン</t>
    </rPh>
    <rPh sb="2" eb="4">
      <t>ショクヒン</t>
    </rPh>
    <rPh sb="5" eb="6">
      <t>ノゾ</t>
    </rPh>
    <rPh sb="7" eb="9">
      <t>ソウゴウ</t>
    </rPh>
    <phoneticPr fontId="79"/>
  </si>
  <si>
    <t>令和３年度平均</t>
    <rPh sb="0" eb="2">
      <t>レイワ</t>
    </rPh>
    <rPh sb="3" eb="4">
      <t>ネン</t>
    </rPh>
    <rPh sb="4" eb="5">
      <t>ド</t>
    </rPh>
    <rPh sb="5" eb="7">
      <t>ヘイキン</t>
    </rPh>
    <phoneticPr fontId="20"/>
  </si>
  <si>
    <t>（2020年＝100）</t>
  </si>
  <si>
    <t>Ⅰ　静岡市</t>
  </si>
  <si>
    <t>17年度</t>
    <rPh sb="2" eb="3">
      <t>ネン</t>
    </rPh>
    <phoneticPr fontId="20"/>
  </si>
  <si>
    <t>　　　</t>
  </si>
  <si>
    <t>持家の帰属家賃を除く住居</t>
    <rPh sb="0" eb="2">
      <t>モチイエ</t>
    </rPh>
    <rPh sb="3" eb="5">
      <t>キゾク</t>
    </rPh>
    <rPh sb="5" eb="7">
      <t>ヤチン</t>
    </rPh>
    <rPh sb="8" eb="9">
      <t>ノゾ</t>
    </rPh>
    <rPh sb="10" eb="12">
      <t>ジュウキョ</t>
    </rPh>
    <phoneticPr fontId="20"/>
  </si>
  <si>
    <t>医薬品・健康保持用摂取品</t>
    <rPh sb="0" eb="3">
      <t>イヤクヒン</t>
    </rPh>
    <rPh sb="4" eb="6">
      <t>ケンコウ</t>
    </rPh>
    <rPh sb="6" eb="8">
      <t>ホジ</t>
    </rPh>
    <rPh sb="8" eb="9">
      <t>ヨウ</t>
    </rPh>
    <rPh sb="9" eb="12">
      <t>セッシュヒン</t>
    </rPh>
    <phoneticPr fontId="20"/>
  </si>
  <si>
    <t>指数</t>
    <rPh sb="0" eb="2">
      <t>シスウ</t>
    </rPh>
    <phoneticPr fontId="20"/>
  </si>
  <si>
    <t>下　　　　　　　　　　　　　　　　　　　　　　　　　　　　　　　　　　　　　　　　　　　　　　　　　　　　　　　　　　　　　　　　　　　　　　　　　　　　　　　　　　　　　落　　　　　　　　　　　　　　　　　　　　　　　　　　　　　　　　　　　　　　　　　　　　　　　　　　　　　　　　　　　　　　　　　　　　　　　　　　　　　　　　　　　　　</t>
    <rPh sb="0" eb="1">
      <t>ゲ</t>
    </rPh>
    <rPh sb="86" eb="87">
      <t>ラク</t>
    </rPh>
    <phoneticPr fontId="20"/>
  </si>
  <si>
    <t>(被服及び履物)</t>
    <rPh sb="1" eb="3">
      <t>ヒフク</t>
    </rPh>
    <rPh sb="3" eb="4">
      <t>オヨ</t>
    </rPh>
    <rPh sb="5" eb="7">
      <t>ハキモノ</t>
    </rPh>
    <phoneticPr fontId="20"/>
  </si>
  <si>
    <t>光 熱･
水 道</t>
    <rPh sb="0" eb="1">
      <t>ヒカリ</t>
    </rPh>
    <rPh sb="2" eb="3">
      <t>ネツ</t>
    </rPh>
    <rPh sb="5" eb="6">
      <t>ミズ</t>
    </rPh>
    <rPh sb="7" eb="8">
      <t>ミチ</t>
    </rPh>
    <phoneticPr fontId="20"/>
  </si>
  <si>
    <t>　１　概況</t>
  </si>
  <si>
    <t>理美容サービス</t>
    <rPh sb="0" eb="3">
      <t>リビヨウ</t>
    </rPh>
    <phoneticPr fontId="20"/>
  </si>
  <si>
    <t>生鮮食品</t>
  </si>
  <si>
    <t>寄与度順用一覧</t>
    <rPh sb="0" eb="3">
      <t>キヨド</t>
    </rPh>
    <rPh sb="3" eb="4">
      <t>ジュン</t>
    </rPh>
    <rPh sb="4" eb="5">
      <t>ヨウ</t>
    </rPh>
    <rPh sb="5" eb="7">
      <t>イチラン</t>
    </rPh>
    <phoneticPr fontId="20"/>
  </si>
  <si>
    <t xml:space="preserve">     （２）</t>
  </si>
  <si>
    <t>持家の帰属家賃を除く家賃</t>
  </si>
  <si>
    <t>寄与率</t>
    <rPh sb="0" eb="3">
      <t>キヨリツ</t>
    </rPh>
    <phoneticPr fontId="20"/>
  </si>
  <si>
    <t>交 通･
通 信</t>
    <rPh sb="0" eb="1">
      <t>コウ</t>
    </rPh>
    <rPh sb="2" eb="3">
      <t>ツウ</t>
    </rPh>
    <rPh sb="5" eb="6">
      <t>ツウ</t>
    </rPh>
    <rPh sb="7" eb="8">
      <t>シン</t>
    </rPh>
    <phoneticPr fontId="20"/>
  </si>
  <si>
    <t>生鮮食品及びエネルギーを除く総合</t>
    <rPh sb="0" eb="2">
      <t>セイセン</t>
    </rPh>
    <rPh sb="2" eb="4">
      <t>ショクヒン</t>
    </rPh>
    <rPh sb="4" eb="5">
      <t>オヨ</t>
    </rPh>
    <rPh sb="12" eb="13">
      <t>ノゾ</t>
    </rPh>
    <rPh sb="14" eb="16">
      <t>ソウゴウ</t>
    </rPh>
    <phoneticPr fontId="20"/>
  </si>
  <si>
    <t>https://www.stat.go.jp/data/cpi/index.html</t>
  </si>
  <si>
    <t>浜松市消費者物価指数の推移</t>
    <rPh sb="0" eb="3">
      <t>ハママツシ</t>
    </rPh>
    <rPh sb="3" eb="6">
      <t>ショウヒシャ</t>
    </rPh>
    <rPh sb="6" eb="8">
      <t>ブッカ</t>
    </rPh>
    <rPh sb="8" eb="10">
      <t>シスウ</t>
    </rPh>
    <rPh sb="11" eb="13">
      <t>スイイ</t>
    </rPh>
    <phoneticPr fontId="20"/>
  </si>
  <si>
    <t>３　10大費目指数の動き</t>
    <rPh sb="4" eb="5">
      <t>ダイ</t>
    </rPh>
    <rPh sb="5" eb="7">
      <t>ヒモク</t>
    </rPh>
    <rPh sb="7" eb="9">
      <t>シスウ</t>
    </rPh>
    <rPh sb="10" eb="11">
      <t>ウゴ</t>
    </rPh>
    <phoneticPr fontId="20"/>
  </si>
  <si>
    <t>家具・家事用品</t>
    <rPh sb="0" eb="2">
      <t>カグ</t>
    </rPh>
    <rPh sb="3" eb="5">
      <t>カジ</t>
    </rPh>
    <rPh sb="5" eb="7">
      <t>ヨウヒン</t>
    </rPh>
    <phoneticPr fontId="20"/>
  </si>
  <si>
    <t>教 養　　娯 楽</t>
    <rPh sb="0" eb="1">
      <t>キョウ</t>
    </rPh>
    <rPh sb="2" eb="3">
      <t>オサム</t>
    </rPh>
    <rPh sb="5" eb="6">
      <t>ゴ</t>
    </rPh>
    <rPh sb="7" eb="8">
      <t>ラク</t>
    </rPh>
    <phoneticPr fontId="20"/>
  </si>
  <si>
    <t>総 合</t>
    <rPh sb="0" eb="1">
      <t>フサ</t>
    </rPh>
    <rPh sb="2" eb="3">
      <t>ゴウ</t>
    </rPh>
    <phoneticPr fontId="20"/>
  </si>
  <si>
    <t>23年度</t>
    <rPh sb="2" eb="3">
      <t>ネン</t>
    </rPh>
    <phoneticPr fontId="79"/>
  </si>
  <si>
    <t>13年度</t>
    <rPh sb="2" eb="3">
      <t>ネン</t>
    </rPh>
    <phoneticPr fontId="20"/>
  </si>
  <si>
    <t>住居</t>
  </si>
  <si>
    <t xml:space="preserve">     （３）</t>
  </si>
  <si>
    <t xml:space="preserve">    負担すべき土地代や住宅修繕費などを除いた民営家賃に相当するものです。</t>
  </si>
  <si>
    <t>生 鮮
食 品</t>
    <rPh sb="0" eb="1">
      <t>ショウ</t>
    </rPh>
    <rPh sb="2" eb="3">
      <t>アラタ</t>
    </rPh>
    <rPh sb="4" eb="5">
      <t>ショク</t>
    </rPh>
    <rPh sb="6" eb="7">
      <t>シナ</t>
    </rPh>
    <phoneticPr fontId="20"/>
  </si>
  <si>
    <t>生鮮食品及びエネルギーを
除く総合</t>
    <rPh sb="0" eb="2">
      <t>セイセン</t>
    </rPh>
    <rPh sb="2" eb="4">
      <t>ショクヒン</t>
    </rPh>
    <rPh sb="4" eb="5">
      <t>オヨ</t>
    </rPh>
    <rPh sb="13" eb="14">
      <t>ノゾ</t>
    </rPh>
    <rPh sb="15" eb="17">
      <t>ソウゴウ</t>
    </rPh>
    <phoneticPr fontId="20"/>
  </si>
  <si>
    <t>他の光熱</t>
    <rPh sb="0" eb="1">
      <t>タ</t>
    </rPh>
    <rPh sb="2" eb="4">
      <t>コウネツ</t>
    </rPh>
    <phoneticPr fontId="20"/>
  </si>
  <si>
    <t>被服関連サービス</t>
    <rPh sb="0" eb="2">
      <t>ヒフク</t>
    </rPh>
    <rPh sb="2" eb="4">
      <t>カンレン</t>
    </rPh>
    <phoneticPr fontId="20"/>
  </si>
  <si>
    <t>27年</t>
    <rPh sb="2" eb="3">
      <t>ネン</t>
    </rPh>
    <phoneticPr fontId="20"/>
  </si>
  <si>
    <t>洋服</t>
  </si>
  <si>
    <t>≪別掲≫</t>
  </si>
  <si>
    <t>１ 本報告書は、総務省統計局の「小売物価統計調査」の調査票情報に基づき、作成しています。</t>
  </si>
  <si>
    <t>被 服
及 び
履 物</t>
    <rPh sb="0" eb="1">
      <t>ヒ</t>
    </rPh>
    <rPh sb="2" eb="3">
      <t>フク</t>
    </rPh>
    <rPh sb="4" eb="5">
      <t>オヨ</t>
    </rPh>
    <rPh sb="8" eb="9">
      <t>クツ</t>
    </rPh>
    <rPh sb="10" eb="11">
      <t>ブツ</t>
    </rPh>
    <phoneticPr fontId="20"/>
  </si>
  <si>
    <t>令和元年度</t>
    <rPh sb="0" eb="2">
      <t>レイワ</t>
    </rPh>
    <rPh sb="2" eb="4">
      <t>ガンネン</t>
    </rPh>
    <phoneticPr fontId="79"/>
  </si>
  <si>
    <t>3年度</t>
    <rPh sb="1" eb="2">
      <t>トシ</t>
    </rPh>
    <phoneticPr fontId="20"/>
  </si>
  <si>
    <t>飲料</t>
    <rPh sb="0" eb="2">
      <t>インリョウ</t>
    </rPh>
    <phoneticPr fontId="20"/>
  </si>
  <si>
    <t>年</t>
    <rPh sb="0" eb="1">
      <t>ネン</t>
    </rPh>
    <phoneticPr fontId="79"/>
  </si>
  <si>
    <t>油脂・調味料</t>
    <rPh sb="0" eb="2">
      <t>ユシ</t>
    </rPh>
    <rPh sb="3" eb="6">
      <t>チョウミリョウ</t>
    </rPh>
    <phoneticPr fontId="20"/>
  </si>
  <si>
    <t>野菜・海藻</t>
    <rPh sb="0" eb="2">
      <t>ヤサイ</t>
    </rPh>
    <rPh sb="3" eb="5">
      <t>カイソウ</t>
    </rPh>
    <phoneticPr fontId="20"/>
  </si>
  <si>
    <t>生鮮食品及びエネルギー
を除く総合</t>
    <rPh sb="0" eb="2">
      <t>セイセン</t>
    </rPh>
    <rPh sb="2" eb="4">
      <t>ショクヒン</t>
    </rPh>
    <rPh sb="4" eb="5">
      <t>オヨ</t>
    </rPh>
    <rPh sb="13" eb="14">
      <t>ノゾ</t>
    </rPh>
    <rPh sb="15" eb="17">
      <t>ソウゴウ</t>
    </rPh>
    <phoneticPr fontId="20"/>
  </si>
  <si>
    <t>令和5年4月28日</t>
    <rPh sb="0" eb="2">
      <t>レイワ</t>
    </rPh>
    <rPh sb="3" eb="4">
      <t>ネン</t>
    </rPh>
    <rPh sb="5" eb="6">
      <t>ガツ</t>
    </rPh>
    <rPh sb="8" eb="9">
      <t>ニチ</t>
    </rPh>
    <phoneticPr fontId="20"/>
  </si>
  <si>
    <t>住 居</t>
    <rPh sb="0" eb="1">
      <t>ジュウ</t>
    </rPh>
    <rPh sb="2" eb="3">
      <t>キョ</t>
    </rPh>
    <phoneticPr fontId="20"/>
  </si>
  <si>
    <t>食 料</t>
    <rPh sb="0" eb="1">
      <t>ショク</t>
    </rPh>
    <rPh sb="2" eb="3">
      <t>リョウ</t>
    </rPh>
    <phoneticPr fontId="20"/>
  </si>
  <si>
    <t>-8.8% (-0.12）</t>
  </si>
  <si>
    <t>家 具･
家 事
用 品</t>
    <rPh sb="0" eb="1">
      <t>イエ</t>
    </rPh>
    <rPh sb="2" eb="3">
      <t>グ</t>
    </rPh>
    <rPh sb="5" eb="6">
      <t>イエ</t>
    </rPh>
    <rPh sb="7" eb="8">
      <t>コト</t>
    </rPh>
    <rPh sb="9" eb="10">
      <t>ヨウ</t>
    </rPh>
    <rPh sb="11" eb="12">
      <t>シナ</t>
    </rPh>
    <phoneticPr fontId="20"/>
  </si>
  <si>
    <t>25年度</t>
    <rPh sb="2" eb="3">
      <t>ネン</t>
    </rPh>
    <phoneticPr fontId="79"/>
  </si>
  <si>
    <t>17.7%   (0.21）</t>
  </si>
  <si>
    <t>保健医療用品・器具</t>
  </si>
  <si>
    <t>上
昇</t>
    <rPh sb="0" eb="1">
      <t>ウエ</t>
    </rPh>
    <rPh sb="2" eb="3">
      <t>ノボル</t>
    </rPh>
    <phoneticPr fontId="20"/>
  </si>
  <si>
    <t>総合</t>
    <rPh sb="0" eb="1">
      <t>フサ</t>
    </rPh>
    <rPh sb="1" eb="2">
      <t>ゴウ</t>
    </rPh>
    <phoneticPr fontId="20"/>
  </si>
  <si>
    <t>　２  総合、生鮮食品を除く総合、生鮮食品及びエネルギーを除く総合の指数、前年度比</t>
    <rPh sb="4" eb="6">
      <t>ソウゴウ</t>
    </rPh>
    <rPh sb="7" eb="9">
      <t>セイセン</t>
    </rPh>
    <rPh sb="9" eb="11">
      <t>ショクヒン</t>
    </rPh>
    <rPh sb="12" eb="13">
      <t>ノゾ</t>
    </rPh>
    <rPh sb="14" eb="16">
      <t>ソウゴウ</t>
    </rPh>
    <rPh sb="17" eb="19">
      <t>セイセン</t>
    </rPh>
    <rPh sb="19" eb="21">
      <t>ショクヒン</t>
    </rPh>
    <rPh sb="37" eb="39">
      <t>ゼンネン</t>
    </rPh>
    <rPh sb="39" eb="40">
      <t>ド</t>
    </rPh>
    <rPh sb="40" eb="41">
      <t>ヒ</t>
    </rPh>
    <phoneticPr fontId="20"/>
  </si>
  <si>
    <t>-</t>
  </si>
  <si>
    <t>授業料等</t>
  </si>
  <si>
    <r>
      <t>生鮮食品を除く総合指数</t>
    </r>
    <r>
      <rPr>
        <sz val="10.5"/>
        <rFont val="ＭＳ Ｐ明朝"/>
        <family val="1"/>
        <charset val="128"/>
      </rPr>
      <t>は</t>
    </r>
    <r>
      <rPr>
        <b/>
        <sz val="10.5"/>
        <rFont val="ＭＳ Ｐゴシック"/>
        <family val="3"/>
        <charset val="128"/>
      </rPr>
      <t>103.8</t>
    </r>
    <r>
      <rPr>
        <sz val="10.5"/>
        <rFont val="ＭＳ Ｐ明朝"/>
        <family val="1"/>
        <charset val="128"/>
      </rPr>
      <t>となり、前年度比は</t>
    </r>
    <r>
      <rPr>
        <b/>
        <sz val="10.5"/>
        <rFont val="ＭＳ Ｐゴシック"/>
        <family val="3"/>
        <charset val="128"/>
      </rPr>
      <t>3.4％の上昇</t>
    </r>
    <r>
      <rPr>
        <sz val="10.5"/>
        <rFont val="ＭＳ Ｐ明朝"/>
        <family val="1"/>
        <charset val="128"/>
      </rPr>
      <t>となった。</t>
    </r>
    <rPh sb="21" eb="23">
      <t>ゼンネン</t>
    </rPh>
    <rPh sb="23" eb="24">
      <t>ド</t>
    </rPh>
    <rPh sb="24" eb="25">
      <t>ヒ</t>
    </rPh>
    <rPh sb="31" eb="33">
      <t>ジョウショウ</t>
    </rPh>
    <phoneticPr fontId="20"/>
  </si>
  <si>
    <t>(教育)</t>
    <rPh sb="1" eb="3">
      <t>キョウイク</t>
    </rPh>
    <phoneticPr fontId="20"/>
  </si>
  <si>
    <t>生鮮食品を除く総合</t>
    <rPh sb="0" eb="2">
      <t>セイセン</t>
    </rPh>
    <rPh sb="2" eb="4">
      <t>ショクヒン</t>
    </rPh>
    <rPh sb="5" eb="6">
      <t>ノゾ</t>
    </rPh>
    <rPh sb="7" eb="9">
      <t>ソウゴウ</t>
    </rPh>
    <phoneticPr fontId="20"/>
  </si>
  <si>
    <t>保 健　　　医 療</t>
    <rPh sb="0" eb="1">
      <t>タモツ</t>
    </rPh>
    <rPh sb="2" eb="3">
      <t>ケン</t>
    </rPh>
    <rPh sb="6" eb="7">
      <t>イ</t>
    </rPh>
    <rPh sb="8" eb="9">
      <t>リョウ</t>
    </rPh>
    <phoneticPr fontId="20"/>
  </si>
  <si>
    <t>(諸雑費)</t>
    <rPh sb="1" eb="4">
      <t>ショザッピ</t>
    </rPh>
    <phoneticPr fontId="20"/>
  </si>
  <si>
    <t>保健医療サービス</t>
    <rPh sb="0" eb="2">
      <t>ホケン</t>
    </rPh>
    <rPh sb="2" eb="4">
      <t>イリョウ</t>
    </rPh>
    <phoneticPr fontId="20"/>
  </si>
  <si>
    <t>身の回り用品</t>
    <rPh sb="0" eb="1">
      <t>ミ</t>
    </rPh>
    <rPh sb="2" eb="3">
      <t>マワ</t>
    </rPh>
    <rPh sb="4" eb="6">
      <t>ヨウヒン</t>
    </rPh>
    <phoneticPr fontId="20"/>
  </si>
  <si>
    <t>総合</t>
    <rPh sb="0" eb="2">
      <t>ソウゴウ</t>
    </rPh>
    <phoneticPr fontId="20"/>
  </si>
  <si>
    <t>諸雑費</t>
    <rPh sb="0" eb="1">
      <t>ショ</t>
    </rPh>
    <rPh sb="1" eb="3">
      <t>ザッピ</t>
    </rPh>
    <phoneticPr fontId="20"/>
  </si>
  <si>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20"/>
  </si>
  <si>
    <t>履物類</t>
    <rPh sb="0" eb="2">
      <t>ハキモノ</t>
    </rPh>
    <rPh sb="2" eb="3">
      <t>ルイ</t>
    </rPh>
    <phoneticPr fontId="20"/>
  </si>
  <si>
    <t>生鮮果物</t>
  </si>
  <si>
    <t>食料（酒類を除く）及び
エネルギーを除く総合</t>
    <rPh sb="0" eb="2">
      <t>ショクリョウ</t>
    </rPh>
    <rPh sb="3" eb="5">
      <t>シュルイ</t>
    </rPh>
    <rPh sb="6" eb="7">
      <t>ノゾ</t>
    </rPh>
    <rPh sb="9" eb="10">
      <t>オヨ</t>
    </rPh>
    <rPh sb="18" eb="19">
      <t>ノゾ</t>
    </rPh>
    <rPh sb="20" eb="22">
      <t>ソウゴウ</t>
    </rPh>
    <phoneticPr fontId="20"/>
  </si>
  <si>
    <t>家事用消耗品</t>
    <rPh sb="0" eb="2">
      <t>カジ</t>
    </rPh>
    <rPh sb="2" eb="3">
      <t>ヨウ</t>
    </rPh>
    <rPh sb="3" eb="6">
      <t>ショウモウヒン</t>
    </rPh>
    <phoneticPr fontId="20"/>
  </si>
  <si>
    <t>指 数</t>
    <rPh sb="0" eb="1">
      <t>ユビ</t>
    </rPh>
    <rPh sb="2" eb="3">
      <t>カズ</t>
    </rPh>
    <phoneticPr fontId="20"/>
  </si>
  <si>
    <t>寄与度</t>
    <rPh sb="0" eb="3">
      <t>キヨド</t>
    </rPh>
    <phoneticPr fontId="20"/>
  </si>
  <si>
    <t>チョコレート、ポテトチップス</t>
  </si>
  <si>
    <t>24年度</t>
    <rPh sb="2" eb="3">
      <t>ネン</t>
    </rPh>
    <phoneticPr fontId="79"/>
  </si>
  <si>
    <t>設備修繕・維持</t>
    <rPh sb="0" eb="2">
      <t>セツビ</t>
    </rPh>
    <rPh sb="2" eb="4">
      <t>シュウゼン</t>
    </rPh>
    <rPh sb="5" eb="7">
      <t>イジ</t>
    </rPh>
    <phoneticPr fontId="20"/>
  </si>
  <si>
    <t>3.6%   （0.17）</t>
  </si>
  <si>
    <t>下着類</t>
  </si>
  <si>
    <t xml:space="preserve"> （2020年=100）</t>
  </si>
  <si>
    <t>書籍・他の印刷物</t>
  </si>
  <si>
    <t>令和</t>
    <rPh sb="0" eb="2">
      <t>レイワ</t>
    </rPh>
    <phoneticPr fontId="20"/>
  </si>
  <si>
    <t>酒類</t>
    <rPh sb="0" eb="1">
      <t>サケ</t>
    </rPh>
    <rPh sb="1" eb="2">
      <t>ルイ</t>
    </rPh>
    <phoneticPr fontId="20"/>
  </si>
  <si>
    <t>食料</t>
    <rPh sb="0" eb="2">
      <t>ショクリョウ</t>
    </rPh>
    <phoneticPr fontId="20"/>
  </si>
  <si>
    <t>室内装備品</t>
  </si>
  <si>
    <t>野菜・海藻</t>
  </si>
  <si>
    <t>書籍・他の印刷物</t>
    <rPh sb="0" eb="2">
      <t>ショセキ</t>
    </rPh>
    <rPh sb="3" eb="4">
      <t>ホカ</t>
    </rPh>
    <rPh sb="5" eb="8">
      <t>インサツブツ</t>
    </rPh>
    <phoneticPr fontId="20"/>
  </si>
  <si>
    <t>穀類</t>
  </si>
  <si>
    <t>家事用消耗品</t>
  </si>
  <si>
    <t>　　総合指数への寄与が大きかった中分類の項目</t>
  </si>
  <si>
    <t>24.6%   (0.88）</t>
  </si>
  <si>
    <t>教科書・学習参考教材</t>
    <rPh sb="0" eb="3">
      <t>キョウカショ</t>
    </rPh>
    <rPh sb="4" eb="6">
      <t>ガクシュウ</t>
    </rPh>
    <rPh sb="6" eb="8">
      <t>サンコウ</t>
    </rPh>
    <rPh sb="8" eb="10">
      <t>キョウザイ</t>
    </rPh>
    <phoneticPr fontId="20"/>
  </si>
  <si>
    <t>中分類</t>
    <rPh sb="0" eb="3">
      <t>チュウブンルイ</t>
    </rPh>
    <phoneticPr fontId="20"/>
  </si>
  <si>
    <t xml:space="preserve">  (10大費目)</t>
    <rPh sb="5" eb="6">
      <t>ダイ</t>
    </rPh>
    <rPh sb="6" eb="8">
      <t>ヒモク</t>
    </rPh>
    <phoneticPr fontId="20"/>
  </si>
  <si>
    <t>他の諸雑費</t>
    <rPh sb="0" eb="1">
      <t>タ</t>
    </rPh>
    <rPh sb="2" eb="3">
      <t>ショ</t>
    </rPh>
    <rPh sb="3" eb="5">
      <t>ザッピ</t>
    </rPh>
    <phoneticPr fontId="20"/>
  </si>
  <si>
    <t>衣料</t>
  </si>
  <si>
    <t>30年度</t>
    <rPh sb="2" eb="3">
      <t>ネン</t>
    </rPh>
    <phoneticPr fontId="20"/>
  </si>
  <si>
    <t>光熱・水道</t>
  </si>
  <si>
    <t>教育</t>
  </si>
  <si>
    <t>主な品目</t>
    <rPh sb="0" eb="1">
      <t>オモ</t>
    </rPh>
    <rPh sb="2" eb="4">
      <t>ヒンモク</t>
    </rPh>
    <phoneticPr fontId="20"/>
  </si>
  <si>
    <t>　　</t>
  </si>
  <si>
    <t>◎ 利用上の注意</t>
  </si>
  <si>
    <t>(光熱・水道)</t>
    <rPh sb="1" eb="3">
      <t>コウネツ</t>
    </rPh>
    <rPh sb="4" eb="6">
      <t>スイドウ</t>
    </rPh>
    <phoneticPr fontId="20"/>
  </si>
  <si>
    <t>上昇</t>
    <rPh sb="0" eb="1">
      <t>ウエ</t>
    </rPh>
    <rPh sb="1" eb="2">
      <t>ノボル</t>
    </rPh>
    <phoneticPr fontId="20"/>
  </si>
  <si>
    <t>　 基準時加重相対法算式(ラスパイレス型)によります。</t>
  </si>
  <si>
    <t>6.5%   （0.16）</t>
  </si>
  <si>
    <t>火災・地震保険料</t>
    <rPh sb="0" eb="2">
      <t>カサイ</t>
    </rPh>
    <rPh sb="3" eb="5">
      <t>ジシン</t>
    </rPh>
    <rPh sb="5" eb="8">
      <t>ホケンリョウ</t>
    </rPh>
    <phoneticPr fontId="20"/>
  </si>
  <si>
    <t>菓子類</t>
    <rPh sb="0" eb="3">
      <t>カシルイ</t>
    </rPh>
    <phoneticPr fontId="20"/>
  </si>
  <si>
    <t>(食料)</t>
    <rPh sb="1" eb="3">
      <t>ショクリョウ</t>
    </rPh>
    <phoneticPr fontId="20"/>
  </si>
  <si>
    <t>肉類</t>
    <rPh sb="0" eb="2">
      <t>ニクルイ</t>
    </rPh>
    <phoneticPr fontId="20"/>
  </si>
  <si>
    <t>乳卵類</t>
    <rPh sb="0" eb="1">
      <t>ニュウ</t>
    </rPh>
    <rPh sb="1" eb="2">
      <t>タマゴ</t>
    </rPh>
    <rPh sb="2" eb="3">
      <t>ルイ</t>
    </rPh>
    <phoneticPr fontId="20"/>
  </si>
  <si>
    <t>国ﾃﾞｰﾀ</t>
    <rPh sb="0" eb="1">
      <t>クニ</t>
    </rPh>
    <phoneticPr fontId="20"/>
  </si>
  <si>
    <t>外食</t>
    <rPh sb="0" eb="2">
      <t>ガイショク</t>
    </rPh>
    <phoneticPr fontId="20"/>
  </si>
  <si>
    <t>調理食品</t>
    <rPh sb="0" eb="2">
      <t>チョウリ</t>
    </rPh>
    <rPh sb="2" eb="4">
      <t>ショクヒン</t>
    </rPh>
    <phoneticPr fontId="20"/>
  </si>
  <si>
    <t>家庭用耐久財</t>
    <rPh sb="0" eb="3">
      <t>カテイヨウ</t>
    </rPh>
    <rPh sb="3" eb="6">
      <t>タイキュウザイ</t>
    </rPh>
    <phoneticPr fontId="20"/>
  </si>
  <si>
    <t>他の被服類</t>
    <rPh sb="0" eb="1">
      <t>ホカ</t>
    </rPh>
    <rPh sb="2" eb="5">
      <t>ヒフクルイ</t>
    </rPh>
    <phoneticPr fontId="20"/>
  </si>
  <si>
    <t>(家具・家事用品)</t>
    <rPh sb="1" eb="3">
      <t>カグ</t>
    </rPh>
    <rPh sb="4" eb="6">
      <t>カジ</t>
    </rPh>
    <rPh sb="6" eb="8">
      <t>ヨウヒン</t>
    </rPh>
    <phoneticPr fontId="20"/>
  </si>
  <si>
    <t>生鮮野菜</t>
    <rPh sb="0" eb="2">
      <t>セイセン</t>
    </rPh>
    <rPh sb="2" eb="4">
      <t>ヤサイ</t>
    </rPh>
    <phoneticPr fontId="20"/>
  </si>
  <si>
    <t>4年度</t>
    <rPh sb="1" eb="3">
      <t>ネンド</t>
    </rPh>
    <phoneticPr fontId="20"/>
  </si>
  <si>
    <t>光熱・水道</t>
    <rPh sb="0" eb="2">
      <t>コウネツ</t>
    </rPh>
    <rPh sb="3" eb="5">
      <t>スイドウ</t>
    </rPh>
    <phoneticPr fontId="20"/>
  </si>
  <si>
    <t>(住居)</t>
    <rPh sb="1" eb="3">
      <t>ジュウキョ</t>
    </rPh>
    <phoneticPr fontId="20"/>
  </si>
  <si>
    <t>(教養娯楽)</t>
    <rPh sb="1" eb="3">
      <t>キョウヨウ</t>
    </rPh>
    <rPh sb="3" eb="5">
      <t>ゴラク</t>
    </rPh>
    <phoneticPr fontId="20"/>
  </si>
  <si>
    <t>教養娯楽用品</t>
    <rPh sb="0" eb="2">
      <t>キョウヨウ</t>
    </rPh>
    <rPh sb="2" eb="4">
      <t>ゴラク</t>
    </rPh>
    <rPh sb="4" eb="6">
      <t>ヨウヒン</t>
    </rPh>
    <phoneticPr fontId="20"/>
  </si>
  <si>
    <t>上下水道料</t>
    <rPh sb="0" eb="4">
      <t>ジョウゲスイドウ</t>
    </rPh>
    <rPh sb="4" eb="5">
      <t>リョウ</t>
    </rPh>
    <phoneticPr fontId="20"/>
  </si>
  <si>
    <t>乳卵類</t>
    <rPh sb="0" eb="1">
      <t>ニュウ</t>
    </rPh>
    <rPh sb="1" eb="2">
      <t>ラン</t>
    </rPh>
    <rPh sb="2" eb="3">
      <t>ルイ</t>
    </rPh>
    <phoneticPr fontId="20"/>
  </si>
  <si>
    <t>前年度比(%)</t>
    <rPh sb="0" eb="2">
      <t>ゼンネン</t>
    </rPh>
    <rPh sb="2" eb="3">
      <t>ド</t>
    </rPh>
    <rPh sb="3" eb="4">
      <t>ヒ</t>
    </rPh>
    <phoneticPr fontId="20"/>
  </si>
  <si>
    <t>(交通・通信)</t>
    <rPh sb="1" eb="3">
      <t>コウツウ</t>
    </rPh>
    <rPh sb="4" eb="6">
      <t>ツウシン</t>
    </rPh>
    <phoneticPr fontId="20"/>
  </si>
  <si>
    <t>授業料等</t>
    <rPh sb="0" eb="3">
      <t>ジュギョウリョウ</t>
    </rPh>
    <rPh sb="3" eb="4">
      <t>トウ</t>
    </rPh>
    <phoneticPr fontId="20"/>
  </si>
  <si>
    <t>肉類</t>
  </si>
  <si>
    <t>教養娯楽サービス</t>
    <rPh sb="0" eb="2">
      <t>キョウヨウ</t>
    </rPh>
    <rPh sb="2" eb="4">
      <t>ゴラク</t>
    </rPh>
    <phoneticPr fontId="20"/>
  </si>
  <si>
    <t>生鮮食品</t>
    <rPh sb="0" eb="2">
      <t>セイセン</t>
    </rPh>
    <rPh sb="2" eb="4">
      <t>ショクヒン</t>
    </rPh>
    <phoneticPr fontId="20"/>
  </si>
  <si>
    <t>電気代</t>
    <rPh sb="0" eb="3">
      <t>デンキダイ</t>
    </rPh>
    <phoneticPr fontId="20"/>
  </si>
  <si>
    <t>自動車等関係費</t>
    <rPh sb="0" eb="3">
      <t>ジドウシャ</t>
    </rPh>
    <rPh sb="3" eb="4">
      <t>トウ</t>
    </rPh>
    <rPh sb="4" eb="7">
      <t>カンケイヒ</t>
    </rPh>
    <phoneticPr fontId="20"/>
  </si>
  <si>
    <t>生鮮魚介</t>
    <rPh sb="0" eb="2">
      <t>セイセン</t>
    </rPh>
    <rPh sb="2" eb="4">
      <t>ギョカイ</t>
    </rPh>
    <phoneticPr fontId="20"/>
  </si>
  <si>
    <t>21年度</t>
    <rPh sb="2" eb="3">
      <t>ネン</t>
    </rPh>
    <phoneticPr fontId="20"/>
  </si>
  <si>
    <t>Ⅱ　浜松市</t>
  </si>
  <si>
    <t>30年度</t>
    <rPh sb="2" eb="3">
      <t>ネン</t>
    </rPh>
    <phoneticPr fontId="79"/>
  </si>
  <si>
    <t>設備修繕・維持</t>
  </si>
  <si>
    <t>上下水道料</t>
    <rPh sb="0" eb="2">
      <t>ジョウゲ</t>
    </rPh>
    <rPh sb="2" eb="4">
      <t>スイドウ</t>
    </rPh>
    <rPh sb="4" eb="5">
      <t>リョウ</t>
    </rPh>
    <phoneticPr fontId="20"/>
  </si>
  <si>
    <t>令和元年度</t>
    <rPh sb="0" eb="2">
      <t>レイワ</t>
    </rPh>
    <rPh sb="2" eb="4">
      <t>ガンネン</t>
    </rPh>
    <phoneticPr fontId="20"/>
  </si>
  <si>
    <t>果物</t>
    <rPh sb="0" eb="2">
      <t>クダモノ</t>
    </rPh>
    <phoneticPr fontId="20"/>
  </si>
  <si>
    <t>前年度比（%）</t>
    <rPh sb="0" eb="2">
      <t>ゼンネン</t>
    </rPh>
    <rPh sb="3" eb="4">
      <t>ヒ</t>
    </rPh>
    <phoneticPr fontId="20"/>
  </si>
  <si>
    <t xml:space="preserve">- </t>
  </si>
  <si>
    <t>魚介類</t>
    <rPh sb="0" eb="3">
      <t>ギョカイルイ</t>
    </rPh>
    <phoneticPr fontId="20"/>
  </si>
  <si>
    <t>シャツ・セーター・下着類</t>
    <rPh sb="9" eb="12">
      <t>シタギルイ</t>
    </rPh>
    <phoneticPr fontId="20"/>
  </si>
  <si>
    <t xml:space="preserve"> </t>
  </si>
  <si>
    <t>生鮮果物</t>
    <rPh sb="0" eb="2">
      <t>セイセン</t>
    </rPh>
    <rPh sb="2" eb="4">
      <t>クダモノ</t>
    </rPh>
    <phoneticPr fontId="20"/>
  </si>
  <si>
    <t>家事雑貨</t>
    <rPh sb="0" eb="2">
      <t>カジ</t>
    </rPh>
    <rPh sb="2" eb="4">
      <t>ザッカ</t>
    </rPh>
    <phoneticPr fontId="20"/>
  </si>
  <si>
    <t>下
落　　　　　　　　　　　　　　　　　　　　　　　　　　　　　　　　　　　　　　　　　　　　　　　　　　　　　　　　　　　　　　　　　　　　　　　　　　　　　　　　　　</t>
    <rPh sb="0" eb="1">
      <t>シタ</t>
    </rPh>
    <rPh sb="2" eb="3">
      <t>オチル</t>
    </rPh>
    <phoneticPr fontId="20"/>
  </si>
  <si>
    <t>交通</t>
    <rPh sb="0" eb="2">
      <t>コウツウ</t>
    </rPh>
    <phoneticPr fontId="20"/>
  </si>
  <si>
    <t>４ 変化率及び寄与度は、端数処理前の指数値を用いて計算しているため、公表された指数値を</t>
  </si>
  <si>
    <t xml:space="preserve">   用いて計算した値とは一致しない場合があります。</t>
  </si>
  <si>
    <t>◎ 参考URL</t>
  </si>
  <si>
    <t>29年度</t>
    <rPh sb="2" eb="3">
      <t>ネン</t>
    </rPh>
    <phoneticPr fontId="79"/>
  </si>
  <si>
    <t>　　この資料のデータは、次のＵＲＬからダウンロードできます。</t>
  </si>
  <si>
    <t>補習教育</t>
    <rPh sb="0" eb="2">
      <t>ホシュウ</t>
    </rPh>
    <rPh sb="2" eb="4">
      <t>キョウイク</t>
    </rPh>
    <phoneticPr fontId="20"/>
  </si>
  <si>
    <r>
      <t>　</t>
    </r>
    <r>
      <rPr>
        <sz val="11"/>
        <rFont val="ＭＳ Ｐ明朝"/>
        <family val="1"/>
        <charset val="128"/>
      </rPr>
      <t>　　統計センターしずおか　　</t>
    </r>
    <r>
      <rPr>
        <sz val="11"/>
        <rFont val="ＭＳ Ｐゴシック"/>
        <family val="3"/>
        <charset val="128"/>
      </rPr>
      <t>https://toukei.pref.shizuoka.jp/</t>
    </r>
  </si>
  <si>
    <t>医薬品・健康保持用摂取品</t>
    <rPh sb="1" eb="3">
      <t>ヤクヒン</t>
    </rPh>
    <phoneticPr fontId="20"/>
  </si>
  <si>
    <t>　　　　　　分野一覧→物価・家計→小売物価統計調査</t>
  </si>
  <si>
    <t>26年度</t>
    <rPh sb="2" eb="3">
      <t>ネン</t>
    </rPh>
    <phoneticPr fontId="79"/>
  </si>
  <si>
    <t>家賃</t>
    <rPh sb="0" eb="2">
      <t>ヤチン</t>
    </rPh>
    <phoneticPr fontId="20"/>
  </si>
  <si>
    <t>生鮮魚介</t>
  </si>
  <si>
    <t>　 　* 詳細については、総務省統計局のホームページを参照してください。</t>
  </si>
  <si>
    <t>２ 指数の基準時及びウエイトの算定期間は、2020年の１年間であり、指数の算定は、</t>
  </si>
  <si>
    <t>交通</t>
  </si>
  <si>
    <t>5.8%   (0.24）</t>
  </si>
  <si>
    <t>家事サービス</t>
  </si>
  <si>
    <t>　　静　　岡　　市</t>
    <rPh sb="2" eb="3">
      <t>シズ</t>
    </rPh>
    <rPh sb="5" eb="6">
      <t>オカ</t>
    </rPh>
    <rPh sb="8" eb="9">
      <t>シ</t>
    </rPh>
    <phoneticPr fontId="20"/>
  </si>
  <si>
    <t>(2020年=100)</t>
    <rPh sb="5" eb="6">
      <t>ネン</t>
    </rPh>
    <phoneticPr fontId="20"/>
  </si>
  <si>
    <t>ウエイト</t>
  </si>
  <si>
    <t>酒類</t>
  </si>
  <si>
    <t>3年度</t>
    <rPh sb="1" eb="2">
      <t>ネン</t>
    </rPh>
    <phoneticPr fontId="20"/>
  </si>
  <si>
    <t>持家の帰属家賃を除く総合</t>
    <rPh sb="8" eb="9">
      <t>ノゾ</t>
    </rPh>
    <rPh sb="10" eb="12">
      <t>ソウゴウ</t>
    </rPh>
    <phoneticPr fontId="20"/>
  </si>
  <si>
    <t>家庭用耐久財</t>
  </si>
  <si>
    <t>持 家 の 帰 属 家 賃 及 び生鮮食品を除く総合</t>
    <rPh sb="17" eb="19">
      <t>セイセン</t>
    </rPh>
    <rPh sb="19" eb="21">
      <t>ショクヒン</t>
    </rPh>
    <rPh sb="22" eb="23">
      <t>ノゾ</t>
    </rPh>
    <rPh sb="24" eb="26">
      <t>ソウゴウ</t>
    </rPh>
    <phoneticPr fontId="20"/>
  </si>
  <si>
    <t>履物類</t>
  </si>
  <si>
    <t>生鮮食品を除く食料</t>
    <rPh sb="0" eb="2">
      <t>セイセン</t>
    </rPh>
    <rPh sb="2" eb="4">
      <t>ショクヒン</t>
    </rPh>
    <rPh sb="5" eb="6">
      <t>ノゾ</t>
    </rPh>
    <rPh sb="7" eb="9">
      <t>ショクリョウ</t>
    </rPh>
    <phoneticPr fontId="20"/>
  </si>
  <si>
    <t>穀類</t>
    <rPh sb="0" eb="2">
      <t>コクルイ</t>
    </rPh>
    <phoneticPr fontId="20"/>
  </si>
  <si>
    <t>教養娯楽用品</t>
  </si>
  <si>
    <t>持家の帰属家賃を除く家賃</t>
    <rPh sb="0" eb="2">
      <t>モチイエ</t>
    </rPh>
    <rPh sb="3" eb="5">
      <t>キゾク</t>
    </rPh>
    <rPh sb="5" eb="7">
      <t>ヤチン</t>
    </rPh>
    <rPh sb="8" eb="9">
      <t>ノゾ</t>
    </rPh>
    <rPh sb="10" eb="12">
      <t>ヤチン</t>
    </rPh>
    <phoneticPr fontId="20"/>
  </si>
  <si>
    <t>ガス代</t>
    <rPh sb="2" eb="3">
      <t>ダイ</t>
    </rPh>
    <phoneticPr fontId="20"/>
  </si>
  <si>
    <t>2020年基準</t>
    <rPh sb="4" eb="5">
      <t>ネン</t>
    </rPh>
    <rPh sb="5" eb="7">
      <t>キジュン</t>
    </rPh>
    <phoneticPr fontId="20"/>
  </si>
  <si>
    <t>医薬品・健康保持用摂取品</t>
    <rPh sb="1" eb="2">
      <t>クスリ</t>
    </rPh>
    <phoneticPr fontId="20"/>
  </si>
  <si>
    <t>室内装備品</t>
    <rPh sb="0" eb="2">
      <t>シツナイ</t>
    </rPh>
    <rPh sb="2" eb="5">
      <t>ソウビヒン</t>
    </rPh>
    <phoneticPr fontId="20"/>
  </si>
  <si>
    <t>18年度</t>
    <rPh sb="2" eb="3">
      <t>ネン</t>
    </rPh>
    <phoneticPr fontId="20"/>
  </si>
  <si>
    <t>被服及び履物</t>
  </si>
  <si>
    <t>寝具類</t>
    <rPh sb="0" eb="2">
      <t>シング</t>
    </rPh>
    <rPh sb="2" eb="3">
      <t>ルイ</t>
    </rPh>
    <phoneticPr fontId="20"/>
  </si>
  <si>
    <t>家事用消耗品</t>
    <rPh sb="0" eb="3">
      <t>カジヨウ</t>
    </rPh>
    <rPh sb="3" eb="5">
      <t>ショウモウ</t>
    </rPh>
    <rPh sb="5" eb="6">
      <t>ヒン</t>
    </rPh>
    <phoneticPr fontId="20"/>
  </si>
  <si>
    <t>他の光熱</t>
    <rPh sb="0" eb="1">
      <t>ホカ</t>
    </rPh>
    <rPh sb="2" eb="4">
      <t>コウネツ</t>
    </rPh>
    <phoneticPr fontId="20"/>
  </si>
  <si>
    <t>家事サービス</t>
    <rPh sb="0" eb="2">
      <t>カジ</t>
    </rPh>
    <phoneticPr fontId="20"/>
  </si>
  <si>
    <t>3.7%   (0.13）</t>
  </si>
  <si>
    <t>ガス代</t>
  </si>
  <si>
    <t>衣料</t>
    <rPh sb="0" eb="2">
      <t>イリョウ</t>
    </rPh>
    <phoneticPr fontId="20"/>
  </si>
  <si>
    <t>※生鮮食品…生鮮魚介、生鮮野菜、生鮮果物</t>
    <rPh sb="1" eb="3">
      <t>セイセン</t>
    </rPh>
    <rPh sb="3" eb="5">
      <t>ショクヒン</t>
    </rPh>
    <rPh sb="6" eb="8">
      <t>セイセン</t>
    </rPh>
    <rPh sb="8" eb="10">
      <t>ギョカイ</t>
    </rPh>
    <rPh sb="11" eb="13">
      <t>セイセン</t>
    </rPh>
    <rPh sb="13" eb="15">
      <t>ヤサイ</t>
    </rPh>
    <rPh sb="16" eb="18">
      <t>セイセン</t>
    </rPh>
    <rPh sb="18" eb="20">
      <t>クダモノ</t>
    </rPh>
    <phoneticPr fontId="20"/>
  </si>
  <si>
    <t>他の諸雑費</t>
    <rPh sb="0" eb="1">
      <t>ホカ</t>
    </rPh>
    <rPh sb="2" eb="5">
      <t>ショザッピ</t>
    </rPh>
    <phoneticPr fontId="20"/>
  </si>
  <si>
    <t>3年度</t>
    <rPh sb="1" eb="2">
      <t>ネン</t>
    </rPh>
    <rPh sb="2" eb="3">
      <t>ド</t>
    </rPh>
    <phoneticPr fontId="20"/>
  </si>
  <si>
    <t>寝具類</t>
  </si>
  <si>
    <t>交通・通信</t>
  </si>
  <si>
    <t>中　　分　　類　　指　　数</t>
    <rPh sb="0" eb="1">
      <t>チュウ</t>
    </rPh>
    <rPh sb="3" eb="4">
      <t>ブン</t>
    </rPh>
    <rPh sb="6" eb="7">
      <t>タグイ</t>
    </rPh>
    <rPh sb="9" eb="10">
      <t>ユビ</t>
    </rPh>
    <rPh sb="12" eb="13">
      <t>カズ</t>
    </rPh>
    <phoneticPr fontId="20"/>
  </si>
  <si>
    <t>20年度</t>
    <rPh sb="2" eb="3">
      <t>ネン</t>
    </rPh>
    <phoneticPr fontId="20"/>
  </si>
  <si>
    <t>持家の帰属家賃を除く総合</t>
  </si>
  <si>
    <t>和服</t>
  </si>
  <si>
    <t>シャツ・セーター・下着類</t>
  </si>
  <si>
    <t>シャツ・セーター類</t>
  </si>
  <si>
    <t>他の被服</t>
  </si>
  <si>
    <t>他の被服類</t>
  </si>
  <si>
    <t>保健医療</t>
  </si>
  <si>
    <t>※生鮮○○は中分類ではないが、総合指数への寄与が大きかった中分類の項目では中分類として用いる。</t>
    <rPh sb="1" eb="3">
      <t>セイセン</t>
    </rPh>
    <rPh sb="6" eb="9">
      <t>チュウブンルイ</t>
    </rPh>
    <rPh sb="15" eb="17">
      <t>ソウゴウ</t>
    </rPh>
    <rPh sb="17" eb="19">
      <t>シスウ</t>
    </rPh>
    <rPh sb="21" eb="23">
      <t>キヨ</t>
    </rPh>
    <rPh sb="24" eb="25">
      <t>オオ</t>
    </rPh>
    <rPh sb="29" eb="32">
      <t>チュウブンルイ</t>
    </rPh>
    <rPh sb="33" eb="35">
      <t>コウモク</t>
    </rPh>
    <rPh sb="37" eb="40">
      <t>チュウブンルイ</t>
    </rPh>
    <rPh sb="43" eb="44">
      <t>モチ</t>
    </rPh>
    <phoneticPr fontId="20"/>
  </si>
  <si>
    <t>静岡県知事直轄組織統計調査課</t>
    <rPh sb="0" eb="3">
      <t>シズオカケン</t>
    </rPh>
    <rPh sb="3" eb="9">
      <t>チジチョッカツソシキ</t>
    </rPh>
    <rPh sb="9" eb="11">
      <t>トウケイ</t>
    </rPh>
    <rPh sb="11" eb="14">
      <t>チョウサカ</t>
    </rPh>
    <phoneticPr fontId="20"/>
  </si>
  <si>
    <t>通信</t>
  </si>
  <si>
    <r>
      <t>生鮮食品及びエネルギーを除く総合指数</t>
    </r>
    <r>
      <rPr>
        <sz val="10.5"/>
        <rFont val="ＭＳ Ｐ明朝"/>
        <family val="1"/>
        <charset val="128"/>
      </rPr>
      <t>は</t>
    </r>
    <r>
      <rPr>
        <b/>
        <sz val="10.5"/>
        <rFont val="ＭＳ Ｐゴシック"/>
        <family val="3"/>
        <charset val="128"/>
      </rPr>
      <t>100.6</t>
    </r>
    <r>
      <rPr>
        <sz val="10.5"/>
        <rFont val="ＭＳ Ｐ明朝"/>
        <family val="1"/>
        <charset val="128"/>
      </rPr>
      <t>となり、前年度比は</t>
    </r>
    <r>
      <rPr>
        <b/>
        <sz val="10.5"/>
        <rFont val="ＭＳ Ｐゴシック"/>
        <family val="3"/>
        <charset val="128"/>
      </rPr>
      <t>2.0％の上昇</t>
    </r>
    <r>
      <rPr>
        <sz val="10.5"/>
        <rFont val="ＭＳ Ｐ明朝"/>
        <family val="1"/>
        <charset val="128"/>
      </rPr>
      <t>となった。</t>
    </r>
    <rPh sb="0" eb="2">
      <t>セイセン</t>
    </rPh>
    <rPh sb="2" eb="4">
      <t>ショクヒン</t>
    </rPh>
    <rPh sb="4" eb="5">
      <t>オヨ</t>
    </rPh>
    <rPh sb="29" eb="30">
      <t>ネン</t>
    </rPh>
    <rPh sb="30" eb="31">
      <t>ド</t>
    </rPh>
    <rPh sb="31" eb="32">
      <t>ヒ</t>
    </rPh>
    <rPh sb="38" eb="40">
      <t>ジョウショウ</t>
    </rPh>
    <phoneticPr fontId="20"/>
  </si>
  <si>
    <t>教科書・学習参考教材</t>
  </si>
  <si>
    <t>補習教育</t>
  </si>
  <si>
    <t>教養娯楽</t>
  </si>
  <si>
    <t>飲料</t>
  </si>
  <si>
    <t>教養娯楽用耐久財</t>
  </si>
  <si>
    <t>教養娯楽サービス</t>
  </si>
  <si>
    <t>諸雑費</t>
  </si>
  <si>
    <t>理美容サービス</t>
  </si>
  <si>
    <t>5.2%   （0.11）</t>
  </si>
  <si>
    <t>理美容用品</t>
  </si>
  <si>
    <t>外食</t>
  </si>
  <si>
    <t>身の回り用品</t>
    <rPh sb="4" eb="6">
      <t>ヨウヒン</t>
    </rPh>
    <phoneticPr fontId="20"/>
  </si>
  <si>
    <t>6.7%   (0.15）</t>
  </si>
  <si>
    <t>たばこ</t>
  </si>
  <si>
    <t>≪別掲≫</t>
    <rPh sb="1" eb="3">
      <t>ベッケイ</t>
    </rPh>
    <phoneticPr fontId="20"/>
  </si>
  <si>
    <t>教育関係費</t>
  </si>
  <si>
    <t>エネルギー</t>
  </si>
  <si>
    <t>情報通信関係費</t>
    <rPh sb="0" eb="2">
      <t>ジョウホウ</t>
    </rPh>
    <rPh sb="2" eb="4">
      <t>ツウシン</t>
    </rPh>
    <rPh sb="4" eb="7">
      <t>カンケイヒ</t>
    </rPh>
    <phoneticPr fontId="20"/>
  </si>
  <si>
    <t>教養娯楽関係費</t>
  </si>
  <si>
    <t>※エネルギー…電気代、都市ガス代、プロパンガス、灯油、ガソリン</t>
    <rPh sb="7" eb="10">
      <t>デンキダイ</t>
    </rPh>
    <rPh sb="11" eb="13">
      <t>トシ</t>
    </rPh>
    <rPh sb="15" eb="16">
      <t>ダイ</t>
    </rPh>
    <rPh sb="24" eb="26">
      <t>トウユ</t>
    </rPh>
    <phoneticPr fontId="20"/>
  </si>
  <si>
    <t>　　浜　　松　　市</t>
    <rPh sb="2" eb="3">
      <t>ハマ</t>
    </rPh>
    <rPh sb="5" eb="6">
      <t>マツ</t>
    </rPh>
    <rPh sb="8" eb="9">
      <t>シ</t>
    </rPh>
    <phoneticPr fontId="20"/>
  </si>
  <si>
    <t>静岡市消費者物価指数の推移</t>
    <rPh sb="0" eb="2">
      <t>シズオカ</t>
    </rPh>
    <rPh sb="2" eb="3">
      <t>シ</t>
    </rPh>
    <rPh sb="3" eb="6">
      <t>ショウヒシャ</t>
    </rPh>
    <rPh sb="6" eb="8">
      <t>ブッカ</t>
    </rPh>
    <rPh sb="8" eb="10">
      <t>シスウ</t>
    </rPh>
    <rPh sb="11" eb="13">
      <t>スイイ</t>
    </rPh>
    <phoneticPr fontId="20"/>
  </si>
  <si>
    <t>生鮮食品を除く食料</t>
  </si>
  <si>
    <t>8年</t>
    <rPh sb="1" eb="2">
      <t>ネン</t>
    </rPh>
    <phoneticPr fontId="20"/>
  </si>
  <si>
    <t>前年度比寄与度順</t>
    <rPh sb="0" eb="4">
      <t>ゼンネンドヒ</t>
    </rPh>
    <rPh sb="4" eb="7">
      <t>キヨド</t>
    </rPh>
    <rPh sb="7" eb="8">
      <t>ジュン</t>
    </rPh>
    <phoneticPr fontId="20"/>
  </si>
  <si>
    <t>総合</t>
  </si>
  <si>
    <t>持家の帰属家賃及び生鮮食品を除く総合</t>
  </si>
  <si>
    <t>(保健医療)</t>
    <rPh sb="1" eb="3">
      <t>ホケン</t>
    </rPh>
    <rPh sb="3" eb="5">
      <t>イリョウ</t>
    </rPh>
    <phoneticPr fontId="20"/>
  </si>
  <si>
    <t>生鮮食品及びエネルギーを除く総合</t>
    <rPh sb="0" eb="2">
      <t>セイセン</t>
    </rPh>
    <rPh sb="2" eb="4">
      <t>ショクヒン</t>
    </rPh>
    <rPh sb="4" eb="5">
      <t>オヨ</t>
    </rPh>
    <rPh sb="12" eb="13">
      <t>ノゾ</t>
    </rPh>
    <rPh sb="14" eb="16">
      <t>ソウゴウ</t>
    </rPh>
    <phoneticPr fontId="79"/>
  </si>
  <si>
    <t>4.1%   (0.17）</t>
  </si>
  <si>
    <t>24.6%   （0.92）</t>
  </si>
  <si>
    <t>（％）</t>
  </si>
  <si>
    <t>中分類一覧</t>
    <rPh sb="0" eb="3">
      <t>チュウブンルイ</t>
    </rPh>
    <rPh sb="3" eb="5">
      <t>イチラン</t>
    </rPh>
    <phoneticPr fontId="20"/>
  </si>
  <si>
    <t>生鮮食品を除く総合</t>
  </si>
  <si>
    <t>魚介類</t>
  </si>
  <si>
    <t>乳卵類</t>
  </si>
  <si>
    <t>生鮮野菜</t>
  </si>
  <si>
    <t>前年度比（%）</t>
    <rPh sb="0" eb="2">
      <t>ゼンネン</t>
    </rPh>
    <rPh sb="2" eb="3">
      <t>ド</t>
    </rPh>
    <rPh sb="3" eb="4">
      <t>ヒ</t>
    </rPh>
    <phoneticPr fontId="20"/>
  </si>
  <si>
    <t>他の光熱</t>
  </si>
  <si>
    <t>果物</t>
  </si>
  <si>
    <t>菓子類</t>
  </si>
  <si>
    <t>調理食品</t>
  </si>
  <si>
    <t>25年度</t>
    <rPh sb="2" eb="3">
      <t>ネン</t>
    </rPh>
    <phoneticPr fontId="20"/>
  </si>
  <si>
    <t>持家の帰属家賃を除く住居</t>
  </si>
  <si>
    <t>家賃</t>
  </si>
  <si>
    <t>電気代</t>
  </si>
  <si>
    <t>上下水道料</t>
  </si>
  <si>
    <t>家具・家事用品</t>
  </si>
  <si>
    <t>家事雑貨</t>
  </si>
  <si>
    <t>前年度比</t>
    <rPh sb="0" eb="4">
      <t>ゼンネンドヒ</t>
    </rPh>
    <phoneticPr fontId="20"/>
  </si>
  <si>
    <t>令和４年度（2022年度)平均</t>
    <rPh sb="0" eb="2">
      <t>レイワ</t>
    </rPh>
    <rPh sb="3" eb="4">
      <t>トシ</t>
    </rPh>
    <rPh sb="4" eb="5">
      <t>ド</t>
    </rPh>
    <rPh sb="10" eb="11">
      <t>ネン</t>
    </rPh>
    <rPh sb="11" eb="12">
      <t>ド</t>
    </rPh>
    <rPh sb="13" eb="15">
      <t>ヘイキン</t>
    </rPh>
    <phoneticPr fontId="20"/>
  </si>
  <si>
    <t>寄与度順</t>
    <rPh sb="0" eb="3">
      <t>キヨド</t>
    </rPh>
    <rPh sb="3" eb="4">
      <t>ジュン</t>
    </rPh>
    <phoneticPr fontId="20"/>
  </si>
  <si>
    <t>1.7%   (0.30）</t>
  </si>
  <si>
    <t>食パン</t>
    <rPh sb="0" eb="1">
      <t>ショク</t>
    </rPh>
    <phoneticPr fontId="20"/>
  </si>
  <si>
    <t>10大費目</t>
    <rPh sb="2" eb="3">
      <t>ダイ</t>
    </rPh>
    <rPh sb="3" eb="5">
      <t>ヒモク</t>
    </rPh>
    <phoneticPr fontId="20"/>
  </si>
  <si>
    <t>平成
22年度</t>
    <rPh sb="6" eb="7">
      <t>ド</t>
    </rPh>
    <phoneticPr fontId="20"/>
  </si>
  <si>
    <t>保健医療用品・器具</t>
    <rPh sb="0" eb="2">
      <t>ホケン</t>
    </rPh>
    <rPh sb="2" eb="4">
      <t>イリョウ</t>
    </rPh>
    <rPh sb="4" eb="6">
      <t>ヨウヒン</t>
    </rPh>
    <rPh sb="7" eb="9">
      <t>キグ</t>
    </rPh>
    <phoneticPr fontId="20"/>
  </si>
  <si>
    <t>理美容用品</t>
    <rPh sb="0" eb="3">
      <t>リビヨウ</t>
    </rPh>
    <rPh sb="3" eb="5">
      <t>ヨウヒン</t>
    </rPh>
    <phoneticPr fontId="20"/>
  </si>
  <si>
    <t>寝具類</t>
    <rPh sb="0" eb="3">
      <t>シングルイ</t>
    </rPh>
    <phoneticPr fontId="20"/>
  </si>
  <si>
    <t>通信</t>
    <rPh sb="0" eb="2">
      <t>ツウシン</t>
    </rPh>
    <phoneticPr fontId="20"/>
  </si>
  <si>
    <t>民営家賃</t>
    <rPh sb="0" eb="2">
      <t>ミンエイ</t>
    </rPh>
    <rPh sb="2" eb="4">
      <t>ヤチン</t>
    </rPh>
    <phoneticPr fontId="20"/>
  </si>
  <si>
    <r>
      <t xml:space="preserve"> </t>
    </r>
    <r>
      <rPr>
        <sz val="10"/>
        <rFont val="ＭＳ Ｐ明朝"/>
        <family val="1"/>
        <charset val="128"/>
      </rPr>
      <t>（2020年=100）</t>
    </r>
  </si>
  <si>
    <t>生鮮食品を
除く総合</t>
    <rPh sb="0" eb="2">
      <t>セイセン</t>
    </rPh>
    <rPh sb="2" eb="4">
      <t>ショクヒン</t>
    </rPh>
    <rPh sb="6" eb="7">
      <t>ノゾ</t>
    </rPh>
    <rPh sb="8" eb="10">
      <t>ソウゴウ</t>
    </rPh>
    <phoneticPr fontId="20"/>
  </si>
  <si>
    <t>都市ガス代</t>
    <rPh sb="0" eb="2">
      <t>トシ</t>
    </rPh>
    <rPh sb="4" eb="5">
      <t>ダイ</t>
    </rPh>
    <phoneticPr fontId="20"/>
  </si>
  <si>
    <t>ガソリン</t>
  </si>
  <si>
    <t>17.0%   (0.28）</t>
  </si>
  <si>
    <t>まぐろ</t>
  </si>
  <si>
    <r>
      <t>総合指数（令和2(2020)年=100）</t>
    </r>
    <r>
      <rPr>
        <sz val="10.5"/>
        <rFont val="ＭＳ Ｐ明朝"/>
        <family val="1"/>
        <charset val="128"/>
      </rPr>
      <t>は</t>
    </r>
    <r>
      <rPr>
        <b/>
        <sz val="10.5"/>
        <rFont val="ＭＳ Ｐゴシック"/>
        <family val="3"/>
        <charset val="128"/>
      </rPr>
      <t>102.7</t>
    </r>
    <r>
      <rPr>
        <sz val="10.5"/>
        <rFont val="ＭＳ Ｐ明朝"/>
        <family val="1"/>
        <charset val="128"/>
      </rPr>
      <t>となり、前年度比は</t>
    </r>
    <r>
      <rPr>
        <b/>
        <sz val="10.5"/>
        <rFont val="ＭＳ Ｐゴシック"/>
        <family val="3"/>
        <charset val="128"/>
      </rPr>
      <t>3.5％の上昇</t>
    </r>
    <r>
      <rPr>
        <sz val="10.5"/>
        <rFont val="ＭＳ Ｐ明朝"/>
        <family val="1"/>
        <charset val="128"/>
      </rPr>
      <t>となった。　　　　　　　　　　　　　　　　　　　　　　　　　　　　　　　　　　　　　　　　　　　　　　　　　　　　　　　　　　　　　　　　　　　　　　　　　　　　　　　　　　　　　　　　　　　　　　　　　　　　　　　　　　　　　　　　　　　　　　　　　　　　　　　　　　　　　　　　　　　</t>
    </r>
    <rPh sb="5" eb="7">
      <t>レイワ</t>
    </rPh>
    <rPh sb="32" eb="33">
      <t>ド</t>
    </rPh>
    <rPh sb="40" eb="42">
      <t>ジョウショウ</t>
    </rPh>
    <phoneticPr fontId="20"/>
  </si>
  <si>
    <r>
      <t>生鮮食品を除く総合指数</t>
    </r>
    <r>
      <rPr>
        <sz val="10.5"/>
        <rFont val="ＭＳ Ｐ明朝"/>
        <family val="1"/>
        <charset val="128"/>
      </rPr>
      <t>は</t>
    </r>
    <r>
      <rPr>
        <b/>
        <sz val="10.5"/>
        <rFont val="ＭＳ Ｐゴシック"/>
        <family val="3"/>
        <charset val="128"/>
      </rPr>
      <t>102.5</t>
    </r>
    <r>
      <rPr>
        <sz val="10.5"/>
        <rFont val="ＭＳ Ｐ明朝"/>
        <family val="1"/>
        <charset val="128"/>
      </rPr>
      <t>となり、前年度比は</t>
    </r>
    <r>
      <rPr>
        <b/>
        <sz val="10.5"/>
        <rFont val="ＭＳ Ｐゴシック"/>
        <family val="3"/>
        <charset val="128"/>
      </rPr>
      <t>3.3％の上昇</t>
    </r>
    <r>
      <rPr>
        <sz val="10.5"/>
        <rFont val="ＭＳ Ｐ明朝"/>
        <family val="1"/>
        <charset val="128"/>
      </rPr>
      <t>となった。</t>
    </r>
    <rPh sb="21" eb="23">
      <t>ゼンネン</t>
    </rPh>
    <rPh sb="23" eb="24">
      <t>ド</t>
    </rPh>
    <rPh sb="24" eb="25">
      <t>ヒ</t>
    </rPh>
    <rPh sb="31" eb="33">
      <t>ジョウショウ</t>
    </rPh>
    <phoneticPr fontId="20"/>
  </si>
  <si>
    <t>5.0%   (0.11）</t>
  </si>
  <si>
    <t>23年度</t>
    <rPh sb="2" eb="3">
      <t>ネン</t>
    </rPh>
    <phoneticPr fontId="20"/>
  </si>
  <si>
    <t>24年度</t>
    <rPh sb="2" eb="3">
      <t>ネン</t>
    </rPh>
    <phoneticPr fontId="20"/>
  </si>
  <si>
    <t>26年度</t>
    <rPh sb="2" eb="3">
      <t>ネン</t>
    </rPh>
    <phoneticPr fontId="20"/>
  </si>
  <si>
    <t>27年度</t>
    <rPh sb="2" eb="3">
      <t>ネン</t>
    </rPh>
    <phoneticPr fontId="20"/>
  </si>
  <si>
    <t>28年度</t>
    <rPh sb="2" eb="3">
      <t>ネン</t>
    </rPh>
    <phoneticPr fontId="20"/>
  </si>
  <si>
    <t>29年度</t>
    <rPh sb="2" eb="3">
      <t>ネン</t>
    </rPh>
    <phoneticPr fontId="20"/>
  </si>
  <si>
    <t>令和
元年度</t>
    <rPh sb="0" eb="2">
      <t>レイワ</t>
    </rPh>
    <rPh sb="3" eb="5">
      <t>ガンネン</t>
    </rPh>
    <phoneticPr fontId="20"/>
  </si>
  <si>
    <t>2年度</t>
    <rPh sb="1" eb="2">
      <t>ネン</t>
    </rPh>
    <phoneticPr fontId="20"/>
  </si>
  <si>
    <t>4年度</t>
    <rPh sb="1" eb="2">
      <t>ネン</t>
    </rPh>
    <phoneticPr fontId="20"/>
  </si>
  <si>
    <t>前年度比(%)</t>
    <rPh sb="0" eb="2">
      <t>ゼンネン</t>
    </rPh>
    <rPh sb="3" eb="4">
      <t>ヒ</t>
    </rPh>
    <phoneticPr fontId="20"/>
  </si>
  <si>
    <t>　（注）生鮮食品及びエネルギーを除く総合指数は平成27年度より公表。</t>
    <rPh sb="2" eb="3">
      <t>チュウ</t>
    </rPh>
    <rPh sb="4" eb="6">
      <t>セイセン</t>
    </rPh>
    <rPh sb="6" eb="8">
      <t>ショクヒン</t>
    </rPh>
    <rPh sb="8" eb="9">
      <t>オヨ</t>
    </rPh>
    <rPh sb="16" eb="17">
      <t>ノゾ</t>
    </rPh>
    <rPh sb="18" eb="20">
      <t>ソウゴウ</t>
    </rPh>
    <rPh sb="20" eb="22">
      <t>シスウ</t>
    </rPh>
    <rPh sb="23" eb="25">
      <t>ヘイセイ</t>
    </rPh>
    <rPh sb="27" eb="28">
      <t>ネン</t>
    </rPh>
    <rPh sb="31" eb="33">
      <t>コウヒョウ</t>
    </rPh>
    <phoneticPr fontId="20"/>
  </si>
  <si>
    <t>４　　前年度との比較</t>
    <rPh sb="3" eb="4">
      <t>マエ</t>
    </rPh>
    <rPh sb="4" eb="5">
      <t>ネン</t>
    </rPh>
    <rPh sb="5" eb="6">
      <t>ド</t>
    </rPh>
    <rPh sb="8" eb="9">
      <t>ヒ</t>
    </rPh>
    <rPh sb="9" eb="10">
      <t>クラ</t>
    </rPh>
    <phoneticPr fontId="20"/>
  </si>
  <si>
    <t>前年度比（寄与度）</t>
    <rPh sb="0" eb="2">
      <t>ゼンネン</t>
    </rPh>
    <rPh sb="2" eb="3">
      <t>ド</t>
    </rPh>
    <rPh sb="3" eb="4">
      <t>ヒ</t>
    </rPh>
    <phoneticPr fontId="20"/>
  </si>
  <si>
    <r>
      <t>総合指数（令和2(2020)年=100）</t>
    </r>
    <r>
      <rPr>
        <sz val="10.5"/>
        <rFont val="ＭＳ Ｐ明朝"/>
        <family val="1"/>
        <charset val="128"/>
      </rPr>
      <t>は</t>
    </r>
    <r>
      <rPr>
        <b/>
        <sz val="10.5"/>
        <rFont val="ＭＳ Ｐゴシック"/>
        <family val="3"/>
        <charset val="128"/>
      </rPr>
      <t>104.0</t>
    </r>
    <r>
      <rPr>
        <sz val="10.5"/>
        <rFont val="ＭＳ Ｐ明朝"/>
        <family val="1"/>
        <charset val="128"/>
      </rPr>
      <t>となり、前年度比は</t>
    </r>
    <r>
      <rPr>
        <b/>
        <sz val="10.5"/>
        <rFont val="ＭＳ Ｐゴシック"/>
        <family val="3"/>
        <charset val="128"/>
      </rPr>
      <t>3.5％の上昇</t>
    </r>
    <r>
      <rPr>
        <sz val="10.5"/>
        <rFont val="ＭＳ Ｐ明朝"/>
        <family val="1"/>
        <charset val="128"/>
      </rPr>
      <t>となった。　　　　　　　　　　　　　　　　　　　　　　　　　　　　　　　　　　　　　　　　　　　　　　　　　　　　　　　　　　　　　　　　　　　　　　　　　　　　　　　　　　　　　　　　　　　　　　　　　　　　　　　　　　　　　　　　　　　　　　　　　　　　　　　　　　　　　　　　　　　</t>
    </r>
    <rPh sb="5" eb="7">
      <t>レイワ</t>
    </rPh>
    <rPh sb="32" eb="33">
      <t>ド</t>
    </rPh>
    <rPh sb="40" eb="42">
      <t>ジョウショウ</t>
    </rPh>
    <phoneticPr fontId="20"/>
  </si>
  <si>
    <r>
      <t>生鮮食品及びエネルギーを除く総合指数</t>
    </r>
    <r>
      <rPr>
        <sz val="10.5"/>
        <rFont val="ＭＳ Ｐ明朝"/>
        <family val="1"/>
        <charset val="128"/>
      </rPr>
      <t>は</t>
    </r>
    <r>
      <rPr>
        <b/>
        <sz val="10.5"/>
        <rFont val="ＭＳ Ｐゴシック"/>
        <family val="3"/>
        <charset val="128"/>
      </rPr>
      <t>101.9</t>
    </r>
    <r>
      <rPr>
        <sz val="10.5"/>
        <rFont val="ＭＳ Ｐ明朝"/>
        <family val="1"/>
        <charset val="128"/>
      </rPr>
      <t>となり、前年度比は</t>
    </r>
    <r>
      <rPr>
        <b/>
        <sz val="10.5"/>
        <rFont val="ＭＳ Ｐゴシック"/>
        <family val="3"/>
        <charset val="128"/>
      </rPr>
      <t>2.2％の上昇</t>
    </r>
    <r>
      <rPr>
        <sz val="10.5"/>
        <rFont val="ＭＳ Ｐ明朝"/>
        <family val="1"/>
        <charset val="128"/>
      </rPr>
      <t>となった。</t>
    </r>
    <rPh sb="0" eb="2">
      <t>セイセン</t>
    </rPh>
    <rPh sb="2" eb="4">
      <t>ショクヒン</t>
    </rPh>
    <rPh sb="4" eb="5">
      <t>オヨ</t>
    </rPh>
    <rPh sb="29" eb="30">
      <t>ネン</t>
    </rPh>
    <rPh sb="30" eb="31">
      <t>ド</t>
    </rPh>
    <rPh sb="38" eb="40">
      <t>ジョウショウ</t>
    </rPh>
    <phoneticPr fontId="20"/>
  </si>
  <si>
    <t>　２  総合、生鮮食品を除く総合、生鮮食品及びエネルギーを除く総合の指数、前年度比</t>
    <rPh sb="4" eb="6">
      <t>ソウゴウ</t>
    </rPh>
    <rPh sb="7" eb="9">
      <t>セイセン</t>
    </rPh>
    <rPh sb="9" eb="11">
      <t>ショクヒン</t>
    </rPh>
    <rPh sb="12" eb="13">
      <t>ノゾ</t>
    </rPh>
    <rPh sb="14" eb="16">
      <t>ソウゴウ</t>
    </rPh>
    <rPh sb="17" eb="19">
      <t>セイセン</t>
    </rPh>
    <rPh sb="19" eb="21">
      <t>ショクヒン</t>
    </rPh>
    <rPh sb="21" eb="22">
      <t>オヨ</t>
    </rPh>
    <rPh sb="29" eb="30">
      <t>ノゾ</t>
    </rPh>
    <rPh sb="31" eb="33">
      <t>ソウゴウ</t>
    </rPh>
    <rPh sb="37" eb="39">
      <t>ゼンネン</t>
    </rPh>
    <rPh sb="39" eb="40">
      <t>ド</t>
    </rPh>
    <rPh sb="40" eb="41">
      <t>ヒ</t>
    </rPh>
    <phoneticPr fontId="20"/>
  </si>
  <si>
    <t>令和４年度平均</t>
    <rPh sb="0" eb="2">
      <t>レイワ</t>
    </rPh>
    <rPh sb="3" eb="4">
      <t>ネン</t>
    </rPh>
    <rPh sb="4" eb="5">
      <t>ド</t>
    </rPh>
    <rPh sb="5" eb="7">
      <t>ヘイキン</t>
    </rPh>
    <phoneticPr fontId="20"/>
  </si>
  <si>
    <t>前年度比(％)</t>
    <rPh sb="0" eb="2">
      <t>ゼンネン</t>
    </rPh>
    <rPh sb="2" eb="3">
      <t>ド</t>
    </rPh>
    <rPh sb="3" eb="4">
      <t>ヒ</t>
    </rPh>
    <phoneticPr fontId="20"/>
  </si>
  <si>
    <t>年度平均</t>
    <rPh sb="0" eb="1">
      <t>トシ</t>
    </rPh>
    <rPh sb="1" eb="2">
      <t>ド</t>
    </rPh>
    <rPh sb="2" eb="4">
      <t>ヘイキン</t>
    </rPh>
    <phoneticPr fontId="20"/>
  </si>
  <si>
    <t>平成8年度</t>
    <rPh sb="0" eb="2">
      <t>ヘイセイ</t>
    </rPh>
    <rPh sb="3" eb="4">
      <t>ネン</t>
    </rPh>
    <rPh sb="4" eb="5">
      <t>ド</t>
    </rPh>
    <phoneticPr fontId="20"/>
  </si>
  <si>
    <t>9年度</t>
    <rPh sb="1" eb="2">
      <t>ネン</t>
    </rPh>
    <phoneticPr fontId="20"/>
  </si>
  <si>
    <t>10年度</t>
    <rPh sb="2" eb="3">
      <t>ネン</t>
    </rPh>
    <phoneticPr fontId="20"/>
  </si>
  <si>
    <t>11年度</t>
    <rPh sb="2" eb="3">
      <t>ネン</t>
    </rPh>
    <phoneticPr fontId="20"/>
  </si>
  <si>
    <t>12年度</t>
    <rPh sb="2" eb="3">
      <t>ネン</t>
    </rPh>
    <phoneticPr fontId="20"/>
  </si>
  <si>
    <t>14年度</t>
    <rPh sb="2" eb="3">
      <t>ネン</t>
    </rPh>
    <phoneticPr fontId="20"/>
  </si>
  <si>
    <t>15年度</t>
    <rPh sb="2" eb="3">
      <t>ネン</t>
    </rPh>
    <phoneticPr fontId="20"/>
  </si>
  <si>
    <t>16年度</t>
    <rPh sb="2" eb="3">
      <t>ネン</t>
    </rPh>
    <phoneticPr fontId="20"/>
  </si>
  <si>
    <t>19年度</t>
    <rPh sb="2" eb="3">
      <t>ネン</t>
    </rPh>
    <phoneticPr fontId="20"/>
  </si>
  <si>
    <t>22年度</t>
    <rPh sb="2" eb="3">
      <t>ネン</t>
    </rPh>
    <phoneticPr fontId="20"/>
  </si>
  <si>
    <t>2年度</t>
    <rPh sb="1" eb="2">
      <t>トシ</t>
    </rPh>
    <phoneticPr fontId="20"/>
  </si>
  <si>
    <t>年度平均</t>
    <rPh sb="0" eb="1">
      <t>トシ</t>
    </rPh>
    <rPh sb="2" eb="4">
      <t>ヘイキン</t>
    </rPh>
    <phoneticPr fontId="20"/>
  </si>
  <si>
    <t>平成22年度</t>
    <rPh sb="0" eb="2">
      <t>ヘイセイ</t>
    </rPh>
    <rPh sb="4" eb="5">
      <t>ネン</t>
    </rPh>
    <phoneticPr fontId="20"/>
  </si>
  <si>
    <t>平成22年度</t>
    <rPh sb="0" eb="2">
      <t>ヘイセイ</t>
    </rPh>
    <rPh sb="4" eb="5">
      <t>ネン</t>
    </rPh>
    <phoneticPr fontId="79"/>
  </si>
  <si>
    <t>27年度</t>
    <rPh sb="2" eb="3">
      <t>ネン</t>
    </rPh>
    <phoneticPr fontId="79"/>
  </si>
  <si>
    <t>28年度</t>
    <rPh sb="2" eb="3">
      <t>ネン</t>
    </rPh>
    <phoneticPr fontId="79"/>
  </si>
  <si>
    <t>2年度</t>
    <rPh sb="1" eb="3">
      <t>ネンド</t>
    </rPh>
    <phoneticPr fontId="79"/>
  </si>
  <si>
    <t>タオル</t>
  </si>
  <si>
    <t>3年度</t>
    <rPh sb="1" eb="3">
      <t>ネンド</t>
    </rPh>
    <phoneticPr fontId="79"/>
  </si>
  <si>
    <t>4年度</t>
    <rPh sb="1" eb="3">
      <t>ネンド</t>
    </rPh>
    <phoneticPr fontId="79"/>
  </si>
  <si>
    <t>他の被服類</t>
    <rPh sb="4" eb="5">
      <t>ルイ</t>
    </rPh>
    <phoneticPr fontId="20"/>
  </si>
  <si>
    <t>4年度</t>
    <rPh sb="1" eb="2">
      <t>ネン</t>
    </rPh>
    <rPh sb="2" eb="3">
      <t>ド</t>
    </rPh>
    <phoneticPr fontId="20"/>
  </si>
  <si>
    <t>3年度</t>
    <rPh sb="1" eb="3">
      <t>ネンド</t>
    </rPh>
    <phoneticPr fontId="20"/>
  </si>
  <si>
    <t>３年度</t>
    <rPh sb="1" eb="3">
      <t>ネンド</t>
    </rPh>
    <phoneticPr fontId="20"/>
  </si>
  <si>
    <t>身の回り用品</t>
    <rPh sb="4" eb="5">
      <t>ヨウ</t>
    </rPh>
    <phoneticPr fontId="20"/>
  </si>
  <si>
    <t>からあげ、調理パン、調理カレー</t>
    <rPh sb="5" eb="7">
      <t>チョウリ</t>
    </rPh>
    <rPh sb="10" eb="12">
      <t>チョウリ</t>
    </rPh>
    <phoneticPr fontId="20"/>
  </si>
  <si>
    <t>ハンバーグ（外食）</t>
    <rPh sb="6" eb="8">
      <t>ガイショク</t>
    </rPh>
    <phoneticPr fontId="20"/>
  </si>
  <si>
    <t>たまねぎ、しめじ、トマト、かぼちゃ</t>
  </si>
  <si>
    <t>ペットトイレ用品</t>
    <rPh sb="6" eb="8">
      <t>ヨウヒン</t>
    </rPh>
    <phoneticPr fontId="20"/>
  </si>
  <si>
    <t>さけ</t>
  </si>
  <si>
    <t>ルームエアコン</t>
  </si>
  <si>
    <t>PTA会費（中学校）</t>
    <rPh sb="3" eb="5">
      <t>カイヒ</t>
    </rPh>
    <rPh sb="6" eb="9">
      <t>チュウガッコウ</t>
    </rPh>
    <phoneticPr fontId="20"/>
  </si>
  <si>
    <t>　（注）生鮮食品及びエネルギーを除く総合指数は平成27年度より公表。</t>
    <rPh sb="2" eb="3">
      <t>チュウ</t>
    </rPh>
    <rPh sb="4" eb="6">
      <t>セイセン</t>
    </rPh>
    <rPh sb="6" eb="8">
      <t>ショクヒン</t>
    </rPh>
    <rPh sb="8" eb="9">
      <t>オヨ</t>
    </rPh>
    <rPh sb="16" eb="17">
      <t>ノゾ</t>
    </rPh>
    <rPh sb="18" eb="20">
      <t>ソウゴウ</t>
    </rPh>
    <rPh sb="20" eb="22">
      <t>シスウ</t>
    </rPh>
    <rPh sb="23" eb="25">
      <t>ヘイセイ</t>
    </rPh>
    <rPh sb="27" eb="28">
      <t>ネン</t>
    </rPh>
    <rPh sb="28" eb="29">
      <t>ド</t>
    </rPh>
    <rPh sb="31" eb="33">
      <t>コウヒョウ</t>
    </rPh>
    <phoneticPr fontId="20"/>
  </si>
  <si>
    <t>19.7%   （0.39）</t>
  </si>
  <si>
    <t>5.5%   （0.23）</t>
  </si>
  <si>
    <t>15.2%   （0.19）</t>
  </si>
  <si>
    <t>6.1%   （0.15）</t>
  </si>
  <si>
    <t>16.2%   （0.12）</t>
  </si>
  <si>
    <t>5.1%   （0.10）</t>
  </si>
  <si>
    <t>1.1%   （0.10）</t>
  </si>
  <si>
    <t>1.7%   (0.20）</t>
  </si>
  <si>
    <t>4.0%   (0.10）</t>
  </si>
  <si>
    <t>7.5%   (0.10）</t>
  </si>
  <si>
    <t>家賃</t>
    <rPh sb="0" eb="2">
      <t>ヤチン</t>
    </rPh>
    <phoneticPr fontId="20"/>
  </si>
  <si>
    <t>民営家賃</t>
    <rPh sb="0" eb="2">
      <t>ミンエイ</t>
    </rPh>
    <rPh sb="2" eb="4">
      <t>ヤチン</t>
    </rPh>
    <phoneticPr fontId="20"/>
  </si>
  <si>
    <t>-0.3%  （-0.05）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</si>
</sst>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
    <numFmt numFmtId="177" formatCode="0.0_ "/>
    <numFmt numFmtId="178" formatCode="[$-411]ggge&quot;年&quot;m&quot;月&quot;d&quot;日&quot;;@"/>
    <numFmt numFmtId="179" formatCode="#,##0.0;&quot;▲ &quot;#,##0.0"/>
    <numFmt numFmtId="180" formatCode="0.00_ "/>
    <numFmt numFmtId="181" formatCode="0.0%"/>
    <numFmt numFmtId="182" formatCode="0.0;&quot;▲ &quot;0.0"/>
    <numFmt numFmtId="183" formatCode="0_ ;[Red]\-0\ "/>
    <numFmt numFmtId="184" formatCode="#,##0.0_ "/>
    <numFmt numFmtId="185" formatCode="0.000_ "/>
    <numFmt numFmtId="186" formatCode="#,##0.0000;&quot;△ &quot;#,##0.0000"/>
    <numFmt numFmtId="187" formatCode="#,##0.0;&quot;△ &quot;#,##0.0"/>
    <numFmt numFmtId="188" formatCode="#,##0.000;&quot;△ &quot;#,##0.000"/>
    <numFmt numFmtId="189" formatCode="#,##0.00;&quot;△ &quot;#,##0.00"/>
    <numFmt numFmtId="190" formatCode="#,##0;&quot;△ &quot;#,##0"/>
  </numFmts>
  <fonts count="97">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2"/>
      <name val="ＭＳ 明朝"/>
      <family val="1"/>
    </font>
    <font>
      <sz val="12"/>
      <name val="ＭＳ Ｐ明朝"/>
      <family val="1"/>
    </font>
    <font>
      <sz val="12"/>
      <name val="HG丸ｺﾞｼｯｸM-PRO"/>
      <family val="3"/>
    </font>
    <font>
      <sz val="11"/>
      <name val="ＭＳ ゴシック"/>
      <family val="3"/>
    </font>
    <font>
      <sz val="10.5"/>
      <name val="HG丸ｺﾞｼｯｸM-PRO"/>
      <family val="3"/>
    </font>
    <font>
      <b/>
      <sz val="12"/>
      <name val="ＭＳ Ｐゴシック"/>
      <family val="3"/>
    </font>
    <font>
      <sz val="12"/>
      <name val="ＭＳ Ｐゴシック"/>
      <family val="3"/>
    </font>
    <font>
      <sz val="18"/>
      <name val="ＭＳ Ｐゴシック"/>
      <family val="3"/>
    </font>
    <font>
      <b/>
      <sz val="11"/>
      <name val="ＭＳ Ｐゴシック"/>
      <family val="3"/>
    </font>
    <font>
      <b/>
      <sz val="10.5"/>
      <name val="ＭＳ Ｐゴシック"/>
      <family val="3"/>
    </font>
    <font>
      <sz val="10.5"/>
      <name val="ＭＳ Ｐ明朝"/>
      <family val="1"/>
    </font>
    <font>
      <sz val="10"/>
      <name val="HG丸ｺﾞｼｯｸM-PRO"/>
      <family val="3"/>
    </font>
    <font>
      <sz val="8"/>
      <name val="HG丸ｺﾞｼｯｸM-PRO"/>
      <family val="3"/>
    </font>
    <font>
      <sz val="10"/>
      <name val="ＭＳ Ｐ明朝"/>
      <family val="1"/>
    </font>
    <font>
      <sz val="9"/>
      <name val="ＭＳ Ｐ明朝"/>
      <family val="1"/>
    </font>
    <font>
      <sz val="8"/>
      <name val="ＭＳ Ｐ明朝"/>
      <family val="1"/>
    </font>
    <font>
      <sz val="11"/>
      <name val="ＭＳ Ｐ明朝"/>
      <family val="1"/>
    </font>
    <font>
      <sz val="10.5"/>
      <name val="ＭＳ Ｐゴシック"/>
      <family val="3"/>
    </font>
    <font>
      <sz val="14"/>
      <name val="ＭＳ Ｐゴシック"/>
      <family val="3"/>
    </font>
    <font>
      <sz val="11"/>
      <name val="HG丸ｺﾞｼｯｸM-PRO"/>
      <family val="3"/>
    </font>
    <font>
      <sz val="20"/>
      <name val="ＭＳ Ｐゴシック"/>
      <family val="3"/>
    </font>
    <font>
      <sz val="10.5"/>
      <color indexed="10"/>
      <name val="ＭＳ Ｐ明朝"/>
      <family val="1"/>
    </font>
    <font>
      <sz val="12"/>
      <color indexed="10"/>
      <name val="ＭＳ Ｐ明朝"/>
      <family val="1"/>
    </font>
    <font>
      <sz val="11"/>
      <color indexed="10"/>
      <name val="ＭＳ Ｐ明朝"/>
      <family val="1"/>
    </font>
    <font>
      <b/>
      <sz val="10.5"/>
      <name val="ＭＳ Ｐ明朝"/>
      <family val="1"/>
    </font>
    <font>
      <b/>
      <sz val="12"/>
      <name val="ＭＳ 明朝"/>
      <family val="1"/>
    </font>
    <font>
      <sz val="11"/>
      <name val="ＭＳ 明朝"/>
      <family val="1"/>
    </font>
    <font>
      <b/>
      <sz val="11"/>
      <name val="ＭＳ Ｐ明朝"/>
      <family val="1"/>
    </font>
    <font>
      <b/>
      <sz val="10"/>
      <name val="ＭＳ Ｐ明朝"/>
      <family val="1"/>
    </font>
    <font>
      <b/>
      <sz val="12"/>
      <name val="ＭＳ Ｐ明朝"/>
      <family val="1"/>
    </font>
    <font>
      <sz val="9.5"/>
      <name val="ＭＳ Ｐ明朝"/>
      <family val="1"/>
    </font>
    <font>
      <sz val="10.5"/>
      <name val="ＭＳ 明朝"/>
      <family val="1"/>
    </font>
    <font>
      <b/>
      <sz val="11"/>
      <name val="HG丸ｺﾞｼｯｸM-PRO"/>
      <family val="3"/>
    </font>
    <font>
      <sz val="6"/>
      <name val="ＭＳ Ｐ明朝"/>
      <family val="1"/>
    </font>
    <font>
      <sz val="10"/>
      <name val="ＭＳ Ｐゴシック"/>
      <family val="3"/>
    </font>
    <font>
      <b/>
      <sz val="20"/>
      <name val="ＭＳ Ｐ明朝"/>
      <family val="1"/>
    </font>
    <font>
      <sz val="9"/>
      <name val="ＭＳ Ｐゴシック"/>
      <family val="3"/>
    </font>
    <font>
      <sz val="10"/>
      <name val="ＭＳ 明朝"/>
      <family val="1"/>
    </font>
    <font>
      <b/>
      <sz val="9"/>
      <name val="ＭＳ Ｐ明朝"/>
      <family val="1"/>
    </font>
    <font>
      <sz val="10"/>
      <color indexed="10"/>
      <name val="ＭＳ Ｐ明朝"/>
      <family val="1"/>
    </font>
    <font>
      <b/>
      <sz val="14"/>
      <name val="ＭＳ Ｐゴシック"/>
      <family val="3"/>
    </font>
    <font>
      <b/>
      <sz val="8"/>
      <name val="ＭＳ Ｐ明朝"/>
      <family val="1"/>
    </font>
    <font>
      <sz val="10"/>
      <color indexed="8"/>
      <name val="ＭＳ Ｐゴシック"/>
      <family val="3"/>
    </font>
    <font>
      <b/>
      <sz val="10"/>
      <color indexed="8"/>
      <name val="ＭＳ Ｐゴシック"/>
      <family val="3"/>
    </font>
    <font>
      <sz val="8"/>
      <color indexed="8"/>
      <name val="ＭＳ Ｐ明朝"/>
      <family val="1"/>
    </font>
    <font>
      <sz val="8"/>
      <color indexed="8"/>
      <name val="ＭＳ Ｐゴシック"/>
      <family val="3"/>
    </font>
    <font>
      <sz val="20"/>
      <name val="ＭＳ Ｐ明朝"/>
      <family val="1"/>
    </font>
    <font>
      <sz val="8"/>
      <name val="ＭＳ Ｐゴシック"/>
      <family val="3"/>
    </font>
    <font>
      <b/>
      <sz val="8"/>
      <color indexed="8"/>
      <name val="ＭＳ Ｐ明朝"/>
      <family val="1"/>
    </font>
    <font>
      <sz val="9"/>
      <color indexed="8"/>
      <name val="ＭＳ Ｐゴシック"/>
      <family val="3"/>
    </font>
    <font>
      <sz val="10"/>
      <name val="ＭＳ ゴシック"/>
      <family val="3"/>
    </font>
    <font>
      <sz val="10"/>
      <color indexed="8"/>
      <name val="ＭＳ Ｐ明朝"/>
      <family val="1"/>
    </font>
    <font>
      <sz val="11"/>
      <name val="Century Gothic"/>
      <family val="2"/>
    </font>
    <font>
      <b/>
      <sz val="14"/>
      <name val="HG丸ｺﾞｼｯｸM-PRO"/>
      <family val="3"/>
    </font>
    <font>
      <sz val="9"/>
      <name val="HG丸ｺﾞｼｯｸM-PRO"/>
      <family val="3"/>
    </font>
    <font>
      <b/>
      <sz val="10"/>
      <name val="ＭＳ Ｐゴシック"/>
      <family val="3"/>
    </font>
    <font>
      <sz val="10"/>
      <name val="Century Gothic"/>
      <family val="2"/>
    </font>
    <font>
      <b/>
      <sz val="16"/>
      <name val="ＭＳ Ｐ明朝"/>
      <family val="1"/>
    </font>
    <font>
      <sz val="6"/>
      <name val="ＭＳ Ｐ明朝"/>
      <family val="1"/>
    </font>
    <font>
      <sz val="9"/>
      <name val="明朝"/>
      <family val="1"/>
    </font>
    <font>
      <sz val="8"/>
      <name val="明朝"/>
      <family val="1"/>
    </font>
    <font>
      <b/>
      <sz val="9"/>
      <name val="ＭＳ Ｐゴシック"/>
      <family val="3"/>
    </font>
    <font>
      <b/>
      <sz val="10"/>
      <color indexed="8"/>
      <name val="ＭＳ Ｐ明朝"/>
      <family val="1"/>
    </font>
    <font>
      <sz val="7.5"/>
      <name val="ＭＳ Ｐ明朝"/>
      <family val="1"/>
    </font>
    <font>
      <sz val="10"/>
      <color rgb="FFFF0000"/>
      <name val="ＭＳ Ｐゴシック"/>
      <family val="3"/>
    </font>
    <font>
      <sz val="8"/>
      <color indexed="10"/>
      <name val="ＭＳ Ｐ明朝"/>
      <family val="1"/>
    </font>
    <font>
      <b/>
      <sz val="8"/>
      <color rgb="FFFF0000"/>
      <name val="ＭＳ Ｐ明朝"/>
      <family val="1"/>
    </font>
    <font>
      <b/>
      <sz val="10"/>
      <color indexed="10"/>
      <name val="ＭＳ Ｐゴシック"/>
      <family val="3"/>
    </font>
    <font>
      <sz val="8"/>
      <name val="ＭＳ Ｐゴシック"/>
      <family val="3"/>
      <charset val="128"/>
    </font>
    <font>
      <sz val="18"/>
      <name val="ＭＳ Ｐゴシック"/>
      <family val="3"/>
      <charset val="128"/>
    </font>
    <font>
      <sz val="10.5"/>
      <name val="ＭＳ Ｐ明朝"/>
      <family val="1"/>
      <charset val="128"/>
    </font>
    <font>
      <b/>
      <sz val="10.5"/>
      <name val="ＭＳ Ｐゴシック"/>
      <family val="3"/>
      <charset val="128"/>
    </font>
    <font>
      <sz val="11"/>
      <name val="ＭＳ Ｐ明朝"/>
      <family val="1"/>
      <charset val="128"/>
    </font>
    <font>
      <sz val="11"/>
      <name val="ＭＳ Ｐゴシック"/>
      <family val="3"/>
      <charset val="128"/>
    </font>
    <font>
      <sz val="10"/>
      <name val="ＭＳ Ｐ明朝"/>
      <family val="1"/>
      <charset val="128"/>
    </font>
    <font>
      <b/>
      <sz val="9"/>
      <color indexed="81"/>
      <name val="MS P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diagonalDown="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auto="1"/>
      </top>
      <bottom/>
      <diagonal/>
    </border>
    <border>
      <left style="thin">
        <color indexed="64"/>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auto="1"/>
      </top>
      <bottom/>
      <diagonal/>
    </border>
    <border>
      <left/>
      <right/>
      <top/>
      <bottom style="thin">
        <color auto="1"/>
      </bottom>
      <diagonal/>
    </border>
    <border>
      <left/>
      <right style="hair">
        <color indexed="64"/>
      </right>
      <top style="thin">
        <color auto="1"/>
      </top>
      <bottom/>
      <diagonal/>
    </border>
    <border>
      <left/>
      <right style="hair">
        <color indexed="64"/>
      </right>
      <top/>
      <bottom style="thin">
        <color auto="1"/>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auto="1"/>
      </top>
      <bottom/>
      <diagonal/>
    </border>
    <border>
      <left style="hair">
        <color indexed="64"/>
      </left>
      <right/>
      <top/>
      <bottom style="thin">
        <color auto="1"/>
      </bottom>
      <diagonal/>
    </border>
    <border>
      <left/>
      <right style="thin">
        <color indexed="64"/>
      </right>
      <top/>
      <bottom/>
      <diagonal/>
    </border>
    <border>
      <left/>
      <right style="thin">
        <color indexed="64"/>
      </right>
      <top style="thin">
        <color auto="1"/>
      </top>
      <bottom/>
      <diagonal/>
    </border>
    <border>
      <left/>
      <right style="thin">
        <color indexed="64"/>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auto="1"/>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0" borderId="0"/>
    <xf numFmtId="0" fontId="6"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539">
    <xf numFmtId="0" fontId="0" fillId="0" borderId="0" xfId="0"/>
    <xf numFmtId="0" fontId="21" fillId="0" borderId="0" xfId="36" applyFont="1">
      <alignment vertical="center"/>
    </xf>
    <xf numFmtId="176" fontId="21" fillId="0" borderId="0" xfId="36" applyNumberFormat="1" applyFont="1" applyAlignment="1">
      <alignment horizontal="center" vertical="center"/>
    </xf>
    <xf numFmtId="0" fontId="22" fillId="0" borderId="0" xfId="36" applyFont="1">
      <alignment vertical="center"/>
    </xf>
    <xf numFmtId="0" fontId="23" fillId="0" borderId="0" xfId="36" applyFont="1">
      <alignment vertical="center"/>
    </xf>
    <xf numFmtId="0" fontId="24" fillId="0" borderId="0" xfId="0" applyFont="1" applyAlignment="1">
      <alignment horizontal="left" vertical="center"/>
    </xf>
    <xf numFmtId="0" fontId="25" fillId="0" borderId="0" xfId="36" applyFont="1" applyFill="1">
      <alignment vertical="center"/>
    </xf>
    <xf numFmtId="0" fontId="26" fillId="0" borderId="0" xfId="36" applyFont="1" applyBorder="1">
      <alignment vertical="center"/>
    </xf>
    <xf numFmtId="0" fontId="26" fillId="0" borderId="0" xfId="36" applyFont="1" applyBorder="1" applyAlignment="1">
      <alignment vertical="center"/>
    </xf>
    <xf numFmtId="0" fontId="29" fillId="0" borderId="0" xfId="36" applyFont="1" applyFill="1">
      <alignment vertical="center"/>
    </xf>
    <xf numFmtId="49" fontId="30" fillId="0" borderId="0" xfId="36" applyNumberFormat="1" applyFont="1" applyFill="1" applyAlignment="1">
      <alignment vertical="center"/>
    </xf>
    <xf numFmtId="0" fontId="30" fillId="0" borderId="0" xfId="36" applyFont="1" applyFill="1" applyAlignment="1">
      <alignment vertical="center"/>
    </xf>
    <xf numFmtId="0" fontId="31" fillId="0" borderId="0" xfId="36" applyFont="1" applyFill="1" applyAlignment="1">
      <alignment horizontal="left" vertical="center"/>
    </xf>
    <xf numFmtId="0" fontId="32" fillId="0" borderId="0" xfId="36" applyFont="1" applyFill="1">
      <alignment vertical="center"/>
    </xf>
    <xf numFmtId="0" fontId="33" fillId="0" borderId="0" xfId="36" applyFont="1" applyAlignment="1">
      <alignment horizontal="right" vertical="center"/>
    </xf>
    <xf numFmtId="0" fontId="34" fillId="0" borderId="0" xfId="36" applyFont="1">
      <alignment vertical="center"/>
    </xf>
    <xf numFmtId="0" fontId="36" fillId="0" borderId="0" xfId="36" applyFont="1">
      <alignment vertical="center"/>
    </xf>
    <xf numFmtId="0" fontId="0" fillId="0" borderId="0" xfId="0" applyAlignment="1">
      <alignment vertical="center"/>
    </xf>
    <xf numFmtId="0" fontId="37" fillId="0" borderId="0" xfId="36" applyFont="1" applyFill="1">
      <alignment vertical="center"/>
    </xf>
    <xf numFmtId="0" fontId="33" fillId="0" borderId="0" xfId="36" applyFont="1">
      <alignment vertical="center"/>
    </xf>
    <xf numFmtId="0" fontId="38" fillId="0" borderId="0" xfId="36" applyFont="1" applyAlignment="1">
      <alignment vertical="center"/>
    </xf>
    <xf numFmtId="0" fontId="35" fillId="0" borderId="13" xfId="36" applyFont="1" applyFill="1" applyBorder="1" applyAlignment="1">
      <alignment horizontal="center" vertical="center"/>
    </xf>
    <xf numFmtId="0" fontId="35" fillId="0" borderId="0" xfId="36" applyFont="1" applyAlignment="1">
      <alignment horizontal="right" vertical="center"/>
    </xf>
    <xf numFmtId="0" fontId="31" fillId="0" borderId="0" xfId="36" applyFont="1" applyFill="1" applyAlignment="1">
      <alignment vertical="center"/>
    </xf>
    <xf numFmtId="0" fontId="35" fillId="0" borderId="0" xfId="36" applyFont="1" applyAlignment="1">
      <alignment horizontal="center" vertical="center"/>
    </xf>
    <xf numFmtId="176" fontId="26" fillId="0" borderId="0" xfId="36" applyNumberFormat="1" applyFont="1" applyBorder="1" applyAlignment="1">
      <alignment horizontal="center" vertical="center"/>
    </xf>
    <xf numFmtId="176" fontId="37" fillId="0" borderId="0" xfId="36" applyNumberFormat="1" applyFont="1" applyFill="1" applyAlignment="1">
      <alignment horizontal="center" vertical="center"/>
    </xf>
    <xf numFmtId="176" fontId="22" fillId="0" borderId="0" xfId="36" applyNumberFormat="1" applyFont="1" applyFill="1" applyAlignment="1">
      <alignment horizontal="center" vertical="center"/>
    </xf>
    <xf numFmtId="176" fontId="23" fillId="0" borderId="0" xfId="36" applyNumberFormat="1" applyFont="1" applyFill="1" applyAlignment="1">
      <alignment horizontal="center" vertical="center"/>
    </xf>
    <xf numFmtId="0" fontId="35" fillId="0" borderId="22" xfId="36" applyFont="1" applyBorder="1" applyAlignment="1">
      <alignment horizontal="center" vertical="center" wrapText="1"/>
    </xf>
    <xf numFmtId="177" fontId="35" fillId="0" borderId="23" xfId="36" applyNumberFormat="1" applyFont="1" applyBorder="1" applyAlignment="1">
      <alignment horizontal="right" vertical="center" wrapText="1"/>
    </xf>
    <xf numFmtId="0" fontId="35" fillId="0" borderId="24" xfId="36" applyFont="1" applyBorder="1" applyAlignment="1">
      <alignment horizontal="right" vertical="center" wrapText="1" shrinkToFit="1"/>
    </xf>
    <xf numFmtId="0" fontId="35" fillId="0" borderId="20" xfId="36" applyFont="1" applyBorder="1" applyAlignment="1">
      <alignment horizontal="right" vertical="center" wrapText="1" shrinkToFit="1"/>
    </xf>
    <xf numFmtId="0" fontId="35" fillId="0" borderId="20" xfId="36" applyFont="1" applyBorder="1" applyAlignment="1">
      <alignment horizontal="center" vertical="center" wrapText="1" shrinkToFit="1"/>
    </xf>
    <xf numFmtId="0" fontId="35" fillId="0" borderId="21" xfId="36" applyFont="1" applyBorder="1" applyAlignment="1">
      <alignment horizontal="center" vertical="center" wrapText="1" shrinkToFit="1"/>
    </xf>
    <xf numFmtId="176" fontId="35" fillId="0" borderId="25" xfId="36" applyNumberFormat="1" applyFont="1" applyFill="1" applyBorder="1" applyAlignment="1">
      <alignment horizontal="right" vertical="center"/>
    </xf>
    <xf numFmtId="176" fontId="35" fillId="0" borderId="26" xfId="36" applyNumberFormat="1" applyFont="1" applyFill="1" applyBorder="1" applyAlignment="1">
      <alignment horizontal="right" vertical="center"/>
    </xf>
    <xf numFmtId="176" fontId="35" fillId="0" borderId="27" xfId="36" applyNumberFormat="1" applyFont="1" applyFill="1" applyBorder="1" applyAlignment="1">
      <alignment horizontal="right" vertical="center"/>
    </xf>
    <xf numFmtId="176" fontId="35" fillId="0" borderId="28" xfId="36" applyNumberFormat="1" applyFont="1" applyFill="1" applyBorder="1" applyAlignment="1">
      <alignment horizontal="right" vertical="center"/>
    </xf>
    <xf numFmtId="176" fontId="35" fillId="0" borderId="27" xfId="36" applyNumberFormat="1" applyFont="1" applyFill="1" applyBorder="1" applyAlignment="1">
      <alignment horizontal="center" vertical="center"/>
    </xf>
    <xf numFmtId="176" fontId="35" fillId="0" borderId="29" xfId="36" applyNumberFormat="1" applyFont="1" applyFill="1" applyBorder="1" applyAlignment="1">
      <alignment horizontal="center" vertical="center"/>
    </xf>
    <xf numFmtId="0" fontId="39" fillId="0" borderId="0" xfId="36" applyFont="1" applyAlignment="1">
      <alignment horizontal="center" vertical="center"/>
    </xf>
    <xf numFmtId="0" fontId="40" fillId="0" borderId="0" xfId="36" applyFont="1" applyFill="1">
      <alignment vertical="center"/>
    </xf>
    <xf numFmtId="0" fontId="35" fillId="0" borderId="0" xfId="36" applyFont="1">
      <alignment vertical="center"/>
    </xf>
    <xf numFmtId="0" fontId="41" fillId="0" borderId="0" xfId="0" applyFont="1" applyAlignment="1">
      <alignment horizontal="center" vertical="center"/>
    </xf>
    <xf numFmtId="176" fontId="35" fillId="0" borderId="29" xfId="36" applyNumberFormat="1" applyFont="1" applyFill="1" applyBorder="1" applyAlignment="1">
      <alignment horizontal="right" vertical="center"/>
    </xf>
    <xf numFmtId="178" fontId="34" fillId="0" borderId="0" xfId="36" quotePrefix="1" applyNumberFormat="1" applyFont="1" applyAlignment="1">
      <alignment vertical="center"/>
    </xf>
    <xf numFmtId="178" fontId="35" fillId="0" borderId="0" xfId="0" applyNumberFormat="1" applyFont="1" applyAlignment="1">
      <alignment vertical="center"/>
    </xf>
    <xf numFmtId="178" fontId="34" fillId="0" borderId="0" xfId="36" quotePrefix="1" applyNumberFormat="1" applyFont="1" applyBorder="1" applyAlignment="1">
      <alignment vertical="center"/>
    </xf>
    <xf numFmtId="178" fontId="35" fillId="0" borderId="0" xfId="0" applyNumberFormat="1" applyFont="1" applyBorder="1" applyAlignment="1">
      <alignment vertical="center"/>
    </xf>
    <xf numFmtId="176" fontId="35" fillId="0" borderId="30" xfId="36" applyNumberFormat="1" applyFont="1" applyBorder="1">
      <alignment vertical="center"/>
    </xf>
    <xf numFmtId="176" fontId="35" fillId="0" borderId="29" xfId="36" applyNumberFormat="1" applyFont="1" applyBorder="1">
      <alignment vertical="center"/>
    </xf>
    <xf numFmtId="176" fontId="35" fillId="0" borderId="29" xfId="36" quotePrefix="1" applyNumberFormat="1" applyFont="1" applyBorder="1" applyAlignment="1">
      <alignment horizontal="right" vertical="center"/>
    </xf>
    <xf numFmtId="0" fontId="31" fillId="0" borderId="0" xfId="36" applyFont="1" applyFill="1">
      <alignment vertical="center"/>
    </xf>
    <xf numFmtId="0" fontId="42" fillId="0" borderId="0" xfId="36" applyFont="1" applyFill="1">
      <alignment vertical="center"/>
    </xf>
    <xf numFmtId="0" fontId="43" fillId="0" borderId="0" xfId="36" applyFont="1">
      <alignment vertical="center"/>
    </xf>
    <xf numFmtId="0" fontId="44"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shrinkToFit="1"/>
    </xf>
    <xf numFmtId="0" fontId="22" fillId="0" borderId="0" xfId="36" applyFont="1" applyAlignment="1">
      <alignment vertical="center"/>
    </xf>
    <xf numFmtId="0" fontId="45" fillId="0" borderId="0" xfId="36" applyNumberFormat="1" applyFont="1" applyFill="1" applyAlignment="1">
      <alignment horizontal="distributed" vertical="center"/>
    </xf>
    <xf numFmtId="0" fontId="31" fillId="0" borderId="0" xfId="36" applyNumberFormat="1" applyFont="1" applyFill="1" applyAlignment="1">
      <alignment horizontal="distributed" vertical="center"/>
    </xf>
    <xf numFmtId="0" fontId="23" fillId="0" borderId="0" xfId="36" applyFont="1" applyAlignment="1">
      <alignment vertical="center"/>
    </xf>
    <xf numFmtId="0" fontId="21" fillId="0" borderId="0" xfId="36" applyFont="1" applyAlignment="1">
      <alignment vertical="center"/>
    </xf>
    <xf numFmtId="0" fontId="46" fillId="0" borderId="0" xfId="36" applyFont="1">
      <alignment vertical="center"/>
    </xf>
    <xf numFmtId="0" fontId="47" fillId="0" borderId="0" xfId="36" applyFont="1" applyAlignment="1">
      <alignment vertical="center" wrapText="1"/>
    </xf>
    <xf numFmtId="0" fontId="47" fillId="0" borderId="0" xfId="36" applyFont="1">
      <alignment vertical="center"/>
    </xf>
    <xf numFmtId="0" fontId="48" fillId="0" borderId="0" xfId="36" applyFont="1">
      <alignment vertical="center"/>
    </xf>
    <xf numFmtId="0" fontId="34" fillId="0" borderId="30" xfId="36" applyFont="1" applyBorder="1" applyAlignment="1">
      <alignment horizontal="center" vertical="center" wrapText="1"/>
    </xf>
    <xf numFmtId="0" fontId="34" fillId="0" borderId="31" xfId="36" applyFont="1" applyBorder="1" applyAlignment="1">
      <alignment horizontal="center" vertical="center"/>
    </xf>
    <xf numFmtId="0" fontId="34" fillId="0" borderId="32" xfId="36" applyFont="1" applyBorder="1" applyAlignment="1">
      <alignment horizontal="center" vertical="center"/>
    </xf>
    <xf numFmtId="0" fontId="34" fillId="0" borderId="32" xfId="36" applyFont="1" applyBorder="1" applyAlignment="1">
      <alignment horizontal="center" vertical="center" wrapText="1"/>
    </xf>
    <xf numFmtId="0" fontId="31" fillId="0" borderId="0" xfId="36" applyFont="1" applyFill="1" applyBorder="1">
      <alignment vertical="center"/>
    </xf>
    <xf numFmtId="0" fontId="34" fillId="0" borderId="0" xfId="36" applyFont="1" applyFill="1" applyBorder="1" applyAlignment="1">
      <alignment vertical="center"/>
    </xf>
    <xf numFmtId="0" fontId="37" fillId="0" borderId="0" xfId="36" applyFont="1" applyFill="1" applyBorder="1" applyAlignment="1">
      <alignment vertical="center" wrapText="1"/>
    </xf>
    <xf numFmtId="0" fontId="49" fillId="0" borderId="0" xfId="36" applyFont="1" applyFill="1" applyBorder="1" applyAlignment="1">
      <alignment horizontal="center" vertical="center"/>
    </xf>
    <xf numFmtId="0" fontId="49" fillId="0" borderId="0" xfId="36" applyFont="1" applyFill="1" applyAlignment="1">
      <alignment horizontal="center" vertical="center"/>
    </xf>
    <xf numFmtId="0" fontId="34" fillId="0" borderId="32" xfId="36" applyFont="1" applyFill="1" applyBorder="1" applyAlignment="1">
      <alignment vertical="center"/>
    </xf>
    <xf numFmtId="0" fontId="32" fillId="0" borderId="0" xfId="36" applyFont="1" applyFill="1" applyBorder="1" applyAlignment="1">
      <alignment vertical="center"/>
    </xf>
    <xf numFmtId="0" fontId="50" fillId="0" borderId="0" xfId="36" applyFont="1">
      <alignment vertical="center"/>
    </xf>
    <xf numFmtId="0" fontId="35" fillId="0" borderId="32" xfId="36" applyFont="1" applyBorder="1" applyAlignment="1">
      <alignment horizontal="center" vertical="center" wrapText="1"/>
    </xf>
    <xf numFmtId="179" fontId="51" fillId="0" borderId="32" xfId="46" applyNumberFormat="1" applyFont="1" applyFill="1" applyBorder="1" applyAlignment="1">
      <alignment horizontal="right" vertical="center"/>
    </xf>
    <xf numFmtId="177" fontId="51" fillId="0" borderId="32" xfId="46" applyNumberFormat="1" applyFont="1" applyFill="1" applyBorder="1" applyAlignment="1">
      <alignment horizontal="right" vertical="center"/>
    </xf>
    <xf numFmtId="180" fontId="51" fillId="0" borderId="32" xfId="46" applyNumberFormat="1" applyFont="1" applyFill="1" applyBorder="1" applyAlignment="1">
      <alignment horizontal="center" vertical="center"/>
    </xf>
    <xf numFmtId="0" fontId="52" fillId="0" borderId="0" xfId="36" applyFont="1" applyFill="1" applyBorder="1">
      <alignment vertical="center"/>
    </xf>
    <xf numFmtId="0" fontId="33" fillId="0" borderId="0" xfId="36" applyFont="1" applyFill="1" applyBorder="1">
      <alignment vertical="center"/>
    </xf>
    <xf numFmtId="0" fontId="37" fillId="0" borderId="0" xfId="36" applyFont="1" applyFill="1" applyBorder="1" applyAlignment="1">
      <alignment vertical="center"/>
    </xf>
    <xf numFmtId="0" fontId="34" fillId="0" borderId="0" xfId="36" applyFont="1" applyFill="1" applyAlignment="1">
      <alignment vertical="center"/>
    </xf>
    <xf numFmtId="0" fontId="34" fillId="0" borderId="36" xfId="36" applyFont="1" applyFill="1" applyBorder="1" applyAlignment="1">
      <alignment horizontal="left" vertical="center" indent="1"/>
    </xf>
    <xf numFmtId="0" fontId="34" fillId="0" borderId="38" xfId="36" applyFont="1" applyFill="1" applyBorder="1" applyAlignment="1">
      <alignment horizontal="left" vertical="center" indent="1"/>
    </xf>
    <xf numFmtId="0" fontId="53" fillId="0" borderId="0" xfId="36" applyFont="1" applyFill="1" applyBorder="1" applyAlignment="1">
      <alignment vertical="center"/>
    </xf>
    <xf numFmtId="0" fontId="34" fillId="0" borderId="39" xfId="36" applyFont="1" applyBorder="1" applyAlignment="1">
      <alignment horizontal="center" vertical="center" wrapText="1"/>
    </xf>
    <xf numFmtId="0" fontId="54" fillId="0" borderId="32" xfId="36" applyFont="1" applyBorder="1" applyAlignment="1">
      <alignment horizontal="center" vertical="center" wrapText="1"/>
    </xf>
    <xf numFmtId="180" fontId="51" fillId="0" borderId="32" xfId="46" applyNumberFormat="1" applyFont="1" applyFill="1" applyBorder="1" applyAlignment="1">
      <alignment horizontal="right" vertical="center"/>
    </xf>
    <xf numFmtId="0" fontId="34" fillId="0" borderId="40" xfId="36" applyFont="1" applyFill="1" applyBorder="1" applyAlignment="1">
      <alignment horizontal="left" vertical="center" indent="1"/>
    </xf>
    <xf numFmtId="0" fontId="34" fillId="0" borderId="0" xfId="36" applyFont="1" applyFill="1" applyBorder="1" applyAlignment="1">
      <alignment horizontal="left" vertical="center" indent="1"/>
    </xf>
    <xf numFmtId="0" fontId="34" fillId="0" borderId="42" xfId="36" applyFont="1" applyFill="1" applyBorder="1" applyAlignment="1">
      <alignment horizontal="left" vertical="center" indent="1"/>
    </xf>
    <xf numFmtId="176" fontId="50" fillId="0" borderId="0" xfId="36" applyNumberFormat="1" applyFont="1" applyAlignment="1">
      <alignment horizontal="center" vertical="center"/>
    </xf>
    <xf numFmtId="176" fontId="21" fillId="0" borderId="0" xfId="36" applyNumberFormat="1" applyFont="1" applyFill="1" applyBorder="1" applyAlignment="1">
      <alignment horizontal="center" vertical="center"/>
    </xf>
    <xf numFmtId="176" fontId="34" fillId="0" borderId="0" xfId="36" applyNumberFormat="1" applyFont="1" applyFill="1" applyAlignment="1">
      <alignment horizontal="center" vertical="center"/>
    </xf>
    <xf numFmtId="176" fontId="32" fillId="0" borderId="0" xfId="36" applyNumberFormat="1" applyFont="1" applyFill="1" applyBorder="1" applyAlignment="1">
      <alignment horizontal="center" vertical="center"/>
    </xf>
    <xf numFmtId="0" fontId="34" fillId="0" borderId="22" xfId="36" applyFont="1" applyBorder="1" applyAlignment="1">
      <alignment horizontal="center" vertical="center" wrapText="1"/>
    </xf>
    <xf numFmtId="0" fontId="6" fillId="0" borderId="0" xfId="36" applyFont="1" applyFill="1" applyBorder="1" applyAlignment="1">
      <alignment vertical="center"/>
    </xf>
    <xf numFmtId="0" fontId="55" fillId="0" borderId="0" xfId="36" applyFont="1" applyFill="1" applyBorder="1" applyAlignment="1">
      <alignment vertical="center"/>
    </xf>
    <xf numFmtId="0" fontId="34" fillId="0" borderId="0" xfId="36" applyFont="1" applyFill="1" applyBorder="1" applyAlignment="1">
      <alignment horizontal="left" vertical="center"/>
    </xf>
    <xf numFmtId="0" fontId="34" fillId="0" borderId="0" xfId="36" applyFont="1" applyFill="1" applyAlignment="1">
      <alignment horizontal="left" vertical="center"/>
    </xf>
    <xf numFmtId="0" fontId="37" fillId="0" borderId="39" xfId="36" applyFont="1" applyFill="1" applyBorder="1" applyAlignment="1">
      <alignment horizontal="left" vertical="center"/>
    </xf>
    <xf numFmtId="0" fontId="55" fillId="0" borderId="40" xfId="36" applyFont="1" applyFill="1" applyBorder="1" applyAlignment="1">
      <alignment horizontal="left" vertical="center"/>
    </xf>
    <xf numFmtId="0" fontId="55" fillId="0" borderId="0" xfId="36" applyFont="1" applyFill="1" applyBorder="1" applyAlignment="1">
      <alignment horizontal="left" vertical="center"/>
    </xf>
    <xf numFmtId="0" fontId="55" fillId="0" borderId="42" xfId="36" applyFont="1" applyFill="1" applyBorder="1" applyAlignment="1">
      <alignment horizontal="left" vertical="center"/>
    </xf>
    <xf numFmtId="0" fontId="37" fillId="0" borderId="0" xfId="36" applyFont="1" applyAlignment="1">
      <alignment horizontal="center" vertical="center"/>
    </xf>
    <xf numFmtId="0" fontId="34" fillId="0" borderId="40" xfId="36" applyFont="1" applyFill="1" applyBorder="1" applyAlignment="1">
      <alignment horizontal="left" vertical="center"/>
    </xf>
    <xf numFmtId="0" fontId="0" fillId="0" borderId="0" xfId="0" applyFont="1" applyBorder="1" applyAlignment="1">
      <alignment vertical="center"/>
    </xf>
    <xf numFmtId="0" fontId="37" fillId="0" borderId="39" xfId="0" applyFont="1" applyFill="1" applyBorder="1" applyAlignment="1">
      <alignment horizontal="center" vertical="center"/>
    </xf>
    <xf numFmtId="0" fontId="56" fillId="0" borderId="0" xfId="36" applyFont="1" applyAlignment="1">
      <alignment vertical="center"/>
    </xf>
    <xf numFmtId="0" fontId="21" fillId="0" borderId="0" xfId="36" applyFont="1" applyFill="1" applyBorder="1" applyAlignment="1">
      <alignment vertical="center"/>
    </xf>
    <xf numFmtId="176" fontId="37" fillId="0" borderId="0" xfId="36" applyNumberFormat="1" applyFont="1" applyFill="1" applyBorder="1" applyAlignment="1">
      <alignment vertical="center"/>
    </xf>
    <xf numFmtId="181" fontId="58" fillId="0" borderId="0" xfId="46" applyNumberFormat="1" applyFont="1" applyFill="1" applyBorder="1" applyAlignment="1">
      <alignment vertical="center"/>
    </xf>
    <xf numFmtId="0" fontId="50" fillId="0" borderId="0" xfId="36" applyFont="1" applyAlignment="1">
      <alignment vertical="center"/>
    </xf>
    <xf numFmtId="179" fontId="51" fillId="0" borderId="35" xfId="46" applyNumberFormat="1" applyFont="1" applyFill="1" applyBorder="1" applyAlignment="1">
      <alignment horizontal="right" vertical="center"/>
    </xf>
    <xf numFmtId="177" fontId="51" fillId="0" borderId="35" xfId="46" applyNumberFormat="1" applyFont="1" applyFill="1" applyBorder="1" applyAlignment="1">
      <alignment horizontal="right" vertical="center"/>
    </xf>
    <xf numFmtId="180" fontId="51" fillId="0" borderId="35" xfId="46" applyNumberFormat="1" applyFont="1" applyFill="1" applyBorder="1" applyAlignment="1">
      <alignment vertical="center"/>
    </xf>
    <xf numFmtId="180" fontId="51" fillId="0" borderId="35" xfId="46" applyNumberFormat="1" applyFont="1" applyFill="1" applyBorder="1" applyAlignment="1">
      <alignment horizontal="right" vertical="center"/>
    </xf>
    <xf numFmtId="182" fontId="34" fillId="0" borderId="0" xfId="36" applyNumberFormat="1" applyFont="1" applyFill="1" applyBorder="1" applyAlignment="1">
      <alignment horizontal="right" vertical="center"/>
    </xf>
    <xf numFmtId="182" fontId="34" fillId="0" borderId="0" xfId="36" applyNumberFormat="1" applyFont="1" applyFill="1" applyAlignment="1">
      <alignment horizontal="right" vertical="center"/>
    </xf>
    <xf numFmtId="0" fontId="59" fillId="0" borderId="0" xfId="36" applyFont="1">
      <alignment vertical="center"/>
    </xf>
    <xf numFmtId="179" fontId="51" fillId="0" borderId="32" xfId="46" applyNumberFormat="1" applyFont="1" applyFill="1" applyBorder="1" applyAlignment="1">
      <alignment vertical="center"/>
    </xf>
    <xf numFmtId="177" fontId="51" fillId="0" borderId="32" xfId="46" applyNumberFormat="1" applyFont="1" applyFill="1" applyBorder="1" applyAlignment="1">
      <alignment vertical="center"/>
    </xf>
    <xf numFmtId="181" fontId="34" fillId="0" borderId="0" xfId="36" applyNumberFormat="1" applyFont="1" applyFill="1" applyBorder="1" applyAlignment="1">
      <alignment horizontal="right" vertical="center"/>
    </xf>
    <xf numFmtId="181" fontId="34" fillId="0" borderId="0" xfId="36" applyNumberFormat="1" applyFont="1" applyFill="1" applyAlignment="1">
      <alignment horizontal="right" vertical="center"/>
    </xf>
    <xf numFmtId="0" fontId="34" fillId="0" borderId="0" xfId="36" applyFont="1" applyAlignment="1">
      <alignment horizontal="right" vertical="center"/>
    </xf>
    <xf numFmtId="49" fontId="34" fillId="0" borderId="0" xfId="36" applyNumberFormat="1" applyFont="1" applyFill="1" applyBorder="1" applyAlignment="1">
      <alignment horizontal="center" vertical="center"/>
    </xf>
    <xf numFmtId="49" fontId="34" fillId="0" borderId="0" xfId="36" applyNumberFormat="1" applyFont="1" applyFill="1" applyAlignment="1">
      <alignment horizontal="center" vertical="center"/>
    </xf>
    <xf numFmtId="0" fontId="21" fillId="0" borderId="0" xfId="36" applyFont="1" applyFill="1" applyBorder="1">
      <alignment vertical="center"/>
    </xf>
    <xf numFmtId="0" fontId="60" fillId="0" borderId="0" xfId="36" applyFont="1" applyFill="1" applyBorder="1" applyAlignment="1">
      <alignment horizontal="left" vertical="center"/>
    </xf>
    <xf numFmtId="0" fontId="34" fillId="0" borderId="55" xfId="36" applyFont="1" applyFill="1" applyBorder="1" applyAlignment="1">
      <alignment horizontal="left" vertical="center" indent="1"/>
    </xf>
    <xf numFmtId="0" fontId="34" fillId="0" borderId="57" xfId="36" applyFont="1" applyFill="1" applyBorder="1" applyAlignment="1">
      <alignment horizontal="left" vertical="center" indent="1"/>
    </xf>
    <xf numFmtId="0" fontId="0" fillId="0" borderId="0" xfId="36" applyFont="1" applyFill="1">
      <alignment vertical="center"/>
    </xf>
    <xf numFmtId="0" fontId="35" fillId="0" borderId="20" xfId="36" applyFont="1" applyBorder="1" applyAlignment="1">
      <alignment horizontal="right" vertical="center" wrapText="1"/>
    </xf>
    <xf numFmtId="0" fontId="35" fillId="0" borderId="24" xfId="36" applyFont="1" applyBorder="1" applyAlignment="1">
      <alignment horizontal="center" vertical="center" wrapText="1" shrinkToFit="1"/>
    </xf>
    <xf numFmtId="176" fontId="35" fillId="0" borderId="24" xfId="36" applyNumberFormat="1" applyFont="1" applyBorder="1" applyAlignment="1">
      <alignment horizontal="right" vertical="center" wrapText="1" shrinkToFit="1"/>
    </xf>
    <xf numFmtId="176" fontId="36" fillId="0" borderId="20" xfId="36" applyNumberFormat="1" applyFont="1" applyBorder="1" applyAlignment="1">
      <alignment horizontal="center" vertical="center" wrapText="1" shrinkToFit="1"/>
    </xf>
    <xf numFmtId="176" fontId="36" fillId="0" borderId="21" xfId="36" applyNumberFormat="1" applyFont="1" applyBorder="1" applyAlignment="1">
      <alignment horizontal="center" vertical="center" wrapText="1" shrinkToFit="1"/>
    </xf>
    <xf numFmtId="0" fontId="37" fillId="0" borderId="0" xfId="36" applyFont="1" applyFill="1" applyAlignment="1">
      <alignment vertical="center" wrapText="1"/>
    </xf>
    <xf numFmtId="0" fontId="34" fillId="0" borderId="58" xfId="36" applyFont="1" applyFill="1" applyBorder="1" applyAlignment="1">
      <alignment vertical="center"/>
    </xf>
    <xf numFmtId="0" fontId="32" fillId="0" borderId="41" xfId="36" applyFont="1" applyFill="1" applyBorder="1" applyAlignment="1">
      <alignment vertical="center"/>
    </xf>
    <xf numFmtId="0" fontId="21" fillId="0" borderId="0" xfId="36" applyFont="1" applyAlignment="1">
      <alignment vertical="center" wrapText="1"/>
    </xf>
    <xf numFmtId="0" fontId="53" fillId="0" borderId="41" xfId="36" applyFont="1" applyFill="1" applyBorder="1" applyAlignment="1">
      <alignment vertical="center"/>
    </xf>
    <xf numFmtId="0" fontId="34" fillId="0" borderId="0" xfId="36" applyFont="1" applyFill="1" applyAlignment="1">
      <alignment horizontal="left" vertical="center" indent="1"/>
    </xf>
    <xf numFmtId="176" fontId="32" fillId="0" borderId="41" xfId="36" applyNumberFormat="1" applyFont="1" applyFill="1" applyBorder="1" applyAlignment="1">
      <alignment horizontal="center" vertical="center"/>
    </xf>
    <xf numFmtId="0" fontId="55" fillId="0" borderId="0" xfId="36" applyFont="1" applyFill="1" applyAlignment="1">
      <alignment vertical="center"/>
    </xf>
    <xf numFmtId="0" fontId="55" fillId="0" borderId="0" xfId="36" applyFont="1" applyFill="1" applyAlignment="1">
      <alignment horizontal="left" vertical="center"/>
    </xf>
    <xf numFmtId="0" fontId="34" fillId="0" borderId="40" xfId="36" applyFont="1" applyFill="1" applyBorder="1" applyAlignment="1">
      <alignment vertical="center"/>
    </xf>
    <xf numFmtId="181" fontId="58" fillId="0" borderId="0" xfId="46" applyNumberFormat="1" applyFont="1" applyFill="1" applyAlignment="1">
      <alignment vertical="center"/>
    </xf>
    <xf numFmtId="0" fontId="21" fillId="0" borderId="41" xfId="36" applyFont="1" applyFill="1" applyBorder="1">
      <alignment vertical="center"/>
    </xf>
    <xf numFmtId="0" fontId="60" fillId="0" borderId="0" xfId="36" applyFont="1" applyFill="1" applyAlignment="1">
      <alignment horizontal="left" vertical="center"/>
    </xf>
    <xf numFmtId="0" fontId="0" fillId="0" borderId="0" xfId="0" applyFill="1"/>
    <xf numFmtId="0" fontId="0" fillId="0" borderId="0" xfId="0" applyFill="1" applyAlignment="1">
      <alignment horizontal="center" vertical="center"/>
    </xf>
    <xf numFmtId="0" fontId="37" fillId="0" borderId="0" xfId="36" applyFont="1" applyFill="1" applyAlignment="1">
      <alignment vertical="center"/>
    </xf>
    <xf numFmtId="0" fontId="37" fillId="0" borderId="0" xfId="36" applyFont="1" applyFill="1" applyBorder="1" applyAlignment="1">
      <alignment horizontal="left" vertical="center"/>
    </xf>
    <xf numFmtId="0" fontId="37" fillId="0" borderId="0" xfId="0" applyFont="1"/>
    <xf numFmtId="0" fontId="39" fillId="0" borderId="0" xfId="0" applyFont="1" applyFill="1"/>
    <xf numFmtId="176" fontId="37" fillId="0" borderId="0" xfId="36" applyNumberFormat="1" applyFont="1" applyFill="1" applyBorder="1" applyAlignment="1">
      <alignment horizontal="center" vertical="center"/>
    </xf>
    <xf numFmtId="176" fontId="47" fillId="0" borderId="0" xfId="36" applyNumberFormat="1" applyFont="1" applyFill="1" applyAlignment="1">
      <alignment horizontal="center" vertical="center"/>
    </xf>
    <xf numFmtId="0" fontId="61" fillId="0" borderId="0" xfId="0" applyFont="1" applyFill="1"/>
    <xf numFmtId="0" fontId="55" fillId="0" borderId="0" xfId="0" applyFont="1" applyFill="1" applyAlignment="1"/>
    <xf numFmtId="38" fontId="36" fillId="0" borderId="0" xfId="46" applyFont="1" applyFill="1" applyAlignment="1"/>
    <xf numFmtId="0" fontId="36" fillId="0" borderId="0" xfId="0" applyFont="1" applyFill="1" applyAlignment="1"/>
    <xf numFmtId="0" fontId="36" fillId="0" borderId="0" xfId="0" applyFont="1" applyFill="1" applyAlignment="1">
      <alignment vertical="center"/>
    </xf>
    <xf numFmtId="0" fontId="62" fillId="0" borderId="0" xfId="0" applyFont="1" applyFill="1" applyAlignment="1">
      <alignment vertical="center"/>
    </xf>
    <xf numFmtId="0" fontId="55" fillId="0" borderId="11" xfId="0" applyFont="1" applyFill="1" applyBorder="1" applyAlignment="1">
      <alignment vertical="center"/>
    </xf>
    <xf numFmtId="0" fontId="55" fillId="0" borderId="36" xfId="0" applyFont="1" applyFill="1" applyBorder="1" applyAlignment="1">
      <alignment vertical="center"/>
    </xf>
    <xf numFmtId="0" fontId="55" fillId="0" borderId="12" xfId="0" applyFont="1" applyFill="1" applyBorder="1" applyAlignment="1">
      <alignment vertical="center"/>
    </xf>
    <xf numFmtId="0" fontId="55" fillId="0" borderId="11" xfId="0" applyFont="1" applyFill="1" applyBorder="1" applyAlignment="1">
      <alignment horizontal="left" vertical="center"/>
    </xf>
    <xf numFmtId="0" fontId="55" fillId="0" borderId="36" xfId="0" applyFont="1" applyFill="1" applyBorder="1" applyAlignment="1">
      <alignment horizontal="left" vertical="center"/>
    </xf>
    <xf numFmtId="0" fontId="55" fillId="0" borderId="12" xfId="0" applyFont="1" applyFill="1" applyBorder="1" applyAlignment="1"/>
    <xf numFmtId="0" fontId="63" fillId="0" borderId="0" xfId="0" applyFont="1" applyFill="1" applyBorder="1" applyAlignment="1"/>
    <xf numFmtId="0" fontId="64" fillId="0" borderId="0" xfId="0" applyFont="1" applyFill="1" applyBorder="1" applyAlignment="1"/>
    <xf numFmtId="0" fontId="55" fillId="0" borderId="40" xfId="0" applyFont="1" applyFill="1" applyBorder="1" applyAlignment="1">
      <alignment vertical="center"/>
    </xf>
    <xf numFmtId="0" fontId="55" fillId="0" borderId="13" xfId="0" applyFont="1" applyFill="1" applyBorder="1" applyAlignment="1">
      <alignment vertical="center"/>
    </xf>
    <xf numFmtId="0" fontId="63" fillId="0" borderId="13" xfId="0" applyFont="1" applyFill="1" applyBorder="1" applyAlignment="1"/>
    <xf numFmtId="0" fontId="55" fillId="0" borderId="0" xfId="0" applyFont="1" applyFill="1" applyBorder="1" applyAlignment="1">
      <alignment horizontal="left" vertical="center" shrinkToFit="1"/>
    </xf>
    <xf numFmtId="0" fontId="55" fillId="0" borderId="15" xfId="0" applyFont="1" applyFill="1" applyBorder="1" applyAlignment="1">
      <alignment vertical="center"/>
    </xf>
    <xf numFmtId="0" fontId="55" fillId="0" borderId="49" xfId="0" applyFont="1" applyFill="1" applyBorder="1" applyAlignment="1">
      <alignment vertical="center"/>
    </xf>
    <xf numFmtId="0" fontId="55" fillId="0" borderId="16" xfId="0" applyFont="1" applyFill="1" applyBorder="1" applyAlignment="1">
      <alignment vertical="center"/>
    </xf>
    <xf numFmtId="0" fontId="57" fillId="0" borderId="0" xfId="0" applyFont="1" applyFill="1" applyBorder="1" applyAlignment="1">
      <alignment horizontal="left" vertical="center"/>
    </xf>
    <xf numFmtId="38" fontId="65" fillId="0" borderId="0" xfId="46" applyFont="1" applyFill="1" applyBorder="1" applyAlignment="1"/>
    <xf numFmtId="183" fontId="57" fillId="0" borderId="33" xfId="46" applyNumberFormat="1" applyFont="1" applyFill="1" applyBorder="1" applyAlignment="1">
      <alignment horizontal="right" vertical="center"/>
    </xf>
    <xf numFmtId="38" fontId="66" fillId="0" borderId="31" xfId="46" applyFont="1" applyFill="1" applyBorder="1" applyAlignment="1"/>
    <xf numFmtId="0" fontId="62" fillId="0" borderId="0" xfId="0" applyFont="1" applyFill="1" applyAlignment="1"/>
    <xf numFmtId="0" fontId="67" fillId="0" borderId="0" xfId="0" applyFont="1" applyFill="1" applyAlignment="1"/>
    <xf numFmtId="177" fontId="57" fillId="0" borderId="30" xfId="0" applyNumberFormat="1" applyFont="1" applyFill="1" applyBorder="1" applyAlignment="1">
      <alignment horizontal="right" vertical="center"/>
    </xf>
    <xf numFmtId="177" fontId="57" fillId="0" borderId="33" xfId="0" applyNumberFormat="1" applyFont="1" applyFill="1" applyBorder="1" applyAlignment="1">
      <alignment horizontal="right" vertical="center"/>
    </xf>
    <xf numFmtId="0" fontId="68" fillId="0" borderId="31" xfId="0" applyFont="1" applyFill="1" applyBorder="1" applyAlignment="1"/>
    <xf numFmtId="0" fontId="69" fillId="0" borderId="0" xfId="0" applyFont="1" applyFill="1" applyBorder="1" applyAlignment="1">
      <alignment horizontal="center"/>
    </xf>
    <xf numFmtId="0" fontId="65" fillId="0" borderId="0" xfId="0" applyFont="1" applyFill="1" applyBorder="1" applyAlignment="1"/>
    <xf numFmtId="177" fontId="70" fillId="24" borderId="30" xfId="0" applyNumberFormat="1" applyFont="1" applyFill="1" applyBorder="1" applyAlignment="1">
      <alignment horizontal="right" vertical="center"/>
    </xf>
    <xf numFmtId="177" fontId="70" fillId="24" borderId="33" xfId="0" applyNumberFormat="1" applyFont="1" applyFill="1" applyBorder="1" applyAlignment="1">
      <alignment horizontal="right" vertical="center"/>
    </xf>
    <xf numFmtId="0" fontId="66" fillId="24" borderId="31" xfId="0" applyFont="1" applyFill="1" applyBorder="1" applyAlignment="1"/>
    <xf numFmtId="0" fontId="0" fillId="0" borderId="0" xfId="0" applyFont="1" applyFill="1" applyAlignment="1"/>
    <xf numFmtId="177" fontId="70" fillId="0" borderId="30" xfId="0" applyNumberFormat="1" applyFont="1" applyFill="1" applyBorder="1" applyAlignment="1">
      <alignment horizontal="right" vertical="center"/>
    </xf>
    <xf numFmtId="177" fontId="70" fillId="0" borderId="33" xfId="0" applyNumberFormat="1" applyFont="1" applyFill="1" applyBorder="1" applyAlignment="1">
      <alignment horizontal="right" vertical="center"/>
    </xf>
    <xf numFmtId="0" fontId="66" fillId="0" borderId="31" xfId="0" applyFont="1" applyFill="1" applyBorder="1" applyAlignment="1"/>
    <xf numFmtId="0" fontId="55" fillId="0" borderId="0" xfId="0" applyFont="1" applyFill="1" applyAlignment="1">
      <alignment horizontal="left"/>
    </xf>
    <xf numFmtId="0" fontId="1" fillId="0" borderId="0" xfId="0" applyFont="1" applyFill="1" applyBorder="1"/>
    <xf numFmtId="0" fontId="0" fillId="0" borderId="36" xfId="0" applyBorder="1" applyAlignment="1"/>
    <xf numFmtId="0" fontId="0" fillId="0" borderId="12" xfId="0" applyBorder="1" applyAlignment="1"/>
    <xf numFmtId="0" fontId="68" fillId="0" borderId="11" xfId="0" applyFont="1" applyFill="1" applyBorder="1" applyAlignment="1">
      <alignment vertical="center"/>
    </xf>
    <xf numFmtId="0" fontId="63" fillId="0" borderId="0" xfId="0" applyFont="1" applyFill="1" applyBorder="1" applyAlignment="1">
      <alignment horizontal="left"/>
    </xf>
    <xf numFmtId="0" fontId="64" fillId="0" borderId="0" xfId="0" applyFont="1" applyFill="1" applyBorder="1" applyAlignment="1">
      <alignment horizontal="left"/>
    </xf>
    <xf numFmtId="0" fontId="0" fillId="0" borderId="40" xfId="0" applyBorder="1" applyAlignment="1"/>
    <xf numFmtId="0" fontId="0" fillId="0" borderId="13" xfId="0" applyBorder="1" applyAlignment="1"/>
    <xf numFmtId="0" fontId="27" fillId="0" borderId="0" xfId="0" applyFont="1" applyFill="1" applyBorder="1" applyAlignment="1">
      <alignment horizontal="left" vertical="center"/>
    </xf>
    <xf numFmtId="0" fontId="68" fillId="0" borderId="0" xfId="0" applyFont="1" applyFill="1" applyBorder="1" applyAlignment="1">
      <alignment horizontal="left" vertical="center"/>
    </xf>
    <xf numFmtId="0" fontId="55" fillId="0" borderId="13" xfId="0" applyFont="1" applyFill="1" applyBorder="1" applyAlignment="1">
      <alignment horizontal="left"/>
    </xf>
    <xf numFmtId="0" fontId="0" fillId="0" borderId="15" xfId="0" applyBorder="1" applyAlignment="1"/>
    <xf numFmtId="0" fontId="0" fillId="0" borderId="49" xfId="0" applyBorder="1" applyAlignment="1"/>
    <xf numFmtId="0" fontId="0" fillId="0" borderId="16" xfId="0" applyBorder="1" applyAlignment="1"/>
    <xf numFmtId="0" fontId="55" fillId="0" borderId="49" xfId="0" applyFont="1" applyFill="1" applyBorder="1" applyAlignment="1">
      <alignment horizontal="left" vertical="center"/>
    </xf>
    <xf numFmtId="0" fontId="55" fillId="0" borderId="16" xfId="0" applyFont="1" applyFill="1" applyBorder="1" applyAlignment="1">
      <alignment horizontal="left"/>
    </xf>
    <xf numFmtId="183" fontId="57" fillId="0" borderId="30" xfId="46" applyNumberFormat="1" applyFont="1" applyFill="1" applyBorder="1" applyAlignment="1">
      <alignment horizontal="right" vertical="center"/>
    </xf>
    <xf numFmtId="38" fontId="36" fillId="0" borderId="31" xfId="46" applyFont="1" applyFill="1" applyBorder="1" applyAlignment="1"/>
    <xf numFmtId="38" fontId="34" fillId="0" borderId="31" xfId="46" applyFont="1" applyFill="1" applyBorder="1" applyAlignment="1">
      <alignment horizontal="left" indent="1"/>
    </xf>
    <xf numFmtId="0" fontId="72" fillId="24" borderId="31" xfId="0" applyFont="1" applyFill="1" applyBorder="1" applyAlignment="1">
      <alignment horizontal="center"/>
    </xf>
    <xf numFmtId="0" fontId="69" fillId="0" borderId="0" xfId="0" applyFont="1" applyFill="1" applyBorder="1" applyAlignment="1"/>
    <xf numFmtId="0" fontId="34" fillId="0" borderId="0" xfId="0" applyFont="1" applyFill="1" applyAlignment="1">
      <alignment horizontal="right"/>
    </xf>
    <xf numFmtId="184" fontId="70" fillId="0" borderId="30" xfId="0" applyNumberFormat="1" applyFont="1" applyFill="1" applyBorder="1" applyAlignment="1">
      <alignment horizontal="right" vertical="center"/>
    </xf>
    <xf numFmtId="184" fontId="70" fillId="0" borderId="33" xfId="0" applyNumberFormat="1" applyFont="1" applyFill="1" applyBorder="1" applyAlignment="1">
      <alignment horizontal="right" vertical="center"/>
    </xf>
    <xf numFmtId="0" fontId="72" fillId="0" borderId="31" xfId="0" applyFont="1" applyFill="1" applyBorder="1" applyAlignment="1">
      <alignment horizontal="right"/>
    </xf>
    <xf numFmtId="0" fontId="55" fillId="0" borderId="13" xfId="36" applyFont="1" applyFill="1" applyBorder="1" applyAlignment="1">
      <alignment horizontal="left" vertical="center"/>
    </xf>
    <xf numFmtId="0" fontId="55" fillId="0" borderId="16" xfId="0" applyFont="1" applyFill="1" applyBorder="1" applyAlignment="1">
      <alignment horizontal="left" vertical="center"/>
    </xf>
    <xf numFmtId="183" fontId="57" fillId="0" borderId="31" xfId="46" applyNumberFormat="1" applyFont="1" applyFill="1" applyBorder="1" applyAlignment="1">
      <alignment horizontal="right" vertical="center"/>
    </xf>
    <xf numFmtId="177" fontId="57" fillId="0" borderId="31" xfId="0" applyNumberFormat="1" applyFont="1" applyFill="1" applyBorder="1" applyAlignment="1">
      <alignment horizontal="right" vertical="center"/>
    </xf>
    <xf numFmtId="177" fontId="70" fillId="24" borderId="31" xfId="0" applyNumberFormat="1" applyFont="1" applyFill="1" applyBorder="1" applyAlignment="1">
      <alignment horizontal="right" vertical="center"/>
    </xf>
    <xf numFmtId="184" fontId="70" fillId="0" borderId="31" xfId="0" applyNumberFormat="1" applyFont="1" applyFill="1" applyBorder="1" applyAlignment="1">
      <alignment horizontal="right" vertical="center"/>
    </xf>
    <xf numFmtId="0" fontId="33" fillId="0" borderId="0" xfId="0" applyFont="1" applyFill="1" applyAlignment="1">
      <alignment vertical="center"/>
    </xf>
    <xf numFmtId="0" fontId="73" fillId="0" borderId="0" xfId="0" applyFont="1" applyFill="1" applyAlignment="1">
      <alignment vertical="center"/>
    </xf>
    <xf numFmtId="0" fontId="74" fillId="0" borderId="0" xfId="0" applyFont="1" applyFill="1" applyAlignment="1">
      <alignment vertical="center"/>
    </xf>
    <xf numFmtId="0" fontId="32" fillId="0" borderId="0" xfId="0" applyFont="1" applyFill="1" applyAlignment="1">
      <alignment vertical="center"/>
    </xf>
    <xf numFmtId="0" fontId="75" fillId="0" borderId="0" xfId="0" applyFont="1" applyFill="1" applyAlignment="1">
      <alignment vertical="center"/>
    </xf>
    <xf numFmtId="0" fontId="55" fillId="24" borderId="0" xfId="0" applyFont="1" applyFill="1" applyAlignment="1">
      <alignment vertical="center"/>
    </xf>
    <xf numFmtId="0" fontId="55" fillId="0" borderId="0" xfId="0" applyFont="1" applyFill="1" applyAlignment="1">
      <alignment horizontal="right" vertical="center"/>
    </xf>
    <xf numFmtId="0" fontId="76" fillId="0" borderId="0" xfId="0" applyFont="1" applyFill="1" applyAlignment="1">
      <alignment horizontal="right" vertical="center"/>
    </xf>
    <xf numFmtId="0" fontId="1" fillId="0" borderId="0" xfId="0" applyFont="1" applyFill="1" applyBorder="1" applyAlignment="1"/>
    <xf numFmtId="176" fontId="55" fillId="0" borderId="36" xfId="0" applyNumberFormat="1" applyFont="1" applyBorder="1" applyAlignment="1">
      <alignment horizontal="right" vertical="center" indent="1"/>
    </xf>
    <xf numFmtId="176" fontId="55" fillId="24" borderId="36" xfId="0" applyNumberFormat="1" applyFont="1" applyFill="1" applyBorder="1" applyAlignment="1">
      <alignment horizontal="right" vertical="center" indent="1"/>
    </xf>
    <xf numFmtId="0" fontId="33" fillId="0" borderId="12" xfId="0" applyFont="1" applyFill="1" applyBorder="1" applyAlignment="1">
      <alignment vertical="center"/>
    </xf>
    <xf numFmtId="176" fontId="55" fillId="0" borderId="12" xfId="0" applyNumberFormat="1" applyFont="1" applyFill="1" applyBorder="1" applyAlignment="1">
      <alignment horizontal="center" vertical="center"/>
    </xf>
    <xf numFmtId="176" fontId="55" fillId="0" borderId="49" xfId="0" applyNumberFormat="1" applyFont="1" applyBorder="1" applyAlignment="1">
      <alignment horizontal="right" vertical="center" indent="1"/>
    </xf>
    <xf numFmtId="176" fontId="55" fillId="0" borderId="0" xfId="0" applyNumberFormat="1" applyFont="1" applyFill="1" applyAlignment="1">
      <alignment horizontal="right" vertical="center" indent="1"/>
    </xf>
    <xf numFmtId="176" fontId="55" fillId="25" borderId="0" xfId="0" applyNumberFormat="1" applyFont="1" applyFill="1" applyAlignment="1">
      <alignment horizontal="right" vertical="center" indent="1"/>
    </xf>
    <xf numFmtId="0" fontId="33" fillId="0" borderId="13" xfId="0" applyFont="1" applyFill="1" applyBorder="1" applyAlignment="1">
      <alignment vertical="center"/>
    </xf>
    <xf numFmtId="176" fontId="55" fillId="24" borderId="0" xfId="0" applyNumberFormat="1" applyFont="1" applyFill="1" applyAlignment="1">
      <alignment horizontal="right" vertical="center" indent="1"/>
    </xf>
    <xf numFmtId="176" fontId="55" fillId="0" borderId="16" xfId="0" applyNumberFormat="1" applyFont="1" applyFill="1" applyBorder="1" applyAlignment="1">
      <alignment horizontal="center" vertical="center"/>
    </xf>
    <xf numFmtId="176" fontId="74" fillId="0" borderId="0" xfId="0" applyNumberFormat="1" applyFont="1" applyFill="1" applyAlignment="1">
      <alignment vertical="center"/>
    </xf>
    <xf numFmtId="176" fontId="32" fillId="0" borderId="0" xfId="0" applyNumberFormat="1" applyFont="1" applyFill="1" applyAlignment="1">
      <alignment vertical="center"/>
    </xf>
    <xf numFmtId="177" fontId="57" fillId="0" borderId="32" xfId="0" applyNumberFormat="1" applyFont="1" applyFill="1" applyBorder="1" applyAlignment="1">
      <alignment horizontal="center" vertical="center"/>
    </xf>
    <xf numFmtId="176" fontId="57" fillId="0" borderId="36" xfId="0" applyNumberFormat="1" applyFont="1" applyBorder="1" applyAlignment="1">
      <alignment horizontal="center" vertical="center"/>
    </xf>
    <xf numFmtId="176" fontId="57" fillId="24" borderId="36" xfId="0" applyNumberFormat="1" applyFont="1" applyFill="1" applyBorder="1" applyAlignment="1">
      <alignment horizontal="center" vertical="center"/>
    </xf>
    <xf numFmtId="0" fontId="77" fillId="0" borderId="12" xfId="0" applyFont="1" applyFill="1" applyBorder="1" applyAlignment="1">
      <alignment vertical="center"/>
    </xf>
    <xf numFmtId="0" fontId="77" fillId="0" borderId="0" xfId="0" applyFont="1" applyFill="1" applyAlignment="1">
      <alignment vertical="center"/>
    </xf>
    <xf numFmtId="177" fontId="57" fillId="0" borderId="12" xfId="0" applyNumberFormat="1" applyFont="1" applyFill="1" applyBorder="1" applyAlignment="1">
      <alignment horizontal="center" vertical="center"/>
    </xf>
    <xf numFmtId="177" fontId="57" fillId="0" borderId="32" xfId="0" applyNumberFormat="1" applyFont="1" applyFill="1" applyBorder="1" applyAlignment="1">
      <alignment horizontal="center" vertical="center" shrinkToFit="1"/>
    </xf>
    <xf numFmtId="176" fontId="57" fillId="0" borderId="0" xfId="0" applyNumberFormat="1" applyFont="1" applyBorder="1" applyAlignment="1">
      <alignment horizontal="right" vertical="center" indent="1" shrinkToFit="1"/>
    </xf>
    <xf numFmtId="176" fontId="57" fillId="0" borderId="0" xfId="0" applyNumberFormat="1" applyFont="1" applyBorder="1" applyAlignment="1">
      <alignment horizontal="right" vertical="center" indent="1"/>
    </xf>
    <xf numFmtId="176" fontId="57" fillId="0" borderId="0" xfId="0" applyNumberFormat="1" applyFont="1" applyFill="1" applyAlignment="1">
      <alignment horizontal="right" vertical="center" indent="1"/>
    </xf>
    <xf numFmtId="176" fontId="57" fillId="24" borderId="0" xfId="0" applyNumberFormat="1" applyFont="1" applyFill="1" applyAlignment="1">
      <alignment horizontal="right" vertical="center" indent="1"/>
    </xf>
    <xf numFmtId="0" fontId="77" fillId="0" borderId="13" xfId="0" applyFont="1" applyFill="1" applyBorder="1" applyAlignment="1">
      <alignment vertical="center"/>
    </xf>
    <xf numFmtId="176" fontId="57" fillId="0" borderId="49" xfId="0" applyNumberFormat="1" applyFont="1" applyBorder="1" applyAlignment="1">
      <alignment horizontal="center" vertical="center"/>
    </xf>
    <xf numFmtId="177" fontId="57" fillId="0" borderId="13" xfId="0" applyNumberFormat="1" applyFont="1" applyFill="1" applyBorder="1" applyAlignment="1">
      <alignment horizontal="right" vertical="center" indent="1"/>
    </xf>
    <xf numFmtId="176" fontId="57" fillId="0" borderId="11" xfId="0" applyNumberFormat="1" applyFont="1" applyBorder="1" applyAlignment="1">
      <alignment horizontal="center" vertical="center"/>
    </xf>
    <xf numFmtId="176" fontId="57" fillId="24" borderId="55" xfId="0" applyNumberFormat="1" applyFont="1" applyFill="1" applyBorder="1" applyAlignment="1">
      <alignment horizontal="right" vertical="center" indent="1"/>
    </xf>
    <xf numFmtId="0" fontId="77" fillId="0" borderId="16" xfId="0" applyFont="1" applyFill="1" applyBorder="1" applyAlignment="1">
      <alignment vertical="center"/>
    </xf>
    <xf numFmtId="177" fontId="57" fillId="0" borderId="13" xfId="0" applyNumberFormat="1" applyFont="1" applyFill="1" applyBorder="1" applyAlignment="1">
      <alignment horizontal="center" vertical="center"/>
    </xf>
    <xf numFmtId="176" fontId="57" fillId="24" borderId="0" xfId="0" applyNumberFormat="1" applyFont="1" applyFill="1" applyAlignment="1">
      <alignment horizontal="center" vertical="center"/>
    </xf>
    <xf numFmtId="176" fontId="78" fillId="0" borderId="0" xfId="0" applyNumberFormat="1" applyFont="1" applyFill="1" applyAlignment="1">
      <alignment horizontal="left" vertical="center"/>
    </xf>
    <xf numFmtId="176" fontId="57" fillId="0" borderId="15" xfId="0" applyNumberFormat="1" applyFont="1" applyBorder="1" applyAlignment="1">
      <alignment horizontal="center" vertical="center" shrinkToFit="1"/>
    </xf>
    <xf numFmtId="176" fontId="57" fillId="0" borderId="49" xfId="0" applyNumberFormat="1" applyFont="1" applyBorder="1" applyAlignment="1">
      <alignment horizontal="right" vertical="center" indent="1"/>
    </xf>
    <xf numFmtId="176" fontId="57" fillId="24" borderId="49" xfId="0" applyNumberFormat="1" applyFont="1" applyFill="1" applyBorder="1" applyAlignment="1">
      <alignment horizontal="right" vertical="center" indent="1"/>
    </xf>
    <xf numFmtId="177" fontId="57" fillId="0" borderId="16" xfId="0" applyNumberFormat="1" applyFont="1" applyFill="1" applyBorder="1" applyAlignment="1">
      <alignment horizontal="center" vertical="center"/>
    </xf>
    <xf numFmtId="0" fontId="11" fillId="0" borderId="0" xfId="35"/>
    <xf numFmtId="0" fontId="11" fillId="0" borderId="0" xfId="35" applyFont="1" applyAlignment="1">
      <alignment horizontal="center" vertical="center"/>
    </xf>
    <xf numFmtId="0" fontId="11" fillId="0" borderId="0" xfId="35" applyAlignment="1">
      <alignment horizontal="right" wrapText="1"/>
    </xf>
    <xf numFmtId="176" fontId="80" fillId="0" borderId="0" xfId="35" applyNumberFormat="1" applyFont="1" applyAlignment="1">
      <alignment horizontal="center" vertical="center" wrapText="1"/>
    </xf>
    <xf numFmtId="0" fontId="11" fillId="0" borderId="0" xfId="46" applyNumberFormat="1" applyFont="1" applyFill="1" applyBorder="1"/>
    <xf numFmtId="177" fontId="11" fillId="0" borderId="0" xfId="35" applyNumberFormat="1" applyFont="1" applyFill="1"/>
    <xf numFmtId="0" fontId="80" fillId="0" borderId="0" xfId="35" applyFont="1" applyAlignment="1">
      <alignment horizontal="center" vertical="center" wrapText="1"/>
    </xf>
    <xf numFmtId="176" fontId="81" fillId="0" borderId="0" xfId="35" applyNumberFormat="1" applyFont="1" applyAlignment="1">
      <alignment horizontal="center" vertical="center" wrapText="1"/>
    </xf>
    <xf numFmtId="176" fontId="80" fillId="0" borderId="0" xfId="35" applyNumberFormat="1" applyFont="1" applyAlignment="1">
      <alignment wrapText="1"/>
    </xf>
    <xf numFmtId="0" fontId="11" fillId="0" borderId="0" xfId="35" applyFont="1" applyAlignment="1">
      <alignment horizontal="left" wrapText="1"/>
    </xf>
    <xf numFmtId="0" fontId="11" fillId="0" borderId="0" xfId="35" applyFont="1" applyAlignment="1">
      <alignment horizontal="right"/>
    </xf>
    <xf numFmtId="0" fontId="11" fillId="26" borderId="0" xfId="35" applyFill="1"/>
    <xf numFmtId="0" fontId="80" fillId="0" borderId="0" xfId="35" applyFont="1" applyAlignment="1">
      <alignment wrapText="1"/>
    </xf>
    <xf numFmtId="176" fontId="81" fillId="0" borderId="0" xfId="35" applyNumberFormat="1" applyFont="1" applyAlignment="1">
      <alignment wrapText="1"/>
    </xf>
    <xf numFmtId="0" fontId="57" fillId="0" borderId="0" xfId="0" applyNumberFormat="1" applyFont="1" applyBorder="1" applyAlignment="1">
      <alignment horizontal="center" vertical="center"/>
    </xf>
    <xf numFmtId="177" fontId="57" fillId="0" borderId="0" xfId="0" applyNumberFormat="1" applyFont="1" applyFill="1" applyBorder="1" applyAlignment="1">
      <alignment horizontal="center" vertical="center"/>
    </xf>
    <xf numFmtId="177" fontId="11" fillId="0" borderId="0" xfId="35" applyNumberFormat="1" applyBorder="1"/>
    <xf numFmtId="177" fontId="82" fillId="0" borderId="0" xfId="46" applyNumberFormat="1" applyFont="1" applyFill="1" applyBorder="1" applyAlignment="1">
      <alignment horizontal="right"/>
    </xf>
    <xf numFmtId="177" fontId="82" fillId="24" borderId="0" xfId="46" applyNumberFormat="1" applyFont="1" applyFill="1" applyBorder="1" applyAlignment="1">
      <alignment horizontal="right"/>
    </xf>
    <xf numFmtId="0" fontId="34" fillId="0" borderId="0" xfId="0" applyFont="1" applyAlignment="1"/>
    <xf numFmtId="0" fontId="36" fillId="0" borderId="0" xfId="0" applyFont="1"/>
    <xf numFmtId="0" fontId="34" fillId="0" borderId="11" xfId="0" applyFont="1" applyBorder="1" applyAlignment="1">
      <alignment horizontal="center" vertical="center"/>
    </xf>
    <xf numFmtId="0" fontId="34" fillId="0" borderId="36" xfId="0" applyFont="1" applyBorder="1" applyAlignment="1">
      <alignment horizontal="center" vertical="center"/>
    </xf>
    <xf numFmtId="0" fontId="34" fillId="0" borderId="12" xfId="0" applyFont="1" applyBorder="1" applyAlignment="1">
      <alignment horizontal="center" vertical="center"/>
    </xf>
    <xf numFmtId="0" fontId="49" fillId="0" borderId="11" xfId="0" applyFont="1" applyFill="1" applyBorder="1" applyAlignment="1"/>
    <xf numFmtId="0" fontId="34" fillId="0" borderId="36" xfId="0" applyFont="1" applyBorder="1" applyAlignment="1"/>
    <xf numFmtId="0" fontId="49" fillId="0" borderId="36" xfId="0" applyFont="1" applyFill="1" applyBorder="1" applyAlignment="1"/>
    <xf numFmtId="0" fontId="36" fillId="0" borderId="36" xfId="0" applyFont="1" applyFill="1" applyBorder="1" applyAlignment="1"/>
    <xf numFmtId="0" fontId="34" fillId="0" borderId="12" xfId="0" applyFont="1" applyBorder="1" applyAlignment="1"/>
    <xf numFmtId="0" fontId="83" fillId="0" borderId="0" xfId="0" applyFont="1" applyBorder="1" applyAlignment="1"/>
    <xf numFmtId="0" fontId="34" fillId="0" borderId="40" xfId="0" applyFont="1" applyBorder="1" applyAlignment="1">
      <alignment horizontal="center" vertical="center"/>
    </xf>
    <xf numFmtId="0" fontId="34" fillId="0" borderId="0" xfId="0" applyFont="1" applyBorder="1" applyAlignment="1">
      <alignment horizontal="center" vertical="center"/>
    </xf>
    <xf numFmtId="0" fontId="34" fillId="0" borderId="13" xfId="0" applyFont="1" applyBorder="1" applyAlignment="1">
      <alignment horizontal="center" vertical="center"/>
    </xf>
    <xf numFmtId="0" fontId="48" fillId="0" borderId="40" xfId="0" applyFont="1" applyFill="1" applyBorder="1" applyAlignment="1"/>
    <xf numFmtId="0" fontId="34" fillId="0" borderId="0" xfId="0" applyFont="1" applyBorder="1" applyAlignment="1">
      <alignment horizontal="distributed"/>
    </xf>
    <xf numFmtId="0" fontId="48" fillId="0" borderId="0" xfId="0" applyFont="1" applyFill="1" applyBorder="1" applyAlignment="1"/>
    <xf numFmtId="0" fontId="36" fillId="0" borderId="0" xfId="0" applyFont="1" applyFill="1" applyBorder="1" applyAlignment="1">
      <alignment horizontal="distributed"/>
    </xf>
    <xf numFmtId="0" fontId="34" fillId="0" borderId="13" xfId="0" applyFont="1" applyBorder="1" applyAlignment="1">
      <alignment vertical="center"/>
    </xf>
    <xf numFmtId="0" fontId="72" fillId="0" borderId="0" xfId="0" applyFont="1" applyBorder="1" applyAlignment="1"/>
    <xf numFmtId="0" fontId="34" fillId="0" borderId="0" xfId="0" applyFont="1" applyBorder="1" applyAlignment="1"/>
    <xf numFmtId="0" fontId="84" fillId="0" borderId="0" xfId="0" applyFont="1" applyBorder="1" applyAlignment="1"/>
    <xf numFmtId="0" fontId="36" fillId="0" borderId="0" xfId="0" applyFont="1" applyBorder="1" applyAlignment="1"/>
    <xf numFmtId="0" fontId="49" fillId="0" borderId="0" xfId="0" applyFont="1" applyBorder="1" applyAlignment="1"/>
    <xf numFmtId="0" fontId="35" fillId="0" borderId="0" xfId="0" applyFont="1" applyBorder="1" applyAlignment="1">
      <alignment horizontal="distributed"/>
    </xf>
    <xf numFmtId="0" fontId="34" fillId="0" borderId="15" xfId="0" applyFont="1" applyBorder="1" applyAlignment="1">
      <alignment horizontal="center" vertical="center"/>
    </xf>
    <xf numFmtId="0" fontId="34" fillId="0" borderId="49" xfId="0" applyFont="1" applyBorder="1" applyAlignment="1">
      <alignment horizontal="center" vertical="center"/>
    </xf>
    <xf numFmtId="0" fontId="34" fillId="0" borderId="16" xfId="0" applyFont="1" applyBorder="1" applyAlignment="1">
      <alignment horizontal="center" vertical="center"/>
    </xf>
    <xf numFmtId="0" fontId="49" fillId="0" borderId="15" xfId="0" applyFont="1" applyFill="1" applyBorder="1" applyAlignment="1">
      <alignment horizontal="distributed"/>
    </xf>
    <xf numFmtId="0" fontId="34" fillId="0" borderId="49" xfId="0" applyFont="1" applyBorder="1" applyAlignment="1">
      <alignment horizontal="distributed"/>
    </xf>
    <xf numFmtId="0" fontId="49" fillId="0" borderId="49" xfId="0" applyFont="1" applyFill="1" applyBorder="1" applyAlignment="1">
      <alignment horizontal="distributed"/>
    </xf>
    <xf numFmtId="0" fontId="34" fillId="0" borderId="49" xfId="0" applyFont="1" applyBorder="1" applyAlignment="1"/>
    <xf numFmtId="0" fontId="34" fillId="0" borderId="16" xfId="0" applyFont="1" applyBorder="1" applyAlignment="1">
      <alignment horizontal="distributed"/>
    </xf>
    <xf numFmtId="38" fontId="57" fillId="0" borderId="36" xfId="46" applyFont="1" applyFill="1" applyBorder="1" applyAlignment="1">
      <alignment horizontal="right" indent="1"/>
    </xf>
    <xf numFmtId="38" fontId="36" fillId="0" borderId="36" xfId="46" applyFont="1" applyBorder="1" applyAlignment="1"/>
    <xf numFmtId="38" fontId="57" fillId="0" borderId="12" xfId="46" applyFont="1" applyFill="1" applyBorder="1" applyAlignment="1">
      <alignment horizontal="right" indent="1"/>
    </xf>
    <xf numFmtId="0" fontId="34" fillId="0" borderId="30" xfId="0" applyFont="1" applyBorder="1" applyAlignment="1">
      <alignment horizontal="center" vertical="center"/>
    </xf>
    <xf numFmtId="0" fontId="85" fillId="0" borderId="33" xfId="0" applyFont="1" applyBorder="1" applyAlignment="1">
      <alignment horizontal="center" vertical="center"/>
    </xf>
    <xf numFmtId="0" fontId="72" fillId="0" borderId="31" xfId="0" applyFont="1" applyBorder="1" applyAlignment="1">
      <alignment horizontal="center" vertical="center" wrapText="1"/>
    </xf>
    <xf numFmtId="177" fontId="57" fillId="0" borderId="30" xfId="0" applyNumberFormat="1" applyFont="1" applyFill="1" applyBorder="1" applyAlignment="1">
      <alignment horizontal="right"/>
    </xf>
    <xf numFmtId="177" fontId="57" fillId="0" borderId="33" xfId="0" applyNumberFormat="1" applyFont="1" applyFill="1" applyBorder="1" applyAlignment="1">
      <alignment horizontal="right"/>
    </xf>
    <xf numFmtId="177" fontId="57" fillId="0" borderId="31" xfId="0" applyNumberFormat="1" applyFont="1" applyFill="1" applyBorder="1" applyAlignment="1">
      <alignment horizontal="right"/>
    </xf>
    <xf numFmtId="0" fontId="72" fillId="0" borderId="11" xfId="0" applyFont="1" applyFill="1" applyBorder="1" applyAlignment="1">
      <alignment horizontal="center" vertical="center"/>
    </xf>
    <xf numFmtId="0" fontId="36" fillId="0" borderId="33" xfId="0" applyFont="1" applyFill="1" applyBorder="1" applyAlignment="1"/>
    <xf numFmtId="0" fontId="72" fillId="0" borderId="39" xfId="0" applyFont="1" applyBorder="1" applyAlignment="1">
      <alignment horizontal="center" vertical="center"/>
    </xf>
    <xf numFmtId="0" fontId="72" fillId="0" borderId="31" xfId="0" applyFont="1" applyBorder="1" applyAlignment="1">
      <alignment horizontal="right" vertical="center" wrapText="1" indent="1"/>
    </xf>
    <xf numFmtId="185" fontId="82" fillId="0" borderId="30" xfId="0" applyNumberFormat="1" applyFont="1" applyFill="1" applyBorder="1" applyAlignment="1">
      <alignment horizontal="center" shrinkToFit="1"/>
    </xf>
    <xf numFmtId="185" fontId="82" fillId="0" borderId="33" xfId="0" applyNumberFormat="1" applyFont="1" applyFill="1" applyBorder="1" applyAlignment="1">
      <alignment shrinkToFit="1"/>
    </xf>
    <xf numFmtId="0" fontId="36" fillId="0" borderId="33" xfId="0" applyFont="1" applyBorder="1"/>
    <xf numFmtId="185" fontId="82" fillId="0" borderId="31" xfId="0" applyNumberFormat="1" applyFont="1" applyFill="1" applyBorder="1" applyAlignment="1">
      <alignment shrinkToFit="1"/>
    </xf>
    <xf numFmtId="180" fontId="82" fillId="0" borderId="30" xfId="0" applyNumberFormat="1" applyFont="1" applyFill="1" applyBorder="1"/>
    <xf numFmtId="180" fontId="82" fillId="0" borderId="33" xfId="0" applyNumberFormat="1" applyFont="1" applyFill="1" applyBorder="1"/>
    <xf numFmtId="180" fontId="82" fillId="0" borderId="31" xfId="0" applyNumberFormat="1" applyFont="1" applyFill="1" applyBorder="1"/>
    <xf numFmtId="0" fontId="86" fillId="0" borderId="0" xfId="0" applyFont="1" applyAlignment="1"/>
    <xf numFmtId="38" fontId="57" fillId="0" borderId="31" xfId="46" applyFont="1" applyFill="1" applyBorder="1" applyAlignment="1">
      <alignment horizontal="right" indent="1"/>
    </xf>
    <xf numFmtId="177" fontId="70" fillId="0" borderId="33" xfId="0" applyNumberFormat="1" applyFont="1" applyFill="1" applyBorder="1" applyAlignment="1">
      <alignment horizontal="right"/>
    </xf>
    <xf numFmtId="0" fontId="34" fillId="0" borderId="0" xfId="0" applyFont="1" applyAlignment="1">
      <alignment horizontal="left"/>
    </xf>
    <xf numFmtId="186" fontId="36" fillId="0" borderId="0" xfId="0" applyNumberFormat="1" applyFont="1" applyAlignment="1"/>
    <xf numFmtId="0" fontId="49" fillId="0" borderId="0" xfId="0" applyFont="1" applyAlignment="1">
      <alignment horizontal="left"/>
    </xf>
    <xf numFmtId="0" fontId="34" fillId="0" borderId="11" xfId="0" applyFont="1" applyBorder="1" applyAlignment="1">
      <alignment horizontal="left" vertical="center"/>
    </xf>
    <xf numFmtId="0" fontId="34" fillId="0" borderId="36" xfId="36" applyFont="1" applyFill="1" applyBorder="1" applyAlignment="1">
      <alignment horizontal="left" vertical="center"/>
    </xf>
    <xf numFmtId="0" fontId="34" fillId="0" borderId="12" xfId="0" applyFont="1" applyBorder="1" applyAlignment="1">
      <alignment horizontal="left" vertical="center"/>
    </xf>
    <xf numFmtId="0" fontId="34" fillId="0" borderId="40" xfId="0" applyFont="1" applyBorder="1" applyAlignment="1">
      <alignment horizontal="left"/>
    </xf>
    <xf numFmtId="0" fontId="34" fillId="0" borderId="40" xfId="0" applyFont="1" applyBorder="1" applyAlignment="1"/>
    <xf numFmtId="0" fontId="55" fillId="0" borderId="15" xfId="0" applyFont="1" applyBorder="1" applyAlignment="1">
      <alignment horizontal="center" vertical="center"/>
    </xf>
    <xf numFmtId="0" fontId="55" fillId="0" borderId="49" xfId="0" applyFont="1" applyBorder="1" applyAlignment="1">
      <alignment horizontal="center" vertical="center"/>
    </xf>
    <xf numFmtId="0" fontId="55" fillId="0" borderId="16" xfId="0" applyFont="1" applyBorder="1" applyAlignment="1">
      <alignment horizontal="center" vertical="center"/>
    </xf>
    <xf numFmtId="0" fontId="55" fillId="0" borderId="20" xfId="0" applyFont="1" applyFill="1" applyBorder="1" applyAlignment="1">
      <alignment horizontal="center"/>
    </xf>
    <xf numFmtId="0" fontId="55" fillId="0" borderId="68" xfId="0" applyFont="1" applyFill="1" applyBorder="1" applyAlignment="1">
      <alignment horizontal="center"/>
    </xf>
    <xf numFmtId="0" fontId="55" fillId="0" borderId="21" xfId="0" applyFont="1" applyFill="1" applyBorder="1" applyAlignment="1">
      <alignment horizontal="center"/>
    </xf>
    <xf numFmtId="0" fontId="55" fillId="0" borderId="40" xfId="0" applyFont="1" applyBorder="1" applyAlignment="1"/>
    <xf numFmtId="0" fontId="68" fillId="27" borderId="40" xfId="0" applyFont="1" applyFill="1" applyBorder="1" applyAlignment="1">
      <alignment horizontal="center" vertical="center"/>
    </xf>
    <xf numFmtId="0" fontId="68" fillId="27" borderId="0" xfId="0" applyFont="1" applyFill="1" applyBorder="1" applyAlignment="1">
      <alignment horizontal="center" vertical="center"/>
    </xf>
    <xf numFmtId="0" fontId="68" fillId="27" borderId="13" xfId="0" applyFont="1" applyFill="1" applyBorder="1" applyAlignment="1">
      <alignment horizontal="center" vertical="center"/>
    </xf>
    <xf numFmtId="0" fontId="55" fillId="0" borderId="65" xfId="0" applyFont="1" applyFill="1" applyBorder="1" applyAlignment="1">
      <alignment horizontal="center"/>
    </xf>
    <xf numFmtId="0" fontId="55" fillId="0" borderId="66" xfId="0" applyFont="1" applyFill="1" applyBorder="1" applyAlignment="1">
      <alignment horizontal="center"/>
    </xf>
    <xf numFmtId="0" fontId="55" fillId="0" borderId="67" xfId="0" applyFont="1" applyFill="1" applyBorder="1" applyAlignment="1">
      <alignment horizontal="center"/>
    </xf>
    <xf numFmtId="38" fontId="57" fillId="0" borderId="27" xfId="46" applyFont="1" applyFill="1" applyBorder="1" applyAlignment="1">
      <alignment horizontal="right"/>
    </xf>
    <xf numFmtId="38" fontId="57" fillId="0" borderId="28" xfId="46" applyFont="1" applyFill="1" applyBorder="1" applyAlignment="1">
      <alignment horizontal="right"/>
    </xf>
    <xf numFmtId="38" fontId="57" fillId="0" borderId="29" xfId="46" applyFont="1" applyFill="1" applyBorder="1" applyAlignment="1">
      <alignment horizontal="right"/>
    </xf>
    <xf numFmtId="38" fontId="36" fillId="0" borderId="40" xfId="46" applyFont="1" applyBorder="1" applyAlignment="1"/>
    <xf numFmtId="182" fontId="85" fillId="0" borderId="33" xfId="0" applyNumberFormat="1" applyFont="1" applyBorder="1" applyAlignment="1">
      <alignment horizontal="center" vertical="center"/>
    </xf>
    <xf numFmtId="177" fontId="57" fillId="0" borderId="27" xfId="0" applyNumberFormat="1" applyFont="1" applyFill="1" applyBorder="1" applyAlignment="1">
      <alignment horizontal="right"/>
    </xf>
    <xf numFmtId="177" fontId="57" fillId="0" borderId="28" xfId="0" applyNumberFormat="1" applyFont="1" applyFill="1" applyBorder="1" applyAlignment="1">
      <alignment horizontal="right"/>
    </xf>
    <xf numFmtId="0" fontId="36" fillId="0" borderId="28" xfId="0" applyFont="1" applyBorder="1" applyAlignment="1"/>
    <xf numFmtId="177" fontId="57" fillId="0" borderId="29" xfId="0" applyNumberFormat="1" applyFont="1" applyFill="1" applyBorder="1" applyAlignment="1">
      <alignment horizontal="right"/>
    </xf>
    <xf numFmtId="0" fontId="36" fillId="0" borderId="40" xfId="0" applyFont="1" applyBorder="1" applyAlignment="1"/>
    <xf numFmtId="0" fontId="72" fillId="0" borderId="16" xfId="0" applyFont="1" applyBorder="1" applyAlignment="1">
      <alignment horizontal="right" vertical="center" wrapText="1" indent="1"/>
    </xf>
    <xf numFmtId="187" fontId="82" fillId="0" borderId="65" xfId="0" applyNumberFormat="1" applyFont="1" applyFill="1" applyBorder="1" applyAlignment="1">
      <alignment horizontal="right"/>
    </xf>
    <xf numFmtId="187" fontId="82" fillId="0" borderId="66" xfId="0" applyNumberFormat="1" applyFont="1" applyFill="1" applyBorder="1" applyAlignment="1">
      <alignment horizontal="right"/>
    </xf>
    <xf numFmtId="187" fontId="62" fillId="0" borderId="66" xfId="0" applyNumberFormat="1" applyFont="1" applyBorder="1" applyAlignment="1"/>
    <xf numFmtId="187" fontId="82" fillId="0" borderId="67" xfId="0" applyNumberFormat="1" applyFont="1" applyFill="1" applyBorder="1" applyAlignment="1">
      <alignment horizontal="right"/>
    </xf>
    <xf numFmtId="0" fontId="34" fillId="28" borderId="35" xfId="0" applyFont="1" applyFill="1" applyBorder="1" applyAlignment="1">
      <alignment horizontal="center" vertical="center"/>
    </xf>
    <xf numFmtId="188" fontId="82" fillId="28" borderId="69" xfId="0" applyNumberFormat="1" applyFont="1" applyFill="1" applyBorder="1" applyAlignment="1">
      <alignment shrinkToFit="1"/>
    </xf>
    <xf numFmtId="188" fontId="82" fillId="28" borderId="70" xfId="0" applyNumberFormat="1" applyFont="1" applyFill="1" applyBorder="1" applyAlignment="1">
      <alignment shrinkToFit="1"/>
    </xf>
    <xf numFmtId="188" fontId="36" fillId="28" borderId="70" xfId="0" applyNumberFormat="1" applyFont="1" applyFill="1" applyBorder="1"/>
    <xf numFmtId="188" fontId="82" fillId="28" borderId="71" xfId="0" applyNumberFormat="1" applyFont="1" applyFill="1" applyBorder="1" applyAlignment="1">
      <alignment shrinkToFit="1"/>
    </xf>
    <xf numFmtId="0" fontId="36" fillId="0" borderId="40" xfId="0" applyFont="1" applyBorder="1"/>
    <xf numFmtId="0" fontId="34" fillId="0" borderId="72" xfId="0" applyFont="1" applyBorder="1" applyAlignment="1">
      <alignment horizontal="center" vertical="center"/>
    </xf>
    <xf numFmtId="189" fontId="57" fillId="0" borderId="73" xfId="0" applyNumberFormat="1" applyFont="1" applyFill="1" applyBorder="1"/>
    <xf numFmtId="189" fontId="57" fillId="0" borderId="74" xfId="0" applyNumberFormat="1" applyFont="1" applyFill="1" applyBorder="1"/>
    <xf numFmtId="189" fontId="36" fillId="0" borderId="74" xfId="0" applyNumberFormat="1" applyFont="1" applyBorder="1"/>
    <xf numFmtId="189" fontId="57" fillId="0" borderId="75" xfId="0" applyNumberFormat="1" applyFont="1" applyFill="1" applyBorder="1"/>
    <xf numFmtId="186" fontId="36" fillId="0" borderId="0" xfId="0" applyNumberFormat="1" applyFont="1" applyAlignment="1">
      <alignment vertical="center"/>
    </xf>
    <xf numFmtId="186" fontId="62" fillId="0" borderId="0" xfId="0" applyNumberFormat="1" applyFont="1" applyFill="1" applyAlignment="1"/>
    <xf numFmtId="190" fontId="62" fillId="0" borderId="0" xfId="0" applyNumberFormat="1" applyFont="1" applyFill="1" applyAlignment="1"/>
    <xf numFmtId="0" fontId="87" fillId="0" borderId="0" xfId="0" applyFont="1" applyFill="1" applyAlignment="1"/>
    <xf numFmtId="0" fontId="55" fillId="0" borderId="0" xfId="0" applyFont="1" applyAlignment="1">
      <alignment horizontal="center"/>
    </xf>
    <xf numFmtId="0" fontId="55" fillId="0" borderId="0" xfId="0" applyFont="1"/>
    <xf numFmtId="0" fontId="55" fillId="0" borderId="0" xfId="0" applyFont="1" applyAlignment="1">
      <alignment horizontal="center" shrinkToFit="1"/>
    </xf>
    <xf numFmtId="0" fontId="50" fillId="0" borderId="0" xfId="0" applyFont="1" applyAlignment="1">
      <alignment horizontal="left"/>
    </xf>
    <xf numFmtId="0" fontId="55" fillId="24" borderId="32" xfId="0" applyFont="1" applyFill="1" applyBorder="1" applyAlignment="1">
      <alignment horizontal="center" shrinkToFit="1"/>
    </xf>
    <xf numFmtId="0" fontId="88" fillId="0" borderId="0" xfId="0" applyFont="1" applyAlignment="1">
      <alignment horizontal="left"/>
    </xf>
    <xf numFmtId="0" fontId="55" fillId="0" borderId="27" xfId="0" applyFont="1" applyBorder="1" applyAlignment="1">
      <alignment horizontal="center" shrinkToFit="1"/>
    </xf>
    <xf numFmtId="0" fontId="55" fillId="0" borderId="28" xfId="0" applyFont="1" applyBorder="1" applyAlignment="1">
      <alignment horizontal="center" shrinkToFit="1"/>
    </xf>
    <xf numFmtId="0" fontId="55" fillId="0" borderId="29" xfId="0" applyFont="1" applyBorder="1" applyAlignment="1">
      <alignment horizontal="center" shrinkToFit="1"/>
    </xf>
    <xf numFmtId="0" fontId="36" fillId="0" borderId="17" xfId="36" applyFont="1" applyBorder="1" applyAlignment="1">
      <alignment horizontal="center" vertical="center" wrapText="1" shrinkToFit="1"/>
    </xf>
    <xf numFmtId="0" fontId="36" fillId="0" borderId="20" xfId="36" applyFont="1" applyBorder="1" applyAlignment="1">
      <alignment horizontal="center" vertical="center" wrapText="1" shrinkToFit="1"/>
    </xf>
    <xf numFmtId="0" fontId="36" fillId="0" borderId="18" xfId="36" applyFont="1" applyBorder="1" applyAlignment="1">
      <alignment horizontal="center" vertical="center" wrapText="1" shrinkToFit="1"/>
    </xf>
    <xf numFmtId="0" fontId="36" fillId="0" borderId="21" xfId="36" applyFont="1" applyBorder="1" applyAlignment="1">
      <alignment horizontal="center" vertical="center" wrapText="1" shrinkToFit="1"/>
    </xf>
    <xf numFmtId="0" fontId="36" fillId="0" borderId="11" xfId="36" applyFont="1" applyBorder="1" applyAlignment="1">
      <alignment horizontal="distributed" vertical="center" wrapText="1"/>
    </xf>
    <xf numFmtId="0" fontId="36" fillId="0" borderId="15" xfId="36" applyFont="1" applyBorder="1" applyAlignment="1">
      <alignment horizontal="distributed" vertical="center" wrapText="1"/>
    </xf>
    <xf numFmtId="0" fontId="36" fillId="0" borderId="12" xfId="36" applyFont="1" applyBorder="1" applyAlignment="1">
      <alignment horizontal="distributed" vertical="center" wrapText="1"/>
    </xf>
    <xf numFmtId="0" fontId="36" fillId="0" borderId="16" xfId="36" applyFont="1" applyBorder="1" applyAlignment="1">
      <alignment horizontal="distributed" vertical="center" wrapText="1"/>
    </xf>
    <xf numFmtId="0" fontId="35" fillId="0" borderId="10" xfId="36" applyFont="1" applyBorder="1" applyAlignment="1">
      <alignment horizontal="right" vertical="center" wrapText="1"/>
    </xf>
    <xf numFmtId="0" fontId="35" fillId="0" borderId="14" xfId="36" applyFont="1" applyBorder="1" applyAlignment="1">
      <alignment horizontal="right" vertical="center" wrapText="1"/>
    </xf>
    <xf numFmtId="0" fontId="35" fillId="0" borderId="19" xfId="36" applyFont="1" applyBorder="1" applyAlignment="1">
      <alignment horizontal="right" vertical="center" wrapText="1"/>
    </xf>
    <xf numFmtId="0" fontId="36" fillId="0" borderId="17" xfId="36" applyFont="1" applyBorder="1" applyAlignment="1">
      <alignment horizontal="center" vertical="center" wrapText="1"/>
    </xf>
    <xf numFmtId="0" fontId="36" fillId="0" borderId="20" xfId="36" applyFont="1" applyBorder="1" applyAlignment="1">
      <alignment horizontal="center" vertical="center" wrapText="1"/>
    </xf>
    <xf numFmtId="178" fontId="34" fillId="0" borderId="0" xfId="36" quotePrefix="1" applyNumberFormat="1" applyFont="1" applyBorder="1" applyAlignment="1">
      <alignment horizontal="distributed" vertical="center"/>
    </xf>
    <xf numFmtId="178" fontId="35" fillId="0" borderId="0" xfId="0" applyNumberFormat="1" applyFont="1" applyBorder="1" applyAlignment="1">
      <alignment horizontal="distributed" vertical="center"/>
    </xf>
    <xf numFmtId="0" fontId="27" fillId="0" borderId="0" xfId="36" applyFont="1" applyAlignment="1">
      <alignment horizontal="center"/>
    </xf>
    <xf numFmtId="0" fontId="0" fillId="0" borderId="0" xfId="0" applyAlignment="1">
      <alignment horizontal="center"/>
    </xf>
    <xf numFmtId="0" fontId="28" fillId="0" borderId="0" xfId="36" applyFont="1" applyAlignment="1">
      <alignment horizontal="center" vertical="center"/>
    </xf>
    <xf numFmtId="0" fontId="0" fillId="0" borderId="0" xfId="0" applyAlignment="1">
      <alignment vertical="center"/>
    </xf>
    <xf numFmtId="0" fontId="35" fillId="0" borderId="30" xfId="36" applyFont="1" applyBorder="1" applyAlignment="1">
      <alignment horizontal="center" vertical="center" wrapText="1"/>
    </xf>
    <xf numFmtId="0" fontId="0" fillId="0" borderId="31" xfId="0" applyFont="1" applyBorder="1" applyAlignment="1">
      <alignment horizontal="center" vertical="center" wrapText="1"/>
    </xf>
    <xf numFmtId="0" fontId="34" fillId="0" borderId="30" xfId="36" applyFont="1" applyBorder="1" applyAlignment="1">
      <alignment horizontal="center" vertical="center" wrapText="1"/>
    </xf>
    <xf numFmtId="0" fontId="34" fillId="0" borderId="34" xfId="36" applyFont="1" applyFill="1" applyBorder="1" applyAlignment="1">
      <alignment horizontal="center" vertical="center" wrapText="1"/>
    </xf>
    <xf numFmtId="0" fontId="34" fillId="0" borderId="37" xfId="36" applyFont="1" applyFill="1" applyBorder="1" applyAlignment="1">
      <alignment horizontal="left" vertical="center" indent="1"/>
    </xf>
    <xf numFmtId="0" fontId="34" fillId="0" borderId="41" xfId="36" applyFont="1" applyFill="1" applyBorder="1" applyAlignment="1">
      <alignment horizontal="left" vertical="center" indent="1"/>
    </xf>
    <xf numFmtId="0" fontId="34" fillId="0" borderId="38" xfId="36" applyFont="1" applyFill="1" applyBorder="1" applyAlignment="1">
      <alignment horizontal="left" vertical="center" indent="1"/>
    </xf>
    <xf numFmtId="0" fontId="34" fillId="0" borderId="42" xfId="36" applyFont="1" applyFill="1" applyBorder="1" applyAlignment="1">
      <alignment horizontal="left" vertical="center" indent="1"/>
    </xf>
    <xf numFmtId="0" fontId="34" fillId="0" borderId="41" xfId="36" applyFont="1" applyFill="1" applyBorder="1" applyAlignment="1">
      <alignment horizontal="left" vertical="center"/>
    </xf>
    <xf numFmtId="0" fontId="34" fillId="0" borderId="43" xfId="36" applyFont="1" applyFill="1" applyBorder="1" applyAlignment="1">
      <alignment horizontal="left" vertical="center"/>
    </xf>
    <xf numFmtId="0" fontId="34" fillId="0" borderId="42" xfId="36" applyFont="1" applyFill="1" applyBorder="1" applyAlignment="1">
      <alignment horizontal="left" vertical="center"/>
    </xf>
    <xf numFmtId="0" fontId="34" fillId="0" borderId="44" xfId="36" applyFont="1" applyFill="1" applyBorder="1" applyAlignment="1">
      <alignment horizontal="left" vertical="center"/>
    </xf>
    <xf numFmtId="181" fontId="58" fillId="0" borderId="47" xfId="46" applyNumberFormat="1" applyFont="1" applyFill="1" applyBorder="1" applyAlignment="1">
      <alignment horizontal="right" vertical="center"/>
    </xf>
    <xf numFmtId="181" fontId="58" fillId="0" borderId="41" xfId="46" applyNumberFormat="1" applyFont="1" applyFill="1" applyBorder="1" applyAlignment="1">
      <alignment horizontal="right" vertical="center"/>
    </xf>
    <xf numFmtId="181" fontId="58" fillId="0" borderId="50" xfId="46" applyNumberFormat="1" applyFont="1" applyFill="1" applyBorder="1" applyAlignment="1">
      <alignment horizontal="right" vertical="center"/>
    </xf>
    <xf numFmtId="181" fontId="58" fillId="0" borderId="48" xfId="46" applyNumberFormat="1" applyFont="1" applyFill="1" applyBorder="1" applyAlignment="1">
      <alignment horizontal="right" vertical="center"/>
    </xf>
    <xf numFmtId="181" fontId="58" fillId="0" borderId="42" xfId="46" applyNumberFormat="1" applyFont="1" applyFill="1" applyBorder="1" applyAlignment="1">
      <alignment horizontal="right" vertical="center"/>
    </xf>
    <xf numFmtId="181" fontId="58" fillId="0" borderId="51" xfId="46" applyNumberFormat="1" applyFont="1" applyFill="1" applyBorder="1" applyAlignment="1">
      <alignment horizontal="right" vertical="center"/>
    </xf>
    <xf numFmtId="0" fontId="34" fillId="0" borderId="56" xfId="36" applyFont="1" applyFill="1" applyBorder="1" applyAlignment="1">
      <alignment horizontal="left" vertical="center" indent="1"/>
    </xf>
    <xf numFmtId="0" fontId="34" fillId="0" borderId="57" xfId="36" applyFont="1" applyFill="1" applyBorder="1" applyAlignment="1">
      <alignment horizontal="left" vertical="center" indent="1"/>
    </xf>
    <xf numFmtId="0" fontId="34" fillId="0" borderId="30" xfId="36" applyFont="1" applyFill="1" applyBorder="1" applyAlignment="1">
      <alignment horizontal="center" vertical="center" textRotation="255" wrapText="1"/>
    </xf>
    <xf numFmtId="0" fontId="34" fillId="0" borderId="33" xfId="36" applyFont="1" applyFill="1" applyBorder="1" applyAlignment="1">
      <alignment horizontal="center" vertical="center" textRotation="255" wrapText="1"/>
    </xf>
    <xf numFmtId="0" fontId="0" fillId="0" borderId="31" xfId="0" applyBorder="1"/>
    <xf numFmtId="0" fontId="35" fillId="0" borderId="35" xfId="36" applyFont="1" applyBorder="1" applyAlignment="1">
      <alignment horizontal="center" vertical="center" wrapText="1"/>
    </xf>
    <xf numFmtId="0" fontId="35" fillId="0" borderId="32" xfId="36" applyFont="1" applyBorder="1" applyAlignment="1">
      <alignment horizontal="center" vertical="center" wrapText="1"/>
    </xf>
    <xf numFmtId="176" fontId="35" fillId="0" borderId="35" xfId="36" applyNumberFormat="1" applyFont="1" applyBorder="1" applyAlignment="1">
      <alignment horizontal="center" vertical="center" wrapText="1"/>
    </xf>
    <xf numFmtId="176" fontId="35" fillId="0" borderId="32" xfId="36" applyNumberFormat="1" applyFont="1" applyBorder="1" applyAlignment="1">
      <alignment horizontal="center" vertical="center" wrapText="1"/>
    </xf>
    <xf numFmtId="0" fontId="57" fillId="0" borderId="31" xfId="0" applyFont="1" applyBorder="1"/>
    <xf numFmtId="0" fontId="34" fillId="0" borderId="0" xfId="36" applyFont="1" applyFill="1" applyBorder="1" applyAlignment="1">
      <alignment horizontal="left" vertical="center"/>
    </xf>
    <xf numFmtId="181" fontId="58" fillId="0" borderId="46" xfId="46" applyNumberFormat="1" applyFont="1" applyFill="1" applyBorder="1" applyAlignment="1">
      <alignment horizontal="right" vertical="center"/>
    </xf>
    <xf numFmtId="181" fontId="58" fillId="0" borderId="0" xfId="46" applyNumberFormat="1" applyFont="1" applyFill="1" applyBorder="1" applyAlignment="1">
      <alignment horizontal="right" vertical="center"/>
    </xf>
    <xf numFmtId="181" fontId="58" fillId="0" borderId="49" xfId="46" applyNumberFormat="1" applyFont="1" applyFill="1" applyBorder="1" applyAlignment="1">
      <alignment horizontal="right" vertical="center"/>
    </xf>
    <xf numFmtId="0" fontId="34" fillId="0" borderId="36" xfId="36" applyFont="1" applyFill="1" applyBorder="1" applyAlignment="1">
      <alignment horizontal="left" vertical="center" indent="1"/>
    </xf>
    <xf numFmtId="0" fontId="34" fillId="0" borderId="0" xfId="36" applyFont="1" applyFill="1" applyBorder="1" applyAlignment="1">
      <alignment horizontal="left" vertical="center" indent="1"/>
    </xf>
    <xf numFmtId="0" fontId="34" fillId="0" borderId="55" xfId="36" applyFont="1" applyFill="1" applyBorder="1" applyAlignment="1">
      <alignment horizontal="left" vertical="center" indent="1"/>
    </xf>
    <xf numFmtId="0" fontId="24" fillId="0" borderId="35" xfId="36" applyFont="1" applyFill="1" applyBorder="1" applyAlignment="1">
      <alignment horizontal="center" vertical="center"/>
    </xf>
    <xf numFmtId="0" fontId="24" fillId="0" borderId="39" xfId="36" applyFont="1" applyFill="1" applyBorder="1" applyAlignment="1">
      <alignment horizontal="center" vertical="center"/>
    </xf>
    <xf numFmtId="176" fontId="34" fillId="0" borderId="45" xfId="36" applyNumberFormat="1" applyFont="1" applyFill="1" applyBorder="1" applyAlignment="1">
      <alignment horizontal="center" vertical="center"/>
    </xf>
    <xf numFmtId="0" fontId="0" fillId="0" borderId="39" xfId="0" applyBorder="1" applyAlignment="1">
      <alignment horizontal="center" vertical="center"/>
    </xf>
    <xf numFmtId="0" fontId="37" fillId="0" borderId="52" xfId="36" applyFont="1" applyFill="1" applyBorder="1" applyAlignment="1">
      <alignment horizontal="center" vertical="center"/>
    </xf>
    <xf numFmtId="0" fontId="37" fillId="0" borderId="53" xfId="36" applyFont="1" applyFill="1" applyBorder="1" applyAlignment="1">
      <alignment horizontal="center" vertical="center"/>
    </xf>
    <xf numFmtId="0" fontId="37" fillId="0" borderId="54" xfId="36" applyFont="1" applyFill="1" applyBorder="1" applyAlignment="1">
      <alignment horizontal="center" vertical="center"/>
    </xf>
    <xf numFmtId="0" fontId="34" fillId="0" borderId="40" xfId="36" applyFont="1" applyFill="1" applyBorder="1" applyAlignment="1">
      <alignment horizontal="left" vertical="center"/>
    </xf>
    <xf numFmtId="0" fontId="34" fillId="0" borderId="33" xfId="36" applyFont="1" applyBorder="1" applyAlignment="1">
      <alignment horizontal="center" vertical="center" wrapText="1"/>
    </xf>
    <xf numFmtId="0" fontId="34" fillId="0" borderId="31" xfId="36" applyFont="1" applyBorder="1" applyAlignment="1">
      <alignment horizontal="center" vertical="center" wrapText="1"/>
    </xf>
    <xf numFmtId="0" fontId="34" fillId="0" borderId="61" xfId="36" applyFont="1" applyFill="1" applyBorder="1" applyAlignment="1">
      <alignment horizontal="left" vertical="center"/>
    </xf>
    <xf numFmtId="181" fontId="58" fillId="0" borderId="62" xfId="46" applyNumberFormat="1" applyFont="1" applyFill="1" applyBorder="1" applyAlignment="1">
      <alignment horizontal="right" vertical="center"/>
    </xf>
    <xf numFmtId="181" fontId="58" fillId="0" borderId="40" xfId="46" applyNumberFormat="1" applyFont="1" applyFill="1" applyBorder="1" applyAlignment="1">
      <alignment horizontal="right" vertical="center"/>
    </xf>
    <xf numFmtId="181" fontId="58" fillId="0" borderId="15" xfId="46" applyNumberFormat="1" applyFont="1" applyFill="1" applyBorder="1" applyAlignment="1">
      <alignment horizontal="right" vertical="center"/>
    </xf>
    <xf numFmtId="0" fontId="49" fillId="0" borderId="13" xfId="36" applyFont="1" applyFill="1" applyBorder="1" applyAlignment="1">
      <alignment horizontal="center" vertical="center"/>
    </xf>
    <xf numFmtId="0" fontId="24" fillId="0" borderId="59" xfId="36" applyFont="1" applyFill="1" applyBorder="1" applyAlignment="1">
      <alignment horizontal="center" vertical="center"/>
    </xf>
    <xf numFmtId="0" fontId="37" fillId="0" borderId="39" xfId="0" applyFont="1" applyFill="1" applyBorder="1" applyAlignment="1">
      <alignment horizontal="center" vertical="center"/>
    </xf>
    <xf numFmtId="0" fontId="37" fillId="0" borderId="60" xfId="0" applyFont="1" applyFill="1" applyBorder="1" applyAlignment="1">
      <alignment horizontal="center" vertical="center"/>
    </xf>
    <xf numFmtId="176" fontId="34" fillId="0" borderId="39" xfId="36" applyNumberFormat="1" applyFont="1" applyFill="1" applyBorder="1" applyAlignment="1">
      <alignment horizontal="center" vertical="center"/>
    </xf>
    <xf numFmtId="176" fontId="34" fillId="0" borderId="63" xfId="36" applyNumberFormat="1" applyFont="1" applyFill="1" applyBorder="1" applyAlignment="1">
      <alignment horizontal="center" vertical="center"/>
    </xf>
    <xf numFmtId="0" fontId="55" fillId="0" borderId="30" xfId="0" applyFont="1" applyFill="1" applyBorder="1" applyAlignment="1">
      <alignment horizontal="center" vertical="center"/>
    </xf>
    <xf numFmtId="0" fontId="55" fillId="0" borderId="33" xfId="0" applyFont="1" applyFill="1" applyBorder="1" applyAlignment="1">
      <alignment horizontal="center" vertical="center"/>
    </xf>
    <xf numFmtId="0" fontId="55" fillId="0" borderId="31" xfId="0" applyFont="1" applyFill="1" applyBorder="1" applyAlignment="1">
      <alignment horizontal="center" vertical="center"/>
    </xf>
    <xf numFmtId="0" fontId="55" fillId="0" borderId="0" xfId="36" applyFont="1" applyFill="1" applyBorder="1" applyAlignment="1">
      <alignment horizontal="left" vertical="center"/>
    </xf>
    <xf numFmtId="38" fontId="55" fillId="0" borderId="30" xfId="46" applyFont="1" applyFill="1" applyBorder="1" applyAlignment="1">
      <alignment horizontal="center" vertical="center"/>
    </xf>
    <xf numFmtId="38" fontId="55" fillId="0" borderId="33" xfId="46" applyFont="1" applyFill="1" applyBorder="1" applyAlignment="1">
      <alignment horizontal="center" vertical="center"/>
    </xf>
    <xf numFmtId="0" fontId="55" fillId="0" borderId="31" xfId="0" applyFont="1" applyFill="1" applyBorder="1" applyAlignment="1">
      <alignment vertical="center"/>
    </xf>
    <xf numFmtId="0" fontId="63" fillId="24" borderId="30" xfId="0" applyFont="1" applyFill="1" applyBorder="1" applyAlignment="1">
      <alignment horizontal="center" vertical="center" wrapText="1"/>
    </xf>
    <xf numFmtId="0" fontId="63" fillId="24" borderId="33" xfId="0" applyFont="1" applyFill="1" applyBorder="1" applyAlignment="1">
      <alignment horizontal="center" vertical="center"/>
    </xf>
    <xf numFmtId="0" fontId="63" fillId="24" borderId="31" xfId="0" applyFont="1" applyFill="1" applyBorder="1" applyAlignment="1">
      <alignment horizontal="center" vertical="center"/>
    </xf>
    <xf numFmtId="0" fontId="0" fillId="0" borderId="0" xfId="0" applyFont="1" applyFill="1" applyBorder="1" applyAlignment="1">
      <alignment horizontal="left" vertical="center"/>
    </xf>
    <xf numFmtId="0" fontId="55" fillId="0" borderId="0" xfId="0" applyFont="1" applyFill="1" applyBorder="1" applyAlignment="1">
      <alignment horizontal="left" vertical="center" shrinkToFit="1"/>
    </xf>
    <xf numFmtId="0" fontId="0" fillId="0" borderId="40" xfId="0" applyFont="1" applyFill="1" applyBorder="1" applyAlignment="1">
      <alignment horizontal="left" vertical="center"/>
    </xf>
    <xf numFmtId="0" fontId="0" fillId="0" borderId="0" xfId="0" applyFont="1" applyFill="1" applyAlignment="1">
      <alignment horizontal="left" vertical="center" shrinkToFit="1"/>
    </xf>
    <xf numFmtId="0" fontId="0" fillId="0" borderId="0" xfId="0" applyAlignment="1">
      <alignment shrinkToFit="1"/>
    </xf>
    <xf numFmtId="0" fontId="0" fillId="0" borderId="49" xfId="0" applyBorder="1" applyAlignment="1">
      <alignment shrinkToFit="1"/>
    </xf>
    <xf numFmtId="0" fontId="57" fillId="0" borderId="36" xfId="0" applyFont="1" applyFill="1" applyBorder="1" applyAlignment="1">
      <alignment horizontal="center" vertical="center" textRotation="255"/>
    </xf>
    <xf numFmtId="0" fontId="55" fillId="0" borderId="49" xfId="0" applyFont="1" applyFill="1" applyBorder="1" applyAlignment="1">
      <alignment horizontal="left" vertical="center"/>
    </xf>
    <xf numFmtId="0" fontId="71" fillId="0" borderId="0" xfId="0" applyFont="1" applyFill="1" applyBorder="1" applyAlignment="1">
      <alignment horizontal="left" vertical="center"/>
    </xf>
    <xf numFmtId="0" fontId="0" fillId="0" borderId="49" xfId="0" applyBorder="1" applyAlignment="1">
      <alignment horizontal="left" vertical="center" shrinkToFit="1"/>
    </xf>
    <xf numFmtId="0" fontId="57" fillId="0" borderId="12" xfId="0" applyFont="1" applyFill="1" applyBorder="1" applyAlignment="1">
      <alignment horizontal="center" vertical="center" textRotation="255"/>
    </xf>
    <xf numFmtId="0" fontId="55" fillId="0" borderId="32" xfId="0" applyFont="1" applyBorder="1" applyAlignment="1">
      <alignment horizontal="center" vertical="center"/>
    </xf>
    <xf numFmtId="176" fontId="55" fillId="0" borderId="11" xfId="0" applyNumberFormat="1" applyFont="1" applyFill="1" applyBorder="1" applyAlignment="1">
      <alignment horizontal="center" vertical="center"/>
    </xf>
    <xf numFmtId="176" fontId="55" fillId="0" borderId="15" xfId="0" applyNumberFormat="1" applyFont="1" applyFill="1" applyBorder="1" applyAlignment="1">
      <alignment horizontal="center" vertical="center"/>
    </xf>
    <xf numFmtId="176" fontId="55" fillId="0" borderId="12" xfId="0" applyNumberFormat="1" applyFont="1" applyFill="1" applyBorder="1" applyAlignment="1">
      <alignment horizontal="center" vertical="center"/>
    </xf>
    <xf numFmtId="176" fontId="55" fillId="0" borderId="16" xfId="0" applyNumberFormat="1" applyFont="1" applyFill="1" applyBorder="1" applyAlignment="1">
      <alignment horizontal="center" vertical="center"/>
    </xf>
    <xf numFmtId="176" fontId="55" fillId="0" borderId="11" xfId="0" applyNumberFormat="1" applyFont="1" applyFill="1" applyBorder="1" applyAlignment="1">
      <alignment horizontal="center" vertical="center" wrapText="1"/>
    </xf>
    <xf numFmtId="176" fontId="55" fillId="0" borderId="15" xfId="0" applyNumberFormat="1" applyFont="1" applyFill="1" applyBorder="1" applyAlignment="1">
      <alignment horizontal="center" vertical="center" wrapText="1"/>
    </xf>
    <xf numFmtId="176" fontId="55" fillId="0" borderId="12" xfId="0" applyNumberFormat="1" applyFont="1" applyFill="1" applyBorder="1" applyAlignment="1">
      <alignment horizontal="center" vertical="center" wrapText="1"/>
    </xf>
    <xf numFmtId="176" fontId="55" fillId="0" borderId="16" xfId="0" applyNumberFormat="1" applyFont="1" applyFill="1" applyBorder="1" applyAlignment="1">
      <alignment horizontal="center" vertical="center" wrapText="1"/>
    </xf>
    <xf numFmtId="176" fontId="55" fillId="0" borderId="36" xfId="0" applyNumberFormat="1" applyFont="1" applyBorder="1" applyAlignment="1">
      <alignment horizontal="right" vertical="center" indent="1"/>
    </xf>
    <xf numFmtId="176" fontId="55" fillId="0" borderId="49" xfId="0" applyNumberFormat="1" applyFont="1" applyBorder="1" applyAlignment="1">
      <alignment horizontal="right" vertical="center" indent="1"/>
    </xf>
    <xf numFmtId="176" fontId="55" fillId="0" borderId="11" xfId="0" applyNumberFormat="1" applyFont="1" applyBorder="1" applyAlignment="1">
      <alignment horizontal="right" vertical="center" indent="1"/>
    </xf>
    <xf numFmtId="176" fontId="55" fillId="0" borderId="15" xfId="0" applyNumberFormat="1" applyFont="1" applyBorder="1" applyAlignment="1">
      <alignment horizontal="right" vertical="center" indent="1"/>
    </xf>
    <xf numFmtId="0" fontId="57" fillId="0" borderId="39" xfId="0" applyFont="1" applyBorder="1" applyAlignment="1">
      <alignment vertical="center"/>
    </xf>
    <xf numFmtId="0" fontId="57" fillId="0" borderId="22" xfId="0" applyFont="1" applyBorder="1" applyAlignment="1">
      <alignment vertical="center"/>
    </xf>
    <xf numFmtId="0" fontId="72" fillId="0" borderId="11" xfId="0" applyFont="1" applyFill="1" applyBorder="1" applyAlignment="1">
      <alignment horizontal="center" vertical="center"/>
    </xf>
    <xf numFmtId="0" fontId="72" fillId="0" borderId="40" xfId="0" applyFont="1" applyBorder="1" applyAlignment="1">
      <alignment horizontal="center" vertical="center"/>
    </xf>
    <xf numFmtId="0" fontId="72" fillId="0" borderId="15" xfId="0" applyFont="1" applyBorder="1" applyAlignment="1">
      <alignment horizontal="center" vertical="center"/>
    </xf>
    <xf numFmtId="0" fontId="0" fillId="0" borderId="0" xfId="0" applyBorder="1" applyAlignment="1">
      <alignment shrinkToFit="1"/>
    </xf>
    <xf numFmtId="38" fontId="34" fillId="0" borderId="30" xfId="46" applyFont="1" applyFill="1" applyBorder="1" applyAlignment="1">
      <alignment horizontal="center" vertical="center"/>
    </xf>
    <xf numFmtId="38" fontId="34" fillId="0" borderId="33" xfId="46" applyFont="1" applyFill="1" applyBorder="1" applyAlignment="1">
      <alignment horizontal="center" vertical="center"/>
    </xf>
    <xf numFmtId="0" fontId="34" fillId="0" borderId="31" xfId="0" applyFont="1" applyBorder="1" applyAlignment="1">
      <alignment vertical="center"/>
    </xf>
    <xf numFmtId="0" fontId="34" fillId="0" borderId="64" xfId="0" applyFont="1" applyBorder="1" applyAlignment="1">
      <alignment horizontal="left" shrinkToFit="1"/>
    </xf>
    <xf numFmtId="0" fontId="34" fillId="0" borderId="66" xfId="0" applyFont="1" applyBorder="1" applyAlignment="1">
      <alignment horizontal="left" shrinkToFit="1"/>
    </xf>
    <xf numFmtId="0" fontId="34" fillId="0" borderId="18" xfId="0" applyFont="1" applyBorder="1" applyAlignment="1">
      <alignment horizontal="left" shrinkToFit="1"/>
    </xf>
    <xf numFmtId="0" fontId="34" fillId="0" borderId="67" xfId="0" applyFont="1" applyBorder="1" applyAlignment="1">
      <alignment horizontal="left" shrinkToFit="1"/>
    </xf>
    <xf numFmtId="0" fontId="34" fillId="0" borderId="17" xfId="0" applyFont="1" applyFill="1" applyBorder="1" applyAlignment="1">
      <alignment horizontal="left" shrinkToFit="1"/>
    </xf>
    <xf numFmtId="0" fontId="34" fillId="0" borderId="65" xfId="0" applyFont="1" applyFill="1" applyBorder="1" applyAlignment="1">
      <alignment horizontal="left" shrinkToFit="1"/>
    </xf>
    <xf numFmtId="0" fontId="55" fillId="24" borderId="32" xfId="0" applyFont="1" applyFill="1" applyBorder="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メモ" xfId="29" builtinId="10" customBuiltin="1"/>
    <cellStyle name="リンク セル" xfId="30" builtinId="24" customBuiltin="1"/>
    <cellStyle name="悪い" xfId="33" builtinId="27" customBuiltin="1"/>
    <cellStyle name="計算" xfId="42" builtinId="22" customBuiltin="1"/>
    <cellStyle name="警告文" xfId="44" builtinId="11" customBuiltin="1"/>
    <cellStyle name="桁区切り" xfId="46" builtinId="6"/>
    <cellStyle name="見出し 1" xfId="38" builtinId="16" customBuiltin="1"/>
    <cellStyle name="見出し 2" xfId="39" builtinId="17" customBuiltin="1"/>
    <cellStyle name="見出し 3" xfId="40" builtinId="18" customBuiltin="1"/>
    <cellStyle name="見出し 4" xfId="41" builtinId="19" customBuiltin="1"/>
    <cellStyle name="集計" xfId="45" builtinId="25" customBuiltin="1"/>
    <cellStyle name="出力" xfId="32" builtinId="21" customBuiltin="1"/>
    <cellStyle name="説明文" xfId="43" builtinId="53" customBuiltin="1"/>
    <cellStyle name="入力" xfId="31" builtinId="20" customBuiltin="1"/>
    <cellStyle name="標準" xfId="0" builtinId="0"/>
    <cellStyle name="標準 2" xfId="34"/>
    <cellStyle name="標準_概要1,2" xfId="36"/>
    <cellStyle name="標準_月報表紙" xfId="35"/>
    <cellStyle name="良い" xfId="37" builtinId="26" customBuiltin="1"/>
  </cellStyles>
  <dxfs count="34">
    <dxf>
      <fill>
        <patternFill>
          <bgColor indexed="13"/>
        </patternFill>
      </fill>
    </dxf>
    <dxf>
      <font>
        <color indexed="9"/>
      </font>
    </dxf>
    <dxf>
      <font>
        <b/>
        <i val="0"/>
      </font>
      <fill>
        <patternFill>
          <bgColor indexed="13"/>
        </patternFill>
      </fill>
    </dxf>
    <dxf>
      <font>
        <color indexed="9"/>
      </font>
    </dxf>
    <dxf>
      <fill>
        <patternFill>
          <bgColor indexed="13"/>
        </patternFill>
      </fill>
    </dxf>
    <dxf>
      <font>
        <color indexed="9"/>
      </font>
    </dxf>
    <dxf>
      <font>
        <b/>
        <i val="0"/>
      </font>
      <fill>
        <patternFill>
          <bgColor indexed="13"/>
        </patternFill>
      </fill>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86360</xdr:rowOff>
    </xdr:from>
    <xdr:to>
      <xdr:col>2</xdr:col>
      <xdr:colOff>238125</xdr:colOff>
      <xdr:row>2</xdr:row>
      <xdr:rowOff>180340</xdr:rowOff>
    </xdr:to>
    <xdr:pic>
      <xdr:nvPicPr>
        <xdr:cNvPr id="142349" name="Picture 6" descr="県章(紺)"/>
        <xdr:cNvPicPr>
          <a:picLocks noChangeAspect="1" noChangeArrowheads="1"/>
        </xdr:cNvPicPr>
      </xdr:nvPicPr>
      <xdr:blipFill>
        <a:blip xmlns:r="http://schemas.openxmlformats.org/officeDocument/2006/relationships" r:embed="rId1"/>
        <a:stretch>
          <a:fillRect/>
        </a:stretch>
      </xdr:blipFill>
      <xdr:spPr>
        <a:xfrm>
          <a:off x="47625" y="86360"/>
          <a:ext cx="855980" cy="597535"/>
        </a:xfrm>
        <a:prstGeom prst="rect">
          <a:avLst/>
        </a:prstGeom>
        <a:noFill/>
        <a:ln>
          <a:noFill/>
        </a:ln>
      </xdr:spPr>
    </xdr:pic>
    <xdr:clientData/>
  </xdr:twoCellAnchor>
  <xdr:twoCellAnchor editAs="oneCell">
    <xdr:from>
      <xdr:col>0</xdr:col>
      <xdr:colOff>177800</xdr:colOff>
      <xdr:row>12</xdr:row>
      <xdr:rowOff>107950</xdr:rowOff>
    </xdr:from>
    <xdr:to>
      <xdr:col>17</xdr:col>
      <xdr:colOff>412750</xdr:colOff>
      <xdr:row>31</xdr:row>
      <xdr:rowOff>38100</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2927350"/>
          <a:ext cx="6864350" cy="424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194945</xdr:colOff>
      <xdr:row>14</xdr:row>
      <xdr:rowOff>0</xdr:rowOff>
    </xdr:to>
    <xdr:sp macro="" textlink="">
      <xdr:nvSpPr>
        <xdr:cNvPr id="198692" name="Text Box 1"/>
        <xdr:cNvSpPr txBox="1">
          <a:spLocks noChangeArrowheads="1"/>
        </xdr:cNvSpPr>
      </xdr:nvSpPr>
      <xdr:spPr>
        <a:xfrm>
          <a:off x="0" y="3695700"/>
          <a:ext cx="194945" cy="0"/>
        </a:xfrm>
        <a:prstGeom prst="rect">
          <a:avLst/>
        </a:prstGeom>
        <a:noFill/>
        <a:ln>
          <a:noFill/>
        </a:ln>
      </xdr:spPr>
    </xdr:sp>
    <xdr:clientData/>
  </xdr:twoCellAnchor>
  <xdr:twoCellAnchor editAs="oneCell">
    <xdr:from>
      <xdr:col>0</xdr:col>
      <xdr:colOff>0</xdr:colOff>
      <xdr:row>28</xdr:row>
      <xdr:rowOff>0</xdr:rowOff>
    </xdr:from>
    <xdr:to>
      <xdr:col>0</xdr:col>
      <xdr:colOff>194945</xdr:colOff>
      <xdr:row>28</xdr:row>
      <xdr:rowOff>0</xdr:rowOff>
    </xdr:to>
    <xdr:sp macro="" textlink="">
      <xdr:nvSpPr>
        <xdr:cNvPr id="198693" name="Text Box 2"/>
        <xdr:cNvSpPr txBox="1">
          <a:spLocks noChangeArrowheads="1"/>
        </xdr:cNvSpPr>
      </xdr:nvSpPr>
      <xdr:spPr>
        <a:xfrm>
          <a:off x="0" y="6905625"/>
          <a:ext cx="194945" cy="0"/>
        </a:xfrm>
        <a:prstGeom prst="rect">
          <a:avLst/>
        </a:prstGeom>
        <a:noFill/>
        <a:ln>
          <a:noFill/>
        </a:ln>
      </xdr:spPr>
    </xdr:sp>
    <xdr:clientData/>
  </xdr:twoCellAnchor>
  <xdr:twoCellAnchor editAs="oneCell">
    <xdr:from>
      <xdr:col>0</xdr:col>
      <xdr:colOff>0</xdr:colOff>
      <xdr:row>28</xdr:row>
      <xdr:rowOff>0</xdr:rowOff>
    </xdr:from>
    <xdr:to>
      <xdr:col>0</xdr:col>
      <xdr:colOff>194945</xdr:colOff>
      <xdr:row>28</xdr:row>
      <xdr:rowOff>0</xdr:rowOff>
    </xdr:to>
    <xdr:sp macro="" textlink="">
      <xdr:nvSpPr>
        <xdr:cNvPr id="198694" name="Text Box 3"/>
        <xdr:cNvSpPr txBox="1">
          <a:spLocks noChangeArrowheads="1"/>
        </xdr:cNvSpPr>
      </xdr:nvSpPr>
      <xdr:spPr>
        <a:xfrm>
          <a:off x="0" y="6905625"/>
          <a:ext cx="194945" cy="0"/>
        </a:xfrm>
        <a:prstGeom prst="rect">
          <a:avLst/>
        </a:prstGeom>
        <a:noFill/>
        <a:ln>
          <a:noFill/>
        </a:ln>
      </xdr:spPr>
    </xdr:sp>
    <xdr:clientData/>
  </xdr:twoCellAnchor>
  <xdr:twoCellAnchor editAs="oneCell">
    <xdr:from>
      <xdr:col>0</xdr:col>
      <xdr:colOff>0</xdr:colOff>
      <xdr:row>14</xdr:row>
      <xdr:rowOff>0</xdr:rowOff>
    </xdr:from>
    <xdr:to>
      <xdr:col>0</xdr:col>
      <xdr:colOff>194945</xdr:colOff>
      <xdr:row>14</xdr:row>
      <xdr:rowOff>0</xdr:rowOff>
    </xdr:to>
    <xdr:sp macro="" textlink="">
      <xdr:nvSpPr>
        <xdr:cNvPr id="198695" name="Text Box 4"/>
        <xdr:cNvSpPr txBox="1">
          <a:spLocks noChangeArrowheads="1"/>
        </xdr:cNvSpPr>
      </xdr:nvSpPr>
      <xdr:spPr>
        <a:xfrm>
          <a:off x="0" y="3695700"/>
          <a:ext cx="194945" cy="0"/>
        </a:xfrm>
        <a:prstGeom prst="rect">
          <a:avLst/>
        </a:prstGeom>
        <a:noFill/>
        <a:ln>
          <a:noFill/>
        </a:ln>
      </xdr:spPr>
    </xdr:sp>
    <xdr:clientData/>
  </xdr:twoCellAnchor>
  <xdr:twoCellAnchor editAs="oneCell">
    <xdr:from>
      <xdr:col>0</xdr:col>
      <xdr:colOff>0</xdr:colOff>
      <xdr:row>14</xdr:row>
      <xdr:rowOff>0</xdr:rowOff>
    </xdr:from>
    <xdr:to>
      <xdr:col>0</xdr:col>
      <xdr:colOff>194945</xdr:colOff>
      <xdr:row>14</xdr:row>
      <xdr:rowOff>0</xdr:rowOff>
    </xdr:to>
    <xdr:sp macro="" textlink="">
      <xdr:nvSpPr>
        <xdr:cNvPr id="198696" name="Text Box 5"/>
        <xdr:cNvSpPr txBox="1">
          <a:spLocks noChangeArrowheads="1"/>
        </xdr:cNvSpPr>
      </xdr:nvSpPr>
      <xdr:spPr>
        <a:xfrm>
          <a:off x="0" y="3695700"/>
          <a:ext cx="194945" cy="0"/>
        </a:xfrm>
        <a:prstGeom prst="rect">
          <a:avLst/>
        </a:prstGeom>
        <a:noFill/>
        <a:ln>
          <a:noFill/>
        </a:ln>
      </xdr:spPr>
    </xdr:sp>
    <xdr:clientData/>
  </xdr:twoCellAnchor>
  <xdr:twoCellAnchor editAs="oneCell">
    <xdr:from>
      <xdr:col>0</xdr:col>
      <xdr:colOff>0</xdr:colOff>
      <xdr:row>14</xdr:row>
      <xdr:rowOff>0</xdr:rowOff>
    </xdr:from>
    <xdr:to>
      <xdr:col>0</xdr:col>
      <xdr:colOff>194945</xdr:colOff>
      <xdr:row>14</xdr:row>
      <xdr:rowOff>0</xdr:rowOff>
    </xdr:to>
    <xdr:sp macro="" textlink="">
      <xdr:nvSpPr>
        <xdr:cNvPr id="198697" name="Text Box 6"/>
        <xdr:cNvSpPr txBox="1">
          <a:spLocks noChangeArrowheads="1"/>
        </xdr:cNvSpPr>
      </xdr:nvSpPr>
      <xdr:spPr>
        <a:xfrm>
          <a:off x="0" y="3695700"/>
          <a:ext cx="194945" cy="0"/>
        </a:xfrm>
        <a:prstGeom prst="rect">
          <a:avLst/>
        </a:prstGeom>
        <a:noFill/>
        <a:ln>
          <a:noFill/>
        </a:ln>
      </xdr:spPr>
    </xdr:sp>
    <xdr:clientData/>
  </xdr:twoCellAnchor>
  <xdr:twoCellAnchor editAs="oneCell">
    <xdr:from>
      <xdr:col>0</xdr:col>
      <xdr:colOff>190500</xdr:colOff>
      <xdr:row>7</xdr:row>
      <xdr:rowOff>95250</xdr:rowOff>
    </xdr:from>
    <xdr:to>
      <xdr:col>15</xdr:col>
      <xdr:colOff>336550</xdr:colOff>
      <xdr:row>26</xdr:row>
      <xdr:rowOff>196850</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241550"/>
          <a:ext cx="6369050" cy="438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158750</xdr:colOff>
      <xdr:row>9</xdr:row>
      <xdr:rowOff>139700</xdr:rowOff>
    </xdr:from>
    <xdr:to>
      <xdr:col>17</xdr:col>
      <xdr:colOff>50800</xdr:colOff>
      <xdr:row>27</xdr:row>
      <xdr:rowOff>88900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1600200"/>
          <a:ext cx="6521450"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187960</xdr:colOff>
      <xdr:row>14</xdr:row>
      <xdr:rowOff>0</xdr:rowOff>
    </xdr:to>
    <xdr:sp macro="" textlink="">
      <xdr:nvSpPr>
        <xdr:cNvPr id="190539" name="Text Box 1025"/>
        <xdr:cNvSpPr txBox="1">
          <a:spLocks noChangeArrowheads="1"/>
        </xdr:cNvSpPr>
      </xdr:nvSpPr>
      <xdr:spPr>
        <a:xfrm>
          <a:off x="0" y="3695700"/>
          <a:ext cx="187960" cy="0"/>
        </a:xfrm>
        <a:prstGeom prst="rect">
          <a:avLst/>
        </a:prstGeom>
        <a:noFill/>
        <a:ln>
          <a:noFill/>
        </a:ln>
      </xdr:spPr>
    </xdr:sp>
    <xdr:clientData/>
  </xdr:twoCellAnchor>
  <xdr:twoCellAnchor editAs="oneCell">
    <xdr:from>
      <xdr:col>0</xdr:col>
      <xdr:colOff>0</xdr:colOff>
      <xdr:row>30</xdr:row>
      <xdr:rowOff>0</xdr:rowOff>
    </xdr:from>
    <xdr:to>
      <xdr:col>0</xdr:col>
      <xdr:colOff>187960</xdr:colOff>
      <xdr:row>30</xdr:row>
      <xdr:rowOff>0</xdr:rowOff>
    </xdr:to>
    <xdr:sp macro="" textlink="">
      <xdr:nvSpPr>
        <xdr:cNvPr id="190540" name="Text Box 1026"/>
        <xdr:cNvSpPr txBox="1">
          <a:spLocks noChangeArrowheads="1"/>
        </xdr:cNvSpPr>
      </xdr:nvSpPr>
      <xdr:spPr>
        <a:xfrm>
          <a:off x="0" y="7362825"/>
          <a:ext cx="187960" cy="0"/>
        </a:xfrm>
        <a:prstGeom prst="rect">
          <a:avLst/>
        </a:prstGeom>
        <a:noFill/>
        <a:ln>
          <a:noFill/>
        </a:ln>
      </xdr:spPr>
    </xdr:sp>
    <xdr:clientData/>
  </xdr:twoCellAnchor>
  <xdr:twoCellAnchor editAs="oneCell">
    <xdr:from>
      <xdr:col>0</xdr:col>
      <xdr:colOff>0</xdr:colOff>
      <xdr:row>30</xdr:row>
      <xdr:rowOff>0</xdr:rowOff>
    </xdr:from>
    <xdr:to>
      <xdr:col>0</xdr:col>
      <xdr:colOff>187960</xdr:colOff>
      <xdr:row>30</xdr:row>
      <xdr:rowOff>0</xdr:rowOff>
    </xdr:to>
    <xdr:sp macro="" textlink="">
      <xdr:nvSpPr>
        <xdr:cNvPr id="190541" name="Text Box 1027"/>
        <xdr:cNvSpPr txBox="1">
          <a:spLocks noChangeArrowheads="1"/>
        </xdr:cNvSpPr>
      </xdr:nvSpPr>
      <xdr:spPr>
        <a:xfrm>
          <a:off x="0" y="7362825"/>
          <a:ext cx="187960" cy="0"/>
        </a:xfrm>
        <a:prstGeom prst="rect">
          <a:avLst/>
        </a:prstGeom>
        <a:noFill/>
        <a:ln>
          <a:noFill/>
        </a:ln>
      </xdr:spPr>
    </xdr:sp>
    <xdr:clientData/>
  </xdr:twoCellAnchor>
  <xdr:twoCellAnchor editAs="oneCell">
    <xdr:from>
      <xdr:col>0</xdr:col>
      <xdr:colOff>0</xdr:colOff>
      <xdr:row>14</xdr:row>
      <xdr:rowOff>0</xdr:rowOff>
    </xdr:from>
    <xdr:to>
      <xdr:col>0</xdr:col>
      <xdr:colOff>187960</xdr:colOff>
      <xdr:row>14</xdr:row>
      <xdr:rowOff>0</xdr:rowOff>
    </xdr:to>
    <xdr:sp macro="" textlink="">
      <xdr:nvSpPr>
        <xdr:cNvPr id="190542" name="Text Box 1028"/>
        <xdr:cNvSpPr txBox="1">
          <a:spLocks noChangeArrowheads="1"/>
        </xdr:cNvSpPr>
      </xdr:nvSpPr>
      <xdr:spPr>
        <a:xfrm>
          <a:off x="0" y="3695700"/>
          <a:ext cx="187960" cy="0"/>
        </a:xfrm>
        <a:prstGeom prst="rect">
          <a:avLst/>
        </a:prstGeom>
        <a:noFill/>
        <a:ln>
          <a:noFill/>
        </a:ln>
      </xdr:spPr>
    </xdr:sp>
    <xdr:clientData/>
  </xdr:twoCellAnchor>
  <xdr:twoCellAnchor editAs="oneCell">
    <xdr:from>
      <xdr:col>0</xdr:col>
      <xdr:colOff>0</xdr:colOff>
      <xdr:row>14</xdr:row>
      <xdr:rowOff>0</xdr:rowOff>
    </xdr:from>
    <xdr:to>
      <xdr:col>0</xdr:col>
      <xdr:colOff>187960</xdr:colOff>
      <xdr:row>14</xdr:row>
      <xdr:rowOff>0</xdr:rowOff>
    </xdr:to>
    <xdr:sp macro="" textlink="">
      <xdr:nvSpPr>
        <xdr:cNvPr id="190543" name="Text Box 1029"/>
        <xdr:cNvSpPr txBox="1">
          <a:spLocks noChangeArrowheads="1"/>
        </xdr:cNvSpPr>
      </xdr:nvSpPr>
      <xdr:spPr>
        <a:xfrm>
          <a:off x="0" y="3695700"/>
          <a:ext cx="187960" cy="0"/>
        </a:xfrm>
        <a:prstGeom prst="rect">
          <a:avLst/>
        </a:prstGeom>
        <a:noFill/>
        <a:ln>
          <a:noFill/>
        </a:ln>
      </xdr:spPr>
    </xdr:sp>
    <xdr:clientData/>
  </xdr:twoCellAnchor>
  <xdr:twoCellAnchor editAs="oneCell">
    <xdr:from>
      <xdr:col>0</xdr:col>
      <xdr:colOff>0</xdr:colOff>
      <xdr:row>14</xdr:row>
      <xdr:rowOff>0</xdr:rowOff>
    </xdr:from>
    <xdr:to>
      <xdr:col>0</xdr:col>
      <xdr:colOff>187960</xdr:colOff>
      <xdr:row>14</xdr:row>
      <xdr:rowOff>0</xdr:rowOff>
    </xdr:to>
    <xdr:sp macro="" textlink="">
      <xdr:nvSpPr>
        <xdr:cNvPr id="190544" name="Text Box 1030"/>
        <xdr:cNvSpPr txBox="1">
          <a:spLocks noChangeArrowheads="1"/>
        </xdr:cNvSpPr>
      </xdr:nvSpPr>
      <xdr:spPr>
        <a:xfrm>
          <a:off x="0" y="3695700"/>
          <a:ext cx="187960" cy="0"/>
        </a:xfrm>
        <a:prstGeom prst="rect">
          <a:avLst/>
        </a:prstGeom>
        <a:noFill/>
        <a:ln>
          <a:noFill/>
        </a:ln>
      </xdr:spPr>
    </xdr:sp>
    <xdr:clientData/>
  </xdr:twoCellAnchor>
  <xdr:twoCellAnchor editAs="oneCell">
    <xdr:from>
      <xdr:col>0</xdr:col>
      <xdr:colOff>0</xdr:colOff>
      <xdr:row>28</xdr:row>
      <xdr:rowOff>0</xdr:rowOff>
    </xdr:from>
    <xdr:to>
      <xdr:col>0</xdr:col>
      <xdr:colOff>187960</xdr:colOff>
      <xdr:row>28</xdr:row>
      <xdr:rowOff>0</xdr:rowOff>
    </xdr:to>
    <xdr:sp macro="" textlink="">
      <xdr:nvSpPr>
        <xdr:cNvPr id="59474" name="Text Box 8"/>
        <xdr:cNvSpPr txBox="1">
          <a:spLocks noChangeArrowheads="1"/>
        </xdr:cNvSpPr>
      </xdr:nvSpPr>
      <xdr:spPr>
        <a:xfrm>
          <a:off x="0" y="6896100"/>
          <a:ext cx="187960" cy="0"/>
        </a:xfrm>
        <a:prstGeom prst="rect">
          <a:avLst/>
        </a:prstGeom>
        <a:noFill/>
        <a:ln>
          <a:noFill/>
        </a:ln>
      </xdr:spPr>
    </xdr:sp>
    <xdr:clientData/>
  </xdr:twoCellAnchor>
  <xdr:twoCellAnchor editAs="oneCell">
    <xdr:from>
      <xdr:col>0</xdr:col>
      <xdr:colOff>0</xdr:colOff>
      <xdr:row>28</xdr:row>
      <xdr:rowOff>0</xdr:rowOff>
    </xdr:from>
    <xdr:to>
      <xdr:col>0</xdr:col>
      <xdr:colOff>187960</xdr:colOff>
      <xdr:row>28</xdr:row>
      <xdr:rowOff>0</xdr:rowOff>
    </xdr:to>
    <xdr:sp macro="" textlink="">
      <xdr:nvSpPr>
        <xdr:cNvPr id="59475" name="Text Box 9"/>
        <xdr:cNvSpPr txBox="1">
          <a:spLocks noChangeArrowheads="1"/>
        </xdr:cNvSpPr>
      </xdr:nvSpPr>
      <xdr:spPr>
        <a:xfrm>
          <a:off x="0" y="6896100"/>
          <a:ext cx="187960" cy="0"/>
        </a:xfrm>
        <a:prstGeom prst="rect">
          <a:avLst/>
        </a:prstGeom>
        <a:noFill/>
        <a:ln>
          <a:noFill/>
        </a:ln>
      </xdr:spPr>
    </xdr:sp>
    <xdr:clientData/>
  </xdr:twoCellAnchor>
  <xdr:twoCellAnchor editAs="oneCell">
    <xdr:from>
      <xdr:col>0</xdr:col>
      <xdr:colOff>0</xdr:colOff>
      <xdr:row>28</xdr:row>
      <xdr:rowOff>0</xdr:rowOff>
    </xdr:from>
    <xdr:to>
      <xdr:col>0</xdr:col>
      <xdr:colOff>187960</xdr:colOff>
      <xdr:row>28</xdr:row>
      <xdr:rowOff>0</xdr:rowOff>
    </xdr:to>
    <xdr:sp macro="" textlink="">
      <xdr:nvSpPr>
        <xdr:cNvPr id="59476" name="Text Box 10"/>
        <xdr:cNvSpPr txBox="1">
          <a:spLocks noChangeArrowheads="1"/>
        </xdr:cNvSpPr>
      </xdr:nvSpPr>
      <xdr:spPr>
        <a:xfrm>
          <a:off x="0" y="6896100"/>
          <a:ext cx="187960" cy="0"/>
        </a:xfrm>
        <a:prstGeom prst="rect">
          <a:avLst/>
        </a:prstGeom>
        <a:noFill/>
        <a:ln>
          <a:noFill/>
        </a:ln>
      </xdr:spPr>
    </xdr:sp>
    <xdr:clientData/>
  </xdr:twoCellAnchor>
  <xdr:twoCellAnchor editAs="oneCell">
    <xdr:from>
      <xdr:col>0</xdr:col>
      <xdr:colOff>0</xdr:colOff>
      <xdr:row>28</xdr:row>
      <xdr:rowOff>0</xdr:rowOff>
    </xdr:from>
    <xdr:to>
      <xdr:col>0</xdr:col>
      <xdr:colOff>187960</xdr:colOff>
      <xdr:row>28</xdr:row>
      <xdr:rowOff>0</xdr:rowOff>
    </xdr:to>
    <xdr:sp macro="" textlink="">
      <xdr:nvSpPr>
        <xdr:cNvPr id="59477" name="Text Box 11"/>
        <xdr:cNvSpPr txBox="1">
          <a:spLocks noChangeArrowheads="1"/>
        </xdr:cNvSpPr>
      </xdr:nvSpPr>
      <xdr:spPr>
        <a:xfrm>
          <a:off x="0" y="6896100"/>
          <a:ext cx="187960" cy="0"/>
        </a:xfrm>
        <a:prstGeom prst="rect">
          <a:avLst/>
        </a:prstGeom>
        <a:noFill/>
        <a:ln>
          <a:noFill/>
        </a:ln>
      </xdr:spPr>
    </xdr:sp>
    <xdr:clientData/>
  </xdr:twoCellAnchor>
  <xdr:twoCellAnchor editAs="oneCell">
    <xdr:from>
      <xdr:col>0</xdr:col>
      <xdr:colOff>152400</xdr:colOff>
      <xdr:row>7</xdr:row>
      <xdr:rowOff>63500</xdr:rowOff>
    </xdr:from>
    <xdr:to>
      <xdr:col>16</xdr:col>
      <xdr:colOff>19050</xdr:colOff>
      <xdr:row>30</xdr:row>
      <xdr:rowOff>69850</xdr:rowOff>
    </xdr:to>
    <xdr:pic>
      <xdr:nvPicPr>
        <xdr:cNvPr id="27"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209800"/>
          <a:ext cx="6502400" cy="520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114935</xdr:colOff>
      <xdr:row>17</xdr:row>
      <xdr:rowOff>38100</xdr:rowOff>
    </xdr:from>
    <xdr:to>
      <xdr:col>8</xdr:col>
      <xdr:colOff>285750</xdr:colOff>
      <xdr:row>19</xdr:row>
      <xdr:rowOff>57150</xdr:rowOff>
    </xdr:to>
    <xdr:sp macro="" textlink="">
      <xdr:nvSpPr>
        <xdr:cNvPr id="203782" name="AutoShape 10"/>
        <xdr:cNvSpPr>
          <a:spLocks noChangeArrowheads="1"/>
        </xdr:cNvSpPr>
      </xdr:nvSpPr>
      <xdr:spPr>
        <a:xfrm>
          <a:off x="4086225" y="2667000"/>
          <a:ext cx="1490345" cy="323850"/>
        </a:xfrm>
        <a:prstGeom prst="flowChartAlternateProcess">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171450</xdr:colOff>
      <xdr:row>17</xdr:row>
      <xdr:rowOff>85725</xdr:rowOff>
    </xdr:from>
    <xdr:to>
      <xdr:col>7</xdr:col>
      <xdr:colOff>400050</xdr:colOff>
      <xdr:row>19</xdr:row>
      <xdr:rowOff>0</xdr:rowOff>
    </xdr:to>
    <xdr:sp macro="" textlink="">
      <xdr:nvSpPr>
        <xdr:cNvPr id="203784" name="Rectangle 12"/>
        <xdr:cNvSpPr>
          <a:spLocks noChangeArrowheads="1"/>
        </xdr:cNvSpPr>
      </xdr:nvSpPr>
      <xdr:spPr>
        <a:xfrm>
          <a:off x="4142740" y="2714625"/>
          <a:ext cx="88836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統計　静岡県</a:t>
          </a:r>
        </a:p>
      </xdr:txBody>
    </xdr:sp>
    <xdr:clientData/>
  </xdr:twoCellAnchor>
  <xdr:twoCellAnchor>
    <xdr:from>
      <xdr:col>7</xdr:col>
      <xdr:colOff>438150</xdr:colOff>
      <xdr:row>17</xdr:row>
      <xdr:rowOff>95250</xdr:rowOff>
    </xdr:from>
    <xdr:to>
      <xdr:col>8</xdr:col>
      <xdr:colOff>228600</xdr:colOff>
      <xdr:row>19</xdr:row>
      <xdr:rowOff>9525</xdr:rowOff>
    </xdr:to>
    <xdr:sp macro="" textlink="">
      <xdr:nvSpPr>
        <xdr:cNvPr id="203785" name="AutoShape 11" descr="20%"/>
        <xdr:cNvSpPr>
          <a:spLocks noChangeArrowheads="1"/>
        </xdr:cNvSpPr>
      </xdr:nvSpPr>
      <xdr:spPr>
        <a:xfrm>
          <a:off x="5069205" y="2724150"/>
          <a:ext cx="450215" cy="219075"/>
        </a:xfrm>
        <a:prstGeom prst="roundRect">
          <a:avLst>
            <a:gd name="adj" fmla="val 16667"/>
          </a:avLst>
        </a:prstGeom>
        <a:pattFill prst="pct20">
          <a:fgClr>
            <a:srgbClr val="000000"/>
          </a:fgClr>
          <a:bgClr>
            <a:srgbClr val="FFFFFF"/>
          </a:bgClr>
        </a:patt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検索</a:t>
          </a:r>
        </a:p>
      </xdr:txBody>
    </xdr:sp>
    <xdr:clientData/>
  </xdr:twoCellAnchor>
  <xdr:twoCellAnchor>
    <xdr:from>
      <xdr:col>8</xdr:col>
      <xdr:colOff>142875</xdr:colOff>
      <xdr:row>18</xdr:row>
      <xdr:rowOff>66675</xdr:rowOff>
    </xdr:from>
    <xdr:to>
      <xdr:col>8</xdr:col>
      <xdr:colOff>323850</xdr:colOff>
      <xdr:row>19</xdr:row>
      <xdr:rowOff>133350</xdr:rowOff>
    </xdr:to>
    <xdr:sp macro="" textlink="">
      <xdr:nvSpPr>
        <xdr:cNvPr id="203786" name="AutoShape 13"/>
        <xdr:cNvSpPr>
          <a:spLocks noChangeArrowheads="1"/>
        </xdr:cNvSpPr>
      </xdr:nvSpPr>
      <xdr:spPr>
        <a:xfrm rot="2771933">
          <a:off x="5433695" y="2847975"/>
          <a:ext cx="180975" cy="219075"/>
        </a:xfrm>
        <a:prstGeom prst="leftArrow">
          <a:avLst>
            <a:gd name="adj1" fmla="val 50000"/>
            <a:gd name="adj2" fmla="val 302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513715</xdr:colOff>
      <xdr:row>27</xdr:row>
      <xdr:rowOff>38100</xdr:rowOff>
    </xdr:from>
    <xdr:to>
      <xdr:col>7</xdr:col>
      <xdr:colOff>247015</xdr:colOff>
      <xdr:row>33</xdr:row>
      <xdr:rowOff>73660</xdr:rowOff>
    </xdr:to>
    <xdr:sp macro="" textlink="">
      <xdr:nvSpPr>
        <xdr:cNvPr id="203787" name="AutoShape 1"/>
        <xdr:cNvSpPr>
          <a:spLocks noChangeArrowheads="1"/>
        </xdr:cNvSpPr>
      </xdr:nvSpPr>
      <xdr:spPr>
        <a:xfrm>
          <a:off x="1186180" y="4191000"/>
          <a:ext cx="3691890" cy="988060"/>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 問い合わせ先 ＞</a:t>
          </a:r>
        </a:p>
        <a:p>
          <a:pPr algn="l" rtl="0">
            <a:lnSpc>
              <a:spcPts val="1300"/>
            </a:lnSpc>
            <a:defRPr sz="1000"/>
          </a:pPr>
          <a:r>
            <a:rPr lang="ja-JP" altLang="en-US" sz="1100" b="0" i="0" u="none" strike="noStrike" baseline="0">
              <a:solidFill>
                <a:srgbClr val="000000"/>
              </a:solidFill>
              <a:latin typeface="ＭＳ Ｐゴシック"/>
              <a:ea typeface="ＭＳ Ｐゴシック"/>
            </a:rPr>
            <a:t>  静岡県 知事直轄組織デジタル戦略局 統計調査課 消費班</a:t>
          </a:r>
        </a:p>
        <a:p>
          <a:pPr algn="l" rtl="0">
            <a:defRPr sz="1000"/>
          </a:pPr>
          <a:r>
            <a:rPr lang="ja-JP" altLang="en-US" sz="1100" b="0" i="0" u="none" strike="noStrike" baseline="0">
              <a:solidFill>
                <a:srgbClr val="000000"/>
              </a:solidFill>
              <a:latin typeface="ＭＳ Ｐゴシック"/>
              <a:ea typeface="ＭＳ Ｐゴシック"/>
            </a:rPr>
            <a:t>      〒420-8601　静岡市葵区追手町９－６</a:t>
          </a:r>
        </a:p>
        <a:p>
          <a:pPr algn="l" rtl="0">
            <a:lnSpc>
              <a:spcPts val="1300"/>
            </a:lnSpc>
            <a:defRPr sz="1000"/>
          </a:pPr>
          <a:r>
            <a:rPr lang="ja-JP" altLang="en-US" sz="1100" b="0" i="0" u="none" strike="noStrike" baseline="0">
              <a:solidFill>
                <a:srgbClr val="000000"/>
              </a:solidFill>
              <a:latin typeface="ＭＳ Ｐゴシック"/>
              <a:ea typeface="ＭＳ Ｐゴシック"/>
            </a:rPr>
            <a:t>      電話　054-221-2236  FAX   054-221-3609</a:t>
          </a:r>
        </a:p>
        <a:p>
          <a:pPr algn="l" rtl="0">
            <a:lnSpc>
              <a:spcPts val="1300"/>
            </a:lnSpc>
            <a:defRPr sz="1000"/>
          </a:pPr>
          <a:r>
            <a:rPr lang="ja-JP" altLang="en-US" sz="1100" b="0" i="0" u="none" strike="noStrike" baseline="0">
              <a:solidFill>
                <a:srgbClr val="000000"/>
              </a:solidFill>
              <a:latin typeface="ＭＳ Ｐゴシック"/>
              <a:ea typeface="ＭＳ Ｐゴシック"/>
            </a:rPr>
            <a:t>      メール   toukei@pref.shizuoka.lg.jp</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55</xdr:row>
      <xdr:rowOff>25400</xdr:rowOff>
    </xdr:from>
    <xdr:to>
      <xdr:col>6</xdr:col>
      <xdr:colOff>295275</xdr:colOff>
      <xdr:row>55</xdr:row>
      <xdr:rowOff>25400</xdr:rowOff>
    </xdr:to>
    <xdr:sp macro="" textlink="">
      <xdr:nvSpPr>
        <xdr:cNvPr id="24613" name="Line 10"/>
        <xdr:cNvSpPr>
          <a:spLocks noChangeShapeType="1"/>
        </xdr:cNvSpPr>
      </xdr:nvSpPr>
      <xdr:spPr>
        <a:xfrm>
          <a:off x="2849245" y="9756775"/>
          <a:ext cx="1602105" cy="0"/>
        </a:xfrm>
        <a:prstGeom prst="line">
          <a:avLst/>
        </a:prstGeom>
        <a:noFill/>
        <a:ln>
          <a:noFill/>
        </a:ln>
        <a:effectLst>
          <a:outerShdw dist="107763" dir="2700000" algn="ctr" rotWithShape="0">
            <a:srgbClr val="808080">
              <a:alpha val="50000"/>
            </a:srgbClr>
          </a:outerShdw>
        </a:effectLst>
      </xdr:spPr>
    </xdr:sp>
    <xdr:clientData/>
  </xdr:twoCellAnchor>
  <xdr:twoCellAnchor>
    <xdr:from>
      <xdr:col>6</xdr:col>
      <xdr:colOff>86360</xdr:colOff>
      <xdr:row>57</xdr:row>
      <xdr:rowOff>50165</xdr:rowOff>
    </xdr:from>
    <xdr:to>
      <xdr:col>6</xdr:col>
      <xdr:colOff>361950</xdr:colOff>
      <xdr:row>57</xdr:row>
      <xdr:rowOff>50165</xdr:rowOff>
    </xdr:to>
    <xdr:sp macro="" textlink="">
      <xdr:nvSpPr>
        <xdr:cNvPr id="24614" name="Line 11"/>
        <xdr:cNvSpPr>
          <a:spLocks noChangeShapeType="1"/>
        </xdr:cNvSpPr>
      </xdr:nvSpPr>
      <xdr:spPr>
        <a:xfrm>
          <a:off x="4242435" y="10111740"/>
          <a:ext cx="275590" cy="0"/>
        </a:xfrm>
        <a:prstGeom prst="line">
          <a:avLst/>
        </a:prstGeom>
        <a:noFill/>
        <a:ln>
          <a:noFill/>
        </a:ln>
        <a:effectLst>
          <a:outerShdw dist="107763" dir="2700000" algn="ctr" rotWithShape="0">
            <a:srgbClr val="808080">
              <a:alpha val="50000"/>
            </a:srgbClr>
          </a:outerShdw>
        </a:effectLst>
      </xdr:spPr>
    </xdr:sp>
    <xdr:clientData/>
  </xdr:twoCellAnchor>
  <xdr:twoCellAnchor>
    <xdr:from>
      <xdr:col>4</xdr:col>
      <xdr:colOff>0</xdr:colOff>
      <xdr:row>62</xdr:row>
      <xdr:rowOff>50165</xdr:rowOff>
    </xdr:from>
    <xdr:to>
      <xdr:col>4</xdr:col>
      <xdr:colOff>0</xdr:colOff>
      <xdr:row>62</xdr:row>
      <xdr:rowOff>50165</xdr:rowOff>
    </xdr:to>
    <xdr:sp macro="" textlink="">
      <xdr:nvSpPr>
        <xdr:cNvPr id="24615" name="Line 12"/>
        <xdr:cNvSpPr>
          <a:spLocks noChangeShapeType="1"/>
        </xdr:cNvSpPr>
      </xdr:nvSpPr>
      <xdr:spPr>
        <a:xfrm>
          <a:off x="2849245" y="10937240"/>
          <a:ext cx="0" cy="0"/>
        </a:xfrm>
        <a:prstGeom prst="line">
          <a:avLst/>
        </a:prstGeom>
        <a:noFill/>
        <a:ln>
          <a:noFill/>
        </a:ln>
        <a:effectLst>
          <a:outerShdw dist="107763" dir="2700000" algn="ctr" rotWithShape="0">
            <a:srgbClr val="808080">
              <a:alpha val="50000"/>
            </a:srgbClr>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59</xdr:row>
      <xdr:rowOff>25400</xdr:rowOff>
    </xdr:from>
    <xdr:to>
      <xdr:col>6</xdr:col>
      <xdr:colOff>295275</xdr:colOff>
      <xdr:row>59</xdr:row>
      <xdr:rowOff>25400</xdr:rowOff>
    </xdr:to>
    <xdr:sp macro="" textlink="">
      <xdr:nvSpPr>
        <xdr:cNvPr id="202762" name="Line 1"/>
        <xdr:cNvSpPr>
          <a:spLocks noChangeShapeType="1"/>
        </xdr:cNvSpPr>
      </xdr:nvSpPr>
      <xdr:spPr>
        <a:xfrm>
          <a:off x="2665095" y="10582275"/>
          <a:ext cx="1602105" cy="0"/>
        </a:xfrm>
        <a:prstGeom prst="line">
          <a:avLst/>
        </a:prstGeom>
        <a:noFill/>
        <a:ln>
          <a:noFill/>
        </a:ln>
        <a:effectLst>
          <a:outerShdw dist="107763" dir="2700000" algn="ctr" rotWithShape="0">
            <a:srgbClr val="808080">
              <a:alpha val="50000"/>
            </a:srgbClr>
          </a:outerShdw>
        </a:effectLst>
      </xdr:spPr>
    </xdr:sp>
    <xdr:clientData/>
  </xdr:twoCellAnchor>
  <xdr:twoCellAnchor>
    <xdr:from>
      <xdr:col>6</xdr:col>
      <xdr:colOff>86360</xdr:colOff>
      <xdr:row>61</xdr:row>
      <xdr:rowOff>50165</xdr:rowOff>
    </xdr:from>
    <xdr:to>
      <xdr:col>6</xdr:col>
      <xdr:colOff>361950</xdr:colOff>
      <xdr:row>61</xdr:row>
      <xdr:rowOff>50165</xdr:rowOff>
    </xdr:to>
    <xdr:sp macro="" textlink="">
      <xdr:nvSpPr>
        <xdr:cNvPr id="202763" name="Line 2"/>
        <xdr:cNvSpPr>
          <a:spLocks noChangeShapeType="1"/>
        </xdr:cNvSpPr>
      </xdr:nvSpPr>
      <xdr:spPr>
        <a:xfrm>
          <a:off x="4058285" y="10937240"/>
          <a:ext cx="275590" cy="0"/>
        </a:xfrm>
        <a:prstGeom prst="line">
          <a:avLst/>
        </a:prstGeom>
        <a:noFill/>
        <a:ln>
          <a:noFill/>
        </a:ln>
        <a:effectLst>
          <a:outerShdw dist="107763" dir="2700000" algn="ctr" rotWithShape="0">
            <a:srgbClr val="808080">
              <a:alpha val="50000"/>
            </a:srgbClr>
          </a:outerShdw>
        </a:effectLst>
      </xdr:spPr>
    </xdr:sp>
    <xdr:clientData/>
  </xdr:twoCellAnchor>
  <xdr:twoCellAnchor>
    <xdr:from>
      <xdr:col>4</xdr:col>
      <xdr:colOff>0</xdr:colOff>
      <xdr:row>66</xdr:row>
      <xdr:rowOff>50165</xdr:rowOff>
    </xdr:from>
    <xdr:to>
      <xdr:col>4</xdr:col>
      <xdr:colOff>0</xdr:colOff>
      <xdr:row>66</xdr:row>
      <xdr:rowOff>50165</xdr:rowOff>
    </xdr:to>
    <xdr:sp macro="" textlink="">
      <xdr:nvSpPr>
        <xdr:cNvPr id="202764" name="Line 3"/>
        <xdr:cNvSpPr>
          <a:spLocks noChangeShapeType="1"/>
        </xdr:cNvSpPr>
      </xdr:nvSpPr>
      <xdr:spPr>
        <a:xfrm>
          <a:off x="2665095" y="11762740"/>
          <a:ext cx="0" cy="0"/>
        </a:xfrm>
        <a:prstGeom prst="line">
          <a:avLst/>
        </a:prstGeom>
        <a:noFill/>
        <a:ln>
          <a:noFill/>
        </a:ln>
        <a:effectLst>
          <a:outerShdw dist="107763" dir="2700000" algn="ctr" rotWithShape="0">
            <a:srgbClr val="808080">
              <a:alpha val="50000"/>
            </a:srgbClr>
          </a:outerShdw>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G43"/>
  <sheetViews>
    <sheetView showGridLines="0" tabSelected="1" view="pageBreakPreview" topLeftCell="A22" zoomScaleSheetLayoutView="100" workbookViewId="0">
      <selection activeCell="E1" sqref="E1"/>
    </sheetView>
  </sheetViews>
  <sheetFormatPr defaultColWidth="9" defaultRowHeight="20.149999999999999" customHeight="1"/>
  <cols>
    <col min="1" max="1" width="7.6328125" style="1" customWidth="1"/>
    <col min="2" max="2" width="1.90625" style="1" customWidth="1"/>
    <col min="3" max="3" width="4.6328125" style="1" customWidth="1"/>
    <col min="4" max="4" width="2.7265625" style="2" customWidth="1"/>
    <col min="5" max="5" width="6" style="1" customWidth="1"/>
    <col min="6" max="6" width="6" style="2" customWidth="1"/>
    <col min="7" max="16" width="6" style="1" customWidth="1"/>
    <col min="17" max="17" width="6" style="3" customWidth="1"/>
    <col min="18" max="30" width="9" style="3" bestFit="1"/>
    <col min="31" max="31" width="9" style="1" bestFit="1"/>
    <col min="32" max="16384" width="9" style="1"/>
  </cols>
  <sheetData>
    <row r="1" spans="1:33" s="4" customFormat="1" ht="20.149999999999999" customHeight="1">
      <c r="A1" s="7"/>
      <c r="B1" s="7"/>
      <c r="C1" s="7"/>
      <c r="D1" s="25"/>
      <c r="E1" s="25"/>
      <c r="F1" s="25"/>
      <c r="G1" s="3"/>
      <c r="H1" s="3"/>
      <c r="I1" s="3"/>
      <c r="J1" s="3"/>
      <c r="K1" s="3"/>
      <c r="L1" s="46"/>
      <c r="M1" s="48"/>
      <c r="N1" s="428" t="s">
        <v>57</v>
      </c>
      <c r="O1" s="428"/>
      <c r="P1" s="428"/>
      <c r="Q1" s="428"/>
      <c r="R1" s="3"/>
      <c r="S1" s="3"/>
      <c r="T1" s="3"/>
      <c r="U1" s="3"/>
      <c r="V1" s="3"/>
      <c r="W1" s="3"/>
      <c r="X1" s="3"/>
      <c r="Y1" s="3"/>
      <c r="Z1" s="3"/>
      <c r="AA1" s="3"/>
      <c r="AB1" s="3"/>
      <c r="AC1" s="3"/>
      <c r="AD1" s="3"/>
    </row>
    <row r="2" spans="1:33" s="4" customFormat="1" ht="19.5" customHeight="1">
      <c r="A2" s="8"/>
      <c r="B2" s="8"/>
      <c r="C2" s="8"/>
      <c r="D2" s="8"/>
      <c r="E2" s="8"/>
      <c r="F2" s="8"/>
      <c r="G2" s="41"/>
      <c r="H2" s="41"/>
      <c r="I2" s="41"/>
      <c r="J2" s="44"/>
      <c r="K2" s="41"/>
      <c r="L2" s="47"/>
      <c r="M2" s="49"/>
      <c r="N2" s="429" t="s">
        <v>220</v>
      </c>
      <c r="O2" s="429"/>
      <c r="P2" s="429"/>
      <c r="Q2" s="429"/>
      <c r="R2" s="56"/>
      <c r="S2" s="58"/>
      <c r="T2" s="58"/>
      <c r="U2" s="58"/>
      <c r="V2" s="3"/>
      <c r="W2" s="3"/>
      <c r="X2" s="3"/>
      <c r="Y2" s="3"/>
      <c r="Z2" s="3"/>
      <c r="AA2" s="3"/>
      <c r="AB2" s="3"/>
      <c r="AC2" s="3"/>
      <c r="AD2" s="3"/>
    </row>
    <row r="3" spans="1:33" s="5" customFormat="1" ht="24" customHeight="1">
      <c r="A3" s="430" t="s">
        <v>193</v>
      </c>
      <c r="B3" s="431"/>
      <c r="C3" s="431"/>
      <c r="D3" s="431"/>
      <c r="E3" s="431"/>
      <c r="F3" s="431"/>
      <c r="G3" s="431"/>
      <c r="H3" s="431"/>
      <c r="I3" s="431"/>
      <c r="J3" s="431"/>
      <c r="K3" s="431"/>
      <c r="L3" s="431"/>
      <c r="M3" s="431"/>
      <c r="N3" s="431"/>
      <c r="O3" s="431"/>
      <c r="P3" s="431"/>
      <c r="Q3" s="431"/>
      <c r="R3" s="57"/>
    </row>
    <row r="4" spans="1:33" s="4" customFormat="1" ht="30" customHeight="1">
      <c r="A4" s="432" t="s">
        <v>8</v>
      </c>
      <c r="B4" s="433"/>
      <c r="C4" s="433"/>
      <c r="D4" s="433"/>
      <c r="E4" s="433"/>
      <c r="F4" s="433"/>
      <c r="G4" s="433"/>
      <c r="H4" s="433"/>
      <c r="I4" s="433"/>
      <c r="J4" s="433"/>
      <c r="K4" s="433"/>
      <c r="L4" s="433"/>
      <c r="M4" s="433"/>
      <c r="N4" s="433"/>
      <c r="O4" s="433"/>
      <c r="P4" s="433"/>
      <c r="Q4" s="433"/>
      <c r="R4" s="3"/>
    </row>
    <row r="5" spans="1:33" s="4" customFormat="1" ht="30" customHeight="1">
      <c r="A5" s="432" t="s">
        <v>273</v>
      </c>
      <c r="B5" s="433"/>
      <c r="C5" s="433"/>
      <c r="D5" s="433"/>
      <c r="E5" s="433"/>
      <c r="F5" s="433"/>
      <c r="G5" s="433"/>
      <c r="H5" s="433"/>
      <c r="I5" s="433"/>
      <c r="J5" s="433"/>
      <c r="K5" s="433"/>
      <c r="L5" s="433"/>
      <c r="M5" s="433"/>
      <c r="N5" s="433"/>
      <c r="O5" s="433"/>
      <c r="P5" s="433"/>
      <c r="Q5" s="433"/>
      <c r="R5" s="3"/>
    </row>
    <row r="6" spans="1:33" s="4" customFormat="1" ht="16.5" customHeight="1">
      <c r="A6" s="9" t="s">
        <v>12</v>
      </c>
      <c r="B6" s="18"/>
      <c r="C6" s="18"/>
      <c r="D6" s="26"/>
      <c r="E6" s="26"/>
      <c r="F6" s="26"/>
      <c r="G6" s="42"/>
      <c r="H6" s="42"/>
      <c r="I6" s="42"/>
      <c r="J6" s="42"/>
      <c r="K6" s="42"/>
      <c r="L6" s="42"/>
      <c r="M6" s="42"/>
      <c r="N6" s="42"/>
      <c r="O6" s="42"/>
      <c r="P6" s="42"/>
      <c r="Q6" s="3"/>
      <c r="R6" s="3"/>
      <c r="S6" s="3"/>
      <c r="T6" s="59"/>
      <c r="U6" s="59"/>
      <c r="V6" s="59"/>
      <c r="W6" s="59"/>
      <c r="X6" s="59"/>
      <c r="Y6" s="59"/>
      <c r="Z6" s="59"/>
      <c r="AA6" s="59"/>
      <c r="AB6" s="59"/>
      <c r="AC6" s="59"/>
      <c r="AD6" s="59"/>
      <c r="AE6" s="62"/>
      <c r="AF6" s="62"/>
      <c r="AG6" s="62"/>
    </row>
    <row r="7" spans="1:33" s="4" customFormat="1" ht="16.5" customHeight="1">
      <c r="A7" s="9" t="s">
        <v>21</v>
      </c>
      <c r="B7" s="18"/>
      <c r="C7" s="18"/>
      <c r="D7" s="26"/>
      <c r="E7" s="26"/>
      <c r="F7" s="26"/>
      <c r="G7" s="42"/>
      <c r="H7" s="42"/>
      <c r="I7" s="42"/>
      <c r="J7" s="42"/>
      <c r="K7" s="42"/>
      <c r="L7" s="42"/>
      <c r="M7" s="42"/>
      <c r="N7" s="42"/>
      <c r="O7" s="42"/>
      <c r="P7" s="42"/>
      <c r="Q7" s="3"/>
      <c r="R7" s="3"/>
      <c r="S7" s="3"/>
      <c r="T7" s="59"/>
      <c r="U7" s="59"/>
      <c r="V7" s="59"/>
      <c r="W7" s="59"/>
      <c r="X7" s="59"/>
      <c r="Y7" s="59"/>
      <c r="Z7" s="59"/>
      <c r="AA7" s="59"/>
      <c r="AB7" s="59"/>
      <c r="AC7" s="59"/>
      <c r="AD7" s="59"/>
      <c r="AE7" s="62"/>
      <c r="AF7" s="62"/>
      <c r="AG7" s="62"/>
    </row>
    <row r="8" spans="1:33" s="6" customFormat="1" ht="16.5" customHeight="1">
      <c r="A8" s="10" t="s">
        <v>4</v>
      </c>
      <c r="B8" s="11" t="s">
        <v>290</v>
      </c>
      <c r="C8" s="17"/>
      <c r="D8" s="17"/>
      <c r="E8" s="17"/>
      <c r="F8" s="17"/>
      <c r="G8" s="17"/>
      <c r="H8" s="17"/>
      <c r="I8" s="17"/>
      <c r="J8" s="17"/>
      <c r="K8" s="17"/>
      <c r="L8" s="17"/>
      <c r="M8" s="17"/>
      <c r="N8" s="17"/>
      <c r="O8" s="17"/>
      <c r="P8" s="17"/>
      <c r="Q8" s="53"/>
      <c r="R8" s="53"/>
      <c r="S8" s="53"/>
      <c r="T8" s="60"/>
      <c r="U8" s="61"/>
      <c r="V8" s="61"/>
      <c r="W8" s="61"/>
      <c r="X8" s="61"/>
      <c r="Y8" s="61"/>
      <c r="Z8" s="61"/>
      <c r="AA8" s="61"/>
      <c r="AB8" s="61"/>
      <c r="AC8" s="61"/>
      <c r="AD8" s="61"/>
      <c r="AE8" s="61"/>
      <c r="AF8" s="20"/>
      <c r="AG8" s="20"/>
    </row>
    <row r="9" spans="1:33" s="6" customFormat="1" ht="8.25" customHeight="1">
      <c r="A9" s="11"/>
      <c r="B9" s="12"/>
      <c r="C9" s="12"/>
      <c r="D9" s="12"/>
      <c r="E9" s="12"/>
      <c r="F9" s="12"/>
      <c r="G9" s="12"/>
      <c r="H9" s="12"/>
      <c r="I9" s="12"/>
      <c r="J9" s="12"/>
      <c r="K9" s="12"/>
      <c r="L9" s="12"/>
      <c r="M9" s="12"/>
      <c r="N9" s="12"/>
      <c r="O9" s="12"/>
      <c r="P9" s="12"/>
      <c r="Q9" s="53"/>
      <c r="R9" s="53"/>
      <c r="S9" s="53"/>
      <c r="T9" s="12"/>
      <c r="U9" s="12"/>
      <c r="V9" s="12"/>
      <c r="W9" s="12"/>
      <c r="X9" s="12"/>
      <c r="Y9" s="12"/>
      <c r="Z9" s="12"/>
      <c r="AA9" s="12"/>
      <c r="AB9" s="12"/>
      <c r="AC9" s="12"/>
      <c r="AD9" s="12"/>
      <c r="AE9" s="12"/>
      <c r="AF9" s="12"/>
      <c r="AG9" s="12"/>
    </row>
    <row r="10" spans="1:33" s="6" customFormat="1" ht="16.5" customHeight="1">
      <c r="A10" s="10" t="s">
        <v>25</v>
      </c>
      <c r="B10" s="11" t="s">
        <v>291</v>
      </c>
      <c r="C10" s="23"/>
      <c r="D10" s="23"/>
      <c r="E10" s="23"/>
      <c r="F10" s="23"/>
      <c r="G10" s="23"/>
      <c r="H10" s="23"/>
      <c r="I10" s="23"/>
      <c r="J10" s="23"/>
      <c r="K10" s="23"/>
      <c r="L10" s="23"/>
      <c r="M10" s="23"/>
      <c r="N10" s="23"/>
      <c r="O10" s="23"/>
      <c r="P10" s="23"/>
      <c r="Q10" s="53"/>
      <c r="R10" s="53"/>
      <c r="S10" s="53"/>
      <c r="T10" s="60"/>
      <c r="U10" s="61"/>
      <c r="V10" s="61"/>
      <c r="W10" s="61"/>
      <c r="X10" s="61"/>
      <c r="Y10" s="61"/>
      <c r="Z10" s="61"/>
      <c r="AA10" s="61"/>
      <c r="AB10" s="61"/>
      <c r="AC10" s="61"/>
      <c r="AD10" s="61"/>
      <c r="AE10" s="61"/>
      <c r="AF10" s="20"/>
      <c r="AG10" s="20"/>
    </row>
    <row r="11" spans="1:33" s="6" customFormat="1" ht="8.25" customHeight="1">
      <c r="A11" s="11"/>
      <c r="B11" s="12"/>
      <c r="C11" s="12"/>
      <c r="D11" s="12"/>
      <c r="E11" s="12"/>
      <c r="F11" s="12"/>
      <c r="G11" s="12"/>
      <c r="H11" s="12"/>
      <c r="I11" s="12"/>
      <c r="J11" s="12"/>
      <c r="K11" s="12"/>
      <c r="L11" s="12"/>
      <c r="M11" s="12"/>
      <c r="N11" s="12"/>
      <c r="O11" s="12"/>
      <c r="P11" s="12"/>
      <c r="Q11" s="53"/>
      <c r="R11" s="53"/>
      <c r="S11" s="53"/>
      <c r="T11" s="12"/>
      <c r="U11" s="12"/>
      <c r="V11" s="12"/>
      <c r="W11" s="12"/>
      <c r="X11" s="12"/>
      <c r="Y11" s="12"/>
      <c r="Z11" s="12"/>
      <c r="AA11" s="12"/>
      <c r="AB11" s="12"/>
      <c r="AC11" s="12"/>
      <c r="AD11" s="12"/>
      <c r="AE11" s="12"/>
      <c r="AF11" s="12"/>
      <c r="AG11" s="12"/>
    </row>
    <row r="12" spans="1:33" s="6" customFormat="1" ht="16.5" customHeight="1">
      <c r="A12" s="10" t="s">
        <v>39</v>
      </c>
      <c r="B12" s="11" t="s">
        <v>222</v>
      </c>
      <c r="C12" s="17"/>
      <c r="D12" s="17"/>
      <c r="E12" s="17"/>
      <c r="F12" s="17"/>
      <c r="G12" s="17"/>
      <c r="H12" s="17"/>
      <c r="I12" s="17"/>
      <c r="J12" s="17"/>
      <c r="K12" s="17"/>
      <c r="L12" s="17"/>
      <c r="M12" s="17"/>
      <c r="N12" s="17"/>
      <c r="O12" s="17"/>
      <c r="P12" s="17"/>
      <c r="Q12" s="54"/>
      <c r="R12" s="53"/>
      <c r="S12" s="53"/>
      <c r="T12" s="60"/>
      <c r="U12" s="61"/>
      <c r="V12" s="61"/>
      <c r="W12" s="61"/>
      <c r="X12" s="61"/>
      <c r="Y12" s="61"/>
      <c r="Z12" s="61"/>
      <c r="AA12" s="61"/>
      <c r="AB12" s="61"/>
      <c r="AC12" s="61"/>
      <c r="AD12" s="61"/>
      <c r="AE12" s="61"/>
      <c r="AF12" s="20"/>
      <c r="AG12" s="20"/>
    </row>
    <row r="13" spans="1:33" s="6" customFormat="1" ht="16.5" customHeight="1">
      <c r="A13" s="10"/>
      <c r="B13" s="11"/>
      <c r="C13" s="17"/>
      <c r="D13" s="17"/>
      <c r="E13" s="17"/>
      <c r="F13" s="17"/>
      <c r="G13" s="17"/>
      <c r="H13" s="17"/>
      <c r="I13" s="17"/>
      <c r="J13" s="17"/>
      <c r="K13" s="17"/>
      <c r="L13" s="17"/>
      <c r="M13" s="17"/>
      <c r="N13" s="17"/>
      <c r="O13" s="17"/>
      <c r="P13" s="17"/>
      <c r="Q13" s="54"/>
      <c r="R13" s="53"/>
      <c r="S13" s="53"/>
      <c r="T13" s="60"/>
      <c r="U13" s="61"/>
      <c r="V13" s="61"/>
      <c r="W13" s="61"/>
      <c r="X13" s="61"/>
      <c r="Y13" s="61"/>
      <c r="Z13" s="61"/>
      <c r="AA13" s="61"/>
      <c r="AB13" s="61"/>
      <c r="AC13" s="61"/>
      <c r="AD13" s="61"/>
      <c r="AE13" s="61"/>
      <c r="AF13" s="20"/>
      <c r="AG13" s="20"/>
    </row>
    <row r="14" spans="1:33" s="6" customFormat="1" ht="16.5" customHeight="1">
      <c r="A14" s="12"/>
      <c r="B14" s="12"/>
      <c r="C14" s="12"/>
      <c r="D14" s="12"/>
      <c r="E14" s="12"/>
      <c r="F14" s="12"/>
      <c r="G14" s="12"/>
      <c r="H14" s="12"/>
      <c r="I14" s="12"/>
      <c r="J14" s="12"/>
      <c r="K14" s="12"/>
      <c r="L14" s="12"/>
      <c r="M14" s="12"/>
      <c r="N14" s="12"/>
      <c r="O14" s="12"/>
      <c r="P14" s="12"/>
      <c r="Q14" s="53"/>
      <c r="R14" s="53"/>
      <c r="S14" s="53"/>
      <c r="T14" s="12"/>
      <c r="U14" s="12"/>
      <c r="V14" s="12"/>
      <c r="W14" s="12"/>
      <c r="X14" s="12"/>
      <c r="Y14" s="12"/>
      <c r="Z14" s="12"/>
      <c r="AA14" s="12"/>
      <c r="AB14" s="12"/>
      <c r="AC14" s="12"/>
      <c r="AD14" s="12"/>
      <c r="AE14" s="12"/>
      <c r="AF14" s="12"/>
      <c r="AG14" s="12"/>
    </row>
    <row r="15" spans="1:33" s="6" customFormat="1" ht="16.5" customHeight="1">
      <c r="A15" s="12"/>
      <c r="B15" s="12"/>
      <c r="C15" s="12"/>
      <c r="D15" s="12"/>
      <c r="E15" s="12"/>
      <c r="F15" s="12"/>
      <c r="G15" s="12"/>
      <c r="H15" s="12"/>
      <c r="I15" s="12"/>
      <c r="J15" s="12"/>
      <c r="K15" s="12"/>
      <c r="L15" s="12"/>
      <c r="M15" s="12"/>
      <c r="N15" s="12"/>
      <c r="O15" s="12"/>
      <c r="P15" s="12"/>
      <c r="Q15" s="53"/>
      <c r="R15" s="53"/>
      <c r="S15" s="53"/>
      <c r="T15" s="12"/>
      <c r="U15" s="12"/>
      <c r="V15" s="12"/>
      <c r="W15" s="12"/>
      <c r="X15" s="12"/>
      <c r="Y15" s="12"/>
      <c r="Z15" s="12"/>
      <c r="AA15" s="12"/>
      <c r="AB15" s="12"/>
      <c r="AC15" s="12"/>
      <c r="AD15" s="12"/>
      <c r="AE15" s="12"/>
      <c r="AF15" s="12"/>
      <c r="AG15" s="12"/>
    </row>
    <row r="16" spans="1:33" s="4" customFormat="1" ht="13.5" customHeight="1">
      <c r="A16" s="3"/>
      <c r="B16" s="3"/>
      <c r="C16" s="3"/>
      <c r="D16" s="27"/>
      <c r="E16" s="27"/>
      <c r="F16" s="27"/>
      <c r="Q16" s="3"/>
      <c r="R16" s="3"/>
      <c r="S16" s="3"/>
      <c r="T16" s="59"/>
      <c r="U16" s="59"/>
      <c r="V16" s="59"/>
      <c r="W16" s="59"/>
      <c r="X16" s="59"/>
      <c r="Y16" s="59"/>
      <c r="Z16" s="59"/>
      <c r="AA16" s="59"/>
      <c r="AB16" s="59"/>
      <c r="AC16" s="59"/>
      <c r="AD16" s="59"/>
      <c r="AE16" s="62"/>
      <c r="AF16" s="62"/>
      <c r="AG16" s="62"/>
    </row>
    <row r="17" spans="1:33" s="4" customFormat="1" ht="22.5" customHeight="1">
      <c r="D17" s="28"/>
      <c r="E17" s="28"/>
      <c r="F17" s="28"/>
      <c r="G17" s="18"/>
      <c r="Q17" s="3"/>
      <c r="R17" s="3"/>
      <c r="S17" s="3"/>
      <c r="T17" s="59"/>
      <c r="U17" s="59"/>
      <c r="V17" s="59"/>
      <c r="W17" s="59"/>
      <c r="X17" s="59"/>
      <c r="Y17" s="59"/>
      <c r="Z17" s="59"/>
      <c r="AA17" s="59"/>
      <c r="AB17" s="59"/>
      <c r="AC17" s="59"/>
      <c r="AD17" s="59"/>
      <c r="AE17" s="62"/>
      <c r="AF17" s="62"/>
      <c r="AG17" s="62"/>
    </row>
    <row r="18" spans="1:33" s="4" customFormat="1" ht="20.149999999999999" customHeight="1">
      <c r="A18" s="13"/>
      <c r="D18" s="28"/>
      <c r="E18" s="28"/>
      <c r="F18" s="28"/>
      <c r="Q18" s="55"/>
      <c r="R18" s="3"/>
      <c r="S18" s="3"/>
      <c r="T18" s="3"/>
      <c r="U18" s="3"/>
      <c r="V18" s="3"/>
      <c r="W18" s="3"/>
      <c r="X18" s="3"/>
      <c r="Y18" s="3"/>
      <c r="Z18" s="3"/>
      <c r="AA18" s="3"/>
      <c r="AB18" s="3"/>
      <c r="AC18" s="3"/>
      <c r="AD18" s="3"/>
    </row>
    <row r="19" spans="1:33" ht="18" customHeight="1">
      <c r="A19" s="14"/>
      <c r="B19" s="19"/>
      <c r="Q19" s="55"/>
    </row>
    <row r="20" spans="1:33" ht="18" customHeight="1">
      <c r="A20" s="14"/>
      <c r="B20" s="19"/>
    </row>
    <row r="21" spans="1:33" ht="18" customHeight="1">
      <c r="A21" s="14"/>
      <c r="B21" s="19"/>
    </row>
    <row r="22" spans="1:33" ht="18" customHeight="1">
      <c r="A22" s="14"/>
      <c r="B22" s="19"/>
    </row>
    <row r="23" spans="1:33" ht="18" customHeight="1">
      <c r="A23" s="14"/>
      <c r="B23" s="19"/>
    </row>
    <row r="24" spans="1:33" ht="18" customHeight="1">
      <c r="A24" s="14"/>
      <c r="B24" s="19"/>
    </row>
    <row r="25" spans="1:33" ht="18" customHeight="1">
      <c r="A25" s="14"/>
      <c r="B25" s="19"/>
    </row>
    <row r="26" spans="1:33" ht="18" customHeight="1">
      <c r="A26" s="14"/>
      <c r="B26" s="19"/>
    </row>
    <row r="27" spans="1:33" ht="18" customHeight="1">
      <c r="A27" s="14"/>
      <c r="B27" s="19"/>
    </row>
    <row r="28" spans="1:33" ht="18" customHeight="1">
      <c r="A28" s="14"/>
      <c r="B28" s="19"/>
    </row>
    <row r="29" spans="1:33" ht="18" customHeight="1">
      <c r="A29" s="14"/>
      <c r="B29" s="19"/>
    </row>
    <row r="30" spans="1:33" ht="18" customHeight="1">
      <c r="A30" s="14"/>
      <c r="B30" s="19"/>
    </row>
    <row r="31" spans="1:33" ht="18" customHeight="1">
      <c r="A31" s="14"/>
      <c r="B31" s="19"/>
    </row>
    <row r="32" spans="1:33" ht="18" customHeight="1">
      <c r="A32" s="14"/>
      <c r="B32" s="19"/>
    </row>
    <row r="33" spans="1:17" ht="25.5" customHeight="1">
      <c r="A33" s="11" t="s">
        <v>67</v>
      </c>
      <c r="B33" s="20"/>
      <c r="C33" s="20"/>
      <c r="D33" s="20"/>
      <c r="E33" s="20"/>
      <c r="F33" s="20"/>
      <c r="G33" s="20"/>
      <c r="H33" s="20"/>
      <c r="I33" s="20"/>
      <c r="J33" s="20"/>
      <c r="K33" s="20"/>
      <c r="L33" s="20"/>
      <c r="M33" s="20"/>
      <c r="N33" s="20"/>
      <c r="O33" s="20"/>
      <c r="P33" s="20"/>
      <c r="Q33" s="55"/>
    </row>
    <row r="34" spans="1:17" ht="13.5" customHeight="1">
      <c r="A34" s="15"/>
      <c r="B34" s="21"/>
      <c r="C34" s="24"/>
      <c r="D34" s="24"/>
      <c r="E34" s="24"/>
      <c r="F34" s="24"/>
      <c r="G34" s="24"/>
      <c r="H34" s="24"/>
      <c r="I34" s="24"/>
      <c r="J34" s="24"/>
      <c r="M34" s="24"/>
      <c r="N34" s="24"/>
      <c r="O34" s="24"/>
      <c r="P34" s="24" t="s">
        <v>180</v>
      </c>
      <c r="Q34" s="24"/>
    </row>
    <row r="35" spans="1:17" ht="24" customHeight="1">
      <c r="A35" s="423"/>
      <c r="B35" s="424"/>
      <c r="C35" s="424"/>
      <c r="D35" s="425"/>
      <c r="E35" s="29" t="s">
        <v>278</v>
      </c>
      <c r="F35" s="29" t="s">
        <v>293</v>
      </c>
      <c r="G35" s="29" t="s">
        <v>294</v>
      </c>
      <c r="H35" s="29" t="s">
        <v>265</v>
      </c>
      <c r="I35" s="29" t="s">
        <v>295</v>
      </c>
      <c r="J35" s="29" t="s">
        <v>296</v>
      </c>
      <c r="K35" s="29" t="s">
        <v>297</v>
      </c>
      <c r="L35" s="29" t="s">
        <v>298</v>
      </c>
      <c r="M35" s="29" t="s">
        <v>108</v>
      </c>
      <c r="N35" s="29" t="s">
        <v>299</v>
      </c>
      <c r="O35" s="29" t="s">
        <v>300</v>
      </c>
      <c r="P35" s="29" t="s">
        <v>183</v>
      </c>
      <c r="Q35" s="29" t="s">
        <v>301</v>
      </c>
    </row>
    <row r="36" spans="1:17" ht="21" customHeight="1">
      <c r="A36" s="419" t="s">
        <v>66</v>
      </c>
      <c r="B36" s="420"/>
      <c r="C36" s="426" t="s">
        <v>17</v>
      </c>
      <c r="D36" s="427"/>
      <c r="E36" s="30">
        <v>94.9</v>
      </c>
      <c r="F36" s="35">
        <v>95.1</v>
      </c>
      <c r="G36" s="35">
        <v>95.1</v>
      </c>
      <c r="H36" s="35">
        <v>95.6</v>
      </c>
      <c r="I36" s="35">
        <v>98.7</v>
      </c>
      <c r="J36" s="35">
        <v>98.8</v>
      </c>
      <c r="K36" s="35">
        <v>98.5</v>
      </c>
      <c r="L36" s="35">
        <v>99.3</v>
      </c>
      <c r="M36" s="50">
        <v>100.1</v>
      </c>
      <c r="N36" s="50">
        <v>100.2</v>
      </c>
      <c r="O36" s="50">
        <v>99.8</v>
      </c>
      <c r="P36" s="50">
        <v>99.3</v>
      </c>
      <c r="Q36" s="50">
        <v>102.7</v>
      </c>
    </row>
    <row r="37" spans="1:17" ht="21" customHeight="1">
      <c r="A37" s="421"/>
      <c r="B37" s="422"/>
      <c r="C37" s="417" t="s">
        <v>302</v>
      </c>
      <c r="D37" s="418"/>
      <c r="E37" s="31">
        <v>-0.6</v>
      </c>
      <c r="F37" s="36">
        <v>0.1</v>
      </c>
      <c r="G37" s="36">
        <v>0.1</v>
      </c>
      <c r="H37" s="36">
        <v>0.5</v>
      </c>
      <c r="I37" s="36">
        <v>3.2</v>
      </c>
      <c r="J37" s="36">
        <v>0.2</v>
      </c>
      <c r="K37" s="36">
        <v>-0.3</v>
      </c>
      <c r="L37" s="36">
        <v>0.8</v>
      </c>
      <c r="M37" s="51">
        <v>0.7</v>
      </c>
      <c r="N37" s="51">
        <v>0.2</v>
      </c>
      <c r="O37" s="51">
        <v>-0.5</v>
      </c>
      <c r="P37" s="51">
        <v>-0.5</v>
      </c>
      <c r="Q37" s="51">
        <v>3.5</v>
      </c>
    </row>
    <row r="38" spans="1:17" ht="21" customHeight="1">
      <c r="A38" s="419" t="s">
        <v>285</v>
      </c>
      <c r="B38" s="420"/>
      <c r="C38" s="415" t="s">
        <v>17</v>
      </c>
      <c r="D38" s="416"/>
      <c r="E38" s="32">
        <v>95.6</v>
      </c>
      <c r="F38" s="37">
        <v>95.8</v>
      </c>
      <c r="G38" s="37">
        <v>96</v>
      </c>
      <c r="H38" s="37">
        <v>96.4</v>
      </c>
      <c r="I38" s="37">
        <v>99.3</v>
      </c>
      <c r="J38" s="37">
        <v>99.1</v>
      </c>
      <c r="K38" s="37">
        <v>98.6</v>
      </c>
      <c r="L38" s="37">
        <v>99.4</v>
      </c>
      <c r="M38" s="50">
        <v>100.2</v>
      </c>
      <c r="N38" s="50">
        <v>100.4</v>
      </c>
      <c r="O38" s="50">
        <v>99.8</v>
      </c>
      <c r="P38" s="50">
        <v>99.3</v>
      </c>
      <c r="Q38" s="50">
        <v>102.5</v>
      </c>
    </row>
    <row r="39" spans="1:17" ht="21" customHeight="1">
      <c r="A39" s="421"/>
      <c r="B39" s="422"/>
      <c r="C39" s="417" t="s">
        <v>302</v>
      </c>
      <c r="D39" s="418"/>
      <c r="E39" s="31">
        <v>-0.8</v>
      </c>
      <c r="F39" s="38">
        <v>0.2</v>
      </c>
      <c r="G39" s="38">
        <v>0.2</v>
      </c>
      <c r="H39" s="38">
        <v>0.4</v>
      </c>
      <c r="I39" s="38">
        <v>3</v>
      </c>
      <c r="J39" s="38">
        <v>-0.2</v>
      </c>
      <c r="K39" s="38">
        <v>-0.6</v>
      </c>
      <c r="L39" s="38">
        <v>0.9</v>
      </c>
      <c r="M39" s="51">
        <v>0.8</v>
      </c>
      <c r="N39" s="45">
        <v>0.2</v>
      </c>
      <c r="O39" s="52">
        <v>-0.6</v>
      </c>
      <c r="P39" s="52">
        <v>-0.5</v>
      </c>
      <c r="Q39" s="52">
        <v>3.3</v>
      </c>
    </row>
    <row r="40" spans="1:17" ht="21" customHeight="1">
      <c r="A40" s="419" t="s">
        <v>42</v>
      </c>
      <c r="B40" s="420"/>
      <c r="C40" s="415" t="s">
        <v>17</v>
      </c>
      <c r="D40" s="416"/>
      <c r="E40" s="33" t="s">
        <v>68</v>
      </c>
      <c r="F40" s="39" t="s">
        <v>68</v>
      </c>
      <c r="G40" s="39" t="s">
        <v>68</v>
      </c>
      <c r="H40" s="39" t="s">
        <v>68</v>
      </c>
      <c r="I40" s="39" t="s">
        <v>68</v>
      </c>
      <c r="J40" s="37">
        <v>99.1</v>
      </c>
      <c r="K40" s="37">
        <v>99.2</v>
      </c>
      <c r="L40" s="37">
        <v>99.7</v>
      </c>
      <c r="M40" s="50">
        <v>99.9</v>
      </c>
      <c r="N40" s="50">
        <v>100.1</v>
      </c>
      <c r="O40" s="50">
        <v>99.9</v>
      </c>
      <c r="P40" s="50">
        <v>98.6</v>
      </c>
      <c r="Q40" s="50">
        <v>100.6</v>
      </c>
    </row>
    <row r="41" spans="1:17" ht="21" customHeight="1">
      <c r="A41" s="421"/>
      <c r="B41" s="422"/>
      <c r="C41" s="417" t="s">
        <v>302</v>
      </c>
      <c r="D41" s="418"/>
      <c r="E41" s="34" t="s">
        <v>68</v>
      </c>
      <c r="F41" s="40" t="s">
        <v>68</v>
      </c>
      <c r="G41" s="40" t="s">
        <v>68</v>
      </c>
      <c r="H41" s="40" t="s">
        <v>68</v>
      </c>
      <c r="I41" s="40" t="s">
        <v>68</v>
      </c>
      <c r="J41" s="40" t="s">
        <v>68</v>
      </c>
      <c r="K41" s="45">
        <v>0.1</v>
      </c>
      <c r="L41" s="45">
        <v>0.5</v>
      </c>
      <c r="M41" s="51">
        <v>0.2</v>
      </c>
      <c r="N41" s="51">
        <v>0.1</v>
      </c>
      <c r="O41" s="52">
        <v>-0.1</v>
      </c>
      <c r="P41" s="52">
        <v>-1.3</v>
      </c>
      <c r="Q41" s="52">
        <v>2</v>
      </c>
    </row>
    <row r="42" spans="1:17" ht="17.25" customHeight="1">
      <c r="A42" s="16" t="s">
        <v>303</v>
      </c>
      <c r="B42" s="22"/>
      <c r="D42" s="22"/>
      <c r="E42" s="22"/>
      <c r="F42" s="22"/>
      <c r="G42" s="43"/>
      <c r="H42" s="43"/>
      <c r="I42" s="43"/>
      <c r="J42" s="43"/>
      <c r="K42" s="43"/>
      <c r="L42" s="43"/>
      <c r="M42" s="43"/>
      <c r="N42" s="43"/>
      <c r="O42" s="43"/>
      <c r="P42" s="43"/>
    </row>
    <row r="43" spans="1:17" ht="18" customHeight="1">
      <c r="A43" s="16"/>
      <c r="D43" s="22"/>
      <c r="E43" s="22"/>
      <c r="F43" s="22"/>
      <c r="G43" s="43"/>
    </row>
  </sheetData>
  <mergeCells count="15">
    <mergeCell ref="N1:Q1"/>
    <mergeCell ref="N2:Q2"/>
    <mergeCell ref="A3:Q3"/>
    <mergeCell ref="A4:Q4"/>
    <mergeCell ref="A5:Q5"/>
    <mergeCell ref="A35:D35"/>
    <mergeCell ref="C36:D36"/>
    <mergeCell ref="C37:D37"/>
    <mergeCell ref="C38:D38"/>
    <mergeCell ref="C39:D39"/>
    <mergeCell ref="C40:D40"/>
    <mergeCell ref="C41:D41"/>
    <mergeCell ref="A36:B37"/>
    <mergeCell ref="A38:B39"/>
    <mergeCell ref="A40:B41"/>
  </mergeCells>
  <phoneticPr fontId="20"/>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H60"/>
  <sheetViews>
    <sheetView showGridLines="0" view="pageBreakPreview" zoomScaleNormal="75" zoomScaleSheetLayoutView="100" workbookViewId="0">
      <pane ySplit="5" topLeftCell="A6" activePane="bottomLeft" state="frozen"/>
      <selection activeCell="E1" sqref="E1"/>
      <selection pane="bottomLeft" activeCell="E1" sqref="E1"/>
    </sheetView>
  </sheetViews>
  <sheetFormatPr defaultColWidth="9" defaultRowHeight="13.5"/>
  <cols>
    <col min="1" max="2" width="6.6328125" style="235" customWidth="1"/>
    <col min="3" max="8" width="11.6328125" style="236" customWidth="1"/>
    <col min="9" max="9" width="9" style="17" bestFit="1"/>
    <col min="10" max="16384" width="9" style="17"/>
  </cols>
  <sheetData>
    <row r="1" spans="1:8" s="237" customFormat="1" ht="15" customHeight="1">
      <c r="A1" s="243" t="s">
        <v>244</v>
      </c>
      <c r="B1" s="243"/>
      <c r="C1" s="254"/>
      <c r="D1" s="254"/>
      <c r="E1" s="254"/>
      <c r="F1" s="254"/>
      <c r="G1" s="254"/>
      <c r="H1" s="275"/>
    </row>
    <row r="2" spans="1:8" s="238" customFormat="1" ht="15" customHeight="1">
      <c r="A2" s="235"/>
      <c r="B2" s="235"/>
      <c r="C2" s="255"/>
      <c r="D2" s="255"/>
      <c r="E2" s="255"/>
      <c r="F2" s="255"/>
      <c r="G2" s="255"/>
      <c r="H2" s="225" t="s">
        <v>11</v>
      </c>
    </row>
    <row r="3" spans="1:8" s="239" customFormat="1" ht="15" customHeight="1">
      <c r="A3" s="510" t="s">
        <v>311</v>
      </c>
      <c r="B3" s="510"/>
      <c r="C3" s="511" t="s">
        <v>77</v>
      </c>
      <c r="D3" s="512"/>
      <c r="E3" s="511" t="s">
        <v>72</v>
      </c>
      <c r="F3" s="512"/>
      <c r="G3" s="515" t="s">
        <v>56</v>
      </c>
      <c r="H3" s="516"/>
    </row>
    <row r="4" spans="1:8" s="239" customFormat="1" ht="15" customHeight="1">
      <c r="A4" s="510"/>
      <c r="B4" s="510"/>
      <c r="C4" s="513"/>
      <c r="D4" s="514"/>
      <c r="E4" s="513"/>
      <c r="F4" s="514"/>
      <c r="G4" s="517"/>
      <c r="H4" s="518"/>
    </row>
    <row r="5" spans="1:8" s="150" customFormat="1" ht="15" customHeight="1">
      <c r="A5" s="510"/>
      <c r="B5" s="510"/>
      <c r="C5" s="256" t="s">
        <v>17</v>
      </c>
      <c r="D5" s="262" t="s">
        <v>260</v>
      </c>
      <c r="E5" s="256" t="s">
        <v>17</v>
      </c>
      <c r="F5" s="262" t="s">
        <v>260</v>
      </c>
      <c r="G5" s="256" t="s">
        <v>17</v>
      </c>
      <c r="H5" s="262" t="s">
        <v>260</v>
      </c>
    </row>
    <row r="6" spans="1:8" s="150" customFormat="1" ht="15" customHeight="1">
      <c r="A6" s="521" t="s">
        <v>312</v>
      </c>
      <c r="B6" s="522"/>
      <c r="C6" s="257">
        <v>96.1</v>
      </c>
      <c r="D6" s="263">
        <v>0.8</v>
      </c>
      <c r="E6" s="270">
        <v>97.1</v>
      </c>
      <c r="F6" s="263">
        <v>0.8</v>
      </c>
      <c r="G6" s="270" t="s">
        <v>154</v>
      </c>
      <c r="H6" s="276" t="s">
        <v>154</v>
      </c>
    </row>
    <row r="7" spans="1:8" s="150" customFormat="1" ht="15" customHeight="1">
      <c r="A7" s="519" t="s">
        <v>313</v>
      </c>
      <c r="B7" s="520" t="s">
        <v>246</v>
      </c>
      <c r="C7" s="257">
        <v>98.7</v>
      </c>
      <c r="D7" s="264">
        <v>2.7</v>
      </c>
      <c r="E7" s="257">
        <v>99.7</v>
      </c>
      <c r="F7" s="264">
        <v>2.7</v>
      </c>
      <c r="G7" s="257" t="s">
        <v>154</v>
      </c>
      <c r="H7" s="268" t="s">
        <v>154</v>
      </c>
    </row>
    <row r="8" spans="1:8" s="150" customFormat="1" ht="15" customHeight="1">
      <c r="A8" s="519" t="s">
        <v>314</v>
      </c>
      <c r="B8" s="520" t="s">
        <v>246</v>
      </c>
      <c r="C8" s="257">
        <v>99.6</v>
      </c>
      <c r="D8" s="264">
        <v>0.9</v>
      </c>
      <c r="E8" s="257">
        <v>100.3</v>
      </c>
      <c r="F8" s="264">
        <v>0.6</v>
      </c>
      <c r="G8" s="257" t="s">
        <v>154</v>
      </c>
      <c r="H8" s="268" t="s">
        <v>154</v>
      </c>
    </row>
    <row r="9" spans="1:8" s="150" customFormat="1" ht="8.25" customHeight="1">
      <c r="A9" s="519"/>
      <c r="B9" s="520" t="s">
        <v>246</v>
      </c>
      <c r="C9" s="257"/>
      <c r="D9" s="264"/>
      <c r="E9" s="257"/>
      <c r="F9" s="264"/>
      <c r="G9" s="257"/>
      <c r="H9" s="268"/>
    </row>
    <row r="10" spans="1:8" s="150" customFormat="1" ht="15" customHeight="1">
      <c r="A10" s="519" t="s">
        <v>315</v>
      </c>
      <c r="B10" s="520" t="s">
        <v>246</v>
      </c>
      <c r="C10" s="257">
        <v>98.7</v>
      </c>
      <c r="D10" s="264">
        <v>-0.9</v>
      </c>
      <c r="E10" s="257">
        <v>99.8</v>
      </c>
      <c r="F10" s="264">
        <v>-0.5</v>
      </c>
      <c r="G10" s="257" t="s">
        <v>154</v>
      </c>
      <c r="H10" s="268" t="s">
        <v>154</v>
      </c>
    </row>
    <row r="11" spans="1:8" s="150" customFormat="1" ht="15" customHeight="1">
      <c r="A11" s="244"/>
      <c r="B11" s="248" t="s">
        <v>316</v>
      </c>
      <c r="C11" s="257">
        <v>98</v>
      </c>
      <c r="D11" s="264">
        <v>-0.7</v>
      </c>
      <c r="E11" s="257">
        <v>99.1</v>
      </c>
      <c r="F11" s="264">
        <v>-0.6</v>
      </c>
      <c r="G11" s="257" t="s">
        <v>154</v>
      </c>
      <c r="H11" s="268" t="s">
        <v>154</v>
      </c>
    </row>
    <row r="12" spans="1:8" s="150" customFormat="1" ht="15" customHeight="1">
      <c r="A12" s="519" t="s">
        <v>37</v>
      </c>
      <c r="B12" s="520"/>
      <c r="C12" s="257">
        <v>96.7</v>
      </c>
      <c r="D12" s="264">
        <v>-1.3</v>
      </c>
      <c r="E12" s="257">
        <v>98</v>
      </c>
      <c r="F12" s="264">
        <v>-1.1000000000000001</v>
      </c>
      <c r="G12" s="257" t="s">
        <v>154</v>
      </c>
      <c r="H12" s="268" t="s">
        <v>154</v>
      </c>
    </row>
    <row r="13" spans="1:8" s="150" customFormat="1" ht="15" customHeight="1">
      <c r="A13" s="244"/>
      <c r="B13" s="248" t="s">
        <v>317</v>
      </c>
      <c r="C13" s="257">
        <v>96.1</v>
      </c>
      <c r="D13" s="264">
        <v>-0.6</v>
      </c>
      <c r="E13" s="257">
        <v>97.4</v>
      </c>
      <c r="F13" s="264">
        <v>-0.6</v>
      </c>
      <c r="G13" s="257" t="s">
        <v>154</v>
      </c>
      <c r="H13" s="268" t="s">
        <v>154</v>
      </c>
    </row>
    <row r="14" spans="1:8" s="150" customFormat="1" ht="15" customHeight="1">
      <c r="A14" s="244"/>
      <c r="B14" s="248" t="s">
        <v>318</v>
      </c>
      <c r="C14" s="257">
        <v>95.8</v>
      </c>
      <c r="D14" s="264">
        <v>-0.3</v>
      </c>
      <c r="E14" s="257">
        <v>97.2</v>
      </c>
      <c r="F14" s="264">
        <v>-0.2</v>
      </c>
      <c r="G14" s="257" t="s">
        <v>154</v>
      </c>
      <c r="H14" s="268" t="s">
        <v>154</v>
      </c>
    </row>
    <row r="15" spans="1:8" s="150" customFormat="1" ht="8.25" customHeight="1">
      <c r="A15" s="519"/>
      <c r="B15" s="520" t="s">
        <v>246</v>
      </c>
      <c r="C15" s="257"/>
      <c r="D15" s="264"/>
      <c r="E15" s="257"/>
      <c r="F15" s="264"/>
      <c r="G15" s="257"/>
      <c r="H15" s="268"/>
    </row>
    <row r="16" spans="1:8" s="150" customFormat="1" ht="15" customHeight="1">
      <c r="A16" s="519" t="s">
        <v>319</v>
      </c>
      <c r="B16" s="520" t="s">
        <v>246</v>
      </c>
      <c r="C16" s="257">
        <v>95.3</v>
      </c>
      <c r="D16" s="264">
        <v>-0.5</v>
      </c>
      <c r="E16" s="257">
        <v>96.5</v>
      </c>
      <c r="F16" s="264">
        <v>-0.7</v>
      </c>
      <c r="G16" s="257" t="s">
        <v>154</v>
      </c>
      <c r="H16" s="268" t="s">
        <v>154</v>
      </c>
    </row>
    <row r="17" spans="1:8" s="150" customFormat="1" ht="15" customHeight="1">
      <c r="A17" s="519" t="s">
        <v>13</v>
      </c>
      <c r="B17" s="520" t="s">
        <v>246</v>
      </c>
      <c r="C17" s="257">
        <v>94.9</v>
      </c>
      <c r="D17" s="264">
        <v>-0.3</v>
      </c>
      <c r="E17" s="257">
        <v>96</v>
      </c>
      <c r="F17" s="264">
        <v>-0.3</v>
      </c>
      <c r="G17" s="257" t="s">
        <v>154</v>
      </c>
      <c r="H17" s="268" t="s">
        <v>154</v>
      </c>
    </row>
    <row r="18" spans="1:8" s="150" customFormat="1" ht="15" customHeight="1">
      <c r="A18" s="519" t="s">
        <v>196</v>
      </c>
      <c r="B18" s="520" t="s">
        <v>246</v>
      </c>
      <c r="C18" s="257">
        <v>94.5</v>
      </c>
      <c r="D18" s="264">
        <v>-0.4</v>
      </c>
      <c r="E18" s="257">
        <v>95.6</v>
      </c>
      <c r="F18" s="264">
        <v>-0.5</v>
      </c>
      <c r="G18" s="257" t="s">
        <v>154</v>
      </c>
      <c r="H18" s="268" t="s">
        <v>154</v>
      </c>
    </row>
    <row r="19" spans="1:8" s="240" customFormat="1" ht="15" customHeight="1">
      <c r="A19" s="519" t="s">
        <v>320</v>
      </c>
      <c r="B19" s="520" t="s">
        <v>246</v>
      </c>
      <c r="C19" s="257">
        <v>94.9</v>
      </c>
      <c r="D19" s="264">
        <v>0.4</v>
      </c>
      <c r="E19" s="257">
        <v>95.9</v>
      </c>
      <c r="F19" s="264">
        <v>0.3</v>
      </c>
      <c r="G19" s="257" t="s">
        <v>154</v>
      </c>
      <c r="H19" s="268" t="s">
        <v>154</v>
      </c>
    </row>
    <row r="20" spans="1:8" s="150" customFormat="1" ht="15" customHeight="1">
      <c r="A20" s="519" t="s">
        <v>211</v>
      </c>
      <c r="B20" s="520" t="s">
        <v>246</v>
      </c>
      <c r="C20" s="257">
        <v>96.5</v>
      </c>
      <c r="D20" s="264">
        <v>1.7</v>
      </c>
      <c r="E20" s="257">
        <v>97.6</v>
      </c>
      <c r="F20" s="264">
        <v>1.8</v>
      </c>
      <c r="G20" s="257" t="s">
        <v>154</v>
      </c>
      <c r="H20" s="268" t="s">
        <v>154</v>
      </c>
    </row>
    <row r="21" spans="1:8" s="241" customFormat="1" ht="8.25" customHeight="1">
      <c r="A21" s="519"/>
      <c r="B21" s="520" t="s">
        <v>246</v>
      </c>
      <c r="C21" s="257"/>
      <c r="D21" s="264"/>
      <c r="E21" s="257"/>
      <c r="F21" s="264"/>
      <c r="G21" s="257"/>
      <c r="H21" s="277"/>
    </row>
    <row r="22" spans="1:8" s="241" customFormat="1" ht="15" customHeight="1">
      <c r="A22" s="519" t="s">
        <v>146</v>
      </c>
      <c r="B22" s="520" t="s">
        <v>246</v>
      </c>
      <c r="C22" s="257">
        <v>95.7</v>
      </c>
      <c r="D22" s="264">
        <v>-0.9</v>
      </c>
      <c r="E22" s="257">
        <v>96.6</v>
      </c>
      <c r="F22" s="264">
        <v>-1</v>
      </c>
      <c r="G22" s="257" t="s">
        <v>154</v>
      </c>
      <c r="H22" s="268" t="s">
        <v>154</v>
      </c>
    </row>
    <row r="23" spans="1:8" s="242" customFormat="1" ht="15" customHeight="1">
      <c r="A23" s="519" t="s">
        <v>321</v>
      </c>
      <c r="B23" s="520" t="s">
        <v>246</v>
      </c>
      <c r="C23" s="257">
        <v>94.9</v>
      </c>
      <c r="D23" s="264">
        <v>-0.6</v>
      </c>
      <c r="E23" s="257">
        <v>95.6</v>
      </c>
      <c r="F23" s="264">
        <v>-0.8</v>
      </c>
      <c r="G23" s="257" t="s">
        <v>154</v>
      </c>
      <c r="H23" s="268" t="s">
        <v>154</v>
      </c>
    </row>
    <row r="24" spans="1:8" s="242" customFormat="1" ht="15" customHeight="1">
      <c r="A24" s="519" t="s">
        <v>293</v>
      </c>
      <c r="B24" s="520" t="s">
        <v>246</v>
      </c>
      <c r="C24" s="257">
        <v>95.1</v>
      </c>
      <c r="D24" s="264">
        <v>0.1</v>
      </c>
      <c r="E24" s="257">
        <v>95.8</v>
      </c>
      <c r="F24" s="264">
        <v>0.2</v>
      </c>
      <c r="G24" s="257" t="s">
        <v>154</v>
      </c>
      <c r="H24" s="268" t="s">
        <v>154</v>
      </c>
    </row>
    <row r="25" spans="1:8" s="242" customFormat="1" ht="15" customHeight="1">
      <c r="A25" s="519" t="s">
        <v>294</v>
      </c>
      <c r="B25" s="520" t="s">
        <v>246</v>
      </c>
      <c r="C25" s="257">
        <v>95.1</v>
      </c>
      <c r="D25" s="264">
        <v>0.1</v>
      </c>
      <c r="E25" s="257">
        <v>96</v>
      </c>
      <c r="F25" s="264">
        <v>0.2</v>
      </c>
      <c r="G25" s="257" t="s">
        <v>154</v>
      </c>
      <c r="H25" s="268" t="s">
        <v>154</v>
      </c>
    </row>
    <row r="26" spans="1:8" s="242" customFormat="1" ht="15" customHeight="1">
      <c r="A26" s="519" t="s">
        <v>265</v>
      </c>
      <c r="B26" s="520" t="s">
        <v>246</v>
      </c>
      <c r="C26" s="257">
        <v>95.6</v>
      </c>
      <c r="D26" s="264">
        <v>0.5</v>
      </c>
      <c r="E26" s="257">
        <v>96.4</v>
      </c>
      <c r="F26" s="264">
        <v>0.4</v>
      </c>
      <c r="G26" s="257" t="s">
        <v>154</v>
      </c>
      <c r="H26" s="268" t="s">
        <v>154</v>
      </c>
    </row>
    <row r="27" spans="1:8" s="242" customFormat="1" ht="8.25" customHeight="1">
      <c r="A27" s="519"/>
      <c r="B27" s="520" t="s">
        <v>246</v>
      </c>
      <c r="C27" s="257"/>
      <c r="D27" s="264"/>
      <c r="E27" s="257"/>
      <c r="F27" s="264"/>
      <c r="G27" s="257"/>
      <c r="H27" s="277"/>
    </row>
    <row r="28" spans="1:8" s="242" customFormat="1" ht="15" customHeight="1">
      <c r="A28" s="519" t="s">
        <v>295</v>
      </c>
      <c r="B28" s="520" t="s">
        <v>246</v>
      </c>
      <c r="C28" s="257">
        <v>98.7</v>
      </c>
      <c r="D28" s="264">
        <v>3.2</v>
      </c>
      <c r="E28" s="257">
        <v>99.3</v>
      </c>
      <c r="F28" s="264">
        <v>3</v>
      </c>
      <c r="G28" s="257" t="s">
        <v>154</v>
      </c>
      <c r="H28" s="268" t="s">
        <v>154</v>
      </c>
    </row>
    <row r="29" spans="1:8" s="242" customFormat="1" ht="15" customHeight="1">
      <c r="A29" s="519" t="s">
        <v>296</v>
      </c>
      <c r="B29" s="520" t="s">
        <v>246</v>
      </c>
      <c r="C29" s="257">
        <v>98.8</v>
      </c>
      <c r="D29" s="264">
        <v>0.2</v>
      </c>
      <c r="E29" s="257">
        <v>99.1</v>
      </c>
      <c r="F29" s="264">
        <v>-0.2</v>
      </c>
      <c r="G29" s="257">
        <v>99.1</v>
      </c>
      <c r="H29" s="268" t="s">
        <v>154</v>
      </c>
    </row>
    <row r="30" spans="1:8" s="242" customFormat="1" ht="15" customHeight="1">
      <c r="A30" s="519" t="s">
        <v>297</v>
      </c>
      <c r="B30" s="520" t="s">
        <v>45</v>
      </c>
      <c r="C30" s="257">
        <v>98.5</v>
      </c>
      <c r="D30" s="264">
        <v>-0.3</v>
      </c>
      <c r="E30" s="257">
        <v>98.6</v>
      </c>
      <c r="F30" s="264">
        <v>-0.6</v>
      </c>
      <c r="G30" s="257">
        <v>99.2</v>
      </c>
      <c r="H30" s="277">
        <v>0.1</v>
      </c>
    </row>
    <row r="31" spans="1:8" s="242" customFormat="1" ht="15" customHeight="1">
      <c r="A31" s="244"/>
      <c r="B31" s="248" t="s">
        <v>298</v>
      </c>
      <c r="C31" s="257">
        <v>99.3</v>
      </c>
      <c r="D31" s="264">
        <v>0.8</v>
      </c>
      <c r="E31" s="257">
        <v>99.4</v>
      </c>
      <c r="F31" s="264">
        <v>0.9</v>
      </c>
      <c r="G31" s="257">
        <v>99.7</v>
      </c>
      <c r="H31" s="277">
        <v>0.5</v>
      </c>
    </row>
    <row r="32" spans="1:8" s="242" customFormat="1" ht="15" customHeight="1">
      <c r="A32" s="244"/>
      <c r="B32" s="248" t="s">
        <v>108</v>
      </c>
      <c r="C32" s="257">
        <v>100.1</v>
      </c>
      <c r="D32" s="264">
        <v>0.7</v>
      </c>
      <c r="E32" s="257">
        <v>100.2</v>
      </c>
      <c r="F32" s="264">
        <v>0.8</v>
      </c>
      <c r="G32" s="257">
        <v>99.9</v>
      </c>
      <c r="H32" s="277">
        <v>0.2</v>
      </c>
    </row>
    <row r="33" spans="1:8" s="242" customFormat="1" ht="8.25" customHeight="1">
      <c r="A33" s="244"/>
      <c r="B33" s="249"/>
      <c r="C33" s="257"/>
      <c r="D33" s="265"/>
      <c r="E33" s="257"/>
      <c r="F33" s="265"/>
      <c r="G33" s="257"/>
      <c r="H33" s="277"/>
    </row>
    <row r="34" spans="1:8" s="242" customFormat="1" ht="15" customHeight="1">
      <c r="A34" s="244"/>
      <c r="B34" s="249" t="s">
        <v>151</v>
      </c>
      <c r="C34" s="257">
        <v>100.2</v>
      </c>
      <c r="D34" s="265">
        <v>0.2</v>
      </c>
      <c r="E34" s="257">
        <v>100.4</v>
      </c>
      <c r="F34" s="265">
        <v>0.2</v>
      </c>
      <c r="G34" s="257">
        <v>100.1</v>
      </c>
      <c r="H34" s="277">
        <v>0.1</v>
      </c>
    </row>
    <row r="35" spans="1:8" s="242" customFormat="1" ht="15" customHeight="1">
      <c r="A35" s="244"/>
      <c r="B35" s="249" t="s">
        <v>322</v>
      </c>
      <c r="C35" s="257">
        <v>99.8</v>
      </c>
      <c r="D35" s="265">
        <v>-0.5</v>
      </c>
      <c r="E35" s="257">
        <v>99.8</v>
      </c>
      <c r="F35" s="265">
        <v>-0.6</v>
      </c>
      <c r="G35" s="257">
        <v>99.9</v>
      </c>
      <c r="H35" s="277">
        <v>-0.1</v>
      </c>
    </row>
    <row r="36" spans="1:8" s="242" customFormat="1" ht="15" customHeight="1">
      <c r="A36" s="244"/>
      <c r="B36" s="249" t="s">
        <v>51</v>
      </c>
      <c r="C36" s="257">
        <v>99.3</v>
      </c>
      <c r="D36" s="265">
        <v>-0.5</v>
      </c>
      <c r="E36" s="257">
        <v>99.3</v>
      </c>
      <c r="F36" s="265">
        <v>-0.5</v>
      </c>
      <c r="G36" s="257">
        <v>98.6</v>
      </c>
      <c r="H36" s="277">
        <v>-1.3</v>
      </c>
    </row>
    <row r="37" spans="1:8" s="242" customFormat="1" ht="15" customHeight="1">
      <c r="A37" s="245"/>
      <c r="B37" s="250" t="s">
        <v>301</v>
      </c>
      <c r="C37" s="258">
        <v>102.7</v>
      </c>
      <c r="D37" s="266">
        <v>3.5</v>
      </c>
      <c r="E37" s="258">
        <v>102.5</v>
      </c>
      <c r="F37" s="271">
        <v>3.3</v>
      </c>
      <c r="G37" s="274">
        <v>100.6</v>
      </c>
      <c r="H37" s="278">
        <v>2</v>
      </c>
    </row>
    <row r="38" spans="1:8" s="150" customFormat="1" ht="12.5">
      <c r="A38" s="246"/>
      <c r="B38" s="251"/>
      <c r="C38" s="259"/>
      <c r="D38" s="267"/>
      <c r="E38" s="259"/>
      <c r="F38" s="272"/>
      <c r="G38" s="267"/>
      <c r="H38" s="272"/>
    </row>
    <row r="39" spans="1:8" s="150" customFormat="1" ht="12.5">
      <c r="A39" s="235"/>
      <c r="B39" s="235"/>
      <c r="C39" s="260"/>
      <c r="D39" s="260"/>
      <c r="E39" s="260"/>
      <c r="F39" s="260"/>
      <c r="G39" s="260"/>
      <c r="H39" s="260"/>
    </row>
    <row r="40" spans="1:8" s="237" customFormat="1" ht="15" customHeight="1">
      <c r="A40" s="243" t="s">
        <v>31</v>
      </c>
      <c r="B40" s="243"/>
      <c r="C40" s="254"/>
      <c r="D40" s="254"/>
      <c r="E40" s="254"/>
      <c r="F40" s="254"/>
      <c r="G40" s="254"/>
      <c r="H40" s="275"/>
    </row>
    <row r="41" spans="1:8" s="238" customFormat="1" ht="15" customHeight="1">
      <c r="A41" s="235"/>
      <c r="B41" s="235"/>
      <c r="C41" s="255"/>
      <c r="D41" s="255"/>
      <c r="E41" s="255"/>
      <c r="F41" s="255"/>
      <c r="G41" s="255"/>
      <c r="H41" s="225" t="s">
        <v>11</v>
      </c>
    </row>
    <row r="42" spans="1:8" s="239" customFormat="1" ht="15" customHeight="1">
      <c r="A42" s="510" t="s">
        <v>323</v>
      </c>
      <c r="B42" s="510"/>
      <c r="C42" s="511" t="s">
        <v>77</v>
      </c>
      <c r="D42" s="512"/>
      <c r="E42" s="511" t="s">
        <v>72</v>
      </c>
      <c r="F42" s="512"/>
      <c r="G42" s="515" t="s">
        <v>56</v>
      </c>
      <c r="H42" s="516"/>
    </row>
    <row r="43" spans="1:8" s="239" customFormat="1" ht="15" customHeight="1">
      <c r="A43" s="510"/>
      <c r="B43" s="510"/>
      <c r="C43" s="513"/>
      <c r="D43" s="514"/>
      <c r="E43" s="513"/>
      <c r="F43" s="514"/>
      <c r="G43" s="517"/>
      <c r="H43" s="518"/>
    </row>
    <row r="44" spans="1:8" s="150" customFormat="1" ht="15" customHeight="1">
      <c r="A44" s="510"/>
      <c r="B44" s="510"/>
      <c r="C44" s="256" t="s">
        <v>17</v>
      </c>
      <c r="D44" s="262" t="s">
        <v>153</v>
      </c>
      <c r="E44" s="256" t="s">
        <v>17</v>
      </c>
      <c r="F44" s="262" t="s">
        <v>153</v>
      </c>
      <c r="G44" s="256" t="s">
        <v>17</v>
      </c>
      <c r="H44" s="262" t="s">
        <v>153</v>
      </c>
    </row>
    <row r="45" spans="1:8" ht="13">
      <c r="A45" s="519" t="s">
        <v>324</v>
      </c>
      <c r="B45" s="520" t="s">
        <v>246</v>
      </c>
      <c r="C45" s="257">
        <v>94.9</v>
      </c>
      <c r="D45" s="268" t="s">
        <v>68</v>
      </c>
      <c r="E45" s="257">
        <v>95.4</v>
      </c>
      <c r="F45" s="268" t="s">
        <v>68</v>
      </c>
      <c r="G45" s="270" t="s">
        <v>154</v>
      </c>
      <c r="H45" s="276" t="s">
        <v>154</v>
      </c>
    </row>
    <row r="46" spans="1:8" ht="13">
      <c r="A46" s="519" t="s">
        <v>293</v>
      </c>
      <c r="B46" s="520" t="s">
        <v>246</v>
      </c>
      <c r="C46" s="257">
        <v>95</v>
      </c>
      <c r="D46" s="264">
        <v>0.1</v>
      </c>
      <c r="E46" s="257">
        <v>95.5</v>
      </c>
      <c r="F46" s="264">
        <v>0.1</v>
      </c>
      <c r="G46" s="257" t="s">
        <v>154</v>
      </c>
      <c r="H46" s="268" t="s">
        <v>154</v>
      </c>
    </row>
    <row r="47" spans="1:8" ht="13">
      <c r="A47" s="519" t="s">
        <v>294</v>
      </c>
      <c r="B47" s="520" t="s">
        <v>246</v>
      </c>
      <c r="C47" s="257">
        <v>94.9</v>
      </c>
      <c r="D47" s="264">
        <v>-0.1</v>
      </c>
      <c r="E47" s="257">
        <v>95.6</v>
      </c>
      <c r="F47" s="264">
        <v>0.1</v>
      </c>
      <c r="G47" s="257" t="s">
        <v>154</v>
      </c>
      <c r="H47" s="268" t="s">
        <v>154</v>
      </c>
    </row>
    <row r="48" spans="1:8" ht="13">
      <c r="A48" s="519" t="s">
        <v>265</v>
      </c>
      <c r="B48" s="520" t="s">
        <v>246</v>
      </c>
      <c r="C48" s="257">
        <v>95.1</v>
      </c>
      <c r="D48" s="264">
        <v>0.3</v>
      </c>
      <c r="E48" s="257">
        <v>95.7</v>
      </c>
      <c r="F48" s="264">
        <v>0.1</v>
      </c>
      <c r="G48" s="257" t="s">
        <v>154</v>
      </c>
      <c r="H48" s="268" t="s">
        <v>154</v>
      </c>
    </row>
    <row r="49" spans="1:8" ht="13">
      <c r="A49" s="519"/>
      <c r="B49" s="520" t="s">
        <v>246</v>
      </c>
      <c r="C49" s="257"/>
      <c r="D49" s="264"/>
      <c r="E49" s="257"/>
      <c r="F49" s="264"/>
      <c r="G49" s="257"/>
      <c r="H49" s="277"/>
    </row>
    <row r="50" spans="1:8" ht="13">
      <c r="A50" s="519" t="s">
        <v>295</v>
      </c>
      <c r="B50" s="520" t="s">
        <v>246</v>
      </c>
      <c r="C50" s="257">
        <v>98</v>
      </c>
      <c r="D50" s="264">
        <v>3</v>
      </c>
      <c r="E50" s="257">
        <v>98.5</v>
      </c>
      <c r="F50" s="264">
        <v>2.9</v>
      </c>
      <c r="G50" s="257" t="s">
        <v>154</v>
      </c>
      <c r="H50" s="268" t="s">
        <v>154</v>
      </c>
    </row>
    <row r="51" spans="1:8" ht="13">
      <c r="A51" s="519" t="s">
        <v>296</v>
      </c>
      <c r="B51" s="520" t="s">
        <v>246</v>
      </c>
      <c r="C51" s="257">
        <v>98.1</v>
      </c>
      <c r="D51" s="264">
        <v>0.2</v>
      </c>
      <c r="E51" s="257">
        <v>98.4</v>
      </c>
      <c r="F51" s="264">
        <v>-0.1</v>
      </c>
      <c r="G51" s="257">
        <v>98.4</v>
      </c>
      <c r="H51" s="268" t="s">
        <v>154</v>
      </c>
    </row>
    <row r="52" spans="1:8" ht="13">
      <c r="A52" s="519" t="s">
        <v>297</v>
      </c>
      <c r="B52" s="520" t="s">
        <v>45</v>
      </c>
      <c r="C52" s="257">
        <v>98.1</v>
      </c>
      <c r="D52" s="264">
        <v>-0.1</v>
      </c>
      <c r="E52" s="257">
        <v>98.1</v>
      </c>
      <c r="F52" s="264">
        <v>-0.3</v>
      </c>
      <c r="G52" s="257">
        <v>98.7</v>
      </c>
      <c r="H52" s="277">
        <v>0.3</v>
      </c>
    </row>
    <row r="53" spans="1:8" ht="13">
      <c r="A53" s="244"/>
      <c r="B53" s="248" t="s">
        <v>298</v>
      </c>
      <c r="C53" s="257">
        <v>99.1</v>
      </c>
      <c r="D53" s="264">
        <v>1.1000000000000001</v>
      </c>
      <c r="E53" s="257">
        <v>99.1</v>
      </c>
      <c r="F53" s="264">
        <v>1</v>
      </c>
      <c r="G53" s="257">
        <v>99.3</v>
      </c>
      <c r="H53" s="277">
        <v>0.6</v>
      </c>
    </row>
    <row r="54" spans="1:8" ht="13">
      <c r="A54" s="244"/>
      <c r="B54" s="248" t="s">
        <v>108</v>
      </c>
      <c r="C54" s="257">
        <v>99.9</v>
      </c>
      <c r="D54" s="264">
        <v>0.8</v>
      </c>
      <c r="E54" s="257">
        <v>99.9</v>
      </c>
      <c r="F54" s="264">
        <v>0.9</v>
      </c>
      <c r="G54" s="257">
        <v>99.5</v>
      </c>
      <c r="H54" s="277">
        <v>0.3</v>
      </c>
    </row>
    <row r="55" spans="1:8" ht="13">
      <c r="A55" s="244"/>
      <c r="B55" s="249"/>
      <c r="C55" s="257"/>
      <c r="D55" s="265"/>
      <c r="E55" s="257"/>
      <c r="F55" s="265"/>
      <c r="G55" s="257"/>
      <c r="H55" s="277"/>
    </row>
    <row r="56" spans="1:8" ht="13">
      <c r="A56" s="244"/>
      <c r="B56" s="249" t="s">
        <v>151</v>
      </c>
      <c r="C56" s="257">
        <v>100.2</v>
      </c>
      <c r="D56" s="265">
        <v>0.3</v>
      </c>
      <c r="E56" s="257">
        <v>100.3</v>
      </c>
      <c r="F56" s="265">
        <v>0.3</v>
      </c>
      <c r="G56" s="257">
        <v>99.9</v>
      </c>
      <c r="H56" s="277">
        <v>0.3</v>
      </c>
    </row>
    <row r="57" spans="1:8" ht="13">
      <c r="A57" s="244"/>
      <c r="B57" s="249" t="s">
        <v>300</v>
      </c>
      <c r="C57" s="257">
        <v>100</v>
      </c>
      <c r="D57" s="265">
        <v>-0.1</v>
      </c>
      <c r="E57" s="257">
        <v>100</v>
      </c>
      <c r="F57" s="265">
        <v>-0.2</v>
      </c>
      <c r="G57" s="257">
        <v>100.1</v>
      </c>
      <c r="H57" s="277">
        <v>0.3</v>
      </c>
    </row>
    <row r="58" spans="1:8" ht="13">
      <c r="A58" s="244"/>
      <c r="B58" s="249" t="s">
        <v>183</v>
      </c>
      <c r="C58" s="257">
        <v>100.5</v>
      </c>
      <c r="D58" s="265">
        <v>0.5</v>
      </c>
      <c r="E58" s="257">
        <v>100.4</v>
      </c>
      <c r="F58" s="265">
        <v>0.4</v>
      </c>
      <c r="G58" s="257">
        <v>99.7</v>
      </c>
      <c r="H58" s="277">
        <v>-0.5</v>
      </c>
    </row>
    <row r="59" spans="1:8" ht="13">
      <c r="A59" s="245"/>
      <c r="B59" s="252" t="s">
        <v>301</v>
      </c>
      <c r="C59" s="258">
        <v>104</v>
      </c>
      <c r="D59" s="266">
        <v>3.5</v>
      </c>
      <c r="E59" s="258">
        <v>103.8</v>
      </c>
      <c r="F59" s="266">
        <v>3.4</v>
      </c>
      <c r="G59" s="258">
        <v>101.9</v>
      </c>
      <c r="H59" s="278">
        <v>2.2000000000000002</v>
      </c>
    </row>
    <row r="60" spans="1:8" ht="13">
      <c r="A60" s="247"/>
      <c r="B60" s="253"/>
      <c r="C60" s="261"/>
      <c r="D60" s="269"/>
      <c r="E60" s="261"/>
      <c r="F60" s="273"/>
      <c r="G60" s="261"/>
      <c r="H60" s="279"/>
    </row>
  </sheetData>
  <mergeCells count="38">
    <mergeCell ref="A15:B15"/>
    <mergeCell ref="A16:B16"/>
    <mergeCell ref="A17:B17"/>
    <mergeCell ref="A18:B18"/>
    <mergeCell ref="A6:B6"/>
    <mergeCell ref="A7:B7"/>
    <mergeCell ref="A8:B8"/>
    <mergeCell ref="A9:B9"/>
    <mergeCell ref="A10:B10"/>
    <mergeCell ref="A45:B45"/>
    <mergeCell ref="A46:B46"/>
    <mergeCell ref="A47:B47"/>
    <mergeCell ref="A24:B24"/>
    <mergeCell ref="A25:B25"/>
    <mergeCell ref="A26:B26"/>
    <mergeCell ref="A27:B27"/>
    <mergeCell ref="A28:B28"/>
    <mergeCell ref="A48:B48"/>
    <mergeCell ref="A49:B49"/>
    <mergeCell ref="A50:B50"/>
    <mergeCell ref="A51:B51"/>
    <mergeCell ref="A52:B52"/>
    <mergeCell ref="A3:B5"/>
    <mergeCell ref="C3:D4"/>
    <mergeCell ref="E3:F4"/>
    <mergeCell ref="G3:H4"/>
    <mergeCell ref="A42:B44"/>
    <mergeCell ref="C42:D43"/>
    <mergeCell ref="E42:F43"/>
    <mergeCell ref="G42:H43"/>
    <mergeCell ref="A29:B29"/>
    <mergeCell ref="A30:B30"/>
    <mergeCell ref="A19:B19"/>
    <mergeCell ref="A20:B20"/>
    <mergeCell ref="A21:B21"/>
    <mergeCell ref="A22:B22"/>
    <mergeCell ref="A23:B23"/>
    <mergeCell ref="A12:B12"/>
  </mergeCells>
  <phoneticPr fontId="20"/>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2:O60"/>
  <sheetViews>
    <sheetView view="pageBreakPreview" topLeftCell="A2" zoomScaleSheetLayoutView="100" workbookViewId="0">
      <pane ySplit="1" topLeftCell="A3" activePane="bottomLeft" state="frozen"/>
      <selection pane="bottomLeft" activeCell="E16" sqref="E16"/>
    </sheetView>
  </sheetViews>
  <sheetFormatPr defaultColWidth="9" defaultRowHeight="14"/>
  <cols>
    <col min="1" max="1" width="9" style="280" bestFit="1"/>
    <col min="2" max="2" width="13.08984375" style="280" customWidth="1"/>
    <col min="3" max="6" width="9.36328125" style="280" customWidth="1"/>
    <col min="7" max="7" width="13" style="280" customWidth="1"/>
    <col min="8" max="18" width="6.6328125" style="280" customWidth="1"/>
    <col min="19" max="19" width="9" style="280" bestFit="1"/>
    <col min="20" max="16384" width="9" style="280"/>
  </cols>
  <sheetData>
    <row r="2" spans="2:6" ht="39.75" customHeight="1">
      <c r="B2" s="281" t="s">
        <v>53</v>
      </c>
      <c r="C2" s="283" t="s">
        <v>248</v>
      </c>
      <c r="D2" s="286" t="s">
        <v>9</v>
      </c>
      <c r="E2" s="287" t="s">
        <v>251</v>
      </c>
      <c r="F2" s="288"/>
    </row>
    <row r="3" spans="2:6">
      <c r="B3" s="282" t="s">
        <v>325</v>
      </c>
      <c r="C3" s="280">
        <v>94.9</v>
      </c>
      <c r="D3" s="280">
        <v>95.6</v>
      </c>
      <c r="E3" s="285"/>
    </row>
    <row r="4" spans="2:6">
      <c r="B4" s="282" t="s">
        <v>36</v>
      </c>
      <c r="C4" s="280">
        <v>95.1</v>
      </c>
      <c r="D4" s="280">
        <v>95.8</v>
      </c>
      <c r="E4" s="285"/>
    </row>
    <row r="5" spans="2:6">
      <c r="B5" s="282" t="s">
        <v>87</v>
      </c>
      <c r="C5" s="280">
        <v>95.1</v>
      </c>
      <c r="D5" s="280">
        <v>96</v>
      </c>
      <c r="E5" s="285"/>
    </row>
    <row r="6" spans="2:6">
      <c r="B6" s="282" t="s">
        <v>62</v>
      </c>
      <c r="C6" s="280">
        <v>95.6</v>
      </c>
      <c r="D6" s="280">
        <v>96.4</v>
      </c>
      <c r="E6" s="285"/>
    </row>
    <row r="7" spans="2:6">
      <c r="B7" s="282" t="s">
        <v>171</v>
      </c>
      <c r="C7" s="284">
        <v>98.7</v>
      </c>
      <c r="D7" s="280">
        <v>99.3</v>
      </c>
      <c r="E7" s="285"/>
    </row>
    <row r="8" spans="2:6">
      <c r="B8" s="282" t="s">
        <v>326</v>
      </c>
      <c r="C8" s="280">
        <v>98.8</v>
      </c>
      <c r="D8" s="280">
        <v>99.1</v>
      </c>
      <c r="E8" s="284">
        <v>99.1</v>
      </c>
    </row>
    <row r="9" spans="2:6">
      <c r="B9" s="282" t="s">
        <v>327</v>
      </c>
      <c r="C9" s="280">
        <v>98.5</v>
      </c>
      <c r="D9" s="280">
        <v>98.6</v>
      </c>
      <c r="E9" s="280">
        <v>99.2</v>
      </c>
    </row>
    <row r="10" spans="2:6">
      <c r="B10" s="282" t="s">
        <v>165</v>
      </c>
      <c r="C10" s="280">
        <v>99.3</v>
      </c>
      <c r="D10" s="280">
        <v>99.4</v>
      </c>
      <c r="E10" s="280">
        <v>99.7</v>
      </c>
    </row>
    <row r="11" spans="2:6">
      <c r="B11" s="282" t="s">
        <v>148</v>
      </c>
      <c r="C11" s="280">
        <v>100.1</v>
      </c>
      <c r="D11" s="280">
        <v>100.2</v>
      </c>
      <c r="E11" s="280">
        <v>99.9</v>
      </c>
    </row>
    <row r="12" spans="2:6">
      <c r="B12" s="282" t="s">
        <v>50</v>
      </c>
      <c r="C12" s="280">
        <v>100.2</v>
      </c>
      <c r="D12" s="280">
        <v>100.4</v>
      </c>
      <c r="E12" s="280">
        <v>100.1</v>
      </c>
    </row>
    <row r="13" spans="2:6">
      <c r="B13" s="282" t="s">
        <v>328</v>
      </c>
      <c r="C13" s="280">
        <v>99.8</v>
      </c>
      <c r="D13" s="280">
        <v>99.8</v>
      </c>
      <c r="E13" s="280">
        <v>99.9</v>
      </c>
    </row>
    <row r="14" spans="2:6">
      <c r="B14" s="282" t="s">
        <v>330</v>
      </c>
      <c r="C14" s="280">
        <v>99.3</v>
      </c>
      <c r="D14" s="280">
        <v>99.3</v>
      </c>
      <c r="E14" s="280">
        <v>98.6</v>
      </c>
    </row>
    <row r="15" spans="2:6">
      <c r="B15" s="282" t="s">
        <v>331</v>
      </c>
      <c r="C15" s="280">
        <v>102.7</v>
      </c>
      <c r="D15" s="280">
        <v>102.5</v>
      </c>
      <c r="E15" s="280">
        <v>100.6</v>
      </c>
    </row>
    <row r="16" spans="2:6">
      <c r="B16" s="282"/>
      <c r="C16" s="285"/>
      <c r="D16" s="285"/>
      <c r="E16" s="285"/>
    </row>
    <row r="17" spans="2:5">
      <c r="B17" s="282"/>
      <c r="C17" s="285"/>
      <c r="D17" s="285"/>
      <c r="E17" s="285"/>
    </row>
    <row r="18" spans="2:5">
      <c r="B18" s="282"/>
      <c r="C18" s="285"/>
      <c r="D18" s="285"/>
      <c r="E18" s="285"/>
    </row>
    <row r="19" spans="2:5">
      <c r="B19" s="282"/>
      <c r="C19" s="285"/>
      <c r="D19" s="285"/>
      <c r="E19" s="285"/>
    </row>
    <row r="20" spans="2:5">
      <c r="B20" s="282"/>
      <c r="C20" s="285"/>
      <c r="D20" s="285"/>
      <c r="E20" s="285"/>
    </row>
    <row r="21" spans="2:5">
      <c r="B21" s="282"/>
      <c r="C21" s="285"/>
      <c r="D21" s="285"/>
      <c r="E21" s="285"/>
    </row>
    <row r="22" spans="2:5" ht="13.5" customHeight="1">
      <c r="B22" s="282"/>
      <c r="C22" s="285"/>
      <c r="D22" s="285"/>
      <c r="E22" s="285"/>
    </row>
    <row r="23" spans="2:5" ht="13.5" customHeight="1">
      <c r="B23" s="282"/>
      <c r="C23" s="285"/>
      <c r="D23" s="285"/>
      <c r="E23" s="285"/>
    </row>
    <row r="25" spans="2:5" ht="14.25" customHeight="1"/>
    <row r="30" spans="2:5" ht="35.25" customHeight="1"/>
    <row r="45" spans="11:15">
      <c r="L45" s="288"/>
      <c r="M45" s="292"/>
      <c r="O45" s="293"/>
    </row>
    <row r="46" spans="11:15">
      <c r="K46" s="289"/>
    </row>
    <row r="47" spans="11:15">
      <c r="K47" s="289"/>
    </row>
    <row r="48" spans="11:15">
      <c r="K48" s="282"/>
    </row>
    <row r="51" spans="11:13">
      <c r="K51" s="282"/>
    </row>
    <row r="52" spans="11:13">
      <c r="K52" s="289"/>
      <c r="L52" s="291"/>
      <c r="M52" s="291"/>
    </row>
    <row r="53" spans="11:13">
      <c r="K53" s="282"/>
    </row>
    <row r="54" spans="11:13">
      <c r="K54" s="282"/>
    </row>
    <row r="55" spans="11:13">
      <c r="K55" s="282"/>
    </row>
    <row r="56" spans="11:13">
      <c r="K56" s="282"/>
    </row>
    <row r="57" spans="11:13">
      <c r="K57" s="282"/>
    </row>
    <row r="58" spans="11:13">
      <c r="K58" s="282"/>
    </row>
    <row r="59" spans="11:13">
      <c r="K59" s="282"/>
    </row>
    <row r="60" spans="11:13">
      <c r="K60" s="290"/>
    </row>
  </sheetData>
  <phoneticPr fontId="79"/>
  <pageMargins left="0.75" right="0.75" top="1" bottom="1" header="0.5" footer="0.5"/>
  <pageSetup paperSize="9" scale="95" orientation="portrait" horizontalDpi="65532" r:id="rId1"/>
  <headerFooter alignWithMargins="0">
    <oddHeader>&amp;C&amp;A</oddHeader>
    <oddFooter>&amp;C-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2:R64"/>
  <sheetViews>
    <sheetView view="pageBreakPreview" topLeftCell="A2" zoomScaleSheetLayoutView="100" workbookViewId="0">
      <pane ySplit="1" topLeftCell="A3" activePane="bottomLeft" state="frozen"/>
      <selection pane="bottomLeft" activeCell="E15" sqref="E15"/>
    </sheetView>
  </sheetViews>
  <sheetFormatPr defaultColWidth="9" defaultRowHeight="14"/>
  <cols>
    <col min="1" max="1" width="9" style="280" bestFit="1"/>
    <col min="2" max="2" width="10.453125" style="280" bestFit="1" customWidth="1"/>
    <col min="3" max="6" width="9.36328125" style="280" customWidth="1"/>
    <col min="7" max="7" width="13" style="280" customWidth="1"/>
    <col min="8" max="18" width="6.6328125" style="280" customWidth="1"/>
    <col min="19" max="19" width="9" style="280" bestFit="1"/>
    <col min="20" max="16384" width="9" style="280"/>
  </cols>
  <sheetData>
    <row r="2" spans="2:18" ht="39.75" customHeight="1">
      <c r="B2" s="281" t="s">
        <v>53</v>
      </c>
      <c r="C2" s="283" t="s">
        <v>248</v>
      </c>
      <c r="D2" s="286" t="s">
        <v>9</v>
      </c>
      <c r="E2" s="287" t="s">
        <v>251</v>
      </c>
      <c r="F2" s="288"/>
    </row>
    <row r="3" spans="2:18" ht="28">
      <c r="B3" s="282" t="s">
        <v>325</v>
      </c>
      <c r="C3" s="294">
        <v>94.9</v>
      </c>
      <c r="D3" s="294">
        <v>95.4</v>
      </c>
      <c r="E3" s="296"/>
      <c r="H3" s="297"/>
      <c r="I3" s="297"/>
      <c r="J3" s="298"/>
      <c r="K3" s="298"/>
      <c r="L3" s="298"/>
      <c r="M3" s="298"/>
      <c r="N3" s="298"/>
      <c r="O3" s="298"/>
      <c r="P3" s="298"/>
      <c r="Q3" s="298"/>
      <c r="R3" s="298"/>
    </row>
    <row r="4" spans="2:18">
      <c r="B4" s="282" t="s">
        <v>36</v>
      </c>
      <c r="C4" s="294">
        <v>95</v>
      </c>
      <c r="D4" s="294">
        <v>95.5</v>
      </c>
      <c r="E4" s="296"/>
    </row>
    <row r="5" spans="2:18">
      <c r="B5" s="282" t="s">
        <v>87</v>
      </c>
      <c r="C5" s="294">
        <v>94.9</v>
      </c>
      <c r="D5" s="294">
        <v>95.6</v>
      </c>
      <c r="E5" s="296"/>
    </row>
    <row r="6" spans="2:18">
      <c r="B6" s="282" t="s">
        <v>62</v>
      </c>
      <c r="C6" s="294">
        <v>95.1</v>
      </c>
      <c r="D6" s="294">
        <v>95.7</v>
      </c>
      <c r="E6" s="296"/>
    </row>
    <row r="7" spans="2:18">
      <c r="B7" s="282" t="s">
        <v>171</v>
      </c>
      <c r="C7" s="294">
        <v>98</v>
      </c>
      <c r="D7" s="294">
        <v>98.5</v>
      </c>
      <c r="E7" s="296"/>
    </row>
    <row r="8" spans="2:18">
      <c r="B8" s="282" t="s">
        <v>326</v>
      </c>
      <c r="C8" s="294">
        <v>98.1</v>
      </c>
      <c r="D8" s="294">
        <v>98.4</v>
      </c>
      <c r="E8" s="294">
        <v>98.4</v>
      </c>
    </row>
    <row r="9" spans="2:18">
      <c r="B9" s="282" t="s">
        <v>327</v>
      </c>
      <c r="C9" s="294">
        <v>98.1</v>
      </c>
      <c r="D9" s="294">
        <v>98.1</v>
      </c>
      <c r="E9" s="294">
        <v>98.7</v>
      </c>
    </row>
    <row r="10" spans="2:18">
      <c r="B10" s="282" t="s">
        <v>165</v>
      </c>
      <c r="C10" s="294">
        <v>99.1</v>
      </c>
      <c r="D10" s="294">
        <v>99.1</v>
      </c>
      <c r="E10" s="294">
        <v>99.3</v>
      </c>
    </row>
    <row r="11" spans="2:18">
      <c r="B11" s="282" t="s">
        <v>148</v>
      </c>
      <c r="C11" s="294">
        <v>99.9</v>
      </c>
      <c r="D11" s="294">
        <v>99.9</v>
      </c>
      <c r="E11" s="294">
        <v>99.5</v>
      </c>
    </row>
    <row r="12" spans="2:18">
      <c r="B12" s="280" t="s">
        <v>50</v>
      </c>
      <c r="C12" s="294">
        <v>100.2</v>
      </c>
      <c r="D12" s="294">
        <v>100.3</v>
      </c>
      <c r="E12" s="294">
        <v>99.9</v>
      </c>
    </row>
    <row r="13" spans="2:18">
      <c r="B13" s="290" t="s">
        <v>328</v>
      </c>
      <c r="C13" s="294">
        <v>100</v>
      </c>
      <c r="D13" s="294">
        <v>100</v>
      </c>
      <c r="E13" s="294">
        <v>100.1</v>
      </c>
    </row>
    <row r="14" spans="2:18">
      <c r="B14" s="290" t="s">
        <v>330</v>
      </c>
      <c r="C14" s="294">
        <v>100.5</v>
      </c>
      <c r="D14" s="294">
        <v>100.4</v>
      </c>
      <c r="E14" s="294">
        <v>99.7</v>
      </c>
    </row>
    <row r="15" spans="2:18">
      <c r="B15" s="290" t="s">
        <v>331</v>
      </c>
      <c r="C15" s="294">
        <v>104</v>
      </c>
      <c r="D15" s="294">
        <v>103.8</v>
      </c>
      <c r="E15" s="294">
        <v>101.9</v>
      </c>
    </row>
    <row r="16" spans="2:18">
      <c r="B16" s="282"/>
      <c r="C16" s="295"/>
      <c r="D16" s="295"/>
      <c r="E16" s="296"/>
    </row>
    <row r="17" spans="2:5">
      <c r="B17" s="282"/>
      <c r="C17" s="285"/>
      <c r="D17" s="285"/>
      <c r="E17" s="285"/>
    </row>
    <row r="18" spans="2:5">
      <c r="B18" s="282"/>
      <c r="C18" s="285"/>
      <c r="D18" s="285"/>
      <c r="E18" s="285"/>
    </row>
    <row r="19" spans="2:5">
      <c r="B19" s="282"/>
      <c r="C19" s="285"/>
      <c r="D19" s="285"/>
      <c r="E19" s="285"/>
    </row>
    <row r="20" spans="2:5">
      <c r="B20" s="282"/>
      <c r="C20" s="285"/>
      <c r="D20" s="285"/>
      <c r="E20" s="285"/>
    </row>
    <row r="21" spans="2:5">
      <c r="B21" s="282"/>
      <c r="C21" s="285"/>
      <c r="D21" s="285"/>
      <c r="E21" s="285"/>
    </row>
    <row r="22" spans="2:5">
      <c r="B22" s="282"/>
      <c r="C22" s="285"/>
      <c r="D22" s="285"/>
      <c r="E22" s="285"/>
    </row>
    <row r="23" spans="2:5">
      <c r="B23" s="282"/>
      <c r="C23" s="285"/>
      <c r="D23" s="285"/>
      <c r="E23" s="285"/>
    </row>
    <row r="24" spans="2:5">
      <c r="B24" s="282"/>
      <c r="C24" s="285"/>
      <c r="D24" s="285"/>
      <c r="E24" s="285"/>
    </row>
    <row r="25" spans="2:5">
      <c r="B25" s="282"/>
      <c r="C25" s="285"/>
      <c r="D25" s="285"/>
      <c r="E25" s="285"/>
    </row>
    <row r="26" spans="2:5" ht="13.5" customHeight="1">
      <c r="B26" s="282"/>
      <c r="C26" s="285"/>
      <c r="D26" s="285"/>
      <c r="E26" s="285"/>
    </row>
    <row r="27" spans="2:5" ht="13.5" customHeight="1">
      <c r="B27" s="282"/>
      <c r="C27" s="285"/>
      <c r="D27" s="285"/>
      <c r="E27" s="285"/>
    </row>
    <row r="29" spans="2:5" ht="14.25" customHeight="1"/>
    <row r="34" ht="35.25" customHeight="1"/>
    <row r="49" spans="11:15">
      <c r="L49" s="288"/>
      <c r="M49" s="292"/>
      <c r="O49" s="293"/>
    </row>
    <row r="50" spans="11:15">
      <c r="K50" s="289"/>
    </row>
    <row r="51" spans="11:15">
      <c r="K51" s="289"/>
    </row>
    <row r="52" spans="11:15">
      <c r="K52" s="282"/>
    </row>
    <row r="55" spans="11:15">
      <c r="K55" s="282"/>
    </row>
    <row r="56" spans="11:15">
      <c r="K56" s="289"/>
      <c r="L56" s="291"/>
      <c r="M56" s="291"/>
    </row>
    <row r="57" spans="11:15">
      <c r="K57" s="282"/>
    </row>
    <row r="58" spans="11:15">
      <c r="K58" s="282"/>
    </row>
    <row r="59" spans="11:15">
      <c r="K59" s="282"/>
    </row>
    <row r="60" spans="11:15">
      <c r="K60" s="282"/>
    </row>
    <row r="61" spans="11:15">
      <c r="K61" s="282"/>
    </row>
    <row r="62" spans="11:15">
      <c r="K62" s="282"/>
    </row>
    <row r="63" spans="11:15">
      <c r="K63" s="282"/>
    </row>
    <row r="64" spans="11:15">
      <c r="K64" s="290"/>
    </row>
  </sheetData>
  <phoneticPr fontId="79"/>
  <pageMargins left="0.75" right="0.75" top="1" bottom="1" header="0.5" footer="0.5"/>
  <pageSetup paperSize="9" scale="95" orientation="portrait" horizontalDpi="65532" r:id="rId1"/>
  <headerFooter alignWithMargins="0">
    <oddHeader>&amp;C&amp;A</oddHeader>
    <oddFooter>&amp;C-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M96"/>
  <sheetViews>
    <sheetView view="pageBreakPreview" zoomScaleSheetLayoutView="100" workbookViewId="0">
      <selection activeCell="D60" sqref="D60"/>
    </sheetView>
  </sheetViews>
  <sheetFormatPr defaultColWidth="9" defaultRowHeight="14.5" customHeight="1"/>
  <cols>
    <col min="1" max="4" width="1.90625" style="299" customWidth="1"/>
    <col min="5" max="5" width="20.90625" style="299" customWidth="1"/>
    <col min="6" max="6" width="2.08984375" style="299" customWidth="1"/>
    <col min="7" max="7" width="8.08984375" style="166" customWidth="1"/>
    <col min="8" max="10" width="8.08984375" style="167" customWidth="1"/>
    <col min="11" max="12" width="8.08984375" style="300" customWidth="1"/>
    <col min="13" max="13" width="2.08984375" style="167" customWidth="1"/>
    <col min="14" max="14" width="3.453125" style="167" customWidth="1"/>
    <col min="15" max="15" width="3" style="167" customWidth="1"/>
    <col min="16" max="16" width="4" style="167" customWidth="1"/>
    <col min="17" max="17" width="9" style="167" bestFit="1"/>
    <col min="18" max="16384" width="9" style="167"/>
  </cols>
  <sheetData>
    <row r="1" spans="1:13" ht="17.149999999999999" customHeight="1">
      <c r="B1" s="309"/>
      <c r="C1" s="318"/>
      <c r="D1" s="318"/>
      <c r="E1" s="318"/>
      <c r="F1" s="318"/>
      <c r="G1" s="186"/>
      <c r="I1" s="195"/>
      <c r="J1" s="195"/>
    </row>
    <row r="2" spans="1:13" s="168" customFormat="1" ht="13.5" customHeight="1">
      <c r="A2" s="301"/>
      <c r="B2" s="310"/>
      <c r="C2" s="310"/>
      <c r="D2" s="310"/>
      <c r="E2" s="310"/>
      <c r="F2" s="324"/>
      <c r="G2" s="529" t="s">
        <v>181</v>
      </c>
      <c r="H2" s="335" t="s">
        <v>93</v>
      </c>
      <c r="I2" s="341" t="s">
        <v>93</v>
      </c>
      <c r="J2" s="343"/>
      <c r="K2" s="523"/>
      <c r="L2" s="524"/>
    </row>
    <row r="3" spans="1:13" s="168" customFormat="1" ht="13.5" customHeight="1">
      <c r="A3" s="302"/>
      <c r="B3" s="311"/>
      <c r="C3" s="311"/>
      <c r="D3" s="311"/>
      <c r="E3" s="311" t="s">
        <v>157</v>
      </c>
      <c r="F3" s="325"/>
      <c r="G3" s="530"/>
      <c r="H3" s="336" t="s">
        <v>207</v>
      </c>
      <c r="I3" s="336" t="s">
        <v>333</v>
      </c>
      <c r="J3" s="525" t="s">
        <v>272</v>
      </c>
      <c r="K3" s="526"/>
      <c r="L3" s="527"/>
    </row>
    <row r="4" spans="1:13" s="168" customFormat="1" ht="13.5" customHeight="1">
      <c r="A4" s="303"/>
      <c r="B4" s="312"/>
      <c r="C4" s="312"/>
      <c r="D4" s="312"/>
      <c r="E4" s="312"/>
      <c r="F4" s="326"/>
      <c r="G4" s="531"/>
      <c r="H4" s="337"/>
      <c r="I4" s="337"/>
      <c r="J4" s="344" t="s">
        <v>254</v>
      </c>
      <c r="K4" s="70" t="s">
        <v>85</v>
      </c>
      <c r="L4" s="70" t="s">
        <v>27</v>
      </c>
    </row>
    <row r="5" spans="1:13" s="189" customFormat="1" ht="15.75" customHeight="1">
      <c r="A5" s="304"/>
      <c r="B5" s="313" t="s">
        <v>248</v>
      </c>
      <c r="C5" s="313"/>
      <c r="D5" s="313"/>
      <c r="E5" s="313"/>
      <c r="F5" s="327"/>
      <c r="G5" s="332">
        <f>'中分類1 (静岡)'!F6</f>
        <v>10000</v>
      </c>
      <c r="H5" s="338">
        <f>'中分類1 (静岡)'!G6</f>
        <v>99.3</v>
      </c>
      <c r="I5" s="338">
        <f>'中分類1 (静岡)'!H6</f>
        <v>102.7</v>
      </c>
      <c r="J5" s="338">
        <f>'中分類1 (静岡)'!I6</f>
        <v>3.5</v>
      </c>
      <c r="K5" s="345" t="s">
        <v>68</v>
      </c>
      <c r="L5" s="349">
        <v>100</v>
      </c>
    </row>
    <row r="6" spans="1:13" ht="15.75" customHeight="1">
      <c r="A6" s="305"/>
      <c r="B6" s="314"/>
      <c r="C6" s="319" t="s">
        <v>256</v>
      </c>
      <c r="D6" s="319"/>
      <c r="E6" s="319"/>
      <c r="F6" s="328"/>
      <c r="G6" s="332">
        <f>'中分類1 (静岡)'!F7</f>
        <v>9566</v>
      </c>
      <c r="H6" s="339">
        <f>'中分類1 (静岡)'!G7</f>
        <v>99.3</v>
      </c>
      <c r="I6" s="339">
        <f>'中分類1 (静岡)'!H7</f>
        <v>102.5</v>
      </c>
      <c r="J6" s="339">
        <f>'中分類1 (静岡)'!I7</f>
        <v>3.3</v>
      </c>
      <c r="K6" s="346">
        <f>((I6-H6)*G6/10000)/$H$5*100</f>
        <v>3.0826988922457224</v>
      </c>
      <c r="L6" s="350">
        <f>K6/$J$5*100</f>
        <v>88.077111207020636</v>
      </c>
    </row>
    <row r="7" spans="1:13" ht="15.75" customHeight="1">
      <c r="A7" s="305"/>
      <c r="B7" s="314"/>
      <c r="C7" s="319" t="s">
        <v>212</v>
      </c>
      <c r="D7" s="319"/>
      <c r="E7" s="319"/>
      <c r="F7" s="328"/>
      <c r="G7" s="332">
        <f>'中分類1 (静岡)'!F8</f>
        <v>8579</v>
      </c>
      <c r="H7" s="339">
        <f>'中分類1 (静岡)'!G8</f>
        <v>99.4</v>
      </c>
      <c r="I7" s="339">
        <f>'中分類1 (静岡)'!H8</f>
        <v>103.4</v>
      </c>
      <c r="J7" s="339">
        <f>'中分類1 (静岡)'!I8</f>
        <v>4.0999999999999996</v>
      </c>
      <c r="K7" s="346">
        <f>((I7-H7)*G7/10000)/$H$5*100</f>
        <v>3.4557905337361534</v>
      </c>
      <c r="L7" s="350">
        <f>K7/$J$5*100</f>
        <v>98.736872392461521</v>
      </c>
    </row>
    <row r="8" spans="1:13" ht="15.75" customHeight="1">
      <c r="A8" s="305"/>
      <c r="B8" s="314"/>
      <c r="C8" s="320" t="s">
        <v>249</v>
      </c>
      <c r="D8" s="319"/>
      <c r="E8" s="319"/>
      <c r="F8" s="328"/>
      <c r="G8" s="332">
        <f>'中分類1 (静岡)'!F9</f>
        <v>8145</v>
      </c>
      <c r="H8" s="339">
        <f>'中分類1 (静岡)'!G9</f>
        <v>99.3</v>
      </c>
      <c r="I8" s="339">
        <f>'中分類1 (静岡)'!H9</f>
        <v>103.2</v>
      </c>
      <c r="J8" s="339">
        <f>'中分類1 (静岡)'!I9</f>
        <v>3.9</v>
      </c>
      <c r="K8" s="346">
        <f>((I8-H8)*G8/10000)/$H$5*100</f>
        <v>3.1989425981873163</v>
      </c>
      <c r="L8" s="350">
        <f>K8/$J$5*100</f>
        <v>91.398359948209034</v>
      </c>
    </row>
    <row r="9" spans="1:13" ht="15.75" customHeight="1">
      <c r="A9" s="305"/>
      <c r="B9" s="314"/>
      <c r="C9" s="500" t="s">
        <v>29</v>
      </c>
      <c r="D9" s="528"/>
      <c r="E9" s="528"/>
      <c r="F9" s="328"/>
      <c r="G9" s="332">
        <f>'中分類1 (静岡)'!F10</f>
        <v>8838</v>
      </c>
      <c r="H9" s="339">
        <f>'中分類1 (静岡)'!G10</f>
        <v>98.6</v>
      </c>
      <c r="I9" s="339">
        <f>'中分類1 (静岡)'!H10</f>
        <v>100.6</v>
      </c>
      <c r="J9" s="339">
        <f>'中分類1 (静岡)'!I10</f>
        <v>2</v>
      </c>
      <c r="K9" s="346">
        <f>((I9-H9)*G9/10000)/$H$5*100</f>
        <v>1.7800604229607251</v>
      </c>
      <c r="L9" s="350">
        <f>K9/$J$5*100</f>
        <v>50.85886922744929</v>
      </c>
    </row>
    <row r="10" spans="1:13" ht="14.5" customHeight="1">
      <c r="A10" s="305"/>
      <c r="C10" s="320" t="s">
        <v>79</v>
      </c>
      <c r="D10" s="321"/>
      <c r="E10" s="321"/>
      <c r="F10" s="328"/>
      <c r="G10" s="332">
        <f>'中分類1 (静岡)'!F11</f>
        <v>6555</v>
      </c>
      <c r="H10" s="339">
        <f>'中分類1 (静岡)'!G11</f>
        <v>98.1</v>
      </c>
      <c r="I10" s="339">
        <f>'中分類1 (静岡)'!H11</f>
        <v>99.1</v>
      </c>
      <c r="J10" s="339">
        <f>'中分類1 (静岡)'!I11</f>
        <v>0.9</v>
      </c>
      <c r="K10" s="346">
        <f>((I10-H10)*G10/10000)/$H$5*100</f>
        <v>0.66012084592145015</v>
      </c>
      <c r="L10" s="350">
        <f>K10/$J$5*100</f>
        <v>18.860595597755719</v>
      </c>
      <c r="M10" s="352"/>
    </row>
    <row r="11" spans="1:13" ht="15.75" customHeight="1">
      <c r="A11" s="305"/>
      <c r="B11" s="314"/>
      <c r="C11" s="314"/>
      <c r="D11" s="314"/>
      <c r="E11" s="314"/>
      <c r="F11" s="328"/>
      <c r="G11" s="332"/>
      <c r="H11" s="339"/>
      <c r="I11" s="339"/>
      <c r="J11" s="339"/>
      <c r="K11" s="346"/>
      <c r="L11" s="350"/>
    </row>
    <row r="12" spans="1:13" s="189" customFormat="1" ht="15.75" customHeight="1">
      <c r="A12" s="306"/>
      <c r="B12" s="315" t="s">
        <v>3</v>
      </c>
      <c r="C12" s="315"/>
      <c r="D12" s="315"/>
      <c r="E12" s="315"/>
      <c r="F12" s="329"/>
      <c r="G12" s="332">
        <f>'中分類1 (静岡)'!F13</f>
        <v>2821</v>
      </c>
      <c r="H12" s="339">
        <f>'中分類1 (静岡)'!G13</f>
        <v>100</v>
      </c>
      <c r="I12" s="339">
        <f>'中分類1 (静岡)'!H13</f>
        <v>105.1</v>
      </c>
      <c r="J12" s="339">
        <f>'中分類1 (静岡)'!I13</f>
        <v>5.2</v>
      </c>
      <c r="K12" s="346">
        <f t="shared" ref="K12:K29" si="0">((I12-H12)*G12/10000)/$H$5*100</f>
        <v>1.448851963746222</v>
      </c>
      <c r="L12" s="350">
        <f t="shared" ref="L12:L29" si="1">K12/$J$5*100</f>
        <v>41.395770392749206</v>
      </c>
    </row>
    <row r="13" spans="1:13" ht="15.75" customHeight="1">
      <c r="A13" s="305"/>
      <c r="B13" s="314"/>
      <c r="C13" s="319" t="s">
        <v>23</v>
      </c>
      <c r="D13" s="319"/>
      <c r="E13" s="319"/>
      <c r="F13" s="328"/>
      <c r="G13" s="332">
        <f>'中分類1 (静岡)'!F14</f>
        <v>434</v>
      </c>
      <c r="H13" s="339">
        <f>'中分類1 (静岡)'!G14</f>
        <v>100</v>
      </c>
      <c r="I13" s="339">
        <f>'中分類1 (静岡)'!H14</f>
        <v>107.4</v>
      </c>
      <c r="J13" s="339">
        <f>'中分類1 (静岡)'!I14</f>
        <v>7.4</v>
      </c>
      <c r="K13" s="346">
        <f t="shared" si="0"/>
        <v>0.32342396777442123</v>
      </c>
      <c r="L13" s="350">
        <f t="shared" si="1"/>
        <v>9.240684793554891</v>
      </c>
    </row>
    <row r="14" spans="1:13" ht="15.75" customHeight="1">
      <c r="A14" s="305"/>
      <c r="B14" s="314"/>
      <c r="C14" s="319" t="s">
        <v>245</v>
      </c>
      <c r="D14" s="319"/>
      <c r="E14" s="319"/>
      <c r="F14" s="328"/>
      <c r="G14" s="332">
        <f>'中分類1 (静岡)'!F15</f>
        <v>2387</v>
      </c>
      <c r="H14" s="339">
        <f>'中分類1 (静岡)'!G15</f>
        <v>99.9</v>
      </c>
      <c r="I14" s="339">
        <f>'中分類1 (静岡)'!H15</f>
        <v>104.7</v>
      </c>
      <c r="J14" s="339">
        <f>'中分類1 (静岡)'!I15</f>
        <v>4.8</v>
      </c>
      <c r="K14" s="346">
        <f t="shared" si="0"/>
        <v>1.1538368580060414</v>
      </c>
      <c r="L14" s="350">
        <f t="shared" si="1"/>
        <v>32.966767371601186</v>
      </c>
    </row>
    <row r="15" spans="1:13" ht="15.75" customHeight="1">
      <c r="A15" s="305"/>
      <c r="D15" s="322" t="s">
        <v>99</v>
      </c>
      <c r="E15" s="319"/>
      <c r="F15" s="328"/>
      <c r="G15" s="332">
        <f>'中分類1 (静岡)'!F16</f>
        <v>241</v>
      </c>
      <c r="H15" s="339">
        <f>'中分類1 (静岡)'!G16</f>
        <v>98.6</v>
      </c>
      <c r="I15" s="339">
        <f>'中分類1 (静岡)'!H16</f>
        <v>105</v>
      </c>
      <c r="J15" s="339">
        <f>'中分類1 (静岡)'!I16</f>
        <v>6.5</v>
      </c>
      <c r="K15" s="346">
        <f t="shared" si="0"/>
        <v>0.15532729103726098</v>
      </c>
      <c r="L15" s="350">
        <f t="shared" si="1"/>
        <v>4.4379226010645993</v>
      </c>
    </row>
    <row r="16" spans="1:13" ht="15.75" customHeight="1">
      <c r="A16" s="305"/>
      <c r="B16" s="314"/>
      <c r="C16" s="314"/>
      <c r="D16" s="322" t="s">
        <v>257</v>
      </c>
      <c r="E16" s="319"/>
      <c r="F16" s="328"/>
      <c r="G16" s="332">
        <f>'中分類1 (静岡)'!F17</f>
        <v>222</v>
      </c>
      <c r="H16" s="339">
        <f>'中分類1 (静岡)'!G17</f>
        <v>103.7</v>
      </c>
      <c r="I16" s="339">
        <f>'中分類1 (静岡)'!H17</f>
        <v>118.8</v>
      </c>
      <c r="J16" s="339">
        <f>'中分類1 (静岡)'!I17</f>
        <v>14.5</v>
      </c>
      <c r="K16" s="346">
        <f t="shared" si="0"/>
        <v>0.33758308157099692</v>
      </c>
      <c r="L16" s="350">
        <f t="shared" si="1"/>
        <v>9.6452309020284837</v>
      </c>
    </row>
    <row r="17" spans="1:12" ht="15.75" customHeight="1">
      <c r="A17" s="305"/>
      <c r="B17" s="314"/>
      <c r="C17" s="314"/>
      <c r="D17" s="314"/>
      <c r="E17" s="314" t="s">
        <v>173</v>
      </c>
      <c r="F17" s="328"/>
      <c r="G17" s="332">
        <f>'中分類1 (静岡)'!F18</f>
        <v>121</v>
      </c>
      <c r="H17" s="339">
        <f>'中分類1 (静岡)'!G18</f>
        <v>105</v>
      </c>
      <c r="I17" s="339">
        <f>'中分類1 (静岡)'!H18</f>
        <v>121</v>
      </c>
      <c r="J17" s="339">
        <f>'中分類1 (静岡)'!I18</f>
        <v>15.2</v>
      </c>
      <c r="K17" s="346">
        <f t="shared" si="0"/>
        <v>0.19496475327291038</v>
      </c>
      <c r="L17" s="350">
        <f t="shared" si="1"/>
        <v>5.5704215220831532</v>
      </c>
    </row>
    <row r="18" spans="1:12" ht="15.75" customHeight="1">
      <c r="A18" s="305"/>
      <c r="B18" s="314"/>
      <c r="C18" s="314"/>
      <c r="D18" s="322" t="s">
        <v>140</v>
      </c>
      <c r="E18" s="319"/>
      <c r="F18" s="328"/>
      <c r="G18" s="332">
        <f>'中分類1 (静岡)'!F19</f>
        <v>248</v>
      </c>
      <c r="H18" s="339">
        <f>'中分類1 (静岡)'!G19</f>
        <v>100.3</v>
      </c>
      <c r="I18" s="339">
        <f>'中分類1 (静岡)'!H19</f>
        <v>102.7</v>
      </c>
      <c r="J18" s="339">
        <f>'中分類1 (静岡)'!I19</f>
        <v>2.4</v>
      </c>
      <c r="K18" s="346">
        <f t="shared" si="0"/>
        <v>5.9939577039275063E-2</v>
      </c>
      <c r="L18" s="350">
        <f t="shared" si="1"/>
        <v>1.7125593439792874</v>
      </c>
    </row>
    <row r="19" spans="1:12" s="189" customFormat="1" ht="15.75" customHeight="1">
      <c r="A19" s="306"/>
      <c r="B19" s="314"/>
      <c r="C19" s="314"/>
      <c r="D19" s="322" t="s">
        <v>258</v>
      </c>
      <c r="E19" s="319"/>
      <c r="F19" s="328"/>
      <c r="G19" s="332">
        <f>'中分類1 (静岡)'!F20</f>
        <v>132</v>
      </c>
      <c r="H19" s="339">
        <f>'中分類1 (静岡)'!G20</f>
        <v>96.4</v>
      </c>
      <c r="I19" s="339">
        <f>'中分類1 (静岡)'!H20</f>
        <v>102.3</v>
      </c>
      <c r="J19" s="339">
        <f>'中分類1 (静岡)'!I20</f>
        <v>6.2</v>
      </c>
      <c r="K19" s="346">
        <f t="shared" si="0"/>
        <v>7.8429003021147914E-2</v>
      </c>
      <c r="L19" s="350">
        <f t="shared" si="1"/>
        <v>2.2408286577470831</v>
      </c>
    </row>
    <row r="20" spans="1:12" ht="15.75" customHeight="1">
      <c r="A20" s="305"/>
      <c r="B20" s="314"/>
      <c r="C20" s="314"/>
      <c r="D20" s="322" t="s">
        <v>97</v>
      </c>
      <c r="E20" s="319"/>
      <c r="F20" s="328"/>
      <c r="G20" s="332">
        <f>'中分類1 (静岡)'!F21</f>
        <v>319</v>
      </c>
      <c r="H20" s="339">
        <f>'中分類1 (静岡)'!G21</f>
        <v>98</v>
      </c>
      <c r="I20" s="339">
        <f>'中分類1 (静岡)'!H21</f>
        <v>102</v>
      </c>
      <c r="J20" s="339">
        <f>'中分類1 (静岡)'!I21</f>
        <v>4.0999999999999996</v>
      </c>
      <c r="K20" s="346">
        <f t="shared" si="0"/>
        <v>0.1284994964753273</v>
      </c>
      <c r="L20" s="350">
        <f t="shared" si="1"/>
        <v>3.6714141850093513</v>
      </c>
    </row>
    <row r="21" spans="1:12" ht="15.75" customHeight="1">
      <c r="A21" s="305"/>
      <c r="B21" s="314"/>
      <c r="C21" s="314"/>
      <c r="D21" s="314"/>
      <c r="E21" s="314" t="s">
        <v>259</v>
      </c>
      <c r="F21" s="328"/>
      <c r="G21" s="332">
        <f>'中分類1 (静岡)'!F22</f>
        <v>215</v>
      </c>
      <c r="H21" s="339">
        <f>'中分類1 (静岡)'!G22</f>
        <v>97</v>
      </c>
      <c r="I21" s="339">
        <f>'中分類1 (静岡)'!H22</f>
        <v>102</v>
      </c>
      <c r="J21" s="339">
        <f>'中分類1 (静岡)'!I22</f>
        <v>5.2</v>
      </c>
      <c r="K21" s="346">
        <f t="shared" si="0"/>
        <v>0.108257804632427</v>
      </c>
      <c r="L21" s="350">
        <f t="shared" si="1"/>
        <v>3.0930801323550572</v>
      </c>
    </row>
    <row r="22" spans="1:12" ht="15.75" customHeight="1">
      <c r="A22" s="305"/>
      <c r="B22" s="314"/>
      <c r="C22" s="314"/>
      <c r="D22" s="322" t="s">
        <v>262</v>
      </c>
      <c r="E22" s="319"/>
      <c r="F22" s="328"/>
      <c r="G22" s="332">
        <f>'中分類1 (静岡)'!F23</f>
        <v>108</v>
      </c>
      <c r="H22" s="339">
        <f>'中分類1 (静岡)'!G23</f>
        <v>99.8</v>
      </c>
      <c r="I22" s="339">
        <f>'中分類1 (静岡)'!H23</f>
        <v>101.6</v>
      </c>
      <c r="J22" s="339">
        <f>'中分類1 (静岡)'!I23</f>
        <v>1.8</v>
      </c>
      <c r="K22" s="346">
        <f t="shared" si="0"/>
        <v>1.9577039274924438E-2</v>
      </c>
      <c r="L22" s="350">
        <f t="shared" si="1"/>
        <v>0.55934397928355539</v>
      </c>
    </row>
    <row r="23" spans="1:12" ht="15.75" customHeight="1">
      <c r="A23" s="305"/>
      <c r="B23" s="314"/>
      <c r="C23" s="314"/>
      <c r="D23" s="314"/>
      <c r="E23" s="314" t="s">
        <v>81</v>
      </c>
      <c r="F23" s="328"/>
      <c r="G23" s="332">
        <f>'中分類1 (静岡)'!F24</f>
        <v>98</v>
      </c>
      <c r="H23" s="339">
        <f>'中分類1 (静岡)'!G24</f>
        <v>100.4</v>
      </c>
      <c r="I23" s="339">
        <f>'中分類1 (静岡)'!H24</f>
        <v>102.3</v>
      </c>
      <c r="J23" s="339">
        <f>'中分類1 (静岡)'!I24</f>
        <v>1.8</v>
      </c>
      <c r="K23" s="346">
        <f t="shared" si="0"/>
        <v>1.875125881168169E-2</v>
      </c>
      <c r="L23" s="350">
        <f t="shared" si="1"/>
        <v>0.53575025176233404</v>
      </c>
    </row>
    <row r="24" spans="1:12" ht="15.75" customHeight="1">
      <c r="A24" s="305"/>
      <c r="B24" s="314"/>
      <c r="C24" s="314"/>
      <c r="D24" s="322" t="s">
        <v>54</v>
      </c>
      <c r="E24" s="319"/>
      <c r="F24" s="328"/>
      <c r="G24" s="332">
        <f>'中分類1 (静岡)'!F25</f>
        <v>124</v>
      </c>
      <c r="H24" s="339">
        <f>'中分類1 (静岡)'!G25</f>
        <v>100.5</v>
      </c>
      <c r="I24" s="339">
        <f>'中分類1 (静岡)'!H25</f>
        <v>106.1</v>
      </c>
      <c r="J24" s="339">
        <f>'中分類1 (静岡)'!I25</f>
        <v>5.6</v>
      </c>
      <c r="K24" s="346">
        <f t="shared" si="0"/>
        <v>6.9929506545820683E-2</v>
      </c>
      <c r="L24" s="350">
        <f t="shared" si="1"/>
        <v>1.9979859013091623</v>
      </c>
    </row>
    <row r="25" spans="1:12" ht="15.75" customHeight="1">
      <c r="A25" s="305"/>
      <c r="B25" s="314"/>
      <c r="C25" s="314"/>
      <c r="D25" s="322" t="s">
        <v>263</v>
      </c>
      <c r="E25" s="319"/>
      <c r="F25" s="328"/>
      <c r="G25" s="332">
        <f>'中分類1 (静岡)'!F26</f>
        <v>246</v>
      </c>
      <c r="H25" s="339">
        <f>'中分類1 (静岡)'!G26</f>
        <v>101.3</v>
      </c>
      <c r="I25" s="339">
        <f>'中分類1 (静岡)'!H26</f>
        <v>107.5</v>
      </c>
      <c r="J25" s="339">
        <f>'中分類1 (静岡)'!I26</f>
        <v>6.1</v>
      </c>
      <c r="K25" s="346">
        <f t="shared" si="0"/>
        <v>0.15359516616314206</v>
      </c>
      <c r="L25" s="350">
        <f t="shared" si="1"/>
        <v>4.388433318946916</v>
      </c>
    </row>
    <row r="26" spans="1:12" ht="15.75" customHeight="1">
      <c r="A26" s="305"/>
      <c r="B26" s="314"/>
      <c r="C26" s="314"/>
      <c r="D26" s="322" t="s">
        <v>264</v>
      </c>
      <c r="E26" s="319"/>
      <c r="F26" s="328"/>
      <c r="G26" s="332">
        <f>'中分類1 (静岡)'!F27</f>
        <v>427</v>
      </c>
      <c r="H26" s="339">
        <f>'中分類1 (静岡)'!G27</f>
        <v>99.3</v>
      </c>
      <c r="I26" s="339">
        <f>'中分類1 (静岡)'!H27</f>
        <v>104.8</v>
      </c>
      <c r="J26" s="339">
        <f>'中分類1 (静岡)'!I27</f>
        <v>5.5</v>
      </c>
      <c r="K26" s="346">
        <f t="shared" si="0"/>
        <v>0.23650553877139982</v>
      </c>
      <c r="L26" s="350">
        <f t="shared" si="1"/>
        <v>6.7573011077542811</v>
      </c>
    </row>
    <row r="27" spans="1:12" ht="15.75" customHeight="1">
      <c r="A27" s="305"/>
      <c r="B27" s="314"/>
      <c r="C27" s="314"/>
      <c r="D27" s="322" t="s">
        <v>226</v>
      </c>
      <c r="E27" s="319"/>
      <c r="F27" s="328"/>
      <c r="G27" s="332">
        <f>'中分類1 (静岡)'!F28</f>
        <v>171</v>
      </c>
      <c r="H27" s="339">
        <f>'中分類1 (静岡)'!G28</f>
        <v>101.6</v>
      </c>
      <c r="I27" s="339">
        <f>'中分類1 (静岡)'!H28</f>
        <v>104.5</v>
      </c>
      <c r="J27" s="339">
        <f>'中分類1 (静岡)'!I28</f>
        <v>2.8</v>
      </c>
      <c r="K27" s="346">
        <f t="shared" si="0"/>
        <v>4.9939577039275027E-2</v>
      </c>
      <c r="L27" s="350">
        <f t="shared" si="1"/>
        <v>1.4268450582650007</v>
      </c>
    </row>
    <row r="28" spans="1:12" ht="15.75" customHeight="1">
      <c r="A28" s="305"/>
      <c r="B28" s="314"/>
      <c r="C28" s="314"/>
      <c r="D28" s="322" t="s">
        <v>182</v>
      </c>
      <c r="E28" s="319"/>
      <c r="F28" s="328"/>
      <c r="G28" s="332">
        <f>'中分類1 (静岡)'!F29</f>
        <v>104</v>
      </c>
      <c r="H28" s="339">
        <f>'中分類1 (静岡)'!G29</f>
        <v>99.6</v>
      </c>
      <c r="I28" s="339">
        <f>'中分類1 (静岡)'!H29</f>
        <v>100.1</v>
      </c>
      <c r="J28" s="339">
        <f>'中分類1 (静岡)'!I29</f>
        <v>0.6</v>
      </c>
      <c r="K28" s="346">
        <f t="shared" si="0"/>
        <v>5.2366565961732125E-3</v>
      </c>
      <c r="L28" s="350">
        <f t="shared" si="1"/>
        <v>0.1496187598906632</v>
      </c>
    </row>
    <row r="29" spans="1:12" ht="15.75" customHeight="1">
      <c r="A29" s="305"/>
      <c r="B29" s="314"/>
      <c r="C29" s="314"/>
      <c r="D29" s="322" t="s">
        <v>233</v>
      </c>
      <c r="E29" s="319"/>
      <c r="F29" s="328"/>
      <c r="G29" s="332">
        <f>'中分類1 (静岡)'!F30</f>
        <v>478</v>
      </c>
      <c r="H29" s="339">
        <f>'中分類1 (静岡)'!G30</f>
        <v>100.3</v>
      </c>
      <c r="I29" s="339">
        <f>'中分類1 (静岡)'!H30</f>
        <v>103.9</v>
      </c>
      <c r="J29" s="339">
        <f>'中分類1 (静岡)'!I30</f>
        <v>3.6</v>
      </c>
      <c r="K29" s="346">
        <f t="shared" si="0"/>
        <v>0.17329305135951703</v>
      </c>
      <c r="L29" s="350">
        <f t="shared" si="1"/>
        <v>4.9512300388433443</v>
      </c>
    </row>
    <row r="30" spans="1:12" ht="15.75" customHeight="1">
      <c r="A30" s="305"/>
      <c r="F30" s="330"/>
      <c r="G30" s="333"/>
      <c r="H30" s="339"/>
      <c r="I30" s="342"/>
      <c r="J30" s="342"/>
      <c r="K30" s="347"/>
      <c r="L30" s="347"/>
    </row>
    <row r="31" spans="1:12" ht="15.75" customHeight="1">
      <c r="A31" s="305"/>
      <c r="B31" s="315" t="s">
        <v>38</v>
      </c>
      <c r="C31" s="315"/>
      <c r="D31" s="315"/>
      <c r="E31" s="315"/>
      <c r="F31" s="329"/>
      <c r="G31" s="332">
        <f>'中分類1 (静岡)'!F32</f>
        <v>1948</v>
      </c>
      <c r="H31" s="339">
        <f>'中分類1 (静岡)'!G32</f>
        <v>99.4</v>
      </c>
      <c r="I31" s="339">
        <f>'中分類1 (静岡)'!H32</f>
        <v>99.6</v>
      </c>
      <c r="J31" s="339">
        <f>'中分類1 (静岡)'!I32</f>
        <v>0.2</v>
      </c>
      <c r="K31" s="346">
        <f>((I31-H31)*G31/10000)/$H$5*100</f>
        <v>3.9234642497480154E-2</v>
      </c>
      <c r="L31" s="350">
        <f>K31/$J$5*100</f>
        <v>1.1209897856422901</v>
      </c>
    </row>
    <row r="32" spans="1:12" ht="15.75" customHeight="1">
      <c r="A32" s="305"/>
      <c r="B32" s="314"/>
      <c r="C32" s="319" t="s">
        <v>266</v>
      </c>
      <c r="D32" s="319"/>
      <c r="E32" s="319"/>
      <c r="F32" s="328"/>
      <c r="G32" s="332">
        <f>'中分類1 (静岡)'!F33</f>
        <v>527</v>
      </c>
      <c r="H32" s="339">
        <f>'中分類1 (静岡)'!G33</f>
        <v>100.4</v>
      </c>
      <c r="I32" s="339">
        <f>'中分類1 (静岡)'!H33</f>
        <v>102.2</v>
      </c>
      <c r="J32" s="339">
        <f>'中分類1 (静岡)'!I33</f>
        <v>1.8</v>
      </c>
      <c r="K32" s="346">
        <f>((I32-H32)*G32/10000)/$H$5*100</f>
        <v>9.5528700906344285E-2</v>
      </c>
      <c r="L32" s="350">
        <f>K32/$J$5*100</f>
        <v>2.7293914544669793</v>
      </c>
    </row>
    <row r="33" spans="1:12" ht="15.75" customHeight="1">
      <c r="A33" s="305"/>
      <c r="B33" s="314"/>
      <c r="C33" s="314"/>
      <c r="D33" s="322" t="s">
        <v>267</v>
      </c>
      <c r="E33" s="319"/>
      <c r="F33" s="328"/>
      <c r="G33" s="332">
        <f>'中分類1 (静岡)'!F34</f>
        <v>1733</v>
      </c>
      <c r="H33" s="339">
        <f>'中分類1 (静岡)'!G34</f>
        <v>99.1</v>
      </c>
      <c r="I33" s="339">
        <f>'中分類1 (静岡)'!H34</f>
        <v>98.8</v>
      </c>
      <c r="J33" s="339">
        <f>'中分類1 (静岡)'!I34</f>
        <v>-0.3</v>
      </c>
      <c r="K33" s="346">
        <f>((I33-H33)*G33/10000)/$H$5*100</f>
        <v>-5.2356495468277447E-2</v>
      </c>
      <c r="L33" s="350">
        <f>K33/$J$5*100</f>
        <v>-1.4958998705222128</v>
      </c>
    </row>
    <row r="34" spans="1:12" ht="15.75" customHeight="1">
      <c r="A34" s="305"/>
      <c r="B34" s="314"/>
      <c r="C34" s="314"/>
      <c r="D34" s="314"/>
      <c r="E34" s="323" t="s">
        <v>26</v>
      </c>
      <c r="F34" s="328"/>
      <c r="G34" s="332">
        <f>'中分類1 (静岡)'!F35</f>
        <v>312</v>
      </c>
      <c r="H34" s="339">
        <f>'中分類1 (静岡)'!G35</f>
        <v>99.5</v>
      </c>
      <c r="I34" s="339">
        <f>'中分類1 (静岡)'!H35</f>
        <v>99.5</v>
      </c>
      <c r="J34" s="339">
        <f>'中分類1 (静岡)'!I35</f>
        <v>0.1</v>
      </c>
      <c r="K34" s="346">
        <f>((I34-H34)*G34/10000)/$H$5*100</f>
        <v>0</v>
      </c>
      <c r="L34" s="350">
        <f>K34/$J$5*100</f>
        <v>0</v>
      </c>
    </row>
    <row r="35" spans="1:12" ht="15.75" customHeight="1">
      <c r="A35" s="305"/>
      <c r="B35" s="314"/>
      <c r="C35" s="314"/>
      <c r="D35" s="322" t="s">
        <v>149</v>
      </c>
      <c r="E35" s="319"/>
      <c r="F35" s="328"/>
      <c r="G35" s="332">
        <f>'中分類1 (静岡)'!F36</f>
        <v>215</v>
      </c>
      <c r="H35" s="339">
        <f>'中分類1 (静岡)'!G36</f>
        <v>101.8</v>
      </c>
      <c r="I35" s="339">
        <f>'中分類1 (静岡)'!H36</f>
        <v>106.1</v>
      </c>
      <c r="J35" s="339">
        <f>'中分類1 (静岡)'!I36</f>
        <v>4.3</v>
      </c>
      <c r="K35" s="346">
        <f>((I35-H35)*G35/10000)/$H$5*100</f>
        <v>9.3101711983887156E-2</v>
      </c>
      <c r="L35" s="350">
        <f>K35/$J$5*100</f>
        <v>2.6600489138253471</v>
      </c>
    </row>
    <row r="36" spans="1:12" ht="15.75" customHeight="1">
      <c r="A36" s="305"/>
      <c r="F36" s="330"/>
      <c r="G36" s="333"/>
      <c r="H36" s="339"/>
      <c r="I36" s="342"/>
      <c r="J36" s="342"/>
      <c r="K36" s="347"/>
      <c r="L36" s="347"/>
    </row>
    <row r="37" spans="1:12" ht="15.75" customHeight="1">
      <c r="A37" s="305"/>
      <c r="B37" s="315" t="s">
        <v>109</v>
      </c>
      <c r="C37" s="315"/>
      <c r="D37" s="315"/>
      <c r="E37" s="315"/>
      <c r="F37" s="329"/>
      <c r="G37" s="332">
        <f>'中分類1 (静岡)'!F38</f>
        <v>720</v>
      </c>
      <c r="H37" s="339">
        <f>'中分類1 (静岡)'!G38</f>
        <v>104.3</v>
      </c>
      <c r="I37" s="339">
        <f>'中分類1 (静岡)'!H38</f>
        <v>122.6</v>
      </c>
      <c r="J37" s="339">
        <f>'中分類1 (静岡)'!I38</f>
        <v>17.5</v>
      </c>
      <c r="K37" s="346">
        <f>((I37-H37)*G37/10000)/$H$5*100</f>
        <v>1.3268882175226586</v>
      </c>
      <c r="L37" s="350">
        <f>K37/$J$5*100</f>
        <v>37.911091929218813</v>
      </c>
    </row>
    <row r="38" spans="1:12" ht="15.75" customHeight="1">
      <c r="A38" s="305"/>
      <c r="B38" s="314"/>
      <c r="C38" s="314"/>
      <c r="D38" s="322" t="s">
        <v>268</v>
      </c>
      <c r="E38" s="322"/>
      <c r="F38" s="328"/>
      <c r="G38" s="332">
        <f>'中分類1 (静岡)'!F39</f>
        <v>355</v>
      </c>
      <c r="H38" s="339">
        <f>'中分類1 (静岡)'!G39</f>
        <v>104.5</v>
      </c>
      <c r="I38" s="339">
        <f>'中分類1 (静岡)'!H39</f>
        <v>130.19999999999999</v>
      </c>
      <c r="J38" s="339">
        <f>'中分類1 (静岡)'!I39</f>
        <v>24.6</v>
      </c>
      <c r="K38" s="346">
        <f>((I38-H38)*G38/10000)/$H$5*100</f>
        <v>0.91878147029204393</v>
      </c>
      <c r="L38" s="350">
        <f>K38/$J$5*100</f>
        <v>26.250899151201256</v>
      </c>
    </row>
    <row r="39" spans="1:12" ht="15.75" customHeight="1">
      <c r="A39" s="305"/>
      <c r="B39" s="314"/>
      <c r="C39" s="314"/>
      <c r="D39" s="322" t="s">
        <v>203</v>
      </c>
      <c r="E39" s="322"/>
      <c r="F39" s="328"/>
      <c r="G39" s="332">
        <f>'中分類1 (静岡)'!F40</f>
        <v>192</v>
      </c>
      <c r="H39" s="339">
        <f>'中分類1 (静岡)'!G40</f>
        <v>102.8</v>
      </c>
      <c r="I39" s="339">
        <f>'中分類1 (静岡)'!H40</f>
        <v>123</v>
      </c>
      <c r="J39" s="339">
        <f>'中分類1 (静岡)'!I40</f>
        <v>19.7</v>
      </c>
      <c r="K39" s="346">
        <f>((I39-H39)*G39/10000)/$H$5*100</f>
        <v>0.3905740181268883</v>
      </c>
      <c r="L39" s="350">
        <f>K39/$J$5*100</f>
        <v>11.159257660768237</v>
      </c>
    </row>
    <row r="40" spans="1:12" ht="15.75" customHeight="1">
      <c r="A40" s="305"/>
      <c r="B40" s="314"/>
      <c r="C40" s="314"/>
      <c r="D40" s="322" t="s">
        <v>261</v>
      </c>
      <c r="E40" s="322"/>
      <c r="F40" s="328"/>
      <c r="G40" s="332">
        <f>'中分類1 (静岡)'!F41</f>
        <v>14</v>
      </c>
      <c r="H40" s="339">
        <f>'中分類1 (静岡)'!G41</f>
        <v>113.4</v>
      </c>
      <c r="I40" s="339">
        <f>'中分類1 (静岡)'!H41</f>
        <v>124.6</v>
      </c>
      <c r="J40" s="339">
        <f>'中分類1 (静岡)'!I41</f>
        <v>9.9</v>
      </c>
      <c r="K40" s="346">
        <f>((I40-H40)*G40/10000)/$H$5*100</f>
        <v>1.5790533736153058E-2</v>
      </c>
      <c r="L40" s="350">
        <f>K40/$J$5*100</f>
        <v>0.45115810674723017</v>
      </c>
    </row>
    <row r="41" spans="1:12" ht="15.75" customHeight="1">
      <c r="A41" s="305"/>
      <c r="B41" s="314"/>
      <c r="C41" s="314"/>
      <c r="D41" s="322" t="s">
        <v>269</v>
      </c>
      <c r="E41" s="322"/>
      <c r="F41" s="328"/>
      <c r="G41" s="332">
        <f>'中分類1 (静岡)'!F42</f>
        <v>160</v>
      </c>
      <c r="H41" s="339">
        <f>'中分類1 (静岡)'!G42</f>
        <v>105.1</v>
      </c>
      <c r="I41" s="339">
        <f>'中分類1 (静岡)'!H42</f>
        <v>105.1</v>
      </c>
      <c r="J41" s="339">
        <f>'中分類1 (静岡)'!I42</f>
        <v>0</v>
      </c>
      <c r="K41" s="346">
        <f>((I41-H41)*G41/10000)/$H$5*100</f>
        <v>0</v>
      </c>
      <c r="L41" s="350">
        <f>K41/$J$5*100</f>
        <v>0</v>
      </c>
    </row>
    <row r="42" spans="1:12" ht="15.75" customHeight="1">
      <c r="A42" s="305"/>
      <c r="F42" s="330"/>
      <c r="G42" s="333"/>
      <c r="H42" s="339"/>
      <c r="I42" s="342"/>
      <c r="J42" s="342"/>
      <c r="K42" s="347"/>
      <c r="L42" s="347"/>
    </row>
    <row r="43" spans="1:12" ht="15.75" customHeight="1">
      <c r="A43" s="305"/>
      <c r="B43" s="315" t="s">
        <v>270</v>
      </c>
      <c r="C43" s="315"/>
      <c r="D43" s="315"/>
      <c r="E43" s="315"/>
      <c r="F43" s="329"/>
      <c r="G43" s="332">
        <f>'中分類1 (静岡)'!F44</f>
        <v>394</v>
      </c>
      <c r="H43" s="339">
        <f>'中分類1 (静岡)'!G44</f>
        <v>99.3</v>
      </c>
      <c r="I43" s="339">
        <f>'中分類1 (静岡)'!H44</f>
        <v>104.9</v>
      </c>
      <c r="J43" s="339">
        <f>'中分類1 (静岡)'!I44</f>
        <v>5.6</v>
      </c>
      <c r="K43" s="346">
        <f t="shared" ref="K43:K49" si="2">((I43-H43)*G43/10000)/$H$5*100</f>
        <v>0.22219536757301142</v>
      </c>
      <c r="L43" s="350">
        <f t="shared" ref="L43:L49" si="3">K43/$J$5*100</f>
        <v>6.348439073514613</v>
      </c>
    </row>
    <row r="44" spans="1:12" ht="15.75" customHeight="1">
      <c r="A44" s="305"/>
      <c r="B44" s="314"/>
      <c r="C44" s="314"/>
      <c r="D44" s="322" t="s">
        <v>185</v>
      </c>
      <c r="E44" s="319"/>
      <c r="F44" s="328"/>
      <c r="G44" s="332">
        <f>'中分類1 (静岡)'!F45</f>
        <v>135</v>
      </c>
      <c r="H44" s="339">
        <f>'中分類1 (静岡)'!G45</f>
        <v>94.5</v>
      </c>
      <c r="I44" s="339">
        <f>'中分類1 (静岡)'!H45</f>
        <v>95.2</v>
      </c>
      <c r="J44" s="339">
        <f>'中分類1 (静岡)'!I45</f>
        <v>0.8</v>
      </c>
      <c r="K44" s="346">
        <f t="shared" si="2"/>
        <v>9.5166163141994341E-3</v>
      </c>
      <c r="L44" s="350">
        <f t="shared" si="3"/>
        <v>0.27190332326284095</v>
      </c>
    </row>
    <row r="45" spans="1:12" ht="15.75" customHeight="1">
      <c r="A45" s="305"/>
      <c r="B45" s="314"/>
      <c r="C45" s="314"/>
      <c r="D45" s="322" t="s">
        <v>96</v>
      </c>
      <c r="E45" s="319"/>
      <c r="F45" s="328"/>
      <c r="G45" s="332">
        <f>'中分類1 (静岡)'!F46</f>
        <v>34</v>
      </c>
      <c r="H45" s="339">
        <f>'中分類1 (静岡)'!G46</f>
        <v>96.4</v>
      </c>
      <c r="I45" s="339">
        <f>'中分類1 (静岡)'!H46</f>
        <v>100.9</v>
      </c>
      <c r="J45" s="339">
        <f>'中分類1 (静岡)'!I46</f>
        <v>4.5999999999999996</v>
      </c>
      <c r="K45" s="346">
        <f t="shared" si="2"/>
        <v>1.5407854984894259E-2</v>
      </c>
      <c r="L45" s="350">
        <f t="shared" si="3"/>
        <v>0.44022442813983598</v>
      </c>
    </row>
    <row r="46" spans="1:12" ht="15.75" customHeight="1">
      <c r="A46" s="305"/>
      <c r="B46" s="314"/>
      <c r="C46" s="314"/>
      <c r="D46" s="322" t="s">
        <v>208</v>
      </c>
      <c r="E46" s="319"/>
      <c r="F46" s="328"/>
      <c r="G46" s="332">
        <f>'中分類1 (静岡)'!F47</f>
        <v>25</v>
      </c>
      <c r="H46" s="339">
        <f>'中分類1 (静岡)'!G47</f>
        <v>101.7</v>
      </c>
      <c r="I46" s="339">
        <f>'中分類1 (静岡)'!H47</f>
        <v>111.2</v>
      </c>
      <c r="J46" s="339">
        <f>'中分類1 (静岡)'!I47</f>
        <v>9.3000000000000007</v>
      </c>
      <c r="K46" s="346">
        <f t="shared" si="2"/>
        <v>2.391742195367573E-2</v>
      </c>
      <c r="L46" s="350">
        <f t="shared" si="3"/>
        <v>0.68335491296216366</v>
      </c>
    </row>
    <row r="47" spans="1:12" ht="15.75" customHeight="1">
      <c r="A47" s="305"/>
      <c r="B47" s="314"/>
      <c r="C47" s="314"/>
      <c r="D47" s="322" t="s">
        <v>271</v>
      </c>
      <c r="E47" s="319"/>
      <c r="F47" s="328"/>
      <c r="G47" s="332">
        <f>'中分類1 (静岡)'!F48</f>
        <v>73</v>
      </c>
      <c r="H47" s="339">
        <f>'中分類1 (静岡)'!G48</f>
        <v>102.2</v>
      </c>
      <c r="I47" s="339">
        <f>'中分類1 (静岡)'!H48</f>
        <v>118.8</v>
      </c>
      <c r="J47" s="339">
        <f>'中分類1 (静岡)'!I48</f>
        <v>16.2</v>
      </c>
      <c r="K47" s="346">
        <f t="shared" si="2"/>
        <v>0.12203423967774418</v>
      </c>
      <c r="L47" s="350">
        <f t="shared" si="3"/>
        <v>3.4866925622212621</v>
      </c>
    </row>
    <row r="48" spans="1:12" ht="15.75" customHeight="1">
      <c r="A48" s="305"/>
      <c r="B48" s="314"/>
      <c r="C48" s="314"/>
      <c r="D48" s="322" t="s">
        <v>100</v>
      </c>
      <c r="E48" s="319"/>
      <c r="F48" s="328"/>
      <c r="G48" s="332">
        <f>'中分類1 (静岡)'!F49</f>
        <v>107</v>
      </c>
      <c r="H48" s="339">
        <f>'中分類1 (静岡)'!G49</f>
        <v>103.5</v>
      </c>
      <c r="I48" s="339">
        <f>'中分類1 (静岡)'!H49</f>
        <v>107.7</v>
      </c>
      <c r="J48" s="339">
        <f>'中分類1 (静岡)'!I49</f>
        <v>4</v>
      </c>
      <c r="K48" s="346">
        <f t="shared" si="2"/>
        <v>4.5256797583081605E-2</v>
      </c>
      <c r="L48" s="350">
        <f t="shared" si="3"/>
        <v>1.2930513595166173</v>
      </c>
    </row>
    <row r="49" spans="1:12" ht="15.75" customHeight="1">
      <c r="A49" s="305"/>
      <c r="B49" s="314"/>
      <c r="C49" s="314"/>
      <c r="D49" s="322" t="s">
        <v>178</v>
      </c>
      <c r="E49" s="319"/>
      <c r="F49" s="328"/>
      <c r="G49" s="332">
        <f>'中分類1 (静岡)'!F50</f>
        <v>19</v>
      </c>
      <c r="H49" s="339">
        <f>'中分類1 (静岡)'!G50</f>
        <v>100</v>
      </c>
      <c r="I49" s="339">
        <f>'中分類1 (静岡)'!H50</f>
        <v>102.3</v>
      </c>
      <c r="J49" s="339">
        <f>'中分類1 (静岡)'!I50</f>
        <v>2.2999999999999998</v>
      </c>
      <c r="K49" s="346">
        <f t="shared" si="2"/>
        <v>4.4008056394763293E-3</v>
      </c>
      <c r="L49" s="350">
        <f t="shared" si="3"/>
        <v>0.12573730398503796</v>
      </c>
    </row>
    <row r="50" spans="1:12" ht="15.75" customHeight="1">
      <c r="A50" s="305"/>
      <c r="F50" s="330"/>
      <c r="G50" s="333"/>
      <c r="H50" s="339"/>
      <c r="I50" s="342"/>
      <c r="J50" s="342"/>
      <c r="K50" s="347"/>
      <c r="L50" s="347"/>
    </row>
    <row r="51" spans="1:12" ht="15.75" customHeight="1">
      <c r="A51" s="305"/>
      <c r="B51" s="315" t="s">
        <v>197</v>
      </c>
      <c r="C51" s="315"/>
      <c r="D51" s="315"/>
      <c r="E51" s="315"/>
      <c r="F51" s="328"/>
      <c r="G51" s="332">
        <f>'中分類2 (静岡)'!F6</f>
        <v>353</v>
      </c>
      <c r="H51" s="339">
        <f>'中分類2 (静岡)'!G6</f>
        <v>99.7</v>
      </c>
      <c r="I51" s="339">
        <f>'中分類2 (静岡)'!H6</f>
        <v>102.4</v>
      </c>
      <c r="J51" s="339">
        <f>'中分類2 (静岡)'!I6</f>
        <v>2.7</v>
      </c>
      <c r="K51" s="346">
        <f t="shared" ref="K51:K60" si="4">((I51-H51)*G51/10000)/$H$5*100</f>
        <v>9.5981873111782592E-2</v>
      </c>
      <c r="L51" s="350">
        <f t="shared" ref="L51:L60" si="5">K51/$J$5*100</f>
        <v>2.7423392317652171</v>
      </c>
    </row>
    <row r="52" spans="1:12" ht="15.75" customHeight="1">
      <c r="A52" s="305"/>
      <c r="B52" s="314"/>
      <c r="C52" s="314"/>
      <c r="D52" s="322" t="s">
        <v>107</v>
      </c>
      <c r="E52" s="319"/>
      <c r="F52" s="328"/>
      <c r="G52" s="332">
        <f>'中分類2 (静岡)'!F7</f>
        <v>147</v>
      </c>
      <c r="H52" s="339">
        <f>'中分類2 (静岡)'!G7</f>
        <v>99.5</v>
      </c>
      <c r="I52" s="339">
        <f>'中分類2 (静岡)'!H7</f>
        <v>101.2</v>
      </c>
      <c r="J52" s="339">
        <f>'中分類2 (静岡)'!I7</f>
        <v>1.7</v>
      </c>
      <c r="K52" s="346">
        <f t="shared" si="4"/>
        <v>2.5166163141994002E-2</v>
      </c>
      <c r="L52" s="350">
        <f t="shared" si="5"/>
        <v>0.71903323262840002</v>
      </c>
    </row>
    <row r="53" spans="1:12" ht="15.75" customHeight="1">
      <c r="A53" s="305"/>
      <c r="B53" s="314"/>
      <c r="C53" s="314"/>
      <c r="D53" s="314"/>
      <c r="E53" s="314" t="s">
        <v>213</v>
      </c>
      <c r="F53" s="328"/>
      <c r="G53" s="332">
        <f>'中分類2 (静岡)'!F8</f>
        <v>5</v>
      </c>
      <c r="H53" s="339">
        <f>'中分類2 (静岡)'!G8</f>
        <v>95.9</v>
      </c>
      <c r="I53" s="339">
        <f>'中分類2 (静岡)'!H8</f>
        <v>102.2</v>
      </c>
      <c r="J53" s="339">
        <f>'中分類2 (静岡)'!I8</f>
        <v>6.6</v>
      </c>
      <c r="K53" s="346">
        <f t="shared" si="4"/>
        <v>3.1722054380664642E-3</v>
      </c>
      <c r="L53" s="350">
        <f t="shared" si="5"/>
        <v>9.063444108761326E-2</v>
      </c>
    </row>
    <row r="54" spans="1:12" ht="15.75" customHeight="1">
      <c r="A54" s="305"/>
      <c r="B54" s="314"/>
      <c r="C54" s="314"/>
      <c r="D54" s="314"/>
      <c r="E54" s="314" t="s">
        <v>46</v>
      </c>
      <c r="F54" s="328"/>
      <c r="G54" s="332">
        <f>'中分類2 (静岡)'!F9</f>
        <v>142</v>
      </c>
      <c r="H54" s="339">
        <f>'中分類2 (静岡)'!G9</f>
        <v>99.6</v>
      </c>
      <c r="I54" s="339">
        <f>'中分類2 (静岡)'!H9</f>
        <v>101.1</v>
      </c>
      <c r="J54" s="339">
        <f>'中分類2 (静岡)'!I9</f>
        <v>1.5</v>
      </c>
      <c r="K54" s="346">
        <f t="shared" si="4"/>
        <v>2.1450151057401813E-2</v>
      </c>
      <c r="L54" s="350">
        <f t="shared" si="5"/>
        <v>0.61286145878290899</v>
      </c>
    </row>
    <row r="55" spans="1:12" ht="15.75" customHeight="1">
      <c r="A55" s="305"/>
      <c r="B55" s="314"/>
      <c r="C55" s="314"/>
      <c r="D55" s="322" t="s">
        <v>214</v>
      </c>
      <c r="E55" s="319"/>
      <c r="F55" s="328"/>
      <c r="G55" s="332">
        <f>'中分類2 (静岡)'!F10</f>
        <v>111</v>
      </c>
      <c r="H55" s="339">
        <f>'中分類2 (静岡)'!G10</f>
        <v>99.9</v>
      </c>
      <c r="I55" s="339">
        <f>'中分類2 (静岡)'!H10</f>
        <v>104.9</v>
      </c>
      <c r="J55" s="339">
        <f>'中分類2 (静岡)'!I10</f>
        <v>5</v>
      </c>
      <c r="K55" s="346">
        <f t="shared" si="4"/>
        <v>5.5891238670694864E-2</v>
      </c>
      <c r="L55" s="350">
        <f t="shared" si="5"/>
        <v>1.5968925334484247</v>
      </c>
    </row>
    <row r="56" spans="1:12" ht="15.75" customHeight="1">
      <c r="A56" s="305"/>
      <c r="B56" s="314"/>
      <c r="C56" s="314"/>
      <c r="D56" s="314"/>
      <c r="E56" s="314" t="s">
        <v>215</v>
      </c>
      <c r="F56" s="328"/>
      <c r="G56" s="332">
        <f>'中分類2 (静岡)'!F11</f>
        <v>73</v>
      </c>
      <c r="H56" s="339">
        <f>'中分類2 (静岡)'!G11</f>
        <v>98.1</v>
      </c>
      <c r="I56" s="339">
        <f>'中分類2 (静岡)'!H11</f>
        <v>106</v>
      </c>
      <c r="J56" s="339">
        <f>'中分類2 (静岡)'!I11</f>
        <v>8</v>
      </c>
      <c r="K56" s="346">
        <f t="shared" si="4"/>
        <v>5.8076535750251804E-2</v>
      </c>
      <c r="L56" s="350">
        <f t="shared" si="5"/>
        <v>1.6593295928643372</v>
      </c>
    </row>
    <row r="57" spans="1:12" ht="15.75" customHeight="1">
      <c r="A57" s="305"/>
      <c r="B57" s="316"/>
      <c r="C57" s="314"/>
      <c r="D57" s="314"/>
      <c r="E57" s="314" t="s">
        <v>90</v>
      </c>
      <c r="F57" s="328"/>
      <c r="G57" s="332">
        <f>'中分類2 (静岡)'!F12</f>
        <v>38</v>
      </c>
      <c r="H57" s="339">
        <f>'中分類2 (静岡)'!G12</f>
        <v>103.3</v>
      </c>
      <c r="I57" s="339">
        <f>'中分類2 (静岡)'!H12</f>
        <v>102.8</v>
      </c>
      <c r="J57" s="339">
        <f>'中分類2 (静岡)'!I12</f>
        <v>-0.5</v>
      </c>
      <c r="K57" s="346">
        <f t="shared" si="4"/>
        <v>-1.9133937562940584E-3</v>
      </c>
      <c r="L57" s="350">
        <f t="shared" si="5"/>
        <v>-5.4668393036973101E-2</v>
      </c>
    </row>
    <row r="58" spans="1:12" ht="15.75" customHeight="1">
      <c r="A58" s="305"/>
      <c r="B58" s="314"/>
      <c r="C58" s="314"/>
      <c r="D58" s="322" t="s">
        <v>187</v>
      </c>
      <c r="E58" s="319"/>
      <c r="F58" s="328"/>
      <c r="G58" s="332">
        <f>'中分類2 (静岡)'!F13</f>
        <v>49</v>
      </c>
      <c r="H58" s="339">
        <f>'中分類2 (静岡)'!G13</f>
        <v>100</v>
      </c>
      <c r="I58" s="339">
        <f>'中分類2 (静岡)'!H13</f>
        <v>97.9</v>
      </c>
      <c r="J58" s="339">
        <f>'中分類2 (静岡)'!I13</f>
        <v>-2.1</v>
      </c>
      <c r="K58" s="346">
        <f t="shared" si="4"/>
        <v>-1.0362537764350426E-2</v>
      </c>
      <c r="L58" s="350">
        <f t="shared" si="5"/>
        <v>-0.29607250755286929</v>
      </c>
    </row>
    <row r="59" spans="1:12" ht="15.75" customHeight="1">
      <c r="A59" s="305"/>
      <c r="B59" s="314"/>
      <c r="C59" s="314"/>
      <c r="D59" s="322" t="s">
        <v>332</v>
      </c>
      <c r="E59" s="319"/>
      <c r="F59" s="328"/>
      <c r="G59" s="332">
        <f>'中分類2 (静岡)'!F14</f>
        <v>27</v>
      </c>
      <c r="H59" s="339">
        <f>'中分類2 (静岡)'!G14</f>
        <v>97.9</v>
      </c>
      <c r="I59" s="339">
        <f>'中分類2 (静岡)'!H14</f>
        <v>101.5</v>
      </c>
      <c r="J59" s="339">
        <f>'中分類2 (静岡)'!I14</f>
        <v>3.7</v>
      </c>
      <c r="K59" s="346">
        <f t="shared" si="4"/>
        <v>9.7885196374622192E-3</v>
      </c>
      <c r="L59" s="350">
        <f t="shared" si="5"/>
        <v>0.2796719896417777</v>
      </c>
    </row>
    <row r="60" spans="1:12" ht="15.75" customHeight="1">
      <c r="A60" s="305"/>
      <c r="B60" s="314"/>
      <c r="C60" s="314"/>
      <c r="D60" s="322" t="s">
        <v>44</v>
      </c>
      <c r="E60" s="319"/>
      <c r="F60" s="328"/>
      <c r="G60" s="332">
        <f>'中分類2 (静岡)'!F15</f>
        <v>19</v>
      </c>
      <c r="H60" s="339">
        <f>'中分類2 (静岡)'!G15</f>
        <v>101.1</v>
      </c>
      <c r="I60" s="339">
        <f>'中分類2 (静岡)'!H15</f>
        <v>109.5</v>
      </c>
      <c r="J60" s="339">
        <f>'中分類2 (静岡)'!I15</f>
        <v>8.3000000000000007</v>
      </c>
      <c r="K60" s="346">
        <f t="shared" si="4"/>
        <v>1.6072507552870104E-2</v>
      </c>
      <c r="L60" s="350">
        <f t="shared" si="5"/>
        <v>0.45921450151057436</v>
      </c>
    </row>
    <row r="61" spans="1:12" ht="15.75" customHeight="1">
      <c r="A61" s="305"/>
      <c r="F61" s="330"/>
      <c r="G61" s="333"/>
      <c r="H61" s="339"/>
      <c r="I61" s="342"/>
      <c r="J61" s="342"/>
      <c r="K61" s="347"/>
      <c r="L61" s="347"/>
    </row>
    <row r="62" spans="1:12" ht="15.75" customHeight="1">
      <c r="A62" s="305"/>
      <c r="B62" s="315" t="s">
        <v>218</v>
      </c>
      <c r="C62" s="315"/>
      <c r="D62" s="315"/>
      <c r="E62" s="315"/>
      <c r="F62" s="328"/>
      <c r="G62" s="332">
        <f>'中分類2 (静岡)'!F17</f>
        <v>533</v>
      </c>
      <c r="H62" s="339">
        <f>'中分類2 (静岡)'!G17</f>
        <v>99.6</v>
      </c>
      <c r="I62" s="339">
        <f>'中分類2 (静岡)'!H17</f>
        <v>99.2</v>
      </c>
      <c r="J62" s="339">
        <f>'中分類2 (静岡)'!I17</f>
        <v>-0.4</v>
      </c>
      <c r="K62" s="346">
        <f>((I62-H62)*G62/10000)/$H$5*100</f>
        <v>-2.1470292044309714E-2</v>
      </c>
      <c r="L62" s="350">
        <f>K62/$J$5*100</f>
        <v>-0.6134369155517061</v>
      </c>
    </row>
    <row r="63" spans="1:12" ht="15.75" customHeight="1">
      <c r="A63" s="305"/>
      <c r="B63" s="314"/>
      <c r="C63" s="314"/>
      <c r="D63" s="322" t="s">
        <v>169</v>
      </c>
      <c r="E63" s="319"/>
      <c r="F63" s="328"/>
      <c r="G63" s="332">
        <f>'中分類2 (静岡)'!F18</f>
        <v>124</v>
      </c>
      <c r="H63" s="339">
        <f>'中分類2 (静岡)'!G18</f>
        <v>100.4</v>
      </c>
      <c r="I63" s="339">
        <f>'中分類2 (静岡)'!H18</f>
        <v>100.9</v>
      </c>
      <c r="J63" s="339">
        <f>'中分類2 (静岡)'!I18</f>
        <v>0.5</v>
      </c>
      <c r="K63" s="346">
        <f>((I63-H63)*G63/10000)/$H$5*100</f>
        <v>6.2437059415911388E-3</v>
      </c>
      <c r="L63" s="350">
        <f>K63/$J$5*100</f>
        <v>0.1783915983311754</v>
      </c>
    </row>
    <row r="64" spans="1:12" ht="15.75" customHeight="1">
      <c r="A64" s="307"/>
      <c r="B64" s="314"/>
      <c r="C64" s="314"/>
      <c r="D64" s="322" t="s">
        <v>64</v>
      </c>
      <c r="E64" s="319"/>
      <c r="F64" s="328"/>
      <c r="G64" s="332">
        <f>'中分類2 (静岡)'!F19</f>
        <v>95</v>
      </c>
      <c r="H64" s="339">
        <f>'中分類2 (静岡)'!G19</f>
        <v>99.1</v>
      </c>
      <c r="I64" s="339">
        <f>'中分類2 (静岡)'!H19</f>
        <v>99.6</v>
      </c>
      <c r="J64" s="339">
        <f>'中分類2 (静岡)'!I19</f>
        <v>0.5</v>
      </c>
      <c r="K64" s="346">
        <f>((I64-H64)*G64/10000)/$H$5*100</f>
        <v>4.7834843907351458E-3</v>
      </c>
      <c r="L64" s="350">
        <f>K64/$J$5*100</f>
        <v>0.13667098259243274</v>
      </c>
    </row>
    <row r="65" spans="1:12" ht="15.75" customHeight="1">
      <c r="A65" s="305"/>
      <c r="B65" s="314"/>
      <c r="C65" s="314"/>
      <c r="D65" s="322" t="s">
        <v>0</v>
      </c>
      <c r="E65" s="319"/>
      <c r="F65" s="328"/>
      <c r="G65" s="332">
        <f>'中分類2 (静岡)'!F20</f>
        <v>313</v>
      </c>
      <c r="H65" s="339">
        <f>'中分類2 (静岡)'!G20</f>
        <v>99.5</v>
      </c>
      <c r="I65" s="339">
        <f>'中分類2 (静岡)'!H20</f>
        <v>98.5</v>
      </c>
      <c r="J65" s="339">
        <f>'中分類2 (静岡)'!I20</f>
        <v>-1</v>
      </c>
      <c r="K65" s="346">
        <f>((I65-H65)*G65/10000)/$H$5*100</f>
        <v>-3.152064451158107E-2</v>
      </c>
      <c r="L65" s="350">
        <f>K65/$J$5*100</f>
        <v>-0.90058984318803059</v>
      </c>
    </row>
    <row r="66" spans="1:12" ht="15.75" customHeight="1">
      <c r="A66" s="305"/>
      <c r="F66" s="330"/>
      <c r="G66" s="333"/>
      <c r="H66" s="339"/>
      <c r="I66" s="342"/>
      <c r="J66" s="342"/>
      <c r="K66" s="347"/>
      <c r="L66" s="347"/>
    </row>
    <row r="67" spans="1:12" ht="15.75" customHeight="1">
      <c r="A67" s="305"/>
      <c r="B67" s="315" t="s">
        <v>209</v>
      </c>
      <c r="C67" s="315"/>
      <c r="D67" s="315"/>
      <c r="E67" s="315"/>
      <c r="F67" s="328"/>
      <c r="G67" s="332">
        <f>'中分類2 (静岡)'!F22</f>
        <v>1493</v>
      </c>
      <c r="H67" s="339">
        <f>'中分類2 (静岡)'!G22</f>
        <v>92.9</v>
      </c>
      <c r="I67" s="339">
        <f>'中分類2 (静岡)'!H22</f>
        <v>93.4</v>
      </c>
      <c r="J67" s="339">
        <f>'中分類2 (静岡)'!I22</f>
        <v>0.6</v>
      </c>
      <c r="K67" s="346">
        <f>((I67-H67)*G67/10000)/$H$5*100</f>
        <v>7.5176233635448134E-2</v>
      </c>
      <c r="L67" s="350">
        <f>K67/$J$5*100</f>
        <v>2.1478923895842326</v>
      </c>
    </row>
    <row r="68" spans="1:12" ht="15.75" customHeight="1">
      <c r="A68" s="305"/>
      <c r="B68" s="314"/>
      <c r="C68" s="314"/>
      <c r="D68" s="322" t="s">
        <v>176</v>
      </c>
      <c r="E68" s="319"/>
      <c r="F68" s="328"/>
      <c r="G68" s="332">
        <f>'中分類2 (静岡)'!F23</f>
        <v>146</v>
      </c>
      <c r="H68" s="339">
        <f>'中分類2 (静岡)'!G23</f>
        <v>100.3</v>
      </c>
      <c r="I68" s="339">
        <f>'中分類2 (静岡)'!H23</f>
        <v>100.4</v>
      </c>
      <c r="J68" s="339">
        <f>'中分類2 (静岡)'!I23</f>
        <v>0</v>
      </c>
      <c r="K68" s="346">
        <f>((I68-H68)*G68/10000)/$H$5*100</f>
        <v>1.4702920443102965E-3</v>
      </c>
      <c r="L68" s="350">
        <f>K68/$J$5*100</f>
        <v>4.2008344123151332E-2</v>
      </c>
    </row>
    <row r="69" spans="1:12" s="189" customFormat="1" ht="15.75" customHeight="1">
      <c r="A69" s="306"/>
      <c r="B69" s="314"/>
      <c r="C69" s="314"/>
      <c r="D69" s="322" t="s">
        <v>5</v>
      </c>
      <c r="E69" s="319"/>
      <c r="F69" s="328"/>
      <c r="G69" s="332">
        <f>'中分類2 (静岡)'!F24</f>
        <v>888</v>
      </c>
      <c r="H69" s="339">
        <f>'中分類2 (静岡)'!G24</f>
        <v>103.3</v>
      </c>
      <c r="I69" s="339">
        <f>'中分類2 (静岡)'!H24</f>
        <v>104.4</v>
      </c>
      <c r="J69" s="339">
        <f>'中分類2 (静岡)'!I24</f>
        <v>1.1000000000000001</v>
      </c>
      <c r="K69" s="346">
        <f>((I69-H69)*G69/10000)/$H$5*100</f>
        <v>9.8368580060423719E-2</v>
      </c>
      <c r="L69" s="350">
        <f>K69/$J$5*100</f>
        <v>2.810530858869249</v>
      </c>
    </row>
    <row r="70" spans="1:12" ht="15.75" customHeight="1">
      <c r="A70" s="305"/>
      <c r="B70" s="314"/>
      <c r="C70" s="314"/>
      <c r="D70" s="322" t="s">
        <v>221</v>
      </c>
      <c r="E70" s="319"/>
      <c r="F70" s="328"/>
      <c r="G70" s="332">
        <f>'中分類2 (静岡)'!F25</f>
        <v>459</v>
      </c>
      <c r="H70" s="339">
        <f>'中分類2 (静岡)'!G25</f>
        <v>70.3</v>
      </c>
      <c r="I70" s="339">
        <f>'中分類2 (静岡)'!H25</f>
        <v>69.8</v>
      </c>
      <c r="J70" s="339">
        <f>'中分類2 (静岡)'!I25</f>
        <v>-0.8</v>
      </c>
      <c r="K70" s="346">
        <f>((I70-H70)*G70/10000)/$H$5*100</f>
        <v>-2.3111782477341393E-2</v>
      </c>
      <c r="L70" s="350">
        <f>K70/$J$5*100</f>
        <v>-0.66033664220975408</v>
      </c>
    </row>
    <row r="71" spans="1:12" ht="15.75" customHeight="1">
      <c r="A71" s="305"/>
      <c r="F71" s="330"/>
      <c r="G71" s="333"/>
      <c r="H71" s="339"/>
      <c r="I71" s="342"/>
      <c r="J71" s="342"/>
      <c r="K71" s="347"/>
      <c r="L71" s="347"/>
    </row>
    <row r="72" spans="1:12" s="189" customFormat="1" ht="15.75" customHeight="1">
      <c r="A72" s="306"/>
      <c r="B72" s="315" t="s">
        <v>110</v>
      </c>
      <c r="C72" s="315"/>
      <c r="D72" s="315"/>
      <c r="E72" s="315"/>
      <c r="F72" s="328"/>
      <c r="G72" s="332">
        <f>'中分類2 (静岡)'!F27</f>
        <v>231</v>
      </c>
      <c r="H72" s="339">
        <f>'中分類2 (静岡)'!G27</f>
        <v>100.6</v>
      </c>
      <c r="I72" s="339">
        <f>'中分類2 (静岡)'!H27</f>
        <v>101.1</v>
      </c>
      <c r="J72" s="339">
        <f>'中分類2 (静岡)'!I27</f>
        <v>0.5</v>
      </c>
      <c r="K72" s="346">
        <f>((I72-H72)*G72/10000)/$H$5*100</f>
        <v>1.1631419939577038E-2</v>
      </c>
      <c r="L72" s="350">
        <f>K72/$J$5*100</f>
        <v>0.33232628398791536</v>
      </c>
    </row>
    <row r="73" spans="1:12" ht="15.75" customHeight="1">
      <c r="A73" s="305"/>
      <c r="B73" s="314"/>
      <c r="C73" s="314"/>
      <c r="D73" s="322" t="s">
        <v>69</v>
      </c>
      <c r="E73" s="319"/>
      <c r="F73" s="328"/>
      <c r="G73" s="332">
        <f>'中分類2 (静岡)'!F28</f>
        <v>137</v>
      </c>
      <c r="H73" s="339">
        <f>'中分類2 (静岡)'!G28</f>
        <v>99.6</v>
      </c>
      <c r="I73" s="339">
        <f>'中分類2 (静岡)'!H28</f>
        <v>99.9</v>
      </c>
      <c r="J73" s="339">
        <f>'中分類2 (静岡)'!I28</f>
        <v>0.4</v>
      </c>
      <c r="K73" s="346">
        <f>((I73-H73)*G73/10000)/$H$5*100</f>
        <v>4.1389728096678314E-3</v>
      </c>
      <c r="L73" s="350">
        <f>K73/$J$5*100</f>
        <v>0.11825636599050947</v>
      </c>
    </row>
    <row r="74" spans="1:12" ht="15.75" customHeight="1">
      <c r="A74" s="305"/>
      <c r="B74" s="316"/>
      <c r="C74" s="316"/>
      <c r="D74" s="322" t="s">
        <v>223</v>
      </c>
      <c r="E74" s="319"/>
      <c r="F74" s="328"/>
      <c r="G74" s="332">
        <f>'中分類2 (静岡)'!F29</f>
        <v>8</v>
      </c>
      <c r="H74" s="339">
        <f>'中分類2 (静岡)'!G29</f>
        <v>100.3</v>
      </c>
      <c r="I74" s="339">
        <f>'中分類2 (静岡)'!H29</f>
        <v>104.2</v>
      </c>
      <c r="J74" s="339">
        <f>'中分類2 (静岡)'!I29</f>
        <v>3.8</v>
      </c>
      <c r="K74" s="346">
        <f>((I74-H74)*G74/10000)/$H$5*100</f>
        <v>3.1419939577039327E-3</v>
      </c>
      <c r="L74" s="350">
        <f>K74/$J$5*100</f>
        <v>8.9771255934398081E-2</v>
      </c>
    </row>
    <row r="75" spans="1:12" ht="15.75" customHeight="1">
      <c r="A75" s="305"/>
      <c r="B75" s="314"/>
      <c r="C75" s="314"/>
      <c r="D75" s="322" t="s">
        <v>224</v>
      </c>
      <c r="E75" s="319"/>
      <c r="F75" s="328"/>
      <c r="G75" s="332">
        <f>'中分類2 (静岡)'!F30</f>
        <v>86</v>
      </c>
      <c r="H75" s="339">
        <f>'中分類2 (静岡)'!G30</f>
        <v>102.2</v>
      </c>
      <c r="I75" s="339">
        <f>'中分類2 (静岡)'!H30</f>
        <v>102.7</v>
      </c>
      <c r="J75" s="339">
        <f>'中分類2 (静岡)'!I30</f>
        <v>0.4</v>
      </c>
      <c r="K75" s="346">
        <f>((I75-H75)*G75/10000)/$H$5*100</f>
        <v>4.33031218529708E-3</v>
      </c>
      <c r="L75" s="350">
        <f>K75/$J$5*100</f>
        <v>0.12372320529420229</v>
      </c>
    </row>
    <row r="76" spans="1:12" ht="15.75" customHeight="1">
      <c r="A76" s="305"/>
      <c r="F76" s="330"/>
      <c r="G76" s="333"/>
      <c r="H76" s="339"/>
      <c r="I76" s="342"/>
      <c r="J76" s="342"/>
      <c r="K76" s="347"/>
      <c r="L76" s="347"/>
    </row>
    <row r="77" spans="1:12" ht="15.75" customHeight="1">
      <c r="A77" s="305"/>
      <c r="B77" s="315" t="s">
        <v>225</v>
      </c>
      <c r="C77" s="315"/>
      <c r="D77" s="315"/>
      <c r="E77" s="315"/>
      <c r="F77" s="328"/>
      <c r="G77" s="332">
        <f>'中分類2 (静岡)'!F32</f>
        <v>895</v>
      </c>
      <c r="H77" s="339">
        <f>'中分類2 (静岡)'!G32</f>
        <v>101.4</v>
      </c>
      <c r="I77" s="339">
        <f>'中分類2 (静岡)'!H32</f>
        <v>103.5</v>
      </c>
      <c r="J77" s="339">
        <f>'中分類2 (静岡)'!I32</f>
        <v>2.1</v>
      </c>
      <c r="K77" s="346">
        <f>((I77-H77)*G77/10000)/$H$5*100</f>
        <v>0.18927492447129859</v>
      </c>
      <c r="L77" s="350">
        <f>K77/$J$5*100</f>
        <v>5.4078549848942457</v>
      </c>
    </row>
    <row r="78" spans="1:12" ht="15.75" customHeight="1">
      <c r="A78" s="305"/>
      <c r="B78" s="314"/>
      <c r="C78" s="314"/>
      <c r="D78" s="322" t="s">
        <v>227</v>
      </c>
      <c r="E78" s="319"/>
      <c r="F78" s="328"/>
      <c r="G78" s="332">
        <f>'中分類2 (静岡)'!F33</f>
        <v>98</v>
      </c>
      <c r="H78" s="339">
        <f>'中分類2 (静岡)'!G33</f>
        <v>99.5</v>
      </c>
      <c r="I78" s="339">
        <f>'中分類2 (静岡)'!H33</f>
        <v>103.8</v>
      </c>
      <c r="J78" s="339">
        <f>'中分類2 (静岡)'!I33</f>
        <v>4.4000000000000004</v>
      </c>
      <c r="K78" s="346">
        <f>((I78-H78)*G78/10000)/$H$5*100</f>
        <v>4.2437059415911353E-2</v>
      </c>
      <c r="L78" s="350">
        <f>K78/$J$5*100</f>
        <v>1.2124874118831814</v>
      </c>
    </row>
    <row r="79" spans="1:12" ht="15.75" customHeight="1">
      <c r="A79" s="305"/>
      <c r="B79" s="314"/>
      <c r="C79" s="314"/>
      <c r="D79" s="322" t="s">
        <v>190</v>
      </c>
      <c r="E79" s="319"/>
      <c r="F79" s="328"/>
      <c r="G79" s="332">
        <f>'中分類2 (静岡)'!F34</f>
        <v>196</v>
      </c>
      <c r="H79" s="339">
        <f>'中分類2 (静岡)'!G34</f>
        <v>99.7</v>
      </c>
      <c r="I79" s="339">
        <f>'中分類2 (静岡)'!H34</f>
        <v>104.7</v>
      </c>
      <c r="J79" s="339">
        <f>'中分類2 (静岡)'!I34</f>
        <v>5.0999999999999996</v>
      </c>
      <c r="K79" s="346">
        <f>((I79-H79)*G79/10000)/$H$5*100</f>
        <v>9.8690835850956699E-2</v>
      </c>
      <c r="L79" s="350">
        <f>K79/$J$5*100</f>
        <v>2.8197381671701915</v>
      </c>
    </row>
    <row r="80" spans="1:12" ht="15.75" customHeight="1">
      <c r="A80" s="305"/>
      <c r="B80" s="316"/>
      <c r="C80" s="316"/>
      <c r="D80" s="322" t="s">
        <v>92</v>
      </c>
      <c r="E80" s="319"/>
      <c r="F80" s="328"/>
      <c r="G80" s="332">
        <f>'中分類2 (静岡)'!F35</f>
        <v>118</v>
      </c>
      <c r="H80" s="339">
        <f>'中分類2 (静岡)'!G35</f>
        <v>102.6</v>
      </c>
      <c r="I80" s="339">
        <f>'中分類2 (静岡)'!H35</f>
        <v>103.4</v>
      </c>
      <c r="J80" s="339">
        <f>'中分類2 (静岡)'!I35</f>
        <v>0.8</v>
      </c>
      <c r="K80" s="346">
        <f>((I80-H80)*G80/10000)/$H$5*100</f>
        <v>9.5065458207453518E-3</v>
      </c>
      <c r="L80" s="350">
        <f>K80/$J$5*100</f>
        <v>0.27161559487843862</v>
      </c>
    </row>
    <row r="81" spans="1:12" s="189" customFormat="1" ht="15.75" customHeight="1">
      <c r="A81" s="306"/>
      <c r="B81" s="314"/>
      <c r="C81" s="314"/>
      <c r="D81" s="322" t="s">
        <v>228</v>
      </c>
      <c r="E81" s="319"/>
      <c r="F81" s="328"/>
      <c r="G81" s="332">
        <f>'中分類2 (静岡)'!F36</f>
        <v>483</v>
      </c>
      <c r="H81" s="339">
        <f>'中分類2 (静岡)'!G36</f>
        <v>102.1</v>
      </c>
      <c r="I81" s="339">
        <f>'中分類2 (静岡)'!H36</f>
        <v>102.9</v>
      </c>
      <c r="J81" s="339">
        <f>'中分類2 (静岡)'!I36</f>
        <v>0.8</v>
      </c>
      <c r="K81" s="346">
        <f>((I81-H81)*G81/10000)/$H$5*100</f>
        <v>3.8912386706949194E-2</v>
      </c>
      <c r="L81" s="350">
        <f>K81/$J$5*100</f>
        <v>1.1117824773414056</v>
      </c>
    </row>
    <row r="82" spans="1:12" ht="15.75" customHeight="1">
      <c r="A82" s="305"/>
      <c r="B82" s="314"/>
      <c r="C82" s="314"/>
      <c r="D82" s="319"/>
      <c r="E82" s="319"/>
      <c r="F82" s="328"/>
      <c r="G82" s="332"/>
      <c r="H82" s="339"/>
      <c r="I82" s="339"/>
      <c r="J82" s="339"/>
      <c r="K82" s="346"/>
      <c r="L82" s="350"/>
    </row>
    <row r="83" spans="1:12" ht="15.75" customHeight="1">
      <c r="A83" s="305"/>
      <c r="B83" s="315" t="s">
        <v>229</v>
      </c>
      <c r="C83" s="315"/>
      <c r="D83" s="315"/>
      <c r="E83" s="315"/>
      <c r="F83" s="328"/>
      <c r="G83" s="332">
        <f>'中分類2 (静岡)'!F38</f>
        <v>613</v>
      </c>
      <c r="H83" s="339">
        <f>'中分類2 (静岡)'!G38</f>
        <v>101.9</v>
      </c>
      <c r="I83" s="339">
        <f>'中分類2 (静岡)'!H38</f>
        <v>102.7</v>
      </c>
      <c r="J83" s="339">
        <f>'中分類2 (静岡)'!I38</f>
        <v>0.8</v>
      </c>
      <c r="K83" s="346">
        <f t="shared" ref="K83:K88" si="6">((I83-H83)*G83/10000)/$H$5*100</f>
        <v>4.9385699899294887E-2</v>
      </c>
      <c r="L83" s="350">
        <f t="shared" ref="L83:L88" si="7">K83/$J$5*100</f>
        <v>1.4110199971227111</v>
      </c>
    </row>
    <row r="84" spans="1:12" ht="15.75" customHeight="1">
      <c r="A84" s="307"/>
      <c r="B84" s="314"/>
      <c r="C84" s="314"/>
      <c r="D84" s="322" t="s">
        <v>230</v>
      </c>
      <c r="E84" s="319"/>
      <c r="F84" s="328"/>
      <c r="G84" s="332">
        <f>'中分類2 (静岡)'!F39</f>
        <v>105</v>
      </c>
      <c r="H84" s="339">
        <f>'中分類2 (静岡)'!G39</f>
        <v>102</v>
      </c>
      <c r="I84" s="339">
        <f>'中分類2 (静岡)'!H39</f>
        <v>102.3</v>
      </c>
      <c r="J84" s="339">
        <f>'中分類2 (静岡)'!I39</f>
        <v>0.3</v>
      </c>
      <c r="K84" s="346">
        <f t="shared" si="6"/>
        <v>3.1722054380664351E-3</v>
      </c>
      <c r="L84" s="350">
        <f t="shared" si="7"/>
        <v>9.0634441087612441E-2</v>
      </c>
    </row>
    <row r="85" spans="1:12" ht="15.75" customHeight="1">
      <c r="A85" s="307"/>
      <c r="B85" s="314"/>
      <c r="C85" s="314"/>
      <c r="D85" s="322" t="s">
        <v>232</v>
      </c>
      <c r="E85" s="319"/>
      <c r="F85" s="328"/>
      <c r="G85" s="332">
        <f>'中分類2 (静岡)'!F40</f>
        <v>151</v>
      </c>
      <c r="H85" s="339">
        <f>'中分類2 (静岡)'!G40</f>
        <v>99.8</v>
      </c>
      <c r="I85" s="339">
        <f>'中分類2 (静岡)'!H40</f>
        <v>99.4</v>
      </c>
      <c r="J85" s="339">
        <f>'中分類2 (静岡)'!I40</f>
        <v>-0.4</v>
      </c>
      <c r="K85" s="346">
        <f t="shared" si="6"/>
        <v>-6.0825780463241398E-3</v>
      </c>
      <c r="L85" s="350">
        <f t="shared" si="7"/>
        <v>-0.17378794418068971</v>
      </c>
    </row>
    <row r="86" spans="1:12" ht="15.75" customHeight="1">
      <c r="A86" s="305"/>
      <c r="B86" s="314"/>
      <c r="C86" s="314"/>
      <c r="D86" s="322" t="s">
        <v>336</v>
      </c>
      <c r="E86" s="319"/>
      <c r="F86" s="328"/>
      <c r="G86" s="332">
        <f>'中分類2 (静岡)'!F41</f>
        <v>72</v>
      </c>
      <c r="H86" s="339">
        <f>'中分類2 (静岡)'!G41</f>
        <v>103.4</v>
      </c>
      <c r="I86" s="339">
        <f>'中分類2 (静岡)'!H41</f>
        <v>107.1</v>
      </c>
      <c r="J86" s="339">
        <f>'中分類2 (静岡)'!I41</f>
        <v>3.6</v>
      </c>
      <c r="K86" s="346">
        <f t="shared" si="6"/>
        <v>2.682779456193345E-2</v>
      </c>
      <c r="L86" s="350">
        <f t="shared" si="7"/>
        <v>0.76650841605524145</v>
      </c>
    </row>
    <row r="87" spans="1:12" ht="15.75" customHeight="1">
      <c r="A87" s="305"/>
      <c r="B87" s="316"/>
      <c r="C87" s="316"/>
      <c r="D87" s="322" t="s">
        <v>236</v>
      </c>
      <c r="E87" s="319"/>
      <c r="F87" s="328"/>
      <c r="G87" s="332">
        <f>'中分類2 (静岡)'!F42</f>
        <v>33</v>
      </c>
      <c r="H87" s="339">
        <f>'中分類2 (静岡)'!G42</f>
        <v>110.2</v>
      </c>
      <c r="I87" s="339">
        <f>'中分類2 (静岡)'!H42</f>
        <v>113.8</v>
      </c>
      <c r="J87" s="339">
        <f>'中分類2 (静岡)'!I42</f>
        <v>3.3</v>
      </c>
      <c r="K87" s="346">
        <f t="shared" si="6"/>
        <v>1.1963746223564935E-2</v>
      </c>
      <c r="L87" s="350">
        <f t="shared" si="7"/>
        <v>0.34182132067328386</v>
      </c>
    </row>
    <row r="88" spans="1:12" ht="15.75" customHeight="1">
      <c r="A88" s="305"/>
      <c r="B88" s="314"/>
      <c r="C88" s="314"/>
      <c r="D88" s="322" t="s">
        <v>106</v>
      </c>
      <c r="E88" s="319"/>
      <c r="F88" s="328"/>
      <c r="G88" s="332">
        <f>'中分類2 (静岡)'!F43</f>
        <v>252</v>
      </c>
      <c r="H88" s="339">
        <f>'中分類2 (静岡)'!G43</f>
        <v>101.6</v>
      </c>
      <c r="I88" s="339">
        <f>'中分類2 (静岡)'!H43</f>
        <v>102.1</v>
      </c>
      <c r="J88" s="339">
        <f>'中分類2 (静岡)'!I43</f>
        <v>0.5</v>
      </c>
      <c r="K88" s="346">
        <f t="shared" si="6"/>
        <v>1.2688821752265862E-2</v>
      </c>
      <c r="L88" s="350">
        <f t="shared" si="7"/>
        <v>0.36253776435045321</v>
      </c>
    </row>
    <row r="89" spans="1:12" ht="15.75" customHeight="1">
      <c r="A89" s="305"/>
      <c r="B89" s="314"/>
      <c r="C89" s="314"/>
      <c r="D89" s="319"/>
      <c r="E89" s="319"/>
      <c r="F89" s="328"/>
      <c r="G89" s="332"/>
      <c r="H89" s="339"/>
      <c r="I89" s="339"/>
      <c r="J89" s="339"/>
      <c r="K89" s="346"/>
      <c r="L89" s="350"/>
    </row>
    <row r="90" spans="1:12" ht="15.75" customHeight="1">
      <c r="A90" s="305"/>
      <c r="B90" s="314"/>
      <c r="C90" s="314"/>
      <c r="D90" s="314"/>
      <c r="E90" s="314"/>
      <c r="F90" s="328"/>
      <c r="G90" s="332"/>
      <c r="H90" s="339"/>
      <c r="I90" s="339"/>
      <c r="J90" s="339"/>
      <c r="K90" s="346"/>
      <c r="L90" s="350"/>
    </row>
    <row r="91" spans="1:12" ht="15.75" customHeight="1">
      <c r="A91" s="305"/>
      <c r="B91" s="73" t="s">
        <v>47</v>
      </c>
      <c r="C91" s="73"/>
      <c r="D91" s="73"/>
      <c r="E91" s="73"/>
      <c r="F91" s="328"/>
      <c r="G91" s="332"/>
      <c r="H91" s="339"/>
      <c r="I91" s="339"/>
      <c r="J91" s="339"/>
      <c r="K91" s="346"/>
      <c r="L91" s="350"/>
    </row>
    <row r="92" spans="1:12" ht="15.75" customHeight="1">
      <c r="A92" s="305"/>
      <c r="B92" s="73" t="s">
        <v>238</v>
      </c>
      <c r="C92" s="73"/>
      <c r="D92" s="73"/>
      <c r="E92" s="73"/>
      <c r="F92" s="328"/>
      <c r="G92" s="332">
        <f>'中分類2 (静岡)'!F46</f>
        <v>320</v>
      </c>
      <c r="H92" s="339">
        <f>'中分類2 (静岡)'!G46</f>
        <v>100.5</v>
      </c>
      <c r="I92" s="339">
        <f>'中分類2 (静岡)'!H46</f>
        <v>101.1</v>
      </c>
      <c r="J92" s="339">
        <f>'中分類2 (静岡)'!I46</f>
        <v>0.6</v>
      </c>
      <c r="K92" s="346">
        <f>((I92-H92)*G92/10000)/$H$5*100</f>
        <v>1.9335347432023985E-2</v>
      </c>
      <c r="L92" s="350">
        <f>K92/$J$5*100</f>
        <v>0.55243849805782808</v>
      </c>
    </row>
    <row r="93" spans="1:12" ht="15.75" customHeight="1">
      <c r="A93" s="305"/>
      <c r="B93" s="73" t="s">
        <v>239</v>
      </c>
      <c r="C93" s="73"/>
      <c r="D93" s="73"/>
      <c r="E93" s="73"/>
      <c r="F93" s="328"/>
      <c r="G93" s="332">
        <f>'中分類2 (静岡)'!F47</f>
        <v>728</v>
      </c>
      <c r="H93" s="339">
        <f>'中分類2 (静岡)'!G47</f>
        <v>107.3</v>
      </c>
      <c r="I93" s="339">
        <f>'中分類2 (静岡)'!H47</f>
        <v>126.2</v>
      </c>
      <c r="J93" s="339">
        <f>'中分類2 (静岡)'!I47</f>
        <v>17.7</v>
      </c>
      <c r="K93" s="346">
        <f>((I93-H93)*G93/10000)/$H$5*100</f>
        <v>1.3856193353474326</v>
      </c>
      <c r="L93" s="350">
        <f>K93/$J$5*100</f>
        <v>39.589123867069503</v>
      </c>
    </row>
    <row r="94" spans="1:12" ht="15.75" customHeight="1">
      <c r="A94" s="305"/>
      <c r="B94" s="73" t="s">
        <v>240</v>
      </c>
      <c r="C94" s="73"/>
      <c r="D94" s="73"/>
      <c r="E94" s="73"/>
      <c r="F94" s="328"/>
      <c r="G94" s="332">
        <f>'中分類2 (静岡)'!F48</f>
        <v>503</v>
      </c>
      <c r="H94" s="339">
        <f>'中分類2 (静岡)'!G48</f>
        <v>73.8</v>
      </c>
      <c r="I94" s="339">
        <f>'中分類2 (静岡)'!H48</f>
        <v>70.8</v>
      </c>
      <c r="J94" s="339">
        <f>'中分類2 (静岡)'!I48</f>
        <v>-4</v>
      </c>
      <c r="K94" s="346">
        <f>((I94-H94)*G94/10000)/$H$5*100</f>
        <v>-0.15196374622356495</v>
      </c>
      <c r="L94" s="350">
        <f>K94/$J$5*100</f>
        <v>-4.3418213206732847</v>
      </c>
    </row>
    <row r="95" spans="1:12" ht="15.75" customHeight="1">
      <c r="A95" s="308"/>
      <c r="B95" s="317" t="s">
        <v>241</v>
      </c>
      <c r="C95" s="317"/>
      <c r="D95" s="317"/>
      <c r="E95" s="317"/>
      <c r="F95" s="331"/>
      <c r="G95" s="334">
        <f>'中分類2 (静岡)'!F49</f>
        <v>937</v>
      </c>
      <c r="H95" s="340">
        <f>'中分類2 (静岡)'!G49</f>
        <v>101.3</v>
      </c>
      <c r="I95" s="340">
        <f>'中分類2 (静岡)'!H49</f>
        <v>103.2</v>
      </c>
      <c r="J95" s="340">
        <f>'中分類2 (静岡)'!I49</f>
        <v>1.9</v>
      </c>
      <c r="K95" s="348">
        <f>((I95-H95)*G95/10000)/$H$5*100</f>
        <v>0.17928499496475384</v>
      </c>
      <c r="L95" s="351">
        <f>K95/$J$5*100</f>
        <v>5.1224284275643956</v>
      </c>
    </row>
    <row r="96" spans="1:12" ht="15.75" customHeight="1"/>
  </sheetData>
  <mergeCells count="4">
    <mergeCell ref="K2:L2"/>
    <mergeCell ref="J3:L3"/>
    <mergeCell ref="C9:E9"/>
    <mergeCell ref="G2:G4"/>
  </mergeCells>
  <phoneticPr fontId="20"/>
  <printOptions horizontalCentered="1"/>
  <pageMargins left="0.98425196850393704" right="0.59055118110236227" top="0.19685039370078741" bottom="0.19685039370078741" header="0.78740157480314965" footer="0.51181102362204722"/>
  <pageSetup paperSize="8" scale="85" orientation="portrait" r:id="rId1"/>
  <headerFooter alignWithMargins="0">
    <oddHeader>&amp;R元データ</oddHeader>
    <oddFooter>&amp;C&amp;"ＭＳ Ｐ明朝,標準"8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M96"/>
  <sheetViews>
    <sheetView view="pageBreakPreview" zoomScaleSheetLayoutView="100" workbookViewId="0">
      <pane xSplit="6" ySplit="5" topLeftCell="G6" activePane="bottomRight" state="frozen"/>
      <selection pane="topRight"/>
      <selection pane="bottomLeft"/>
      <selection pane="bottomRight" activeCell="J59" sqref="J59"/>
    </sheetView>
  </sheetViews>
  <sheetFormatPr defaultColWidth="9" defaultRowHeight="14.5" customHeight="1"/>
  <cols>
    <col min="1" max="4" width="1.90625" style="299" customWidth="1"/>
    <col min="5" max="5" width="20.90625" style="299" customWidth="1"/>
    <col min="6" max="6" width="2.08984375" style="299" customWidth="1"/>
    <col min="7" max="7" width="8.08984375" style="166" customWidth="1"/>
    <col min="8" max="10" width="8.08984375" style="167" customWidth="1"/>
    <col min="11" max="12" width="8.08984375" style="300" customWidth="1"/>
    <col min="13" max="13" width="2.08984375" style="167" customWidth="1"/>
    <col min="14" max="14" width="3.453125" style="167" customWidth="1"/>
    <col min="15" max="15" width="3" style="167" customWidth="1"/>
    <col min="16" max="16" width="4" style="167" customWidth="1"/>
    <col min="17" max="17" width="9" style="167" bestFit="1"/>
    <col min="18" max="16384" width="9" style="167"/>
  </cols>
  <sheetData>
    <row r="1" spans="1:13" ht="17.149999999999999" customHeight="1">
      <c r="B1" s="309"/>
      <c r="C1" s="318"/>
      <c r="D1" s="318"/>
      <c r="E1" s="318"/>
      <c r="F1" s="318"/>
      <c r="G1" s="186"/>
      <c r="I1" s="195"/>
      <c r="J1" s="195"/>
    </row>
    <row r="2" spans="1:13" s="168" customFormat="1" ht="13.5" customHeight="1">
      <c r="A2" s="301"/>
      <c r="B2" s="310"/>
      <c r="C2" s="310"/>
      <c r="D2" s="310"/>
      <c r="E2" s="310"/>
      <c r="F2" s="324"/>
      <c r="G2" s="529" t="s">
        <v>181</v>
      </c>
      <c r="H2" s="335" t="s">
        <v>93</v>
      </c>
      <c r="I2" s="341" t="s">
        <v>93</v>
      </c>
      <c r="J2" s="343"/>
      <c r="K2" s="523"/>
      <c r="L2" s="524"/>
    </row>
    <row r="3" spans="1:13" s="168" customFormat="1" ht="13.5" customHeight="1">
      <c r="A3" s="302"/>
      <c r="B3" s="311"/>
      <c r="C3" s="311"/>
      <c r="D3" s="311"/>
      <c r="E3" s="311" t="s">
        <v>157</v>
      </c>
      <c r="F3" s="325"/>
      <c r="G3" s="530"/>
      <c r="H3" s="336" t="s">
        <v>207</v>
      </c>
      <c r="I3" s="336" t="s">
        <v>333</v>
      </c>
      <c r="J3" s="525" t="s">
        <v>272</v>
      </c>
      <c r="K3" s="526"/>
      <c r="L3" s="527"/>
    </row>
    <row r="4" spans="1:13" s="168" customFormat="1" ht="13.5" customHeight="1">
      <c r="A4" s="303"/>
      <c r="B4" s="312"/>
      <c r="C4" s="312"/>
      <c r="D4" s="312"/>
      <c r="E4" s="312"/>
      <c r="F4" s="326"/>
      <c r="G4" s="531"/>
      <c r="H4" s="337"/>
      <c r="I4" s="337"/>
      <c r="J4" s="344" t="s">
        <v>254</v>
      </c>
      <c r="K4" s="70" t="s">
        <v>85</v>
      </c>
      <c r="L4" s="70" t="s">
        <v>27</v>
      </c>
    </row>
    <row r="5" spans="1:13" s="189" customFormat="1" ht="15.75" customHeight="1">
      <c r="A5" s="304"/>
      <c r="B5" s="313" t="s">
        <v>248</v>
      </c>
      <c r="C5" s="313"/>
      <c r="D5" s="313"/>
      <c r="E5" s="313"/>
      <c r="F5" s="327"/>
      <c r="G5" s="332">
        <f>'中分類1（浜松）'!F6</f>
        <v>10000</v>
      </c>
      <c r="H5" s="338">
        <f>'中分類1（浜松）'!G6</f>
        <v>100.5</v>
      </c>
      <c r="I5" s="338">
        <f>'中分類1（浜松）'!H6</f>
        <v>104</v>
      </c>
      <c r="J5" s="338">
        <f>'中分類1（浜松）'!I6</f>
        <v>3.5</v>
      </c>
      <c r="K5" s="345" t="s">
        <v>68</v>
      </c>
      <c r="L5" s="349">
        <v>100</v>
      </c>
    </row>
    <row r="6" spans="1:13" ht="15.75" customHeight="1">
      <c r="A6" s="305"/>
      <c r="B6" s="314"/>
      <c r="C6" s="319" t="s">
        <v>256</v>
      </c>
      <c r="D6" s="319"/>
      <c r="E6" s="319"/>
      <c r="F6" s="328"/>
      <c r="G6" s="332">
        <f>'中分類1（浜松）'!F7</f>
        <v>9609</v>
      </c>
      <c r="H6" s="339">
        <f>'中分類1（浜松）'!G7</f>
        <v>100.4</v>
      </c>
      <c r="I6" s="339">
        <f>'中分類1（浜松）'!H7</f>
        <v>103.8</v>
      </c>
      <c r="J6" s="339">
        <f>'中分類1（浜松）'!I7</f>
        <v>3.4</v>
      </c>
      <c r="K6" s="346">
        <f>((I6-H6)*G6/10000)/$H$5*100</f>
        <v>3.2508059701492451</v>
      </c>
      <c r="L6" s="350">
        <f>K6/$J$5*100</f>
        <v>92.880170575692716</v>
      </c>
    </row>
    <row r="7" spans="1:13" ht="15.75" customHeight="1">
      <c r="A7" s="305"/>
      <c r="B7" s="314"/>
      <c r="C7" s="319" t="s">
        <v>212</v>
      </c>
      <c r="D7" s="319"/>
      <c r="E7" s="319"/>
      <c r="F7" s="328"/>
      <c r="G7" s="332">
        <f>'中分類1（浜松）'!F8</f>
        <v>8472</v>
      </c>
      <c r="H7" s="339">
        <f>'中分類1（浜松）'!G8</f>
        <v>99.8</v>
      </c>
      <c r="I7" s="339">
        <f>'中分類1（浜松）'!H8</f>
        <v>103.7</v>
      </c>
      <c r="J7" s="339">
        <f>'中分類1（浜松）'!I8</f>
        <v>3.9</v>
      </c>
      <c r="K7" s="346">
        <f>((I7-H7)*G7/10000)/$H$5*100</f>
        <v>3.2876417910447806</v>
      </c>
      <c r="L7" s="350">
        <f>K7/$J$5*100</f>
        <v>93.932622601279448</v>
      </c>
    </row>
    <row r="8" spans="1:13" ht="15.75" customHeight="1">
      <c r="A8" s="305"/>
      <c r="B8" s="314"/>
      <c r="C8" s="320" t="s">
        <v>249</v>
      </c>
      <c r="D8" s="319"/>
      <c r="E8" s="319"/>
      <c r="F8" s="328"/>
      <c r="G8" s="332">
        <f>'中分類1（浜松）'!F9</f>
        <v>8081</v>
      </c>
      <c r="H8" s="339">
        <f>'中分類1（浜松）'!G9</f>
        <v>99.7</v>
      </c>
      <c r="I8" s="339">
        <f>'中分類1（浜松）'!H9</f>
        <v>103.4</v>
      </c>
      <c r="J8" s="339">
        <f>'中分類1（浜松）'!I9</f>
        <v>3.7</v>
      </c>
      <c r="K8" s="346">
        <f>((I8-H8)*G8/10000)/$H$5*100</f>
        <v>2.9750945273631864</v>
      </c>
      <c r="L8" s="350">
        <f>K8/$J$5*100</f>
        <v>85.002700781805331</v>
      </c>
    </row>
    <row r="9" spans="1:13" ht="15.75" customHeight="1">
      <c r="A9" s="305"/>
      <c r="B9" s="314"/>
      <c r="C9" s="500" t="s">
        <v>29</v>
      </c>
      <c r="D9" s="528"/>
      <c r="E9" s="528"/>
      <c r="F9" s="328"/>
      <c r="G9" s="332">
        <f>'中分類1（浜松）'!F10</f>
        <v>8863</v>
      </c>
      <c r="H9" s="339">
        <f>'中分類1（浜松）'!G10</f>
        <v>99.7</v>
      </c>
      <c r="I9" s="339">
        <f>'中分類1（浜松）'!H10</f>
        <v>101.9</v>
      </c>
      <c r="J9" s="339">
        <f>'中分類1（浜松）'!I10</f>
        <v>2.2000000000000002</v>
      </c>
      <c r="K9" s="346">
        <f>((I9-H9)*G9/10000)/$H$5*100</f>
        <v>1.9401592039801019</v>
      </c>
      <c r="L9" s="350">
        <f>K9/$J$5*100</f>
        <v>55.433120113717194</v>
      </c>
    </row>
    <row r="10" spans="1:13" ht="14.5" customHeight="1">
      <c r="A10" s="305"/>
      <c r="C10" s="320" t="s">
        <v>79</v>
      </c>
      <c r="D10" s="321"/>
      <c r="E10" s="321"/>
      <c r="F10" s="328"/>
      <c r="G10" s="332">
        <f>'中分類1（浜松）'!F11</f>
        <v>6712</v>
      </c>
      <c r="H10" s="339">
        <f>'中分類1（浜松）'!G11</f>
        <v>99.5</v>
      </c>
      <c r="I10" s="339">
        <f>'中分類1（浜松）'!H11</f>
        <v>101</v>
      </c>
      <c r="J10" s="339">
        <f>'中分類1（浜松）'!I11</f>
        <v>1.5</v>
      </c>
      <c r="K10" s="346">
        <f>((I10-H10)*G10/10000)/$H$5*100</f>
        <v>1.0017910447761191</v>
      </c>
      <c r="L10" s="350">
        <f>K10/$J$5*100</f>
        <v>28.622601279317688</v>
      </c>
      <c r="M10" s="352"/>
    </row>
    <row r="11" spans="1:13" ht="15.75" customHeight="1">
      <c r="A11" s="305"/>
      <c r="B11" s="314"/>
      <c r="C11" s="314"/>
      <c r="D11" s="314"/>
      <c r="E11" s="314"/>
      <c r="F11" s="328"/>
      <c r="G11" s="332"/>
      <c r="H11" s="339"/>
      <c r="I11" s="339"/>
      <c r="J11" s="339"/>
      <c r="K11" s="346"/>
      <c r="L11" s="350"/>
    </row>
    <row r="12" spans="1:13" s="189" customFormat="1" ht="15.75" customHeight="1">
      <c r="A12" s="306"/>
      <c r="B12" s="315" t="s">
        <v>3</v>
      </c>
      <c r="C12" s="315"/>
      <c r="D12" s="315"/>
      <c r="E12" s="315"/>
      <c r="F12" s="329"/>
      <c r="G12" s="332">
        <f>'中分類1（浜松）'!F13</f>
        <v>2621</v>
      </c>
      <c r="H12" s="339">
        <f>'中分類1（浜松）'!G13</f>
        <v>100.5</v>
      </c>
      <c r="I12" s="339">
        <f>'中分類1（浜松）'!H13</f>
        <v>105.2</v>
      </c>
      <c r="J12" s="339">
        <f>'中分類1（浜松）'!I13</f>
        <v>4.7</v>
      </c>
      <c r="K12" s="346">
        <f t="shared" ref="K12:K29" si="0">((I12-H12)*G12/10000)/$H$5*100</f>
        <v>1.2257412935323393</v>
      </c>
      <c r="L12" s="350">
        <f t="shared" ref="L12:L29" si="1">K12/$J$5*100</f>
        <v>35.021179815209699</v>
      </c>
    </row>
    <row r="13" spans="1:13" ht="15.75" customHeight="1">
      <c r="A13" s="305"/>
      <c r="B13" s="314"/>
      <c r="C13" s="319" t="s">
        <v>23</v>
      </c>
      <c r="D13" s="319"/>
      <c r="E13" s="319"/>
      <c r="F13" s="328"/>
      <c r="G13" s="332">
        <f>'中分類1（浜松）'!F14</f>
        <v>391</v>
      </c>
      <c r="H13" s="339">
        <f>'中分類1（浜松）'!G14</f>
        <v>101.9</v>
      </c>
      <c r="I13" s="339">
        <f>'中分類1（浜松）'!H14</f>
        <v>109.1</v>
      </c>
      <c r="J13" s="339">
        <f>'中分類1（浜松）'!I14</f>
        <v>7.1</v>
      </c>
      <c r="K13" s="346">
        <f t="shared" si="0"/>
        <v>0.28011940298507415</v>
      </c>
      <c r="L13" s="350">
        <f t="shared" si="1"/>
        <v>8.0034115138592608</v>
      </c>
    </row>
    <row r="14" spans="1:13" ht="15.75" customHeight="1">
      <c r="A14" s="305"/>
      <c r="B14" s="314"/>
      <c r="C14" s="319" t="s">
        <v>245</v>
      </c>
      <c r="D14" s="319"/>
      <c r="E14" s="319"/>
      <c r="F14" s="328"/>
      <c r="G14" s="332">
        <f>'中分類1（浜松）'!F15</f>
        <v>2231</v>
      </c>
      <c r="H14" s="339">
        <f>'中分類1（浜松）'!G15</f>
        <v>100.2</v>
      </c>
      <c r="I14" s="339">
        <f>'中分類1（浜松）'!H15</f>
        <v>104.6</v>
      </c>
      <c r="J14" s="339">
        <f>'中分類1（浜松）'!I15</f>
        <v>4.3</v>
      </c>
      <c r="K14" s="346">
        <f t="shared" si="0"/>
        <v>0.97675621890547082</v>
      </c>
      <c r="L14" s="350">
        <f t="shared" si="1"/>
        <v>27.907320540156309</v>
      </c>
    </row>
    <row r="15" spans="1:13" ht="15.75" customHeight="1">
      <c r="A15" s="305"/>
      <c r="D15" s="322" t="s">
        <v>99</v>
      </c>
      <c r="E15" s="319"/>
      <c r="F15" s="328"/>
      <c r="G15" s="332">
        <f>'中分類1（浜松）'!F16</f>
        <v>222</v>
      </c>
      <c r="H15" s="339">
        <f>'中分類1（浜松）'!G16</f>
        <v>98.4</v>
      </c>
      <c r="I15" s="339">
        <f>'中分類1（浜松）'!H16</f>
        <v>104.9</v>
      </c>
      <c r="J15" s="339">
        <f>'中分類1（浜松）'!I16</f>
        <v>6.7</v>
      </c>
      <c r="K15" s="346">
        <f t="shared" si="0"/>
        <v>0.14358208955223883</v>
      </c>
      <c r="L15" s="350">
        <f t="shared" si="1"/>
        <v>4.1023454157782524</v>
      </c>
    </row>
    <row r="16" spans="1:13" ht="15.75" customHeight="1">
      <c r="A16" s="305"/>
      <c r="B16" s="314"/>
      <c r="C16" s="314"/>
      <c r="D16" s="322" t="s">
        <v>257</v>
      </c>
      <c r="E16" s="319"/>
      <c r="F16" s="328"/>
      <c r="G16" s="332">
        <f>'中分類1（浜松）'!F17</f>
        <v>203</v>
      </c>
      <c r="H16" s="339">
        <f>'中分類1（浜松）'!G17</f>
        <v>104.8</v>
      </c>
      <c r="I16" s="339">
        <f>'中分類1（浜松）'!H17</f>
        <v>119.7</v>
      </c>
      <c r="J16" s="339">
        <f>'中分類1（浜松）'!I17</f>
        <v>14.2</v>
      </c>
      <c r="K16" s="346">
        <f t="shared" si="0"/>
        <v>0.30096517412935336</v>
      </c>
      <c r="L16" s="350">
        <f t="shared" si="1"/>
        <v>8.599004975124382</v>
      </c>
    </row>
    <row r="17" spans="1:12" ht="15.75" customHeight="1">
      <c r="A17" s="305"/>
      <c r="B17" s="314"/>
      <c r="C17" s="314"/>
      <c r="D17" s="314"/>
      <c r="E17" s="314" t="s">
        <v>173</v>
      </c>
      <c r="F17" s="328"/>
      <c r="G17" s="332">
        <f>'中分類1（浜松）'!F18</f>
        <v>111</v>
      </c>
      <c r="H17" s="339">
        <f>'中分類1（浜松）'!G18</f>
        <v>107.1</v>
      </c>
      <c r="I17" s="339">
        <f>'中分類1（浜松）'!H18</f>
        <v>126</v>
      </c>
      <c r="J17" s="339">
        <f>'中分類1（浜松）'!I18</f>
        <v>17.7</v>
      </c>
      <c r="K17" s="346">
        <f t="shared" si="0"/>
        <v>0.20874626865671647</v>
      </c>
      <c r="L17" s="350">
        <f t="shared" si="1"/>
        <v>5.9641791044776138</v>
      </c>
    </row>
    <row r="18" spans="1:12" ht="15.75" customHeight="1">
      <c r="A18" s="305"/>
      <c r="B18" s="314"/>
      <c r="C18" s="314"/>
      <c r="D18" s="322" t="s">
        <v>140</v>
      </c>
      <c r="E18" s="319"/>
      <c r="F18" s="328"/>
      <c r="G18" s="332">
        <f>'中分類1（浜松）'!F19</f>
        <v>229</v>
      </c>
      <c r="H18" s="339">
        <f>'中分類1（浜松）'!G19</f>
        <v>100.4</v>
      </c>
      <c r="I18" s="339">
        <f>'中分類1（浜松）'!H19</f>
        <v>102.3</v>
      </c>
      <c r="J18" s="339">
        <f>'中分類1（浜松）'!I19</f>
        <v>2</v>
      </c>
      <c r="K18" s="346">
        <f t="shared" si="0"/>
        <v>4.3293532338308266E-2</v>
      </c>
      <c r="L18" s="350">
        <f t="shared" si="1"/>
        <v>1.2369580668088076</v>
      </c>
    </row>
    <row r="19" spans="1:12" s="189" customFormat="1" ht="15.75" customHeight="1">
      <c r="A19" s="306"/>
      <c r="B19" s="314"/>
      <c r="C19" s="314"/>
      <c r="D19" s="322" t="s">
        <v>258</v>
      </c>
      <c r="E19" s="319"/>
      <c r="F19" s="328"/>
      <c r="G19" s="332">
        <f>'中分類1（浜松）'!F20</f>
        <v>135</v>
      </c>
      <c r="H19" s="339">
        <f>'中分類1（浜松）'!G20</f>
        <v>99</v>
      </c>
      <c r="I19" s="339">
        <f>'中分類1（浜松）'!H20</f>
        <v>100.6</v>
      </c>
      <c r="J19" s="339">
        <f>'中分類1（浜松）'!I20</f>
        <v>1.7</v>
      </c>
      <c r="K19" s="346">
        <f t="shared" si="0"/>
        <v>2.1492537313432761E-2</v>
      </c>
      <c r="L19" s="350">
        <f t="shared" si="1"/>
        <v>0.61407249466950753</v>
      </c>
    </row>
    <row r="20" spans="1:12" ht="15.75" customHeight="1">
      <c r="A20" s="305"/>
      <c r="B20" s="314"/>
      <c r="C20" s="314"/>
      <c r="D20" s="322" t="s">
        <v>97</v>
      </c>
      <c r="E20" s="319"/>
      <c r="F20" s="328"/>
      <c r="G20" s="332">
        <f>'中分類1（浜松）'!F21</f>
        <v>293</v>
      </c>
      <c r="H20" s="339">
        <f>'中分類1（浜松）'!G21</f>
        <v>99.6</v>
      </c>
      <c r="I20" s="339">
        <f>'中分類1（浜松）'!H21</f>
        <v>101.4</v>
      </c>
      <c r="J20" s="339">
        <f>'中分類1（浜松）'!I21</f>
        <v>1.8</v>
      </c>
      <c r="K20" s="346">
        <f t="shared" si="0"/>
        <v>5.2477611940298839E-2</v>
      </c>
      <c r="L20" s="350">
        <f t="shared" si="1"/>
        <v>1.4993603411513954</v>
      </c>
    </row>
    <row r="21" spans="1:12" ht="15.75" customHeight="1">
      <c r="A21" s="305"/>
      <c r="B21" s="314"/>
      <c r="C21" s="314"/>
      <c r="D21" s="314"/>
      <c r="E21" s="314" t="s">
        <v>259</v>
      </c>
      <c r="F21" s="328"/>
      <c r="G21" s="332">
        <f>'中分類1（浜松）'!F22</f>
        <v>192</v>
      </c>
      <c r="H21" s="339">
        <f>'中分類1（浜松）'!G22</f>
        <v>99.1</v>
      </c>
      <c r="I21" s="339">
        <f>'中分類1（浜松）'!H22</f>
        <v>101.1</v>
      </c>
      <c r="J21" s="339">
        <f>'中分類1（浜松）'!I22</f>
        <v>2</v>
      </c>
      <c r="K21" s="346">
        <f t="shared" si="0"/>
        <v>3.8208955223880597E-2</v>
      </c>
      <c r="L21" s="350">
        <f t="shared" si="1"/>
        <v>1.091684434968017</v>
      </c>
    </row>
    <row r="22" spans="1:12" ht="15.75" customHeight="1">
      <c r="A22" s="305"/>
      <c r="B22" s="314"/>
      <c r="C22" s="314"/>
      <c r="D22" s="322" t="s">
        <v>262</v>
      </c>
      <c r="E22" s="319"/>
      <c r="F22" s="328"/>
      <c r="G22" s="332">
        <f>'中分類1（浜松）'!F23</f>
        <v>96</v>
      </c>
      <c r="H22" s="339">
        <f>'中分類1（浜松）'!G23</f>
        <v>100.5</v>
      </c>
      <c r="I22" s="339">
        <f>'中分類1（浜松）'!H23</f>
        <v>104.3</v>
      </c>
      <c r="J22" s="339">
        <f>'中分類1（浜松）'!I23</f>
        <v>3.8</v>
      </c>
      <c r="K22" s="346">
        <f t="shared" si="0"/>
        <v>3.6298507462686536E-2</v>
      </c>
      <c r="L22" s="350">
        <f t="shared" si="1"/>
        <v>1.0371002132196152</v>
      </c>
    </row>
    <row r="23" spans="1:12" ht="15.75" customHeight="1">
      <c r="A23" s="305"/>
      <c r="B23" s="314"/>
      <c r="C23" s="314"/>
      <c r="D23" s="314"/>
      <c r="E23" s="314" t="s">
        <v>81</v>
      </c>
      <c r="F23" s="328"/>
      <c r="G23" s="332">
        <f>'中分類1（浜松）'!F24</f>
        <v>87</v>
      </c>
      <c r="H23" s="339">
        <f>'中分類1（浜松）'!G24</f>
        <v>101.2</v>
      </c>
      <c r="I23" s="339">
        <f>'中分類1（浜松）'!H24</f>
        <v>105.2</v>
      </c>
      <c r="J23" s="339">
        <f>'中分類1（浜松）'!I24</f>
        <v>4</v>
      </c>
      <c r="K23" s="346">
        <f t="shared" si="0"/>
        <v>3.4626865671641791E-2</v>
      </c>
      <c r="L23" s="350">
        <f t="shared" si="1"/>
        <v>0.98933901918976541</v>
      </c>
    </row>
    <row r="24" spans="1:12" ht="15.75" customHeight="1">
      <c r="A24" s="305"/>
      <c r="B24" s="314"/>
      <c r="C24" s="314"/>
      <c r="D24" s="322" t="s">
        <v>54</v>
      </c>
      <c r="E24" s="319"/>
      <c r="F24" s="328"/>
      <c r="G24" s="332">
        <f>'中分類1（浜松）'!F25</f>
        <v>122</v>
      </c>
      <c r="H24" s="339">
        <f>'中分類1（浜松）'!G25</f>
        <v>101.5</v>
      </c>
      <c r="I24" s="339">
        <f>'中分類1（浜松）'!H25</f>
        <v>108</v>
      </c>
      <c r="J24" s="339">
        <f>'中分類1（浜松）'!I25</f>
        <v>6.4</v>
      </c>
      <c r="K24" s="346">
        <f t="shared" si="0"/>
        <v>7.890547263681591E-2</v>
      </c>
      <c r="L24" s="350">
        <f t="shared" si="1"/>
        <v>2.2544420753375976</v>
      </c>
    </row>
    <row r="25" spans="1:12" ht="15.75" customHeight="1">
      <c r="A25" s="305"/>
      <c r="B25" s="314"/>
      <c r="C25" s="314"/>
      <c r="D25" s="322" t="s">
        <v>263</v>
      </c>
      <c r="E25" s="319"/>
      <c r="F25" s="328"/>
      <c r="G25" s="332">
        <f>'中分類1（浜松）'!F26</f>
        <v>246</v>
      </c>
      <c r="H25" s="339">
        <f>'中分類1（浜松）'!G26</f>
        <v>101</v>
      </c>
      <c r="I25" s="339">
        <f>'中分類1（浜松）'!H26</f>
        <v>105.1</v>
      </c>
      <c r="J25" s="339">
        <f>'中分類1（浜松）'!I26</f>
        <v>4</v>
      </c>
      <c r="K25" s="346">
        <f t="shared" si="0"/>
        <v>0.10035820895522374</v>
      </c>
      <c r="L25" s="350">
        <f t="shared" si="1"/>
        <v>2.8673773987206781</v>
      </c>
    </row>
    <row r="26" spans="1:12" ht="15.75" customHeight="1">
      <c r="A26" s="305"/>
      <c r="B26" s="314"/>
      <c r="C26" s="314"/>
      <c r="D26" s="322" t="s">
        <v>264</v>
      </c>
      <c r="E26" s="319"/>
      <c r="F26" s="328"/>
      <c r="G26" s="332">
        <f>'中分類1（浜松）'!F27</f>
        <v>420</v>
      </c>
      <c r="H26" s="339">
        <f>'中分類1（浜松）'!G27</f>
        <v>99.9</v>
      </c>
      <c r="I26" s="339">
        <f>'中分類1（浜松）'!H27</f>
        <v>105.7</v>
      </c>
      <c r="J26" s="339">
        <f>'中分類1（浜松）'!I27</f>
        <v>5.8</v>
      </c>
      <c r="K26" s="346">
        <f t="shared" si="0"/>
        <v>0.24238805970149244</v>
      </c>
      <c r="L26" s="350">
        <f t="shared" si="1"/>
        <v>6.9253731343283551</v>
      </c>
    </row>
    <row r="27" spans="1:12" ht="15.75" customHeight="1">
      <c r="A27" s="305"/>
      <c r="B27" s="314"/>
      <c r="C27" s="314"/>
      <c r="D27" s="322" t="s">
        <v>226</v>
      </c>
      <c r="E27" s="319"/>
      <c r="F27" s="328"/>
      <c r="G27" s="332">
        <f>'中分類1（浜松）'!F28</f>
        <v>165</v>
      </c>
      <c r="H27" s="339">
        <f>'中分類1（浜松）'!G28</f>
        <v>100.5</v>
      </c>
      <c r="I27" s="339">
        <f>'中分類1（浜松）'!H28</f>
        <v>101.7</v>
      </c>
      <c r="J27" s="339">
        <f>'中分類1（浜松）'!I28</f>
        <v>1.3</v>
      </c>
      <c r="K27" s="346">
        <f t="shared" si="0"/>
        <v>1.9701492537313479E-2</v>
      </c>
      <c r="L27" s="350">
        <f t="shared" si="1"/>
        <v>0.5628997867803851</v>
      </c>
    </row>
    <row r="28" spans="1:12" ht="15.75" customHeight="1">
      <c r="A28" s="305"/>
      <c r="B28" s="314"/>
      <c r="C28" s="314"/>
      <c r="D28" s="322" t="s">
        <v>182</v>
      </c>
      <c r="E28" s="319"/>
      <c r="F28" s="328"/>
      <c r="G28" s="332">
        <f>'中分類1（浜松）'!F29</f>
        <v>79</v>
      </c>
      <c r="H28" s="339">
        <f>'中分類1（浜松）'!G29</f>
        <v>99.6</v>
      </c>
      <c r="I28" s="339">
        <f>'中分類1（浜松）'!H29</f>
        <v>103</v>
      </c>
      <c r="J28" s="339">
        <f>'中分類1（浜松）'!I29</f>
        <v>3.4</v>
      </c>
      <c r="K28" s="346">
        <f t="shared" si="0"/>
        <v>2.6726368159204025E-2</v>
      </c>
      <c r="L28" s="350">
        <f t="shared" si="1"/>
        <v>0.76361051883440068</v>
      </c>
    </row>
    <row r="29" spans="1:12" ht="15.75" customHeight="1">
      <c r="A29" s="305"/>
      <c r="B29" s="314"/>
      <c r="C29" s="314"/>
      <c r="D29" s="322" t="s">
        <v>233</v>
      </c>
      <c r="E29" s="319"/>
      <c r="F29" s="328"/>
      <c r="G29" s="332">
        <f>'中分類1（浜松）'!F30</f>
        <v>410</v>
      </c>
      <c r="H29" s="339">
        <f>'中分類1（浜松）'!G30</f>
        <v>100.9</v>
      </c>
      <c r="I29" s="339">
        <f>'中分類1（浜松）'!H30</f>
        <v>105</v>
      </c>
      <c r="J29" s="339">
        <f>'中分類1（浜松）'!I30</f>
        <v>4.0999999999999996</v>
      </c>
      <c r="K29" s="346">
        <f t="shared" si="0"/>
        <v>0.16726368159203958</v>
      </c>
      <c r="L29" s="350">
        <f t="shared" si="1"/>
        <v>4.7789623312011305</v>
      </c>
    </row>
    <row r="30" spans="1:12" ht="15.75" customHeight="1">
      <c r="A30" s="305"/>
      <c r="F30" s="330"/>
      <c r="G30" s="333"/>
      <c r="H30" s="342"/>
      <c r="I30" s="342"/>
      <c r="J30" s="342"/>
      <c r="K30" s="347"/>
      <c r="L30" s="347"/>
    </row>
    <row r="31" spans="1:12" ht="15.75" customHeight="1">
      <c r="A31" s="305"/>
      <c r="B31" s="315" t="s">
        <v>38</v>
      </c>
      <c r="C31" s="315"/>
      <c r="D31" s="315"/>
      <c r="E31" s="315"/>
      <c r="F31" s="329"/>
      <c r="G31" s="332">
        <f>'中分類1（浜松）'!F32</f>
        <v>2049</v>
      </c>
      <c r="H31" s="339">
        <f>'中分類1（浜松）'!G32</f>
        <v>103.4</v>
      </c>
      <c r="I31" s="339">
        <f>'中分類1（浜松）'!H32</f>
        <v>105.5</v>
      </c>
      <c r="J31" s="339">
        <f>'中分類1（浜松）'!I32</f>
        <v>2</v>
      </c>
      <c r="K31" s="346">
        <f>((I31-H31)*G31/10000)/$H$5*100</f>
        <v>0.42814925373134216</v>
      </c>
      <c r="L31" s="350">
        <f>K31/$J$5*100</f>
        <v>12.23283582089549</v>
      </c>
    </row>
    <row r="32" spans="1:12" ht="15.75" customHeight="1">
      <c r="A32" s="305"/>
      <c r="B32" s="314"/>
      <c r="C32" s="319" t="s">
        <v>266</v>
      </c>
      <c r="D32" s="319"/>
      <c r="E32" s="319"/>
      <c r="F32" s="328"/>
      <c r="G32" s="332">
        <f>'中分類1（浜松）'!F33</f>
        <v>520</v>
      </c>
      <c r="H32" s="339">
        <f>'中分類1（浜松）'!G33</f>
        <v>101.2</v>
      </c>
      <c r="I32" s="339">
        <f>'中分類1（浜松）'!H33</f>
        <v>104.3</v>
      </c>
      <c r="J32" s="339">
        <f>'中分類1（浜松）'!I33</f>
        <v>3.1</v>
      </c>
      <c r="K32" s="346">
        <f>((I32-H32)*G32/10000)/$H$5*100</f>
        <v>0.16039800995024847</v>
      </c>
      <c r="L32" s="350">
        <f>K32/$J$5*100</f>
        <v>4.5828002842928139</v>
      </c>
    </row>
    <row r="33" spans="1:12" ht="15.75" customHeight="1">
      <c r="A33" s="305"/>
      <c r="B33" s="314"/>
      <c r="C33" s="314"/>
      <c r="D33" s="322" t="s">
        <v>267</v>
      </c>
      <c r="E33" s="319"/>
      <c r="F33" s="328"/>
      <c r="G33" s="332">
        <f>'中分類1（浜松）'!F34</f>
        <v>1703</v>
      </c>
      <c r="H33" s="339">
        <f>'中分類1（浜松）'!G34</f>
        <v>103.8</v>
      </c>
      <c r="I33" s="339">
        <f>'中分類1（浜松）'!H34</f>
        <v>105.6</v>
      </c>
      <c r="J33" s="339">
        <f>'中分類1（浜松）'!I34</f>
        <v>1.7</v>
      </c>
      <c r="K33" s="346">
        <f>((I33-H33)*G33/10000)/$H$5*100</f>
        <v>0.30501492537313385</v>
      </c>
      <c r="L33" s="350">
        <f>K33/$J$5*100</f>
        <v>8.7147121535181107</v>
      </c>
    </row>
    <row r="34" spans="1:12" ht="15.75" customHeight="1">
      <c r="A34" s="305"/>
      <c r="B34" s="314"/>
      <c r="C34" s="314"/>
      <c r="D34" s="314"/>
      <c r="E34" s="323" t="s">
        <v>26</v>
      </c>
      <c r="F34" s="328"/>
      <c r="G34" s="332">
        <f>'中分類1（浜松）'!F35</f>
        <v>175</v>
      </c>
      <c r="H34" s="339">
        <f>'中分類1（浜松）'!G35</f>
        <v>101.3</v>
      </c>
      <c r="I34" s="339">
        <f>'中分類1（浜松）'!H35</f>
        <v>103.1</v>
      </c>
      <c r="J34" s="339">
        <f>'中分類1（浜松）'!I35</f>
        <v>1.8</v>
      </c>
      <c r="K34" s="346">
        <f>((I34-H34)*G34/10000)/$H$5*100</f>
        <v>3.1343283582089501E-2</v>
      </c>
      <c r="L34" s="350">
        <f>K34/$J$5*100</f>
        <v>0.89552238805969997</v>
      </c>
    </row>
    <row r="35" spans="1:12" ht="15.75" customHeight="1">
      <c r="A35" s="305"/>
      <c r="B35" s="314"/>
      <c r="C35" s="314"/>
      <c r="D35" s="322" t="s">
        <v>149</v>
      </c>
      <c r="E35" s="319"/>
      <c r="F35" s="328"/>
      <c r="G35" s="332">
        <f>'中分類1（浜松）'!F36</f>
        <v>345</v>
      </c>
      <c r="H35" s="339">
        <f>'中分類1（浜松）'!G36</f>
        <v>101.2</v>
      </c>
      <c r="I35" s="339">
        <f>'中分類1（浜松）'!H36</f>
        <v>104.9</v>
      </c>
      <c r="J35" s="339">
        <f>'中分類1（浜松）'!I36</f>
        <v>3.7</v>
      </c>
      <c r="K35" s="346">
        <f>((I35-H35)*G35/10000)/$H$5*100</f>
        <v>0.12701492537313441</v>
      </c>
      <c r="L35" s="350">
        <f>K35/$J$5*100</f>
        <v>3.6289978678038404</v>
      </c>
    </row>
    <row r="36" spans="1:12" ht="15.75" customHeight="1">
      <c r="A36" s="305"/>
      <c r="F36" s="330"/>
      <c r="G36" s="333"/>
      <c r="H36" s="342"/>
      <c r="I36" s="342"/>
      <c r="J36" s="342"/>
      <c r="K36" s="347"/>
      <c r="L36" s="347"/>
    </row>
    <row r="37" spans="1:12" ht="15.75" customHeight="1">
      <c r="A37" s="305"/>
      <c r="B37" s="315" t="s">
        <v>109</v>
      </c>
      <c r="C37" s="315"/>
      <c r="D37" s="315"/>
      <c r="E37" s="315"/>
      <c r="F37" s="329"/>
      <c r="G37" s="332">
        <f>'中分類1（浜松）'!F38</f>
        <v>689</v>
      </c>
      <c r="H37" s="339">
        <f>'中分類1（浜松）'!G38</f>
        <v>103.5</v>
      </c>
      <c r="I37" s="339">
        <f>'中分類1（浜松）'!H38</f>
        <v>120.8</v>
      </c>
      <c r="J37" s="339">
        <f>'中分類1（浜松）'!I38</f>
        <v>16.8</v>
      </c>
      <c r="K37" s="346">
        <f>((I37-H37)*G37/10000)/$H$5*100</f>
        <v>1.1860398009950248</v>
      </c>
      <c r="L37" s="350">
        <f>K37/$J$5*100</f>
        <v>33.886851457000709</v>
      </c>
    </row>
    <row r="38" spans="1:12" ht="15.75" customHeight="1">
      <c r="A38" s="305"/>
      <c r="B38" s="314"/>
      <c r="C38" s="314"/>
      <c r="D38" s="322" t="s">
        <v>268</v>
      </c>
      <c r="E38" s="322"/>
      <c r="F38" s="328"/>
      <c r="G38" s="332">
        <f>'中分類1（浜松）'!F39</f>
        <v>345</v>
      </c>
      <c r="H38" s="339">
        <f>'中分類1（浜松）'!G39</f>
        <v>104.5</v>
      </c>
      <c r="I38" s="339">
        <f>'中分類1（浜松）'!H39</f>
        <v>130.19999999999999</v>
      </c>
      <c r="J38" s="339">
        <f>'中分類1（浜松）'!I39</f>
        <v>24.6</v>
      </c>
      <c r="K38" s="346">
        <f>((I38-H38)*G38/10000)/$H$5*100</f>
        <v>0.88223880597014892</v>
      </c>
      <c r="L38" s="350">
        <f>K38/$J$5*100</f>
        <v>25.206823027718539</v>
      </c>
    </row>
    <row r="39" spans="1:12" ht="15.75" customHeight="1">
      <c r="A39" s="305"/>
      <c r="B39" s="314"/>
      <c r="C39" s="314"/>
      <c r="D39" s="322" t="s">
        <v>203</v>
      </c>
      <c r="E39" s="322"/>
      <c r="F39" s="328"/>
      <c r="G39" s="332">
        <f>'中分類1（浜松）'!F40</f>
        <v>160</v>
      </c>
      <c r="H39" s="339">
        <f>'中分類1（浜松）'!G40</f>
        <v>102.9</v>
      </c>
      <c r="I39" s="339">
        <f>'中分類1（浜松）'!H40</f>
        <v>120.3</v>
      </c>
      <c r="J39" s="339">
        <f>'中分類1（浜松）'!I40</f>
        <v>17</v>
      </c>
      <c r="K39" s="346">
        <f>((I39-H39)*G39/10000)/$H$5*100</f>
        <v>0.27701492537313421</v>
      </c>
      <c r="L39" s="350">
        <f>K39/$J$5*100</f>
        <v>7.9147121535181206</v>
      </c>
    </row>
    <row r="40" spans="1:12" ht="15.75" customHeight="1">
      <c r="A40" s="305"/>
      <c r="B40" s="314"/>
      <c r="C40" s="314"/>
      <c r="D40" s="322" t="s">
        <v>261</v>
      </c>
      <c r="E40" s="322"/>
      <c r="F40" s="328"/>
      <c r="G40" s="332">
        <f>'中分類1（浜松）'!F41</f>
        <v>19</v>
      </c>
      <c r="H40" s="339">
        <f>'中分類1（浜松）'!G41</f>
        <v>119.2</v>
      </c>
      <c r="I40" s="339">
        <f>'中分類1（浜松）'!H41</f>
        <v>135</v>
      </c>
      <c r="J40" s="339">
        <f>'中分類1（浜松）'!I41</f>
        <v>13.3</v>
      </c>
      <c r="K40" s="346">
        <f>((I40-H40)*G40/10000)/$H$5*100</f>
        <v>2.9870646766169146E-2</v>
      </c>
      <c r="L40" s="350">
        <f>K40/$J$5*100</f>
        <v>0.85344705046197566</v>
      </c>
    </row>
    <row r="41" spans="1:12" ht="15.75" customHeight="1">
      <c r="A41" s="305"/>
      <c r="B41" s="314"/>
      <c r="C41" s="314"/>
      <c r="D41" s="322" t="s">
        <v>269</v>
      </c>
      <c r="E41" s="322"/>
      <c r="F41" s="328"/>
      <c r="G41" s="332">
        <f>'中分類1（浜松）'!F42</f>
        <v>165</v>
      </c>
      <c r="H41" s="339">
        <f>'中分類1（浜松）'!G42</f>
        <v>100</v>
      </c>
      <c r="I41" s="339">
        <f>'中分類1（浜松）'!H42</f>
        <v>100</v>
      </c>
      <c r="J41" s="339">
        <f>'中分類1（浜松）'!I42</f>
        <v>0</v>
      </c>
      <c r="K41" s="346">
        <f>((I41-H41)*G41/10000)/$H$5*100</f>
        <v>0</v>
      </c>
      <c r="L41" s="350">
        <f>K41/$J$5*100</f>
        <v>0</v>
      </c>
    </row>
    <row r="42" spans="1:12" ht="15.75" customHeight="1">
      <c r="A42" s="305"/>
      <c r="F42" s="330"/>
      <c r="G42" s="333"/>
      <c r="H42" s="342"/>
      <c r="I42" s="342"/>
      <c r="J42" s="342"/>
      <c r="K42" s="347"/>
      <c r="L42" s="347"/>
    </row>
    <row r="43" spans="1:12" ht="15.75" customHeight="1">
      <c r="A43" s="305"/>
      <c r="B43" s="315" t="s">
        <v>270</v>
      </c>
      <c r="C43" s="315"/>
      <c r="D43" s="315"/>
      <c r="E43" s="315"/>
      <c r="F43" s="329"/>
      <c r="G43" s="332">
        <f>'中分類1（浜松）'!F44</f>
        <v>410</v>
      </c>
      <c r="H43" s="339">
        <f>'中分類1（浜松）'!G44</f>
        <v>100.5</v>
      </c>
      <c r="I43" s="339">
        <f>'中分類1（浜松）'!H44</f>
        <v>107.4</v>
      </c>
      <c r="J43" s="339">
        <f>'中分類1（浜松）'!I44</f>
        <v>6.9</v>
      </c>
      <c r="K43" s="346">
        <f t="shared" ref="K43:K49" si="2">((I43-H43)*G43/10000)/$H$5*100</f>
        <v>0.28149253731343304</v>
      </c>
      <c r="L43" s="350">
        <f t="shared" ref="L43:L49" si="3">K43/$J$5*100</f>
        <v>8.042643923240945</v>
      </c>
    </row>
    <row r="44" spans="1:12" ht="15.75" customHeight="1">
      <c r="A44" s="305"/>
      <c r="B44" s="314"/>
      <c r="C44" s="314"/>
      <c r="D44" s="322" t="s">
        <v>185</v>
      </c>
      <c r="E44" s="319"/>
      <c r="F44" s="328"/>
      <c r="G44" s="332">
        <f>'中分類1（浜松）'!F45</f>
        <v>132</v>
      </c>
      <c r="H44" s="339">
        <f>'中分類1（浜松）'!G45</f>
        <v>100.3</v>
      </c>
      <c r="I44" s="339">
        <f>'中分類1（浜松）'!H45</f>
        <v>107.8</v>
      </c>
      <c r="J44" s="339">
        <f>'中分類1（浜松）'!I45</f>
        <v>7.5</v>
      </c>
      <c r="K44" s="346">
        <f t="shared" si="2"/>
        <v>9.8507462686567168E-2</v>
      </c>
      <c r="L44" s="350">
        <f t="shared" si="3"/>
        <v>2.8144989339019189</v>
      </c>
    </row>
    <row r="45" spans="1:12" ht="15.75" customHeight="1">
      <c r="A45" s="305"/>
      <c r="B45" s="314"/>
      <c r="C45" s="314"/>
      <c r="D45" s="322" t="s">
        <v>96</v>
      </c>
      <c r="E45" s="319"/>
      <c r="F45" s="328"/>
      <c r="G45" s="332">
        <f>'中分類1（浜松）'!F46</f>
        <v>22</v>
      </c>
      <c r="H45" s="339">
        <f>'中分類1（浜松）'!G46</f>
        <v>95.3</v>
      </c>
      <c r="I45" s="339">
        <f>'中分類1（浜松）'!H46</f>
        <v>101.1</v>
      </c>
      <c r="J45" s="339">
        <f>'中分類1（浜松）'!I46</f>
        <v>6.1</v>
      </c>
      <c r="K45" s="346">
        <f t="shared" si="2"/>
        <v>1.2696517412935317E-2</v>
      </c>
      <c r="L45" s="350">
        <f t="shared" si="3"/>
        <v>0.36275764036958053</v>
      </c>
    </row>
    <row r="46" spans="1:12" ht="15.75" customHeight="1">
      <c r="A46" s="305"/>
      <c r="B46" s="314"/>
      <c r="C46" s="314"/>
      <c r="D46" s="322" t="s">
        <v>208</v>
      </c>
      <c r="E46" s="319"/>
      <c r="F46" s="328"/>
      <c r="G46" s="332">
        <f>'中分類1（浜松）'!F47</f>
        <v>35</v>
      </c>
      <c r="H46" s="339">
        <f>'中分類1（浜松）'!G47</f>
        <v>98.4</v>
      </c>
      <c r="I46" s="339">
        <f>'中分類1（浜松）'!H47</f>
        <v>110.8</v>
      </c>
      <c r="J46" s="339">
        <f>'中分類1（浜松）'!I47</f>
        <v>12.6</v>
      </c>
      <c r="K46" s="346">
        <f t="shared" si="2"/>
        <v>4.3184079601990021E-2</v>
      </c>
      <c r="L46" s="350">
        <f t="shared" si="3"/>
        <v>1.2338308457711433</v>
      </c>
    </row>
    <row r="47" spans="1:12" ht="15.75" customHeight="1">
      <c r="A47" s="305"/>
      <c r="B47" s="314"/>
      <c r="C47" s="314"/>
      <c r="D47" s="322" t="s">
        <v>271</v>
      </c>
      <c r="E47" s="319"/>
      <c r="F47" s="328"/>
      <c r="G47" s="332">
        <f>'中分類1（浜松）'!F48</f>
        <v>79</v>
      </c>
      <c r="H47" s="339">
        <f>'中分類1（浜松）'!G48</f>
        <v>103.2</v>
      </c>
      <c r="I47" s="339">
        <f>'中分類1（浜松）'!H48</f>
        <v>112.6</v>
      </c>
      <c r="J47" s="339">
        <f>'中分類1（浜松）'!I48</f>
        <v>9.1</v>
      </c>
      <c r="K47" s="346">
        <f t="shared" si="2"/>
        <v>7.3890547263681536E-2</v>
      </c>
      <c r="L47" s="350">
        <f t="shared" si="3"/>
        <v>2.1111584932480438</v>
      </c>
    </row>
    <row r="48" spans="1:12" ht="15.75" customHeight="1">
      <c r="A48" s="305"/>
      <c r="B48" s="314"/>
      <c r="C48" s="314"/>
      <c r="D48" s="322" t="s">
        <v>100</v>
      </c>
      <c r="E48" s="319"/>
      <c r="F48" s="328"/>
      <c r="G48" s="332">
        <f>'中分類1（浜松）'!F49</f>
        <v>115</v>
      </c>
      <c r="H48" s="339">
        <f>'中分類1（浜松）'!G49</f>
        <v>100.8</v>
      </c>
      <c r="I48" s="339">
        <f>'中分類1（浜松）'!H49</f>
        <v>105.3</v>
      </c>
      <c r="J48" s="339">
        <f>'中分類1（浜松）'!I49</f>
        <v>4.5</v>
      </c>
      <c r="K48" s="346">
        <f t="shared" si="2"/>
        <v>5.1492537313432826E-2</v>
      </c>
      <c r="L48" s="350">
        <f t="shared" si="3"/>
        <v>1.4712153518123665</v>
      </c>
    </row>
    <row r="49" spans="1:12" ht="15.75" customHeight="1">
      <c r="A49" s="305"/>
      <c r="B49" s="314"/>
      <c r="C49" s="314"/>
      <c r="D49" s="322" t="s">
        <v>178</v>
      </c>
      <c r="E49" s="319"/>
      <c r="F49" s="328"/>
      <c r="G49" s="332">
        <f>'中分類1（浜松）'!F50</f>
        <v>27</v>
      </c>
      <c r="H49" s="339">
        <f>'中分類1（浜松）'!G50</f>
        <v>100</v>
      </c>
      <c r="I49" s="339">
        <f>'中分類1（浜松）'!H50</f>
        <v>100.7</v>
      </c>
      <c r="J49" s="339">
        <f>'中分類1（浜松）'!I50</f>
        <v>0.7</v>
      </c>
      <c r="K49" s="346">
        <f t="shared" si="2"/>
        <v>1.8805970149253809E-3</v>
      </c>
      <c r="L49" s="350">
        <f t="shared" si="3"/>
        <v>5.3731343283582318E-2</v>
      </c>
    </row>
    <row r="50" spans="1:12" ht="15.75" customHeight="1">
      <c r="A50" s="305"/>
      <c r="F50" s="330"/>
      <c r="G50" s="333"/>
      <c r="H50" s="342"/>
      <c r="I50" s="342"/>
      <c r="J50" s="342"/>
      <c r="K50" s="347"/>
      <c r="L50" s="347"/>
    </row>
    <row r="51" spans="1:12" ht="15.75" customHeight="1">
      <c r="A51" s="305"/>
      <c r="B51" s="315" t="s">
        <v>197</v>
      </c>
      <c r="C51" s="315"/>
      <c r="D51" s="315"/>
      <c r="E51" s="315"/>
      <c r="F51" s="328"/>
      <c r="G51" s="332">
        <f>'中分類2（浜松）'!F6</f>
        <v>329</v>
      </c>
      <c r="H51" s="339">
        <f>'中分類2（浜松）'!G6</f>
        <v>100.4</v>
      </c>
      <c r="I51" s="339">
        <f>'中分類2（浜松）'!H6</f>
        <v>104.2</v>
      </c>
      <c r="J51" s="339">
        <f>'中分類2（浜松）'!I6</f>
        <v>3.7</v>
      </c>
      <c r="K51" s="346">
        <f t="shared" ref="K51:K60" si="4">((I51-H51)*G51/10000)/$H$5*100</f>
        <v>0.12439800995024868</v>
      </c>
      <c r="L51" s="350">
        <f t="shared" ref="L51:L60" si="5">K51/$J$5*100</f>
        <v>3.5542288557213904</v>
      </c>
    </row>
    <row r="52" spans="1:12" ht="15.75" customHeight="1">
      <c r="A52" s="305"/>
      <c r="B52" s="314"/>
      <c r="C52" s="314"/>
      <c r="D52" s="322" t="s">
        <v>107</v>
      </c>
      <c r="E52" s="319"/>
      <c r="F52" s="328"/>
      <c r="G52" s="332">
        <f>'中分類2（浜松）'!F7</f>
        <v>136</v>
      </c>
      <c r="H52" s="339">
        <f>'中分類2（浜松）'!G7</f>
        <v>100.8</v>
      </c>
      <c r="I52" s="339">
        <f>'中分類2（浜松）'!H7</f>
        <v>102.6</v>
      </c>
      <c r="J52" s="339">
        <f>'中分類2（浜松）'!I7</f>
        <v>1.8</v>
      </c>
      <c r="K52" s="346">
        <f t="shared" si="4"/>
        <v>2.435820895522384E-2</v>
      </c>
      <c r="L52" s="350">
        <f t="shared" si="5"/>
        <v>0.69594882729210972</v>
      </c>
    </row>
    <row r="53" spans="1:12" ht="15.75" customHeight="1">
      <c r="A53" s="305"/>
      <c r="B53" s="314"/>
      <c r="C53" s="314"/>
      <c r="D53" s="314"/>
      <c r="E53" s="314" t="s">
        <v>213</v>
      </c>
      <c r="F53" s="328"/>
      <c r="G53" s="332">
        <f>'中分類2（浜松）'!F8</f>
        <v>7</v>
      </c>
      <c r="H53" s="339">
        <f>'中分類2（浜松）'!G8</f>
        <v>95.9</v>
      </c>
      <c r="I53" s="339">
        <f>'中分類2（浜松）'!H8</f>
        <v>102.2</v>
      </c>
      <c r="J53" s="339">
        <f>'中分類2（浜松）'!I8</f>
        <v>6.6</v>
      </c>
      <c r="K53" s="346">
        <f t="shared" si="4"/>
        <v>4.3880597014925356E-3</v>
      </c>
      <c r="L53" s="350">
        <f t="shared" si="5"/>
        <v>0.12537313432835817</v>
      </c>
    </row>
    <row r="54" spans="1:12" ht="15.75" customHeight="1">
      <c r="A54" s="305"/>
      <c r="B54" s="314"/>
      <c r="C54" s="314"/>
      <c r="D54" s="314"/>
      <c r="E54" s="314" t="s">
        <v>46</v>
      </c>
      <c r="F54" s="328"/>
      <c r="G54" s="332">
        <f>'中分類2（浜松）'!F9</f>
        <v>129</v>
      </c>
      <c r="H54" s="339">
        <f>'中分類2（浜松）'!G9</f>
        <v>101.1</v>
      </c>
      <c r="I54" s="339">
        <f>'中分類2（浜松）'!H9</f>
        <v>102.7</v>
      </c>
      <c r="J54" s="339">
        <f>'中分類2（浜松）'!I9</f>
        <v>1.6</v>
      </c>
      <c r="K54" s="346">
        <f t="shared" si="4"/>
        <v>2.0537313432835932E-2</v>
      </c>
      <c r="L54" s="350">
        <f t="shared" si="5"/>
        <v>0.58678038379531228</v>
      </c>
    </row>
    <row r="55" spans="1:12" ht="15.75" customHeight="1">
      <c r="A55" s="305"/>
      <c r="B55" s="314"/>
      <c r="C55" s="314"/>
      <c r="D55" s="322" t="s">
        <v>214</v>
      </c>
      <c r="E55" s="319"/>
      <c r="F55" s="328"/>
      <c r="G55" s="332">
        <f>'中分類2（浜松）'!F10</f>
        <v>100</v>
      </c>
      <c r="H55" s="339">
        <f>'中分類2（浜松）'!G10</f>
        <v>101.1</v>
      </c>
      <c r="I55" s="339">
        <f>'中分類2（浜松）'!H10</f>
        <v>105.3</v>
      </c>
      <c r="J55" s="339">
        <f>'中分類2（浜松）'!I10</f>
        <v>4.0999999999999996</v>
      </c>
      <c r="K55" s="346">
        <f t="shared" si="4"/>
        <v>4.1791044776119432E-2</v>
      </c>
      <c r="L55" s="350">
        <f t="shared" si="5"/>
        <v>1.1940298507462694</v>
      </c>
    </row>
    <row r="56" spans="1:12" ht="15.75" customHeight="1">
      <c r="A56" s="305"/>
      <c r="B56" s="314"/>
      <c r="C56" s="314"/>
      <c r="D56" s="314"/>
      <c r="E56" s="314" t="s">
        <v>215</v>
      </c>
      <c r="F56" s="328"/>
      <c r="G56" s="332">
        <f>'中分類2（浜松）'!F11</f>
        <v>68</v>
      </c>
      <c r="H56" s="339">
        <f>'中分類2（浜松）'!G11</f>
        <v>100.8</v>
      </c>
      <c r="I56" s="339">
        <f>'中分類2（浜松）'!H11</f>
        <v>105.2</v>
      </c>
      <c r="J56" s="339">
        <f>'中分類2（浜松）'!I11</f>
        <v>4.3</v>
      </c>
      <c r="K56" s="346">
        <f t="shared" si="4"/>
        <v>2.9771144278607005E-2</v>
      </c>
      <c r="L56" s="350">
        <f t="shared" si="5"/>
        <v>0.85060412224591442</v>
      </c>
    </row>
    <row r="57" spans="1:12" ht="15.75" customHeight="1">
      <c r="A57" s="305"/>
      <c r="B57" s="316"/>
      <c r="C57" s="314"/>
      <c r="D57" s="314"/>
      <c r="E57" s="314" t="s">
        <v>90</v>
      </c>
      <c r="F57" s="328"/>
      <c r="G57" s="332">
        <f>'中分類2（浜松）'!F12</f>
        <v>31</v>
      </c>
      <c r="H57" s="339">
        <f>'中分類2（浜松）'!G12</f>
        <v>101.8</v>
      </c>
      <c r="I57" s="339">
        <f>'中分類2（浜松）'!H12</f>
        <v>105.6</v>
      </c>
      <c r="J57" s="339">
        <f>'中分類2（浜松）'!I12</f>
        <v>3.7</v>
      </c>
      <c r="K57" s="346">
        <f t="shared" si="4"/>
        <v>1.1721393034825863E-2</v>
      </c>
      <c r="L57" s="350">
        <f t="shared" si="5"/>
        <v>0.33489694385216751</v>
      </c>
    </row>
    <row r="58" spans="1:12" ht="15.75" customHeight="1">
      <c r="A58" s="305"/>
      <c r="B58" s="314"/>
      <c r="C58" s="314"/>
      <c r="D58" s="322" t="s">
        <v>187</v>
      </c>
      <c r="E58" s="319"/>
      <c r="F58" s="328"/>
      <c r="G58" s="332">
        <f>'中分類2（浜松）'!F13</f>
        <v>47</v>
      </c>
      <c r="H58" s="339">
        <f>'中分類2（浜松）'!G13</f>
        <v>99</v>
      </c>
      <c r="I58" s="339">
        <f>'中分類2（浜松）'!H13</f>
        <v>108.4</v>
      </c>
      <c r="J58" s="339">
        <f>'中分類2（浜松）'!I13</f>
        <v>9.5</v>
      </c>
      <c r="K58" s="346">
        <f t="shared" si="4"/>
        <v>4.3960199004975158E-2</v>
      </c>
      <c r="L58" s="350">
        <f t="shared" si="5"/>
        <v>1.256005685856433</v>
      </c>
    </row>
    <row r="59" spans="1:12" ht="15.75" customHeight="1">
      <c r="A59" s="305"/>
      <c r="B59" s="314"/>
      <c r="C59" s="314"/>
      <c r="D59" s="322" t="s">
        <v>217</v>
      </c>
      <c r="E59" s="319"/>
      <c r="F59" s="328"/>
      <c r="G59" s="332">
        <f>'中分類2（浜松）'!F14</f>
        <v>28</v>
      </c>
      <c r="H59" s="339">
        <f>'中分類2（浜松）'!G14</f>
        <v>98.3</v>
      </c>
      <c r="I59" s="339">
        <f>'中分類2（浜松）'!H14</f>
        <v>98.7</v>
      </c>
      <c r="J59" s="339">
        <f>'中分類2（浜松）'!I14</f>
        <v>0.4</v>
      </c>
      <c r="K59" s="346">
        <f t="shared" si="4"/>
        <v>1.1144278606965332E-3</v>
      </c>
      <c r="L59" s="350">
        <f t="shared" si="5"/>
        <v>3.1840796019900947E-2</v>
      </c>
    </row>
    <row r="60" spans="1:12" ht="15.75" customHeight="1">
      <c r="A60" s="305"/>
      <c r="B60" s="314"/>
      <c r="C60" s="314"/>
      <c r="D60" s="322" t="s">
        <v>44</v>
      </c>
      <c r="E60" s="319"/>
      <c r="F60" s="328"/>
      <c r="G60" s="332">
        <f>'中分類2（浜松）'!F15</f>
        <v>17</v>
      </c>
      <c r="H60" s="339">
        <f>'中分類2（浜松）'!G15</f>
        <v>100.6</v>
      </c>
      <c r="I60" s="339">
        <f>'中分類2（浜松）'!H15</f>
        <v>106.9</v>
      </c>
      <c r="J60" s="339">
        <f>'中分類2（浜松）'!I15</f>
        <v>6.3</v>
      </c>
      <c r="K60" s="346">
        <f t="shared" si="4"/>
        <v>1.0656716417910467E-2</v>
      </c>
      <c r="L60" s="350">
        <f t="shared" si="5"/>
        <v>0.30447761194029904</v>
      </c>
    </row>
    <row r="61" spans="1:12" ht="15.75" customHeight="1">
      <c r="A61" s="305"/>
      <c r="F61" s="330"/>
      <c r="G61" s="333"/>
      <c r="H61" s="342"/>
      <c r="I61" s="342"/>
      <c r="J61" s="342"/>
      <c r="K61" s="347"/>
      <c r="L61" s="347"/>
    </row>
    <row r="62" spans="1:12" ht="15.75" customHeight="1">
      <c r="A62" s="305"/>
      <c r="B62" s="315" t="s">
        <v>218</v>
      </c>
      <c r="C62" s="315"/>
      <c r="D62" s="315"/>
      <c r="E62" s="315"/>
      <c r="F62" s="328"/>
      <c r="G62" s="332">
        <f>'中分類2（浜松）'!F17</f>
        <v>516</v>
      </c>
      <c r="H62" s="339">
        <f>'中分類2（浜松）'!G17</f>
        <v>99.4</v>
      </c>
      <c r="I62" s="339">
        <f>'中分類2（浜松）'!H17</f>
        <v>99.2</v>
      </c>
      <c r="J62" s="339">
        <f>'中分類2（浜松）'!I17</f>
        <v>-0.2</v>
      </c>
      <c r="K62" s="346">
        <f>((I62-H62)*G62/10000)/$H$5*100</f>
        <v>-1.0268656716418056E-2</v>
      </c>
      <c r="L62" s="350">
        <f>K62/$J$5*100</f>
        <v>-0.29339019189765875</v>
      </c>
    </row>
    <row r="63" spans="1:12" ht="15.75" customHeight="1">
      <c r="A63" s="305"/>
      <c r="B63" s="314"/>
      <c r="C63" s="314"/>
      <c r="D63" s="322" t="s">
        <v>169</v>
      </c>
      <c r="E63" s="319"/>
      <c r="F63" s="328"/>
      <c r="G63" s="332">
        <f>'中分類2（浜松）'!F18</f>
        <v>130</v>
      </c>
      <c r="H63" s="339">
        <f>'中分類2（浜松）'!G18</f>
        <v>100.1</v>
      </c>
      <c r="I63" s="339">
        <f>'中分類2（浜松）'!H18</f>
        <v>100.8</v>
      </c>
      <c r="J63" s="339">
        <f>'中分類2（浜松）'!I18</f>
        <v>0.7</v>
      </c>
      <c r="K63" s="346">
        <f>((I63-H63)*G63/10000)/$H$5*100</f>
        <v>9.05472636815924E-3</v>
      </c>
      <c r="L63" s="350">
        <f>K63/$J$5*100</f>
        <v>0.25870646766169259</v>
      </c>
    </row>
    <row r="64" spans="1:12" ht="15.75" customHeight="1">
      <c r="A64" s="307"/>
      <c r="B64" s="314"/>
      <c r="C64" s="314"/>
      <c r="D64" s="322" t="s">
        <v>64</v>
      </c>
      <c r="E64" s="319"/>
      <c r="F64" s="328"/>
      <c r="G64" s="332">
        <f>'中分類2（浜松）'!F19</f>
        <v>98</v>
      </c>
      <c r="H64" s="339">
        <f>'中分類2（浜松）'!G19</f>
        <v>98.2</v>
      </c>
      <c r="I64" s="339">
        <f>'中分類2（浜松）'!H19</f>
        <v>99.4</v>
      </c>
      <c r="J64" s="339">
        <f>'中分類2（浜松）'!I19</f>
        <v>1.1000000000000001</v>
      </c>
      <c r="K64" s="346">
        <f>((I64-H64)*G64/10000)/$H$5*100</f>
        <v>1.170149253731346E-2</v>
      </c>
      <c r="L64" s="350">
        <f>K64/$J$5*100</f>
        <v>0.33432835820895601</v>
      </c>
    </row>
    <row r="65" spans="1:12" ht="15.75" customHeight="1">
      <c r="A65" s="305"/>
      <c r="B65" s="314"/>
      <c r="C65" s="314"/>
      <c r="D65" s="322" t="s">
        <v>0</v>
      </c>
      <c r="E65" s="319"/>
      <c r="F65" s="328"/>
      <c r="G65" s="332">
        <f>'中分類2（浜松）'!F20</f>
        <v>288</v>
      </c>
      <c r="H65" s="339">
        <f>'中分類2（浜松）'!G20</f>
        <v>99.4</v>
      </c>
      <c r="I65" s="339">
        <f>'中分類2（浜松）'!H20</f>
        <v>98.4</v>
      </c>
      <c r="J65" s="339">
        <f>'中分類2（浜松）'!I20</f>
        <v>-1</v>
      </c>
      <c r="K65" s="346">
        <f>((I65-H65)*G65/10000)/$H$5*100</f>
        <v>-2.8656716417910445E-2</v>
      </c>
      <c r="L65" s="350">
        <f>K65/$J$5*100</f>
        <v>-0.81876332622601267</v>
      </c>
    </row>
    <row r="66" spans="1:12" ht="15.75" customHeight="1">
      <c r="A66" s="305"/>
      <c r="F66" s="330"/>
      <c r="G66" s="333"/>
      <c r="H66" s="342"/>
      <c r="I66" s="342"/>
      <c r="J66" s="342"/>
      <c r="K66" s="347"/>
      <c r="L66" s="347"/>
    </row>
    <row r="67" spans="1:12" ht="15.75" customHeight="1">
      <c r="A67" s="305"/>
      <c r="B67" s="315" t="s">
        <v>209</v>
      </c>
      <c r="C67" s="315"/>
      <c r="D67" s="315"/>
      <c r="E67" s="315"/>
      <c r="F67" s="328"/>
      <c r="G67" s="332">
        <f>'中分類2（浜松）'!F22</f>
        <v>1623</v>
      </c>
      <c r="H67" s="339">
        <f>'中分類2（浜松）'!G22</f>
        <v>95.3</v>
      </c>
      <c r="I67" s="339">
        <f>'中分類2（浜松）'!H22</f>
        <v>96.3</v>
      </c>
      <c r="J67" s="339">
        <f>'中分類2（浜松）'!I22</f>
        <v>1.1000000000000001</v>
      </c>
      <c r="K67" s="346">
        <f>((I67-H67)*G67/10000)/$H$5*100</f>
        <v>0.16149253731343283</v>
      </c>
      <c r="L67" s="350">
        <f>K67/$J$5*100</f>
        <v>4.6140724946695091</v>
      </c>
    </row>
    <row r="68" spans="1:12" ht="15.75" customHeight="1">
      <c r="A68" s="305"/>
      <c r="B68" s="314"/>
      <c r="C68" s="314"/>
      <c r="D68" s="322" t="s">
        <v>176</v>
      </c>
      <c r="E68" s="319"/>
      <c r="F68" s="328"/>
      <c r="G68" s="332">
        <f>'中分類2（浜松）'!F23</f>
        <v>109</v>
      </c>
      <c r="H68" s="339">
        <f>'中分類2（浜松）'!G23</f>
        <v>100.3</v>
      </c>
      <c r="I68" s="339">
        <f>'中分類2（浜松）'!H23</f>
        <v>100.1</v>
      </c>
      <c r="J68" s="339">
        <f>'中分類2（浜松）'!I23</f>
        <v>-0.2</v>
      </c>
      <c r="K68" s="346">
        <f>((I68-H68)*G68/10000)/$H$5*100</f>
        <v>-2.169154228855752E-3</v>
      </c>
      <c r="L68" s="350">
        <f>K68/$J$5*100</f>
        <v>-6.1975835110164343E-2</v>
      </c>
    </row>
    <row r="69" spans="1:12" s="189" customFormat="1" ht="15.75" customHeight="1">
      <c r="A69" s="306"/>
      <c r="B69" s="314"/>
      <c r="C69" s="314"/>
      <c r="D69" s="322" t="s">
        <v>5</v>
      </c>
      <c r="E69" s="319"/>
      <c r="F69" s="328"/>
      <c r="G69" s="332">
        <f>'中分類2（浜松）'!F24</f>
        <v>1099</v>
      </c>
      <c r="H69" s="339">
        <f>'中分類2（浜松）'!G24</f>
        <v>104.2</v>
      </c>
      <c r="I69" s="339">
        <f>'中分類2（浜松）'!H24</f>
        <v>106</v>
      </c>
      <c r="J69" s="339">
        <f>'中分類2（浜松）'!I24</f>
        <v>1.7</v>
      </c>
      <c r="K69" s="346">
        <f>((I69-H69)*G69/10000)/$H$5*100</f>
        <v>0.19683582089552207</v>
      </c>
      <c r="L69" s="350">
        <f>K69/$J$5*100</f>
        <v>5.6238805970149164</v>
      </c>
    </row>
    <row r="70" spans="1:12" ht="15.75" customHeight="1">
      <c r="A70" s="305"/>
      <c r="B70" s="314"/>
      <c r="C70" s="314"/>
      <c r="D70" s="322" t="s">
        <v>221</v>
      </c>
      <c r="E70" s="319"/>
      <c r="F70" s="328"/>
      <c r="G70" s="332">
        <f>'中分類2（浜松）'!F25</f>
        <v>415</v>
      </c>
      <c r="H70" s="339">
        <f>'中分類2（浜松）'!G25</f>
        <v>70.3</v>
      </c>
      <c r="I70" s="339">
        <f>'中分類2（浜松）'!H25</f>
        <v>69.8</v>
      </c>
      <c r="J70" s="339">
        <f>'中分類2（浜松）'!I25</f>
        <v>-0.8</v>
      </c>
      <c r="K70" s="346">
        <f>((I70-H70)*G70/10000)/$H$5*100</f>
        <v>-2.0646766169154229E-2</v>
      </c>
      <c r="L70" s="350">
        <f>K70/$J$5*100</f>
        <v>-0.58990760483297799</v>
      </c>
    </row>
    <row r="71" spans="1:12" ht="15.75" customHeight="1">
      <c r="A71" s="305"/>
      <c r="F71" s="330"/>
      <c r="G71" s="333"/>
      <c r="H71" s="342"/>
      <c r="I71" s="342"/>
      <c r="J71" s="342"/>
      <c r="K71" s="347"/>
      <c r="L71" s="347"/>
    </row>
    <row r="72" spans="1:12" s="189" customFormat="1" ht="15.75" customHeight="1">
      <c r="A72" s="306"/>
      <c r="B72" s="315" t="s">
        <v>110</v>
      </c>
      <c r="C72" s="315"/>
      <c r="D72" s="315"/>
      <c r="E72" s="315"/>
      <c r="F72" s="328"/>
      <c r="G72" s="332">
        <f>'中分類2（浜松）'!F27</f>
        <v>224</v>
      </c>
      <c r="H72" s="339">
        <f>'中分類2（浜松）'!G27</f>
        <v>98.3</v>
      </c>
      <c r="I72" s="339">
        <f>'中分類2（浜松）'!H27</f>
        <v>93.3</v>
      </c>
      <c r="J72" s="339">
        <f>'中分類2（浜松）'!I27</f>
        <v>-5.2</v>
      </c>
      <c r="K72" s="346">
        <f>((I72-H72)*G72/10000)/$H$5*100</f>
        <v>-0.11144278606965174</v>
      </c>
      <c r="L72" s="350">
        <f>K72/$J$5*100</f>
        <v>-3.1840796019900495</v>
      </c>
    </row>
    <row r="73" spans="1:12" ht="15.75" customHeight="1">
      <c r="A73" s="305"/>
      <c r="B73" s="314"/>
      <c r="C73" s="314"/>
      <c r="D73" s="322" t="s">
        <v>69</v>
      </c>
      <c r="E73" s="319"/>
      <c r="F73" s="328"/>
      <c r="G73" s="332">
        <f>'中分類2（浜松）'!F28</f>
        <v>140</v>
      </c>
      <c r="H73" s="339">
        <f>'中分類2（浜松）'!G28</f>
        <v>96.5</v>
      </c>
      <c r="I73" s="339">
        <f>'中分類2（浜松）'!H28</f>
        <v>88</v>
      </c>
      <c r="J73" s="339">
        <f>'中分類2（浜松）'!I28</f>
        <v>-8.8000000000000007</v>
      </c>
      <c r="K73" s="346">
        <f>((I73-H73)*G73/10000)/$H$5*100</f>
        <v>-0.11840796019900496</v>
      </c>
      <c r="L73" s="350">
        <f>K73/$J$5*100</f>
        <v>-3.3830845771144271</v>
      </c>
    </row>
    <row r="74" spans="1:12" ht="15.75" customHeight="1">
      <c r="A74" s="305"/>
      <c r="B74" s="316"/>
      <c r="C74" s="316"/>
      <c r="D74" s="322" t="s">
        <v>223</v>
      </c>
      <c r="E74" s="319"/>
      <c r="F74" s="328"/>
      <c r="G74" s="332">
        <f>'中分類2（浜松）'!F29</f>
        <v>5</v>
      </c>
      <c r="H74" s="339">
        <f>'中分類2（浜松）'!G29</f>
        <v>100.3</v>
      </c>
      <c r="I74" s="339">
        <f>'中分類2（浜松）'!H29</f>
        <v>104</v>
      </c>
      <c r="J74" s="339">
        <f>'中分類2（浜松）'!I29</f>
        <v>3.6</v>
      </c>
      <c r="K74" s="346">
        <f>((I74-H74)*G74/10000)/$H$5*100</f>
        <v>1.8407960199004988E-3</v>
      </c>
      <c r="L74" s="350">
        <f>K74/$J$5*100</f>
        <v>5.2594171997157109E-2</v>
      </c>
    </row>
    <row r="75" spans="1:12" ht="15.75" customHeight="1">
      <c r="A75" s="305"/>
      <c r="B75" s="314"/>
      <c r="C75" s="314"/>
      <c r="D75" s="322" t="s">
        <v>224</v>
      </c>
      <c r="E75" s="319"/>
      <c r="F75" s="328"/>
      <c r="G75" s="332">
        <f>'中分類2（浜松）'!F30</f>
        <v>79</v>
      </c>
      <c r="H75" s="339">
        <f>'中分類2（浜松）'!G30</f>
        <v>101.6</v>
      </c>
      <c r="I75" s="339">
        <f>'中分類2（浜松）'!H30</f>
        <v>101.9</v>
      </c>
      <c r="J75" s="339">
        <f>'中分類2（浜松）'!I30</f>
        <v>0.3</v>
      </c>
      <c r="K75" s="346">
        <f>((I75-H75)*G75/10000)/$H$5*100</f>
        <v>2.3582089552239699E-3</v>
      </c>
      <c r="L75" s="350">
        <f>K75/$J$5*100</f>
        <v>6.737739872068485E-2</v>
      </c>
    </row>
    <row r="76" spans="1:12" ht="15.75" customHeight="1">
      <c r="A76" s="305"/>
      <c r="F76" s="330"/>
      <c r="G76" s="333"/>
      <c r="H76" s="342"/>
      <c r="I76" s="342"/>
      <c r="J76" s="342"/>
      <c r="K76" s="347"/>
      <c r="L76" s="347"/>
    </row>
    <row r="77" spans="1:12" ht="15.75" customHeight="1">
      <c r="A77" s="305"/>
      <c r="B77" s="315" t="s">
        <v>225</v>
      </c>
      <c r="C77" s="315"/>
      <c r="D77" s="315"/>
      <c r="E77" s="315"/>
      <c r="F77" s="328"/>
      <c r="G77" s="332">
        <f>'中分類2（浜松）'!F32</f>
        <v>912</v>
      </c>
      <c r="H77" s="339">
        <f>'中分類2（浜松）'!G32</f>
        <v>101.8</v>
      </c>
      <c r="I77" s="339">
        <f>'中分類2（浜松）'!H32</f>
        <v>103.7</v>
      </c>
      <c r="J77" s="339">
        <f>'中分類2（浜松）'!I32</f>
        <v>1.9</v>
      </c>
      <c r="K77" s="346">
        <f>((I77-H77)*G77/10000)/$H$5*100</f>
        <v>0.1724179104477617</v>
      </c>
      <c r="L77" s="350">
        <f>K77/$J$5*100</f>
        <v>4.9262260127931912</v>
      </c>
    </row>
    <row r="78" spans="1:12" ht="15.75" customHeight="1">
      <c r="A78" s="305"/>
      <c r="B78" s="314"/>
      <c r="C78" s="314"/>
      <c r="D78" s="322" t="s">
        <v>227</v>
      </c>
      <c r="E78" s="319"/>
      <c r="F78" s="328"/>
      <c r="G78" s="332">
        <f>'中分類2（浜松）'!F33</f>
        <v>71</v>
      </c>
      <c r="H78" s="339">
        <f>'中分類2（浜松）'!G33</f>
        <v>101.3</v>
      </c>
      <c r="I78" s="339">
        <f>'中分類2（浜松）'!H33</f>
        <v>103.9</v>
      </c>
      <c r="J78" s="339">
        <f>'中分類2（浜松）'!I33</f>
        <v>2.6</v>
      </c>
      <c r="K78" s="346">
        <f>((I78-H78)*G78/10000)/$H$5*100</f>
        <v>1.8368159203980158E-2</v>
      </c>
      <c r="L78" s="350">
        <f>K78/$J$5*100</f>
        <v>0.52480454868514737</v>
      </c>
    </row>
    <row r="79" spans="1:12" ht="15.75" customHeight="1">
      <c r="A79" s="305"/>
      <c r="B79" s="314"/>
      <c r="C79" s="314"/>
      <c r="D79" s="322" t="s">
        <v>190</v>
      </c>
      <c r="E79" s="319"/>
      <c r="F79" s="328"/>
      <c r="G79" s="332">
        <f>'中分類2（浜松）'!F34</f>
        <v>213</v>
      </c>
      <c r="H79" s="339">
        <f>'中分類2（浜松）'!G34</f>
        <v>100.1</v>
      </c>
      <c r="I79" s="339">
        <f>'中分類2（浜松）'!H34</f>
        <v>105.1</v>
      </c>
      <c r="J79" s="339">
        <f>'中分類2（浜松）'!I34</f>
        <v>5</v>
      </c>
      <c r="K79" s="346">
        <f>((I79-H79)*G79/10000)/$H$5*100</f>
        <v>0.10597014925373134</v>
      </c>
      <c r="L79" s="350">
        <f>K79/$J$5*100</f>
        <v>3.0277185501066097</v>
      </c>
    </row>
    <row r="80" spans="1:12" ht="15.75" customHeight="1">
      <c r="A80" s="305"/>
      <c r="B80" s="316"/>
      <c r="C80" s="316"/>
      <c r="D80" s="322" t="s">
        <v>92</v>
      </c>
      <c r="E80" s="319"/>
      <c r="F80" s="328"/>
      <c r="G80" s="332">
        <f>'中分類2（浜松）'!F35</f>
        <v>107</v>
      </c>
      <c r="H80" s="339">
        <f>'中分類2（浜松）'!G35</f>
        <v>105.5</v>
      </c>
      <c r="I80" s="339">
        <f>'中分類2（浜松）'!H35</f>
        <v>106.4</v>
      </c>
      <c r="J80" s="339">
        <f>'中分類2（浜松）'!I35</f>
        <v>0.8</v>
      </c>
      <c r="K80" s="346">
        <f>((I80-H80)*G80/10000)/$H$5*100</f>
        <v>9.582089552238866E-3</v>
      </c>
      <c r="L80" s="350">
        <f>K80/$J$5*100</f>
        <v>0.27377398720682472</v>
      </c>
    </row>
    <row r="81" spans="1:12" s="189" customFormat="1" ht="15.75" customHeight="1">
      <c r="A81" s="306"/>
      <c r="B81" s="314"/>
      <c r="C81" s="314"/>
      <c r="D81" s="322" t="s">
        <v>228</v>
      </c>
      <c r="E81" s="319"/>
      <c r="F81" s="328"/>
      <c r="G81" s="332">
        <f>'中分類2（浜松）'!F36</f>
        <v>522</v>
      </c>
      <c r="H81" s="339">
        <f>'中分類2（浜松）'!G36</f>
        <v>101.8</v>
      </c>
      <c r="I81" s="339">
        <f>'中分類2（浜松）'!H36</f>
        <v>102.5</v>
      </c>
      <c r="J81" s="339">
        <f>'中分類2（浜松）'!I36</f>
        <v>0.7</v>
      </c>
      <c r="K81" s="346">
        <f>((I81-H81)*G81/10000)/$H$5*100</f>
        <v>3.6358208955224028E-2</v>
      </c>
      <c r="L81" s="350">
        <f>K81/$J$5*100</f>
        <v>1.038805970149258</v>
      </c>
    </row>
    <row r="82" spans="1:12" ht="15.75" customHeight="1">
      <c r="A82" s="305"/>
      <c r="B82" s="314"/>
      <c r="C82" s="314"/>
      <c r="D82" s="319"/>
      <c r="E82" s="319"/>
      <c r="F82" s="328"/>
      <c r="G82" s="332"/>
      <c r="H82" s="339"/>
      <c r="I82" s="339"/>
      <c r="J82" s="339"/>
      <c r="K82" s="346"/>
      <c r="L82" s="350"/>
    </row>
    <row r="83" spans="1:12" ht="15.75" customHeight="1">
      <c r="A83" s="305"/>
      <c r="B83" s="315" t="s">
        <v>229</v>
      </c>
      <c r="C83" s="315"/>
      <c r="D83" s="315"/>
      <c r="E83" s="315"/>
      <c r="F83" s="328"/>
      <c r="G83" s="332">
        <f>'中分類2（浜松）'!F38</f>
        <v>626</v>
      </c>
      <c r="H83" s="339">
        <f>'中分類2（浜松）'!G38</f>
        <v>100.9</v>
      </c>
      <c r="I83" s="339">
        <f>'中分類2（浜松）'!H38</f>
        <v>101.4</v>
      </c>
      <c r="J83" s="339">
        <f>'中分類2（浜松）'!I38</f>
        <v>0.5</v>
      </c>
      <c r="K83" s="346">
        <f t="shared" ref="K83:K88" si="6">((I83-H83)*G83/10000)/$H$5*100</f>
        <v>3.1144278606965174E-2</v>
      </c>
      <c r="L83" s="350">
        <f t="shared" ref="L83:L88" si="7">K83/$J$5*100</f>
        <v>0.88983653162757648</v>
      </c>
    </row>
    <row r="84" spans="1:12" ht="15.75" customHeight="1">
      <c r="A84" s="307"/>
      <c r="B84" s="314"/>
      <c r="C84" s="314"/>
      <c r="D84" s="322" t="s">
        <v>230</v>
      </c>
      <c r="E84" s="319"/>
      <c r="F84" s="328"/>
      <c r="G84" s="332">
        <f>'中分類2（浜松）'!F39</f>
        <v>106</v>
      </c>
      <c r="H84" s="339">
        <f>'中分類2（浜松）'!G39</f>
        <v>102.1</v>
      </c>
      <c r="I84" s="339">
        <f>'中分類2（浜松）'!H39</f>
        <v>102.4</v>
      </c>
      <c r="J84" s="339">
        <f>'中分類2（浜松）'!I39</f>
        <v>0.3</v>
      </c>
      <c r="K84" s="346">
        <f t="shared" si="6"/>
        <v>3.1641791044777321E-3</v>
      </c>
      <c r="L84" s="350">
        <f t="shared" si="7"/>
        <v>9.0405117270792354E-2</v>
      </c>
    </row>
    <row r="85" spans="1:12" ht="15.75" customHeight="1">
      <c r="A85" s="307"/>
      <c r="B85" s="314"/>
      <c r="C85" s="314"/>
      <c r="D85" s="322" t="s">
        <v>232</v>
      </c>
      <c r="E85" s="319"/>
      <c r="F85" s="328"/>
      <c r="G85" s="332">
        <f>'中分類2（浜松）'!F40</f>
        <v>177</v>
      </c>
      <c r="H85" s="339">
        <f>'中分類2（浜松）'!G40</f>
        <v>98.2</v>
      </c>
      <c r="I85" s="339">
        <f>'中分類2（浜松）'!H40</f>
        <v>97.1</v>
      </c>
      <c r="J85" s="339">
        <f>'中分類2（浜松）'!I40</f>
        <v>-1.1000000000000001</v>
      </c>
      <c r="K85" s="346">
        <f t="shared" si="6"/>
        <v>-1.9373134328358362E-2</v>
      </c>
      <c r="L85" s="350">
        <f t="shared" si="7"/>
        <v>-0.55351812366738173</v>
      </c>
    </row>
    <row r="86" spans="1:12" ht="15.75" customHeight="1">
      <c r="A86" s="305"/>
      <c r="B86" s="314"/>
      <c r="C86" s="314"/>
      <c r="D86" s="322" t="s">
        <v>336</v>
      </c>
      <c r="E86" s="319"/>
      <c r="F86" s="328"/>
      <c r="G86" s="332">
        <f>'中分類2（浜松）'!F41</f>
        <v>59</v>
      </c>
      <c r="H86" s="339">
        <f>'中分類2（浜松）'!G41</f>
        <v>103.1</v>
      </c>
      <c r="I86" s="339">
        <f>'中分類2（浜松）'!H41</f>
        <v>107.3</v>
      </c>
      <c r="J86" s="339">
        <f>'中分類2（浜松）'!I41</f>
        <v>4.0999999999999996</v>
      </c>
      <c r="K86" s="346">
        <f t="shared" si="6"/>
        <v>2.4656716417910465E-2</v>
      </c>
      <c r="L86" s="350">
        <f t="shared" si="7"/>
        <v>0.70447761194029901</v>
      </c>
    </row>
    <row r="87" spans="1:12" ht="15.75" customHeight="1">
      <c r="A87" s="305"/>
      <c r="B87" s="316"/>
      <c r="C87" s="316"/>
      <c r="D87" s="322" t="s">
        <v>236</v>
      </c>
      <c r="E87" s="319"/>
      <c r="F87" s="328"/>
      <c r="G87" s="332">
        <f>'中分類2（浜松）'!F42</f>
        <v>30</v>
      </c>
      <c r="H87" s="339">
        <f>'中分類2（浜松）'!G42</f>
        <v>110.2</v>
      </c>
      <c r="I87" s="339">
        <f>'中分類2（浜松）'!H42</f>
        <v>113.8</v>
      </c>
      <c r="J87" s="339">
        <f>'中分類2（浜松）'!I42</f>
        <v>3.3</v>
      </c>
      <c r="K87" s="346">
        <f t="shared" si="6"/>
        <v>1.0746268656716402E-2</v>
      </c>
      <c r="L87" s="350">
        <f t="shared" si="7"/>
        <v>0.30703624733475432</v>
      </c>
    </row>
    <row r="88" spans="1:12" ht="15.75" customHeight="1">
      <c r="A88" s="305"/>
      <c r="B88" s="314"/>
      <c r="C88" s="314"/>
      <c r="D88" s="322" t="s">
        <v>106</v>
      </c>
      <c r="E88" s="319"/>
      <c r="F88" s="328"/>
      <c r="G88" s="332">
        <f>'中分類2（浜松）'!F43</f>
        <v>254</v>
      </c>
      <c r="H88" s="339">
        <f>'中分類2（浜松）'!G43</f>
        <v>100.7</v>
      </c>
      <c r="I88" s="339">
        <f>'中分類2（浜松）'!H43</f>
        <v>101.1</v>
      </c>
      <c r="J88" s="339">
        <f>'中分類2（浜松）'!I43</f>
        <v>0.4</v>
      </c>
      <c r="K88" s="346">
        <f t="shared" si="6"/>
        <v>1.0109452736318192E-2</v>
      </c>
      <c r="L88" s="350">
        <f t="shared" si="7"/>
        <v>0.28884150675194836</v>
      </c>
    </row>
    <row r="89" spans="1:12" ht="15.75" customHeight="1">
      <c r="A89" s="305"/>
      <c r="B89" s="314"/>
      <c r="C89" s="314"/>
      <c r="D89" s="319"/>
      <c r="E89" s="319"/>
      <c r="F89" s="328"/>
      <c r="G89" s="332"/>
      <c r="H89" s="339"/>
      <c r="I89" s="339"/>
      <c r="J89" s="339"/>
      <c r="K89" s="346"/>
      <c r="L89" s="350"/>
    </row>
    <row r="90" spans="1:12" ht="15.75" customHeight="1">
      <c r="A90" s="305"/>
      <c r="B90" s="314"/>
      <c r="C90" s="314"/>
      <c r="D90" s="314"/>
      <c r="E90" s="314"/>
      <c r="F90" s="328"/>
      <c r="G90" s="332"/>
      <c r="H90" s="339"/>
      <c r="I90" s="339"/>
      <c r="J90" s="339"/>
      <c r="K90" s="346"/>
      <c r="L90" s="350"/>
    </row>
    <row r="91" spans="1:12" ht="15.75" customHeight="1">
      <c r="A91" s="305"/>
      <c r="B91" s="73" t="s">
        <v>47</v>
      </c>
      <c r="C91" s="73"/>
      <c r="D91" s="73"/>
      <c r="E91" s="73"/>
      <c r="F91" s="328"/>
      <c r="G91" s="332"/>
      <c r="H91" s="339"/>
      <c r="I91" s="339"/>
      <c r="J91" s="339"/>
      <c r="K91" s="346"/>
      <c r="L91" s="350"/>
    </row>
    <row r="92" spans="1:12" ht="15.75" customHeight="1">
      <c r="A92" s="305"/>
      <c r="B92" s="73" t="s">
        <v>238</v>
      </c>
      <c r="C92" s="73"/>
      <c r="D92" s="73"/>
      <c r="E92" s="73"/>
      <c r="F92" s="328"/>
      <c r="G92" s="332">
        <f>'中分類2（浜松）'!F46</f>
        <v>327</v>
      </c>
      <c r="H92" s="339">
        <f>'中分類2（浜松）'!G46</f>
        <v>99.9</v>
      </c>
      <c r="I92" s="339">
        <f>'中分類2（浜松）'!H46</f>
        <v>97.3</v>
      </c>
      <c r="J92" s="339">
        <f>'中分類2（浜松）'!I46</f>
        <v>-2.5</v>
      </c>
      <c r="K92" s="346">
        <f>((I92-H92)*G92/10000)/$H$5*100</f>
        <v>-8.4597014925373415E-2</v>
      </c>
      <c r="L92" s="350">
        <f>K92/$J$5*100</f>
        <v>-2.4170575692963832</v>
      </c>
    </row>
    <row r="93" spans="1:12" ht="15.75" customHeight="1">
      <c r="A93" s="305"/>
      <c r="B93" s="73" t="s">
        <v>239</v>
      </c>
      <c r="C93" s="73"/>
      <c r="D93" s="73"/>
      <c r="E93" s="73"/>
      <c r="F93" s="328"/>
      <c r="G93" s="332">
        <f>'中分類2（浜松）'!F47</f>
        <v>746</v>
      </c>
      <c r="H93" s="339">
        <f>'中分類2（浜松）'!G47</f>
        <v>109.3</v>
      </c>
      <c r="I93" s="339">
        <f>'中分類2（浜松）'!H47</f>
        <v>127</v>
      </c>
      <c r="J93" s="339">
        <f>'中分類2（浜松）'!I47</f>
        <v>16.2</v>
      </c>
      <c r="K93" s="346">
        <f>((I93-H93)*G93/10000)/$H$5*100</f>
        <v>1.3138507462686568</v>
      </c>
      <c r="L93" s="350">
        <f>K93/$J$5*100</f>
        <v>37.538592750533049</v>
      </c>
    </row>
    <row r="94" spans="1:12" ht="15.75" customHeight="1">
      <c r="A94" s="305"/>
      <c r="B94" s="73" t="s">
        <v>240</v>
      </c>
      <c r="C94" s="73"/>
      <c r="D94" s="73"/>
      <c r="E94" s="73"/>
      <c r="F94" s="328"/>
      <c r="G94" s="332">
        <f>'中分類2（浜松）'!F48</f>
        <v>470</v>
      </c>
      <c r="H94" s="339">
        <f>'中分類2（浜松）'!G48</f>
        <v>74.599999999999994</v>
      </c>
      <c r="I94" s="354">
        <f>'中分類2（浜松）'!H48</f>
        <v>71.7</v>
      </c>
      <c r="J94" s="339">
        <f>'中分類2（浜松）'!I48</f>
        <v>-3.9</v>
      </c>
      <c r="K94" s="346">
        <f>((I94-H94)*G94/10000)/$H$5*100</f>
        <v>-0.13562189054726329</v>
      </c>
      <c r="L94" s="350">
        <f>K94/$J$5*100</f>
        <v>-3.8749111584932368</v>
      </c>
    </row>
    <row r="95" spans="1:12" ht="15.75" customHeight="1">
      <c r="A95" s="308"/>
      <c r="B95" s="317" t="s">
        <v>241</v>
      </c>
      <c r="C95" s="317"/>
      <c r="D95" s="317"/>
      <c r="E95" s="317"/>
      <c r="F95" s="331"/>
      <c r="G95" s="353">
        <f>'中分類2（浜松）'!F49</f>
        <v>916</v>
      </c>
      <c r="H95" s="340">
        <f>'中分類2（浜松）'!G49</f>
        <v>101.6</v>
      </c>
      <c r="I95" s="340">
        <f>'中分類2（浜松）'!H49</f>
        <v>103.4</v>
      </c>
      <c r="J95" s="340">
        <f>'中分類2（浜松）'!I49</f>
        <v>1.8</v>
      </c>
      <c r="K95" s="348">
        <f>((I95-H95)*G95/10000)/$H$5*100</f>
        <v>0.16405970149253835</v>
      </c>
      <c r="L95" s="351">
        <f>K95/$J$5*100</f>
        <v>4.6874200426439527</v>
      </c>
    </row>
    <row r="96" spans="1:12" ht="15.75" customHeight="1"/>
  </sheetData>
  <mergeCells count="4">
    <mergeCell ref="K2:L2"/>
    <mergeCell ref="J3:L3"/>
    <mergeCell ref="C9:E9"/>
    <mergeCell ref="G2:G4"/>
  </mergeCells>
  <phoneticPr fontId="20"/>
  <printOptions horizontalCentered="1"/>
  <pageMargins left="0.98425196850393704" right="0.59055118110236227" top="0.19685039370078741" bottom="0.19685039370078741" header="0.78740157480314965" footer="0.51181102362204722"/>
  <pageSetup paperSize="8" scale="85" orientation="portrait" r:id="rId1"/>
  <headerFooter alignWithMargins="0">
    <oddHeader>&amp;R元データ</oddHeader>
    <oddFooter>&amp;C&amp;"ＭＳ Ｐ明朝,標準"8</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R88"/>
  <sheetViews>
    <sheetView view="pageBreakPreview" topLeftCell="A40" zoomScaleSheetLayoutView="100" workbookViewId="0">
      <selection activeCell="G79" sqref="G79"/>
    </sheetView>
  </sheetViews>
  <sheetFormatPr defaultColWidth="9" defaultRowHeight="14.5" customHeight="1"/>
  <cols>
    <col min="1" max="1" width="1.90625" style="355" customWidth="1"/>
    <col min="2" max="4" width="1.90625" style="299" customWidth="1"/>
    <col min="5" max="5" width="20.90625" style="299" customWidth="1"/>
    <col min="6" max="6" width="2.08984375" style="165" customWidth="1"/>
    <col min="7" max="7" width="6.08984375" style="165" customWidth="1"/>
    <col min="8" max="8" width="8.08984375" style="166" customWidth="1"/>
    <col min="9" max="11" width="8.08984375" style="167" customWidth="1"/>
    <col min="12" max="13" width="8.08984375" style="300" customWidth="1"/>
    <col min="14" max="14" width="8.6328125" style="356" customWidth="1"/>
    <col min="15" max="15" width="4.6328125" style="356" customWidth="1"/>
    <col min="16" max="16" width="8.6328125" style="356" customWidth="1"/>
    <col min="17" max="17" width="4.6328125" style="356" customWidth="1"/>
    <col min="18" max="18" width="6.1796875" style="167" bestFit="1" customWidth="1"/>
    <col min="19" max="19" width="3" style="167" customWidth="1"/>
    <col min="20" max="20" width="4" style="167" customWidth="1"/>
    <col min="21" max="21" width="9" style="167" bestFit="1"/>
    <col min="22" max="16384" width="9" style="167"/>
  </cols>
  <sheetData>
    <row r="1" spans="1:18" ht="17.149999999999999" customHeight="1">
      <c r="A1" s="357" t="s">
        <v>247</v>
      </c>
      <c r="B1" s="309"/>
      <c r="C1" s="318"/>
      <c r="D1" s="318"/>
      <c r="E1" s="318"/>
      <c r="F1" s="176"/>
      <c r="G1" s="176"/>
      <c r="H1" s="186"/>
      <c r="J1" s="195"/>
      <c r="K1" s="195"/>
    </row>
    <row r="2" spans="1:18" s="168" customFormat="1" ht="13.5" customHeight="1">
      <c r="A2" s="358"/>
      <c r="B2" s="310"/>
      <c r="C2" s="310"/>
      <c r="D2" s="310"/>
      <c r="E2" s="310"/>
      <c r="F2" s="363"/>
      <c r="G2" s="370" t="s">
        <v>123</v>
      </c>
      <c r="H2" s="529" t="s">
        <v>181</v>
      </c>
      <c r="I2" s="335" t="s">
        <v>93</v>
      </c>
      <c r="J2" s="341" t="s">
        <v>93</v>
      </c>
      <c r="K2" s="343"/>
      <c r="L2" s="523"/>
      <c r="M2" s="524"/>
      <c r="N2" s="402"/>
      <c r="O2" s="402"/>
      <c r="P2" s="402"/>
      <c r="Q2" s="402"/>
    </row>
    <row r="3" spans="1:18" s="168" customFormat="1" ht="13.5" customHeight="1">
      <c r="A3" s="359"/>
      <c r="B3" s="311"/>
      <c r="C3" s="311"/>
      <c r="D3" s="311"/>
      <c r="E3" s="311" t="s">
        <v>157</v>
      </c>
      <c r="F3" s="364"/>
      <c r="G3" s="371" t="s">
        <v>272</v>
      </c>
      <c r="H3" s="530"/>
      <c r="I3" s="380" t="s">
        <v>334</v>
      </c>
      <c r="J3" s="336" t="s">
        <v>130</v>
      </c>
      <c r="K3" s="526" t="s">
        <v>272</v>
      </c>
      <c r="L3" s="526"/>
      <c r="M3" s="527"/>
      <c r="N3" s="402"/>
      <c r="O3" s="402"/>
      <c r="P3" s="402"/>
      <c r="Q3" s="402"/>
    </row>
    <row r="4" spans="1:18" s="168" customFormat="1" ht="13.5" customHeight="1">
      <c r="A4" s="360"/>
      <c r="B4" s="312"/>
      <c r="C4" s="312"/>
      <c r="D4" s="312"/>
      <c r="E4" s="312"/>
      <c r="F4" s="365"/>
      <c r="G4" s="372" t="s">
        <v>274</v>
      </c>
      <c r="H4" s="531"/>
      <c r="I4" s="337"/>
      <c r="J4" s="337"/>
      <c r="K4" s="386" t="s">
        <v>254</v>
      </c>
      <c r="L4" s="391" t="s">
        <v>85</v>
      </c>
      <c r="M4" s="397" t="s">
        <v>27</v>
      </c>
      <c r="N4" s="402"/>
      <c r="O4" s="402"/>
      <c r="P4" s="402"/>
      <c r="Q4" s="402"/>
    </row>
    <row r="5" spans="1:18" s="189" customFormat="1" ht="15.75" customHeight="1">
      <c r="A5" s="536" t="str">
        <f ca="1">IF(ISERROR(N5)=TRUE,"",INDEX(寄与度･寄与率・静岡!B:B,前年比寄与度順・静岡!$R5)&amp;INDEX(寄与度･寄与率・静岡!C:C,前年比寄与度順・静岡!R5)&amp;INDEX(寄与度･寄与率・静岡!D:D,前年比寄与度順・静岡!R5)&amp;INDEX(寄与度･寄与率・静岡!E:E,前年比寄与度順・静岡!R5))</f>
        <v>持家の帰属家賃を除く総合</v>
      </c>
      <c r="B5" s="537"/>
      <c r="C5" s="537"/>
      <c r="D5" s="537"/>
      <c r="E5" s="537"/>
      <c r="F5" s="366" t="str">
        <f t="shared" ref="F5:F68" ca="1" si="0">IF(ISERROR(MATCH($A5,寄与度順用一覧,0))=FALSE,1,"")</f>
        <v/>
      </c>
      <c r="G5" s="373">
        <v>3.51</v>
      </c>
      <c r="H5" s="376">
        <f ca="1">IF(ISERROR($N5)=TRUE,"",INDEX(寄与度･寄与率・静岡!G:G,前年比寄与度順・静岡!$R5))</f>
        <v>8579</v>
      </c>
      <c r="I5" s="381">
        <f ca="1">IF(ISERROR($N5)=TRUE,"",INDEX(寄与度･寄与率・静岡!H:H,前年比寄与度順・静岡!$R5))</f>
        <v>99.4</v>
      </c>
      <c r="J5" s="381">
        <f ca="1">IF(ISERROR($N5)=TRUE,"",INDEX(寄与度･寄与率・静岡!I:I,前年比寄与度順・静岡!$R5))</f>
        <v>103.4</v>
      </c>
      <c r="K5" s="387">
        <f ca="1">IF(ISERROR($N5)=TRUE,"",INDEX(寄与度･寄与率・静岡!J:J,前年比寄与度順・静岡!$R5))</f>
        <v>4.0999999999999996</v>
      </c>
      <c r="L5" s="392">
        <f ca="1">IF(ISERROR($N5)=TRUE,"",INDEX(寄与度･寄与率・静岡!K:K,前年比寄与度順・静岡!$R5))</f>
        <v>3.4557905337361534</v>
      </c>
      <c r="M5" s="398">
        <f ca="1">IF(ISERROR($N5)=TRUE,"",INDEX(寄与度･寄与率・静岡!L:L,前年比寄与度順・静岡!$R5))</f>
        <v>98.736872392461521</v>
      </c>
      <c r="N5" s="403">
        <f>LARGE(寄与度･寄与率・静岡!$K$1:$K$88,ROW(A1))</f>
        <v>3.4557905337361534</v>
      </c>
      <c r="O5" s="189">
        <f>COUNTIF($N$4:$N5,$N5)-1</f>
        <v>0</v>
      </c>
      <c r="P5" s="403">
        <f t="shared" ref="P5:P68" si="1">N5+O5</f>
        <v>3.4557905337361534</v>
      </c>
      <c r="Q5" s="189" t="str">
        <f t="shared" ref="Q5:Q68" si="2">IF(O5&gt;0,MATCH(P5-1,$P$1:$P$87,0),"")</f>
        <v/>
      </c>
      <c r="R5" s="189">
        <f ca="1">IF(Q5="",MATCH(N5,寄与度･寄与率・静岡!$K$1:$K$88,0),MATCH(N5,INDIRECT("寄与度・寄与率!$L"&amp;INDEX(R:R,Q5)+1&amp;":$L87"),0)+INDEX(R:R,Q5))</f>
        <v>7</v>
      </c>
    </row>
    <row r="6" spans="1:18" ht="15.75" customHeight="1">
      <c r="A6" s="532" t="str">
        <f ca="1">IF(ISERROR(N6)=TRUE,"",INDEX(寄与度･寄与率・静岡!B:B,前年比寄与度順・静岡!$R6)&amp;INDEX(寄与度･寄与率・静岡!C:C,前年比寄与度順・静岡!R6)&amp;INDEX(寄与度･寄与率・静岡!D:D,前年比寄与度順・静岡!R6)&amp;INDEX(寄与度･寄与率・静岡!E:E,前年比寄与度順・静岡!R6))</f>
        <v>持家の帰属家賃及び生鮮食品を除く総合</v>
      </c>
      <c r="B6" s="533"/>
      <c r="C6" s="533"/>
      <c r="D6" s="533"/>
      <c r="E6" s="533"/>
      <c r="F6" s="367" t="str">
        <f t="shared" ca="1" si="0"/>
        <v/>
      </c>
      <c r="G6" s="374">
        <v>3.19</v>
      </c>
      <c r="H6" s="377">
        <f ca="1">IF(ISERROR($N6)=TRUE,"",INDEX(寄与度･寄与率・静岡!G:G,前年比寄与度順・静岡!$R6))</f>
        <v>8145</v>
      </c>
      <c r="I6" s="382">
        <f ca="1">IF(ISERROR($N6)=TRUE,"",INDEX(寄与度･寄与率・静岡!H:H,前年比寄与度順・静岡!$R6))</f>
        <v>99.3</v>
      </c>
      <c r="J6" s="382">
        <f ca="1">IF(ISERROR($N6)=TRUE,"",INDEX(寄与度･寄与率・静岡!I:I,前年比寄与度順・静岡!$R6))</f>
        <v>103.2</v>
      </c>
      <c r="K6" s="388">
        <f ca="1">IF(ISERROR($N6)=TRUE,"",INDEX(寄与度･寄与率・静岡!J:J,前年比寄与度順・静岡!$R6))</f>
        <v>3.9</v>
      </c>
      <c r="L6" s="393">
        <f ca="1">IF(ISERROR($N6)=TRUE,"",INDEX(寄与度･寄与率・静岡!K:K,前年比寄与度順・静岡!$R6))</f>
        <v>3.1989425981873163</v>
      </c>
      <c r="M6" s="399">
        <f ca="1">IF(ISERROR($N6)=TRUE,"",INDEX(寄与度･寄与率・静岡!L:L,前年比寄与度順・静岡!$R6))</f>
        <v>91.398359948209034</v>
      </c>
      <c r="N6" s="403">
        <f>LARGE(寄与度･寄与率・静岡!$K$1:$K$88,ROW(A2))</f>
        <v>3.1989425981873163</v>
      </c>
      <c r="O6" s="189">
        <f>COUNTIF($N$4:$N6,$N6)-1</f>
        <v>0</v>
      </c>
      <c r="P6" s="403">
        <f t="shared" si="1"/>
        <v>3.1989425981873163</v>
      </c>
      <c r="Q6" s="189" t="str">
        <f t="shared" si="2"/>
        <v/>
      </c>
      <c r="R6" s="189">
        <f ca="1">IF(Q6="",MATCH(N6,寄与度･寄与率・静岡!$K$1:$K$88,0),MATCH(N6,INDIRECT("寄与度・寄与率!$L"&amp;INDEX(R:R,Q6)+1&amp;":$L87"),0)+INDEX(R:R,Q6))</f>
        <v>8</v>
      </c>
    </row>
    <row r="7" spans="1:18" ht="15.75" customHeight="1">
      <c r="A7" s="532" t="str">
        <f ca="1">IF(ISERROR(N7)=TRUE,"",INDEX(寄与度･寄与率・静岡!B:B,前年比寄与度順・静岡!$R7)&amp;INDEX(寄与度･寄与率・静岡!C:C,前年比寄与度順・静岡!R7)&amp;INDEX(寄与度･寄与率・静岡!D:D,前年比寄与度順・静岡!R7)&amp;INDEX(寄与度･寄与率・静岡!E:E,前年比寄与度順・静岡!R7))</f>
        <v>生鮮食品を除く総合</v>
      </c>
      <c r="B7" s="533"/>
      <c r="C7" s="533"/>
      <c r="D7" s="533"/>
      <c r="E7" s="533"/>
      <c r="F7" s="367" t="str">
        <f t="shared" ca="1" si="0"/>
        <v/>
      </c>
      <c r="G7" s="374">
        <v>3.14</v>
      </c>
      <c r="H7" s="377">
        <f ca="1">IF(ISERROR($N7)=TRUE,"",INDEX(寄与度･寄与率・静岡!G:G,前年比寄与度順・静岡!$R7))</f>
        <v>9566</v>
      </c>
      <c r="I7" s="382">
        <f ca="1">IF(ISERROR($N7)=TRUE,"",INDEX(寄与度･寄与率・静岡!H:H,前年比寄与度順・静岡!$R7))</f>
        <v>99.3</v>
      </c>
      <c r="J7" s="382">
        <f ca="1">IF(ISERROR($N7)=TRUE,"",INDEX(寄与度･寄与率・静岡!I:I,前年比寄与度順・静岡!$R7))</f>
        <v>102.5</v>
      </c>
      <c r="K7" s="388">
        <f ca="1">IF(ISERROR($N7)=TRUE,"",INDEX(寄与度･寄与率・静岡!J:J,前年比寄与度順・静岡!$R7))</f>
        <v>3.3</v>
      </c>
      <c r="L7" s="393">
        <f ca="1">IF(ISERROR($N7)=TRUE,"",INDEX(寄与度･寄与率・静岡!K:K,前年比寄与度順・静岡!$R7))</f>
        <v>3.0826988922457224</v>
      </c>
      <c r="M7" s="399">
        <f ca="1">IF(ISERROR($N7)=TRUE,"",INDEX(寄与度･寄与率・静岡!L:L,前年比寄与度順・静岡!$R7))</f>
        <v>88.077111207020636</v>
      </c>
      <c r="N7" s="403">
        <f>LARGE(寄与度･寄与率・静岡!$K$1:$K$88,ROW(A3))</f>
        <v>3.0826988922457224</v>
      </c>
      <c r="O7" s="404">
        <f>COUNTIF($N$4:$N7,$N7)-1</f>
        <v>0</v>
      </c>
      <c r="P7" s="403">
        <f t="shared" si="1"/>
        <v>3.0826988922457224</v>
      </c>
      <c r="Q7" s="189" t="str">
        <f t="shared" si="2"/>
        <v/>
      </c>
      <c r="R7" s="189">
        <f ca="1">IF(Q7="",MATCH(N7,寄与度･寄与率・静岡!$K$1:$K$88,0),MATCH(N7,INDIRECT("寄与度・寄与率!$L"&amp;INDEX(R:R,Q7)+1&amp;":$L87"),0)+INDEX(R:R,Q7))</f>
        <v>6</v>
      </c>
    </row>
    <row r="8" spans="1:18" ht="15.75" customHeight="1">
      <c r="A8" s="532" t="str">
        <f ca="1">IF(ISERROR(N8)=TRUE,"",INDEX(寄与度･寄与率・静岡!B:B,前年比寄与度順・静岡!$R8)&amp;INDEX(寄与度･寄与率・静岡!C:C,前年比寄与度順・静岡!R8)&amp;INDEX(寄与度･寄与率・静岡!D:D,前年比寄与度順・静岡!R8)&amp;INDEX(寄与度･寄与率・静岡!E:E,前年比寄与度順・静岡!R8))</f>
        <v>生鮮食品及びエネルギーを除く総合</v>
      </c>
      <c r="B8" s="533"/>
      <c r="C8" s="533"/>
      <c r="D8" s="533"/>
      <c r="E8" s="533"/>
      <c r="F8" s="367" t="str">
        <f t="shared" ca="1" si="0"/>
        <v/>
      </c>
      <c r="G8" s="374">
        <v>1.75</v>
      </c>
      <c r="H8" s="377">
        <f ca="1">IF(ISERROR($N8)=TRUE,"",INDEX(寄与度･寄与率・静岡!G:G,前年比寄与度順・静岡!$R8))</f>
        <v>8838</v>
      </c>
      <c r="I8" s="382">
        <f ca="1">IF(ISERROR($N8)=TRUE,"",INDEX(寄与度･寄与率・静岡!H:H,前年比寄与度順・静岡!$R8))</f>
        <v>98.6</v>
      </c>
      <c r="J8" s="382">
        <f ca="1">IF(ISERROR($N8)=TRUE,"",INDEX(寄与度･寄与率・静岡!I:I,前年比寄与度順・静岡!$R8))</f>
        <v>100.6</v>
      </c>
      <c r="K8" s="388">
        <f ca="1">IF(ISERROR($N8)=TRUE,"",INDEX(寄与度･寄与率・静岡!J:J,前年比寄与度順・静岡!$R8))</f>
        <v>2</v>
      </c>
      <c r="L8" s="393">
        <f ca="1">IF(ISERROR($N8)=TRUE,"",INDEX(寄与度･寄与率・静岡!K:K,前年比寄与度順・静岡!$R8))</f>
        <v>1.7800604229607251</v>
      </c>
      <c r="M8" s="399">
        <f ca="1">IF(ISERROR($N8)=TRUE,"",INDEX(寄与度･寄与率・静岡!L:L,前年比寄与度順・静岡!$R8))</f>
        <v>50.85886922744929</v>
      </c>
      <c r="N8" s="403">
        <f>LARGE(寄与度･寄与率・静岡!$K$1:$K$88,ROW(A4))</f>
        <v>1.7800604229607251</v>
      </c>
      <c r="O8" s="404">
        <f>COUNTIF($N$4:$N8,$N8)-1</f>
        <v>0</v>
      </c>
      <c r="P8" s="403">
        <f t="shared" si="1"/>
        <v>1.7800604229607251</v>
      </c>
      <c r="Q8" s="189" t="str">
        <f t="shared" si="2"/>
        <v/>
      </c>
      <c r="R8" s="189">
        <f ca="1">IF(Q8="",MATCH(N8,寄与度･寄与率・静岡!$K$1:$K$88,0),MATCH(N8,INDIRECT("寄与度・寄与率!$L"&amp;INDEX(R:R,Q8)+1&amp;":$L87"),0)+INDEX(R:R,Q8))</f>
        <v>9</v>
      </c>
    </row>
    <row r="9" spans="1:18" ht="14.5" customHeight="1">
      <c r="A9" s="532" t="str">
        <f ca="1">IF(ISERROR(N9)=TRUE,"",INDEX(寄与度･寄与率・静岡!B:B,前年比寄与度順・静岡!$R9)&amp;INDEX(寄与度･寄与率・静岡!C:C,前年比寄与度順・静岡!R9)&amp;INDEX(寄与度･寄与率・静岡!D:D,前年比寄与度順・静岡!R9)&amp;INDEX(寄与度･寄与率・静岡!E:E,前年比寄与度順・静岡!R9))</f>
        <v>食料</v>
      </c>
      <c r="B9" s="533"/>
      <c r="C9" s="533"/>
      <c r="D9" s="533"/>
      <c r="E9" s="533"/>
      <c r="F9" s="367" t="str">
        <f t="shared" ca="1" si="0"/>
        <v/>
      </c>
      <c r="G9" s="374">
        <v>1.47</v>
      </c>
      <c r="H9" s="377">
        <f ca="1">IF(ISERROR($N9)=TRUE,"",INDEX(寄与度･寄与率・静岡!G:G,前年比寄与度順・静岡!$R9))</f>
        <v>2821</v>
      </c>
      <c r="I9" s="382">
        <f ca="1">IF(ISERROR($N9)=TRUE,"",INDEX(寄与度･寄与率・静岡!H:H,前年比寄与度順・静岡!$R9))</f>
        <v>100</v>
      </c>
      <c r="J9" s="382">
        <f ca="1">IF(ISERROR($N9)=TRUE,"",INDEX(寄与度･寄与率・静岡!I:I,前年比寄与度順・静岡!$R9))</f>
        <v>105.1</v>
      </c>
      <c r="K9" s="388">
        <f ca="1">IF(ISERROR($N9)=TRUE,"",INDEX(寄与度･寄与率・静岡!J:J,前年比寄与度順・静岡!$R9))</f>
        <v>5.2</v>
      </c>
      <c r="L9" s="393">
        <f ca="1">IF(ISERROR($N9)=TRUE,"",INDEX(寄与度･寄与率・静岡!K:K,前年比寄与度順・静岡!$R9))</f>
        <v>1.448851963746222</v>
      </c>
      <c r="M9" s="399">
        <f ca="1">IF(ISERROR($N9)=TRUE,"",INDEX(寄与度･寄与率・静岡!L:L,前年比寄与度順・静岡!$R9))</f>
        <v>41.395770392749206</v>
      </c>
      <c r="N9" s="403">
        <f>LARGE(寄与度･寄与率・静岡!$K$1:$K$88,ROW(A5))</f>
        <v>1.448851963746222</v>
      </c>
      <c r="O9" s="404">
        <f>COUNTIF($N$4:$N9,$N9)-1</f>
        <v>0</v>
      </c>
      <c r="P9" s="403">
        <f t="shared" si="1"/>
        <v>1.448851963746222</v>
      </c>
      <c r="Q9" s="189" t="str">
        <f t="shared" si="2"/>
        <v/>
      </c>
      <c r="R9" s="189">
        <f ca="1">IF(Q9="",MATCH(N9,寄与度･寄与率・静岡!$K$1:$K$88,0),MATCH(N9,INDIRECT("寄与度・寄与率!$L"&amp;INDEX(R:R,Q9)+1&amp;":$L87"),0)+INDEX(R:R,Q9))</f>
        <v>12</v>
      </c>
    </row>
    <row r="10" spans="1:18" ht="15.75" customHeight="1">
      <c r="A10" s="532" t="str">
        <f ca="1">IF(ISERROR(N10)=TRUE,"",INDEX(寄与度･寄与率・静岡!B:B,前年比寄与度順・静岡!$R10)&amp;INDEX(寄与度･寄与率・静岡!C:C,前年比寄与度順・静岡!R10)&amp;INDEX(寄与度･寄与率・静岡!D:D,前年比寄与度順・静岡!R10)&amp;INDEX(寄与度･寄与率・静岡!E:E,前年比寄与度順・静岡!R10))</f>
        <v>光熱・水道</v>
      </c>
      <c r="B10" s="533"/>
      <c r="C10" s="533"/>
      <c r="D10" s="533"/>
      <c r="E10" s="533"/>
      <c r="F10" s="367" t="str">
        <f t="shared" ca="1" si="0"/>
        <v/>
      </c>
      <c r="G10" s="374">
        <v>1.32</v>
      </c>
      <c r="H10" s="377">
        <f ca="1">IF(ISERROR($N10)=TRUE,"",INDEX(寄与度･寄与率・静岡!G:G,前年比寄与度順・静岡!$R10))</f>
        <v>720</v>
      </c>
      <c r="I10" s="382">
        <f ca="1">IF(ISERROR($N10)=TRUE,"",INDEX(寄与度･寄与率・静岡!H:H,前年比寄与度順・静岡!$R10))</f>
        <v>104.3</v>
      </c>
      <c r="J10" s="382">
        <f ca="1">IF(ISERROR($N10)=TRUE,"",INDEX(寄与度･寄与率・静岡!I:I,前年比寄与度順・静岡!$R10))</f>
        <v>122.6</v>
      </c>
      <c r="K10" s="388">
        <f ca="1">IF(ISERROR($N10)=TRUE,"",INDEX(寄与度･寄与率・静岡!J:J,前年比寄与度順・静岡!$R10))</f>
        <v>17.5</v>
      </c>
      <c r="L10" s="393">
        <f ca="1">IF(ISERROR($N10)=TRUE,"",INDEX(寄与度･寄与率・静岡!K:K,前年比寄与度順・静岡!$R10))</f>
        <v>1.3268882175226586</v>
      </c>
      <c r="M10" s="399">
        <f ca="1">IF(ISERROR($N10)=TRUE,"",INDEX(寄与度･寄与率・静岡!L:L,前年比寄与度順・静岡!$R10))</f>
        <v>37.911091929218813</v>
      </c>
      <c r="N10" s="403">
        <f>LARGE(寄与度･寄与率・静岡!$K$1:$K$88,ROW(A6))</f>
        <v>1.3268882175226586</v>
      </c>
      <c r="O10" s="189">
        <f>COUNTIF($N$4:$N10,$N10)-1</f>
        <v>0</v>
      </c>
      <c r="P10" s="403">
        <f t="shared" si="1"/>
        <v>1.3268882175226586</v>
      </c>
      <c r="Q10" s="189" t="str">
        <f t="shared" si="2"/>
        <v/>
      </c>
      <c r="R10" s="189">
        <f ca="1">IF(Q10="",MATCH(N10,寄与度･寄与率・静岡!$K$1:$K$88,0),MATCH(N10,INDIRECT("寄与度・寄与率!$L"&amp;INDEX(R:R,Q10)+1&amp;":$L87"),0)+INDEX(R:R,Q10))</f>
        <v>37</v>
      </c>
    </row>
    <row r="11" spans="1:18" s="189" customFormat="1" ht="15.75" customHeight="1">
      <c r="A11" s="532" t="str">
        <f ca="1">IF(ISERROR(N11)=TRUE,"",INDEX(寄与度･寄与率・静岡!B:B,前年比寄与度順・静岡!$R11)&amp;INDEX(寄与度･寄与率・静岡!C:C,前年比寄与度順・静岡!R11)&amp;INDEX(寄与度･寄与率・静岡!D:D,前年比寄与度順・静岡!R11)&amp;INDEX(寄与度･寄与率・静岡!E:E,前年比寄与度順・静岡!R11))</f>
        <v>生鮮食品を除く食料</v>
      </c>
      <c r="B11" s="533"/>
      <c r="C11" s="533"/>
      <c r="D11" s="533"/>
      <c r="E11" s="533"/>
      <c r="F11" s="367" t="str">
        <f t="shared" ca="1" si="0"/>
        <v/>
      </c>
      <c r="G11" s="374">
        <v>1.1400000000000001</v>
      </c>
      <c r="H11" s="377">
        <f ca="1">IF(ISERROR($N11)=TRUE,"",INDEX(寄与度･寄与率・静岡!G:G,前年比寄与度順・静岡!$R11))</f>
        <v>2387</v>
      </c>
      <c r="I11" s="382">
        <f ca="1">IF(ISERROR($N11)=TRUE,"",INDEX(寄与度･寄与率・静岡!H:H,前年比寄与度順・静岡!$R11))</f>
        <v>99.9</v>
      </c>
      <c r="J11" s="382">
        <f ca="1">IF(ISERROR($N11)=TRUE,"",INDEX(寄与度･寄与率・静岡!I:I,前年比寄与度順・静岡!$R11))</f>
        <v>104.7</v>
      </c>
      <c r="K11" s="388">
        <f ca="1">IF(ISERROR($N11)=TRUE,"",INDEX(寄与度･寄与率・静岡!J:J,前年比寄与度順・静岡!$R11))</f>
        <v>4.8</v>
      </c>
      <c r="L11" s="393">
        <f ca="1">IF(ISERROR($N11)=TRUE,"",INDEX(寄与度･寄与率・静岡!K:K,前年比寄与度順・静岡!$R11))</f>
        <v>1.1538368580060414</v>
      </c>
      <c r="M11" s="399">
        <f ca="1">IF(ISERROR($N11)=TRUE,"",INDEX(寄与度･寄与率・静岡!L:L,前年比寄与度順・静岡!$R11))</f>
        <v>32.966767371601186</v>
      </c>
      <c r="N11" s="403">
        <f>LARGE(寄与度･寄与率・静岡!$K$1:$K$88,ROW(A7))</f>
        <v>1.1538368580060414</v>
      </c>
      <c r="O11" s="189">
        <f>COUNTIF($N$4:$N11,$N11)-1</f>
        <v>0</v>
      </c>
      <c r="P11" s="403">
        <f t="shared" si="1"/>
        <v>1.1538368580060414</v>
      </c>
      <c r="Q11" s="189" t="str">
        <f t="shared" si="2"/>
        <v/>
      </c>
      <c r="R11" s="189">
        <f ca="1">IF(Q11="",MATCH(N11,寄与度･寄与率・静岡!$K$1:$K$88,0),MATCH(N11,INDIRECT("寄与度・寄与率!$L"&amp;INDEX(R:R,Q11)+1&amp;":$L87"),0)+INDEX(R:R,Q11))</f>
        <v>14</v>
      </c>
    </row>
    <row r="12" spans="1:18" ht="15.75" customHeight="1">
      <c r="A12" s="532" t="str">
        <f ca="1">IF(ISERROR(N12)=TRUE,"",INDEX(寄与度･寄与率・静岡!B:B,前年比寄与度順・静岡!$R12)&amp;INDEX(寄与度･寄与率・静岡!C:C,前年比寄与度順・静岡!R12)&amp;INDEX(寄与度･寄与率・静岡!D:D,前年比寄与度順・静岡!R12)&amp;INDEX(寄与度･寄与率・静岡!E:E,前年比寄与度順・静岡!R12))</f>
        <v>電気代</v>
      </c>
      <c r="B12" s="533"/>
      <c r="C12" s="533"/>
      <c r="D12" s="533"/>
      <c r="E12" s="533"/>
      <c r="F12" s="367">
        <f t="shared" ca="1" si="0"/>
        <v>1</v>
      </c>
      <c r="G12" s="374">
        <v>0.92</v>
      </c>
      <c r="H12" s="377">
        <f ca="1">IF(ISERROR($N12)=TRUE,"",INDEX(寄与度･寄与率・静岡!G:G,前年比寄与度順・静岡!$R12))</f>
        <v>355</v>
      </c>
      <c r="I12" s="382">
        <f ca="1">IF(ISERROR($N12)=TRUE,"",INDEX(寄与度･寄与率・静岡!H:H,前年比寄与度順・静岡!$R12))</f>
        <v>104.5</v>
      </c>
      <c r="J12" s="382">
        <f ca="1">IF(ISERROR($N12)=TRUE,"",INDEX(寄与度･寄与率・静岡!I:I,前年比寄与度順・静岡!$R12))</f>
        <v>130.19999999999999</v>
      </c>
      <c r="K12" s="388">
        <f ca="1">IF(ISERROR($N12)=TRUE,"",INDEX(寄与度･寄与率・静岡!J:J,前年比寄与度順・静岡!$R12))</f>
        <v>24.6</v>
      </c>
      <c r="L12" s="393">
        <f ca="1">IF(ISERROR($N12)=TRUE,"",INDEX(寄与度･寄与率・静岡!K:K,前年比寄与度順・静岡!$R12))</f>
        <v>0.91878147029204393</v>
      </c>
      <c r="M12" s="399">
        <f ca="1">IF(ISERROR($N12)=TRUE,"",INDEX(寄与度･寄与率・静岡!L:L,前年比寄与度順・静岡!$R12))</f>
        <v>26.250899151201256</v>
      </c>
      <c r="N12" s="403">
        <f>LARGE(寄与度･寄与率・静岡!$K$1:$K$88,ROW(A8))</f>
        <v>0.91878147029204393</v>
      </c>
      <c r="O12" s="189">
        <f>COUNTIF($N$4:$N12,$N12)-1</f>
        <v>0</v>
      </c>
      <c r="P12" s="403">
        <f t="shared" si="1"/>
        <v>0.91878147029204393</v>
      </c>
      <c r="Q12" s="189" t="str">
        <f t="shared" si="2"/>
        <v/>
      </c>
      <c r="R12" s="189">
        <f ca="1">IF(Q12="",MATCH(N12,寄与度･寄与率・静岡!$K$1:$K$88,0),MATCH(N12,INDIRECT("寄与度・寄与率!$L"&amp;INDEX(R:R,Q12)+1&amp;":$L87"),0)+INDEX(R:R,Q12))</f>
        <v>38</v>
      </c>
    </row>
    <row r="13" spans="1:18" ht="15.75" customHeight="1">
      <c r="A13" s="532" t="str">
        <f ca="1">IF(ISERROR(N13)=TRUE,"",INDEX(寄与度･寄与率・静岡!B:B,前年比寄与度順・静岡!$R13)&amp;INDEX(寄与度･寄与率・静岡!C:C,前年比寄与度順・静岡!R13)&amp;INDEX(寄与度･寄与率・静岡!D:D,前年比寄与度順・静岡!R13)&amp;INDEX(寄与度･寄与率・静岡!E:E,前年比寄与度順・静岡!R13))</f>
        <v>食料（酒類を除く）及びエネルギーを除く総合</v>
      </c>
      <c r="B13" s="533"/>
      <c r="C13" s="533"/>
      <c r="D13" s="533"/>
      <c r="E13" s="533"/>
      <c r="F13" s="367" t="str">
        <f t="shared" ca="1" si="0"/>
        <v/>
      </c>
      <c r="G13" s="374">
        <v>0.61</v>
      </c>
      <c r="H13" s="377">
        <f ca="1">IF(ISERROR($N13)=TRUE,"",INDEX(寄与度･寄与率・静岡!G:G,前年比寄与度順・静岡!$R13))</f>
        <v>6555</v>
      </c>
      <c r="I13" s="382">
        <f ca="1">IF(ISERROR($N13)=TRUE,"",INDEX(寄与度･寄与率・静岡!H:H,前年比寄与度順・静岡!$R13))</f>
        <v>98.1</v>
      </c>
      <c r="J13" s="382">
        <f ca="1">IF(ISERROR($N13)=TRUE,"",INDEX(寄与度･寄与率・静岡!I:I,前年比寄与度順・静岡!$R13))</f>
        <v>99.1</v>
      </c>
      <c r="K13" s="388">
        <f ca="1">IF(ISERROR($N13)=TRUE,"",INDEX(寄与度･寄与率・静岡!J:J,前年比寄与度順・静岡!$R13))</f>
        <v>0.9</v>
      </c>
      <c r="L13" s="393">
        <f ca="1">IF(ISERROR($N13)=TRUE,"",INDEX(寄与度･寄与率・静岡!K:K,前年比寄与度順・静岡!$R13))</f>
        <v>0.66012084592145015</v>
      </c>
      <c r="M13" s="399">
        <f ca="1">IF(ISERROR($N13)=TRUE,"",INDEX(寄与度･寄与率・静岡!L:L,前年比寄与度順・静岡!$R13))</f>
        <v>18.860595597755719</v>
      </c>
      <c r="N13" s="403">
        <f>LARGE(寄与度･寄与率・静岡!$K$1:$K$88,ROW(A9))</f>
        <v>0.66012084592145015</v>
      </c>
      <c r="O13" s="189">
        <f>COUNTIF($N$4:$N13,$N13)-1</f>
        <v>0</v>
      </c>
      <c r="P13" s="403">
        <f t="shared" si="1"/>
        <v>0.66012084592145015</v>
      </c>
      <c r="Q13" s="189" t="str">
        <f t="shared" si="2"/>
        <v/>
      </c>
      <c r="R13" s="189">
        <f ca="1">IF(Q13="",MATCH(N13,寄与度･寄与率・静岡!$K$1:$K$88,0),MATCH(N13,INDIRECT("寄与度・寄与率!$L"&amp;INDEX(R:R,Q13)+1&amp;":$L87"),0)+INDEX(R:R,Q13))</f>
        <v>10</v>
      </c>
    </row>
    <row r="14" spans="1:18" ht="15.75" customHeight="1">
      <c r="A14" s="532" t="str">
        <f ca="1">IF(ISERROR(N14)=TRUE,"",INDEX(寄与度･寄与率・静岡!B:B,前年比寄与度順・静岡!$R14)&amp;INDEX(寄与度･寄与率・静岡!C:C,前年比寄与度順・静岡!R14)&amp;INDEX(寄与度･寄与率・静岡!D:D,前年比寄与度順・静岡!R14)&amp;INDEX(寄与度･寄与率・静岡!E:E,前年比寄与度順・静岡!R14))</f>
        <v>ガス代</v>
      </c>
      <c r="B14" s="533"/>
      <c r="C14" s="533"/>
      <c r="D14" s="533"/>
      <c r="E14" s="533"/>
      <c r="F14" s="367">
        <f t="shared" ca="1" si="0"/>
        <v>1</v>
      </c>
      <c r="G14" s="374">
        <v>0.39</v>
      </c>
      <c r="H14" s="377">
        <f ca="1">IF(ISERROR($N14)=TRUE,"",INDEX(寄与度･寄与率・静岡!G:G,前年比寄与度順・静岡!$R14))</f>
        <v>192</v>
      </c>
      <c r="I14" s="382">
        <f ca="1">IF(ISERROR($N14)=TRUE,"",INDEX(寄与度･寄与率・静岡!H:H,前年比寄与度順・静岡!$R14))</f>
        <v>102.8</v>
      </c>
      <c r="J14" s="382">
        <f ca="1">IF(ISERROR($N14)=TRUE,"",INDEX(寄与度･寄与率・静岡!I:I,前年比寄与度順・静岡!$R14))</f>
        <v>123</v>
      </c>
      <c r="K14" s="388">
        <f ca="1">IF(ISERROR($N14)=TRUE,"",INDEX(寄与度･寄与率・静岡!J:J,前年比寄与度順・静岡!$R14))</f>
        <v>19.7</v>
      </c>
      <c r="L14" s="393">
        <f ca="1">IF(ISERROR($N14)=TRUE,"",INDEX(寄与度･寄与率・静岡!K:K,前年比寄与度順・静岡!$R14))</f>
        <v>0.3905740181268883</v>
      </c>
      <c r="M14" s="399">
        <f ca="1">IF(ISERROR($N14)=TRUE,"",INDEX(寄与度･寄与率・静岡!L:L,前年比寄与度順・静岡!$R14))</f>
        <v>11.159257660768237</v>
      </c>
      <c r="N14" s="403">
        <f>LARGE(寄与度･寄与率・静岡!$K$1:$K$88,ROW(A10))</f>
        <v>0.3905740181268883</v>
      </c>
      <c r="O14" s="189">
        <f>COUNTIF($N$4:$N14,$N14)-1</f>
        <v>0</v>
      </c>
      <c r="P14" s="403">
        <f t="shared" si="1"/>
        <v>0.3905740181268883</v>
      </c>
      <c r="Q14" s="189" t="str">
        <f t="shared" si="2"/>
        <v/>
      </c>
      <c r="R14" s="189">
        <f ca="1">IF(Q14="",MATCH(N14,寄与度･寄与率・静岡!$K$1:$K$88,0),MATCH(N14,INDIRECT("寄与度・寄与率!$L"&amp;INDEX(R:R,Q14)+1&amp;":$L87"),0)+INDEX(R:R,Q14))</f>
        <v>39</v>
      </c>
    </row>
    <row r="15" spans="1:18" ht="15.75" customHeight="1">
      <c r="A15" s="532" t="str">
        <f ca="1">IF(ISERROR(N15)=TRUE,"",INDEX(寄与度･寄与率・静岡!B:B,前年比寄与度順・静岡!$R15)&amp;INDEX(寄与度･寄与率・静岡!C:C,前年比寄与度順・静岡!R15)&amp;INDEX(寄与度･寄与率・静岡!D:D,前年比寄与度順・静岡!R15)&amp;INDEX(寄与度･寄与率・静岡!E:E,前年比寄与度順・静岡!R15))</f>
        <v>魚介類</v>
      </c>
      <c r="B15" s="533"/>
      <c r="C15" s="533"/>
      <c r="D15" s="533"/>
      <c r="E15" s="533"/>
      <c r="F15" s="367" t="str">
        <f t="shared" ca="1" si="0"/>
        <v/>
      </c>
      <c r="G15" s="374">
        <v>0.34</v>
      </c>
      <c r="H15" s="377">
        <f ca="1">IF(ISERROR($N15)=TRUE,"",INDEX(寄与度･寄与率・静岡!G:G,前年比寄与度順・静岡!$R15))</f>
        <v>222</v>
      </c>
      <c r="I15" s="382">
        <f ca="1">IF(ISERROR($N15)=TRUE,"",INDEX(寄与度･寄与率・静岡!H:H,前年比寄与度順・静岡!$R15))</f>
        <v>103.7</v>
      </c>
      <c r="J15" s="382">
        <f ca="1">IF(ISERROR($N15)=TRUE,"",INDEX(寄与度･寄与率・静岡!I:I,前年比寄与度順・静岡!$R15))</f>
        <v>118.8</v>
      </c>
      <c r="K15" s="388">
        <f ca="1">IF(ISERROR($N15)=TRUE,"",INDEX(寄与度･寄与率・静岡!J:J,前年比寄与度順・静岡!$R15))</f>
        <v>14.5</v>
      </c>
      <c r="L15" s="393">
        <f ca="1">IF(ISERROR($N15)=TRUE,"",INDEX(寄与度･寄与率・静岡!K:K,前年比寄与度順・静岡!$R15))</f>
        <v>0.33758308157099692</v>
      </c>
      <c r="M15" s="399">
        <f ca="1">IF(ISERROR($N15)=TRUE,"",INDEX(寄与度･寄与率・静岡!L:L,前年比寄与度順・静岡!$R15))</f>
        <v>9.6452309020284837</v>
      </c>
      <c r="N15" s="403">
        <f>LARGE(寄与度･寄与率・静岡!$K$1:$K$88,ROW(A11))</f>
        <v>0.33758308157099692</v>
      </c>
      <c r="O15" s="189">
        <f>COUNTIF($N$4:$N15,$N15)-1</f>
        <v>0</v>
      </c>
      <c r="P15" s="403">
        <f t="shared" si="1"/>
        <v>0.33758308157099692</v>
      </c>
      <c r="Q15" s="189" t="str">
        <f t="shared" si="2"/>
        <v/>
      </c>
      <c r="R15" s="189">
        <f ca="1">IF(Q15="",MATCH(N15,寄与度･寄与率・静岡!$K$1:$K$88,0),MATCH(N15,INDIRECT("寄与度・寄与率!$L"&amp;INDEX(R:R,Q15)+1&amp;":$L87"),0)+INDEX(R:R,Q15))</f>
        <v>16</v>
      </c>
    </row>
    <row r="16" spans="1:18" ht="15.75" customHeight="1">
      <c r="A16" s="532" t="str">
        <f ca="1">IF(ISERROR(N16)=TRUE,"",INDEX(寄与度･寄与率・静岡!B:B,前年比寄与度順・静岡!$R16)&amp;INDEX(寄与度･寄与率・静岡!C:C,前年比寄与度順・静岡!R16)&amp;INDEX(寄与度･寄与率・静岡!D:D,前年比寄与度順・静岡!R16)&amp;INDEX(寄与度･寄与率・静岡!E:E,前年比寄与度順・静岡!R16))</f>
        <v>生鮮食品</v>
      </c>
      <c r="B16" s="533"/>
      <c r="C16" s="533"/>
      <c r="D16" s="533"/>
      <c r="E16" s="533"/>
      <c r="F16" s="367" t="str">
        <f t="shared" ca="1" si="0"/>
        <v/>
      </c>
      <c r="G16" s="374">
        <v>0.32</v>
      </c>
      <c r="H16" s="377">
        <f ca="1">IF(ISERROR($N16)=TRUE,"",INDEX(寄与度･寄与率・静岡!G:G,前年比寄与度順・静岡!$R16))</f>
        <v>434</v>
      </c>
      <c r="I16" s="382">
        <f ca="1">IF(ISERROR($N16)=TRUE,"",INDEX(寄与度･寄与率・静岡!H:H,前年比寄与度順・静岡!$R16))</f>
        <v>100</v>
      </c>
      <c r="J16" s="382">
        <f ca="1">IF(ISERROR($N16)=TRUE,"",INDEX(寄与度･寄与率・静岡!I:I,前年比寄与度順・静岡!$R16))</f>
        <v>107.4</v>
      </c>
      <c r="K16" s="388">
        <f ca="1">IF(ISERROR($N16)=TRUE,"",INDEX(寄与度･寄与率・静岡!J:J,前年比寄与度順・静岡!$R16))</f>
        <v>7.4</v>
      </c>
      <c r="L16" s="393">
        <f ca="1">IF(ISERROR($N16)=TRUE,"",INDEX(寄与度･寄与率・静岡!K:K,前年比寄与度順・静岡!$R16))</f>
        <v>0.32342396777442123</v>
      </c>
      <c r="M16" s="399">
        <f ca="1">IF(ISERROR($N16)=TRUE,"",INDEX(寄与度･寄与率・静岡!L:L,前年比寄与度順・静岡!$R16))</f>
        <v>9.240684793554891</v>
      </c>
      <c r="N16" s="403">
        <f>LARGE(寄与度･寄与率・静岡!$K$1:$K$88,ROW(A12))</f>
        <v>0.32342396777442123</v>
      </c>
      <c r="O16" s="189">
        <f>COUNTIF($N$4:$N16,$N16)-1</f>
        <v>0</v>
      </c>
      <c r="P16" s="403">
        <f t="shared" si="1"/>
        <v>0.32342396777442123</v>
      </c>
      <c r="Q16" s="189" t="str">
        <f t="shared" si="2"/>
        <v/>
      </c>
      <c r="R16" s="189">
        <f ca="1">IF(Q16="",MATCH(N16,寄与度･寄与率・静岡!$K$1:$K$88,0),MATCH(N16,INDIRECT("寄与度・寄与率!$L"&amp;INDEX(R:R,Q16)+1&amp;":$L87"),0)+INDEX(R:R,Q16))</f>
        <v>13</v>
      </c>
    </row>
    <row r="17" spans="1:18" ht="15.75" customHeight="1">
      <c r="A17" s="532" t="str">
        <f ca="1">IF(ISERROR(N17)=TRUE,"",INDEX(寄与度･寄与率・静岡!B:B,前年比寄与度順・静岡!$R17)&amp;INDEX(寄与度･寄与率・静岡!C:C,前年比寄与度順・静岡!R17)&amp;INDEX(寄与度･寄与率・静岡!D:D,前年比寄与度順・静岡!R17)&amp;INDEX(寄与度･寄与率・静岡!E:E,前年比寄与度順・静岡!R17))</f>
        <v>調理食品</v>
      </c>
      <c r="B17" s="533"/>
      <c r="C17" s="533"/>
      <c r="D17" s="533"/>
      <c r="E17" s="533"/>
      <c r="F17" s="367">
        <f t="shared" ca="1" si="0"/>
        <v>1</v>
      </c>
      <c r="G17" s="374">
        <v>0.23</v>
      </c>
      <c r="H17" s="377">
        <f ca="1">IF(ISERROR($N17)=TRUE,"",INDEX(寄与度･寄与率・静岡!G:G,前年比寄与度順・静岡!$R17))</f>
        <v>427</v>
      </c>
      <c r="I17" s="382">
        <f ca="1">IF(ISERROR($N17)=TRUE,"",INDEX(寄与度･寄与率・静岡!H:H,前年比寄与度順・静岡!$R17))</f>
        <v>99.3</v>
      </c>
      <c r="J17" s="382">
        <f ca="1">IF(ISERROR($N17)=TRUE,"",INDEX(寄与度･寄与率・静岡!I:I,前年比寄与度順・静岡!$R17))</f>
        <v>104.8</v>
      </c>
      <c r="K17" s="388">
        <f ca="1">IF(ISERROR($N17)=TRUE,"",INDEX(寄与度･寄与率・静岡!J:J,前年比寄与度順・静岡!$R17))</f>
        <v>5.5</v>
      </c>
      <c r="L17" s="393">
        <f ca="1">IF(ISERROR($N17)=TRUE,"",INDEX(寄与度･寄与率・静岡!K:K,前年比寄与度順・静岡!$R17))</f>
        <v>0.23650553877139982</v>
      </c>
      <c r="M17" s="399">
        <f ca="1">IF(ISERROR($N17)=TRUE,"",INDEX(寄与度･寄与率・静岡!L:L,前年比寄与度順・静岡!$R17))</f>
        <v>6.7573011077542811</v>
      </c>
      <c r="N17" s="403">
        <f>LARGE(寄与度･寄与率・静岡!$K$1:$K$88,ROW(A13))</f>
        <v>0.23650553877139982</v>
      </c>
      <c r="O17" s="189">
        <f>COUNTIF($N$4:$N17,$N17)-1</f>
        <v>0</v>
      </c>
      <c r="P17" s="403">
        <f t="shared" si="1"/>
        <v>0.23650553877139982</v>
      </c>
      <c r="Q17" s="189" t="str">
        <f t="shared" si="2"/>
        <v/>
      </c>
      <c r="R17" s="189">
        <f ca="1">IF(Q17="",MATCH(N17,寄与度･寄与率・静岡!$K$1:$K$88,0),MATCH(N17,INDIRECT("寄与度・寄与率!$L"&amp;INDEX(R:R,Q17)+1&amp;":$L87"),0)+INDEX(R:R,Q17))</f>
        <v>26</v>
      </c>
    </row>
    <row r="18" spans="1:18" s="189" customFormat="1" ht="15.75" customHeight="1">
      <c r="A18" s="532" t="str">
        <f ca="1">IF(ISERROR(N18)=TRUE,"",INDEX(寄与度･寄与率・静岡!B:B,前年比寄与度順・静岡!$R18)&amp;INDEX(寄与度･寄与率・静岡!C:C,前年比寄与度順・静岡!R18)&amp;INDEX(寄与度･寄与率・静岡!D:D,前年比寄与度順・静岡!R18)&amp;INDEX(寄与度･寄与率・静岡!E:E,前年比寄与度順・静岡!R18))</f>
        <v>家具・家事用品</v>
      </c>
      <c r="B18" s="533"/>
      <c r="C18" s="533"/>
      <c r="D18" s="533"/>
      <c r="E18" s="533"/>
      <c r="F18" s="367" t="str">
        <f t="shared" ca="1" si="0"/>
        <v/>
      </c>
      <c r="G18" s="374">
        <v>0.22</v>
      </c>
      <c r="H18" s="377">
        <f ca="1">IF(ISERROR($N18)=TRUE,"",INDEX(寄与度･寄与率・静岡!G:G,前年比寄与度順・静岡!$R18))</f>
        <v>394</v>
      </c>
      <c r="I18" s="382">
        <f ca="1">IF(ISERROR($N18)=TRUE,"",INDEX(寄与度･寄与率・静岡!H:H,前年比寄与度順・静岡!$R18))</f>
        <v>99.3</v>
      </c>
      <c r="J18" s="382">
        <f ca="1">IF(ISERROR($N18)=TRUE,"",INDEX(寄与度･寄与率・静岡!I:I,前年比寄与度順・静岡!$R18))</f>
        <v>104.9</v>
      </c>
      <c r="K18" s="388">
        <f ca="1">IF(ISERROR($N18)=TRUE,"",INDEX(寄与度･寄与率・静岡!J:J,前年比寄与度順・静岡!$R18))</f>
        <v>5.6</v>
      </c>
      <c r="L18" s="393">
        <f ca="1">IF(ISERROR($N18)=TRUE,"",INDEX(寄与度･寄与率・静岡!K:K,前年比寄与度順・静岡!$R18))</f>
        <v>0.22219536757301142</v>
      </c>
      <c r="M18" s="399">
        <f ca="1">IF(ISERROR($N18)=TRUE,"",INDEX(寄与度･寄与率・静岡!L:L,前年比寄与度順・静岡!$R18))</f>
        <v>6.348439073514613</v>
      </c>
      <c r="N18" s="403">
        <f>LARGE(寄与度･寄与率・静岡!$K$1:$K$88,ROW(A14))</f>
        <v>0.22219536757301142</v>
      </c>
      <c r="O18" s="189">
        <f>COUNTIF($N$4:$N18,$N18)-1</f>
        <v>0</v>
      </c>
      <c r="P18" s="403">
        <f t="shared" si="1"/>
        <v>0.22219536757301142</v>
      </c>
      <c r="Q18" s="189" t="str">
        <f t="shared" si="2"/>
        <v/>
      </c>
      <c r="R18" s="189">
        <f ca="1">IF(Q18="",MATCH(N18,寄与度･寄与率・静岡!$K$1:$K$88,0),MATCH(N18,INDIRECT("寄与度・寄与率!$L"&amp;INDEX(R:R,Q18)+1&amp;":$L87"),0)+INDEX(R:R,Q18))</f>
        <v>43</v>
      </c>
    </row>
    <row r="19" spans="1:18" ht="15.75" customHeight="1">
      <c r="A19" s="532" t="str">
        <f ca="1">IF(ISERROR(N19)=TRUE,"",INDEX(寄与度･寄与率・静岡!B:B,前年比寄与度順・静岡!$R19)&amp;INDEX(寄与度･寄与率・静岡!C:C,前年比寄与度順・静岡!R19)&amp;INDEX(寄与度･寄与率・静岡!D:D,前年比寄与度順・静岡!R19)&amp;INDEX(寄与度･寄与率・静岡!E:E,前年比寄与度順・静岡!R19))</f>
        <v>生鮮魚介</v>
      </c>
      <c r="B19" s="533"/>
      <c r="C19" s="533"/>
      <c r="D19" s="533"/>
      <c r="E19" s="533"/>
      <c r="F19" s="367">
        <f t="shared" ca="1" si="0"/>
        <v>1</v>
      </c>
      <c r="G19" s="374">
        <v>0.19</v>
      </c>
      <c r="H19" s="377">
        <f ca="1">IF(ISERROR($N19)=TRUE,"",INDEX(寄与度･寄与率・静岡!G:G,前年比寄与度順・静岡!$R19))</f>
        <v>121</v>
      </c>
      <c r="I19" s="382">
        <f ca="1">IF(ISERROR($N19)=TRUE,"",INDEX(寄与度･寄与率・静岡!H:H,前年比寄与度順・静岡!$R19))</f>
        <v>105</v>
      </c>
      <c r="J19" s="382">
        <f ca="1">IF(ISERROR($N19)=TRUE,"",INDEX(寄与度･寄与率・静岡!I:I,前年比寄与度順・静岡!$R19))</f>
        <v>121</v>
      </c>
      <c r="K19" s="388">
        <f ca="1">IF(ISERROR($N19)=TRUE,"",INDEX(寄与度･寄与率・静岡!J:J,前年比寄与度順・静岡!$R19))</f>
        <v>15.2</v>
      </c>
      <c r="L19" s="393">
        <f ca="1">IF(ISERROR($N19)=TRUE,"",INDEX(寄与度･寄与率・静岡!K:K,前年比寄与度順・静岡!$R19))</f>
        <v>0.19496475327291038</v>
      </c>
      <c r="M19" s="399">
        <f ca="1">IF(ISERROR($N19)=TRUE,"",INDEX(寄与度･寄与率・静岡!L:L,前年比寄与度順・静岡!$R19))</f>
        <v>5.5704215220831532</v>
      </c>
      <c r="N19" s="403">
        <f>LARGE(寄与度･寄与率・静岡!$K$1:$K$88,ROW(A15))</f>
        <v>0.19496475327291038</v>
      </c>
      <c r="O19" s="189">
        <f>COUNTIF($N$4:$N19,$N19)-1</f>
        <v>0</v>
      </c>
      <c r="P19" s="403">
        <f t="shared" si="1"/>
        <v>0.19496475327291038</v>
      </c>
      <c r="Q19" s="189" t="str">
        <f t="shared" si="2"/>
        <v/>
      </c>
      <c r="R19" s="189">
        <f ca="1">IF(Q19="",MATCH(N19,寄与度･寄与率・静岡!$K$1:$K$88,0),MATCH(N19,INDIRECT("寄与度・寄与率!$L"&amp;INDEX(R:R,Q19)+1&amp;":$L87"),0)+INDEX(R:R,Q19))</f>
        <v>17</v>
      </c>
    </row>
    <row r="20" spans="1:18" ht="15.75" customHeight="1">
      <c r="A20" s="532" t="str">
        <f ca="1">IF(ISERROR(N20)=TRUE,"",INDEX(寄与度･寄与率・静岡!B:B,前年比寄与度順・静岡!$R20)&amp;INDEX(寄与度･寄与率・静岡!C:C,前年比寄与度順・静岡!R20)&amp;INDEX(寄与度･寄与率・静岡!D:D,前年比寄与度順・静岡!R20)&amp;INDEX(寄与度･寄与率・静岡!E:E,前年比寄与度順・静岡!R20))</f>
        <v>教養娯楽</v>
      </c>
      <c r="B20" s="533"/>
      <c r="C20" s="533"/>
      <c r="D20" s="533"/>
      <c r="E20" s="533"/>
      <c r="F20" s="367" t="str">
        <f t="shared" ca="1" si="0"/>
        <v/>
      </c>
      <c r="G20" s="374">
        <v>0.19</v>
      </c>
      <c r="H20" s="377">
        <f ca="1">IF(ISERROR($N20)=TRUE,"",INDEX(寄与度･寄与率・静岡!G:G,前年比寄与度順・静岡!$R20))</f>
        <v>895</v>
      </c>
      <c r="I20" s="382">
        <f ca="1">IF(ISERROR($N20)=TRUE,"",INDEX(寄与度･寄与率・静岡!H:H,前年比寄与度順・静岡!$R20))</f>
        <v>101.4</v>
      </c>
      <c r="J20" s="382">
        <f ca="1">IF(ISERROR($N20)=TRUE,"",INDEX(寄与度･寄与率・静岡!I:I,前年比寄与度順・静岡!$R20))</f>
        <v>103.5</v>
      </c>
      <c r="K20" s="388">
        <f ca="1">IF(ISERROR($N20)=TRUE,"",INDEX(寄与度･寄与率・静岡!J:J,前年比寄与度順・静岡!$R20))</f>
        <v>2.1</v>
      </c>
      <c r="L20" s="393">
        <f ca="1">IF(ISERROR($N20)=TRUE,"",INDEX(寄与度･寄与率・静岡!K:K,前年比寄与度順・静岡!$R20))</f>
        <v>0.18927492447129859</v>
      </c>
      <c r="M20" s="399">
        <f ca="1">IF(ISERROR($N20)=TRUE,"",INDEX(寄与度･寄与率・静岡!L:L,前年比寄与度順・静岡!$R20))</f>
        <v>5.4078549848942457</v>
      </c>
      <c r="N20" s="403">
        <f>LARGE(寄与度･寄与率・静岡!$K$1:$K$88,ROW(A16))</f>
        <v>0.18927492447129859</v>
      </c>
      <c r="O20" s="189">
        <f>COUNTIF($N$4:$N20,$N20)-1</f>
        <v>0</v>
      </c>
      <c r="P20" s="403">
        <f t="shared" si="1"/>
        <v>0.18927492447129859</v>
      </c>
      <c r="Q20" s="189" t="str">
        <f t="shared" si="2"/>
        <v/>
      </c>
      <c r="R20" s="189">
        <f ca="1">IF(Q20="",MATCH(N20,寄与度･寄与率・静岡!$K$1:$K$88,0),MATCH(N20,INDIRECT("寄与度・寄与率!$L"&amp;INDEX(R:R,Q20)+1&amp;":$L87"),0)+INDEX(R:R,Q20))</f>
        <v>77</v>
      </c>
    </row>
    <row r="21" spans="1:18" ht="15.75" customHeight="1">
      <c r="A21" s="532" t="str">
        <f ca="1">IF(ISERROR(N21)=TRUE,"",INDEX(寄与度･寄与率・静岡!B:B,前年比寄与度順・静岡!$R21)&amp;INDEX(寄与度･寄与率・静岡!C:C,前年比寄与度順・静岡!R21)&amp;INDEX(寄与度･寄与率・静岡!D:D,前年比寄与度順・静岡!R21)&amp;INDEX(寄与度･寄与率・静岡!E:E,前年比寄与度順・静岡!R21))</f>
        <v>外食</v>
      </c>
      <c r="B21" s="533"/>
      <c r="C21" s="533"/>
      <c r="D21" s="533"/>
      <c r="E21" s="533"/>
      <c r="F21" s="367">
        <f t="shared" ca="1" si="0"/>
        <v>1</v>
      </c>
      <c r="G21" s="374">
        <v>0.17</v>
      </c>
      <c r="H21" s="377">
        <f ca="1">IF(ISERROR($N21)=TRUE,"",INDEX(寄与度･寄与率・静岡!G:G,前年比寄与度順・静岡!$R21))</f>
        <v>478</v>
      </c>
      <c r="I21" s="382">
        <f ca="1">IF(ISERROR($N21)=TRUE,"",INDEX(寄与度･寄与率・静岡!H:H,前年比寄与度順・静岡!$R21))</f>
        <v>100.3</v>
      </c>
      <c r="J21" s="382">
        <f ca="1">IF(ISERROR($N21)=TRUE,"",INDEX(寄与度･寄与率・静岡!I:I,前年比寄与度順・静岡!$R21))</f>
        <v>103.9</v>
      </c>
      <c r="K21" s="388">
        <f ca="1">IF(ISERROR($N21)=TRUE,"",INDEX(寄与度･寄与率・静岡!J:J,前年比寄与度順・静岡!$R21))</f>
        <v>3.6</v>
      </c>
      <c r="L21" s="393">
        <f ca="1">IF(ISERROR($N21)=TRUE,"",INDEX(寄与度･寄与率・静岡!K:K,前年比寄与度順・静岡!$R21))</f>
        <v>0.17329305135951703</v>
      </c>
      <c r="M21" s="399">
        <f ca="1">IF(ISERROR($N21)=TRUE,"",INDEX(寄与度･寄与率・静岡!L:L,前年比寄与度順・静岡!$R21))</f>
        <v>4.9512300388433443</v>
      </c>
      <c r="N21" s="403">
        <f>LARGE(寄与度･寄与率・静岡!$K$1:$K$88,ROW(A17))</f>
        <v>0.17329305135951703</v>
      </c>
      <c r="O21" s="189">
        <f>COUNTIF($N$4:$N21,$N21)-1</f>
        <v>0</v>
      </c>
      <c r="P21" s="403">
        <f t="shared" si="1"/>
        <v>0.17329305135951703</v>
      </c>
      <c r="Q21" s="189" t="str">
        <f t="shared" si="2"/>
        <v/>
      </c>
      <c r="R21" s="189">
        <f ca="1">IF(Q21="",MATCH(N21,寄与度･寄与率・静岡!$K$1:$K$88,0),MATCH(N21,INDIRECT("寄与度・寄与率!$L"&amp;INDEX(R:R,Q21)+1&amp;":$L87"),0)+INDEX(R:R,Q21))</f>
        <v>29</v>
      </c>
    </row>
    <row r="22" spans="1:18" ht="15.75" customHeight="1">
      <c r="A22" s="532" t="str">
        <f ca="1">IF(ISERROR(N22)=TRUE,"",INDEX(寄与度･寄与率・静岡!B:B,前年比寄与度順・静岡!$R22)&amp;INDEX(寄与度･寄与率・静岡!C:C,前年比寄与度順・静岡!R22)&amp;INDEX(寄与度･寄与率・静岡!D:D,前年比寄与度順・静岡!R22)&amp;INDEX(寄与度･寄与率・静岡!E:E,前年比寄与度順・静岡!R22))</f>
        <v>穀類</v>
      </c>
      <c r="B22" s="533"/>
      <c r="C22" s="533"/>
      <c r="D22" s="533"/>
      <c r="E22" s="533"/>
      <c r="F22" s="367">
        <f t="shared" ca="1" si="0"/>
        <v>1</v>
      </c>
      <c r="G22" s="374">
        <v>0.16</v>
      </c>
      <c r="H22" s="377">
        <f ca="1">IF(ISERROR($N22)=TRUE,"",INDEX(寄与度･寄与率・静岡!G:G,前年比寄与度順・静岡!$R22))</f>
        <v>241</v>
      </c>
      <c r="I22" s="382">
        <f ca="1">IF(ISERROR($N22)=TRUE,"",INDEX(寄与度･寄与率・静岡!H:H,前年比寄与度順・静岡!$R22))</f>
        <v>98.6</v>
      </c>
      <c r="J22" s="382">
        <f ca="1">IF(ISERROR($N22)=TRUE,"",INDEX(寄与度･寄与率・静岡!I:I,前年比寄与度順・静岡!$R22))</f>
        <v>105</v>
      </c>
      <c r="K22" s="388">
        <f ca="1">IF(ISERROR($N22)=TRUE,"",INDEX(寄与度･寄与率・静岡!J:J,前年比寄与度順・静岡!$R22))</f>
        <v>6.5</v>
      </c>
      <c r="L22" s="393">
        <f ca="1">IF(ISERROR($N22)=TRUE,"",INDEX(寄与度･寄与率・静岡!K:K,前年比寄与度順・静岡!$R22))</f>
        <v>0.15532729103726098</v>
      </c>
      <c r="M22" s="399">
        <f ca="1">IF(ISERROR($N22)=TRUE,"",INDEX(寄与度･寄与率・静岡!L:L,前年比寄与度順・静岡!$R22))</f>
        <v>4.4379226010645993</v>
      </c>
      <c r="N22" s="403">
        <f>LARGE(寄与度･寄与率・静岡!$K$1:$K$88,ROW(A18))</f>
        <v>0.15532729103726098</v>
      </c>
      <c r="O22" s="189">
        <f>COUNTIF($N$4:$N22,$N22)-1</f>
        <v>0</v>
      </c>
      <c r="P22" s="403">
        <f t="shared" si="1"/>
        <v>0.15532729103726098</v>
      </c>
      <c r="Q22" s="189" t="str">
        <f t="shared" si="2"/>
        <v/>
      </c>
      <c r="R22" s="189">
        <f ca="1">IF(Q22="",MATCH(N22,寄与度･寄与率・静岡!$K$1:$K$88,0),MATCH(N22,INDIRECT("寄与度・寄与率!$L"&amp;INDEX(R:R,Q22)+1&amp;":$L87"),0)+INDEX(R:R,Q22))</f>
        <v>15</v>
      </c>
    </row>
    <row r="23" spans="1:18" ht="15.75" customHeight="1">
      <c r="A23" s="532" t="str">
        <f ca="1">IF(ISERROR(N23)=TRUE,"",INDEX(寄与度･寄与率・静岡!B:B,前年比寄与度順・静岡!$R23)&amp;INDEX(寄与度･寄与率・静岡!C:C,前年比寄与度順・静岡!R23)&amp;INDEX(寄与度･寄与率・静岡!D:D,前年比寄与度順・静岡!R23)&amp;INDEX(寄与度･寄与率・静岡!E:E,前年比寄与度順・静岡!R23))</f>
        <v>菓子類</v>
      </c>
      <c r="B23" s="533"/>
      <c r="C23" s="533"/>
      <c r="D23" s="533"/>
      <c r="E23" s="533"/>
      <c r="F23" s="367">
        <f t="shared" ca="1" si="0"/>
        <v>1</v>
      </c>
      <c r="G23" s="374">
        <v>0.15</v>
      </c>
      <c r="H23" s="377">
        <f ca="1">IF(ISERROR($N23)=TRUE,"",INDEX(寄与度･寄与率・静岡!G:G,前年比寄与度順・静岡!$R23))</f>
        <v>246</v>
      </c>
      <c r="I23" s="382">
        <f ca="1">IF(ISERROR($N23)=TRUE,"",INDEX(寄与度･寄与率・静岡!H:H,前年比寄与度順・静岡!$R23))</f>
        <v>101.3</v>
      </c>
      <c r="J23" s="382">
        <f ca="1">IF(ISERROR($N23)=TRUE,"",INDEX(寄与度･寄与率・静岡!I:I,前年比寄与度順・静岡!$R23))</f>
        <v>107.5</v>
      </c>
      <c r="K23" s="388">
        <f ca="1">IF(ISERROR($N23)=TRUE,"",INDEX(寄与度･寄与率・静岡!J:J,前年比寄与度順・静岡!$R23))</f>
        <v>6.1</v>
      </c>
      <c r="L23" s="393">
        <f ca="1">IF(ISERROR($N23)=TRUE,"",INDEX(寄与度･寄与率・静岡!K:K,前年比寄与度順・静岡!$R23))</f>
        <v>0.15359516616314206</v>
      </c>
      <c r="M23" s="399">
        <f ca="1">IF(ISERROR($N23)=TRUE,"",INDEX(寄与度･寄与率・静岡!L:L,前年比寄与度順・静岡!$R23))</f>
        <v>4.388433318946916</v>
      </c>
      <c r="N23" s="403">
        <f>LARGE(寄与度･寄与率・静岡!$K$1:$K$88,ROW(A19))</f>
        <v>0.15359516616314206</v>
      </c>
      <c r="O23" s="189">
        <f>COUNTIF($N$4:$N23,$N23)-1</f>
        <v>0</v>
      </c>
      <c r="P23" s="403">
        <f t="shared" si="1"/>
        <v>0.15359516616314206</v>
      </c>
      <c r="Q23" s="189" t="str">
        <f t="shared" si="2"/>
        <v/>
      </c>
      <c r="R23" s="189">
        <f ca="1">IF(Q23="",MATCH(N23,寄与度･寄与率・静岡!$K$1:$K$88,0),MATCH(N23,INDIRECT("寄与度・寄与率!$L"&amp;INDEX(R:R,Q23)+1&amp;":$L87"),0)+INDEX(R:R,Q23))</f>
        <v>25</v>
      </c>
    </row>
    <row r="24" spans="1:18" ht="15.75" customHeight="1">
      <c r="A24" s="532" t="str">
        <f ca="1">IF(ISERROR(N24)=TRUE,"",INDEX(寄与度･寄与率・静岡!B:B,前年比寄与度順・静岡!$R24)&amp;INDEX(寄与度･寄与率・静岡!C:C,前年比寄与度順・静岡!R24)&amp;INDEX(寄与度･寄与率・静岡!D:D,前年比寄与度順・静岡!R24)&amp;INDEX(寄与度･寄与率・静岡!E:E,前年比寄与度順・静岡!R24))</f>
        <v>野菜・海藻</v>
      </c>
      <c r="B24" s="533"/>
      <c r="C24" s="533"/>
      <c r="D24" s="533"/>
      <c r="E24" s="533"/>
      <c r="F24" s="367" t="str">
        <f t="shared" ca="1" si="0"/>
        <v/>
      </c>
      <c r="G24" s="374">
        <v>0.13</v>
      </c>
      <c r="H24" s="377">
        <f ca="1">IF(ISERROR($N24)=TRUE,"",INDEX(寄与度･寄与率・静岡!G:G,前年比寄与度順・静岡!$R24))</f>
        <v>319</v>
      </c>
      <c r="I24" s="382">
        <f ca="1">IF(ISERROR($N24)=TRUE,"",INDEX(寄与度･寄与率・静岡!H:H,前年比寄与度順・静岡!$R24))</f>
        <v>98</v>
      </c>
      <c r="J24" s="382">
        <f ca="1">IF(ISERROR($N24)=TRUE,"",INDEX(寄与度･寄与率・静岡!I:I,前年比寄与度順・静岡!$R24))</f>
        <v>102</v>
      </c>
      <c r="K24" s="388">
        <f ca="1">IF(ISERROR($N24)=TRUE,"",INDEX(寄与度･寄与率・静岡!J:J,前年比寄与度順・静岡!$R24))</f>
        <v>4.0999999999999996</v>
      </c>
      <c r="L24" s="393">
        <f ca="1">IF(ISERROR($N24)=TRUE,"",INDEX(寄与度･寄与率・静岡!K:K,前年比寄与度順・静岡!$R24))</f>
        <v>0.1284994964753273</v>
      </c>
      <c r="M24" s="399">
        <f ca="1">IF(ISERROR($N24)=TRUE,"",INDEX(寄与度･寄与率・静岡!L:L,前年比寄与度順・静岡!$R24))</f>
        <v>3.6714141850093513</v>
      </c>
      <c r="N24" s="403">
        <f>LARGE(寄与度･寄与率・静岡!$K$1:$K$88,ROW(A20))</f>
        <v>0.1284994964753273</v>
      </c>
      <c r="O24" s="189">
        <f>COUNTIF($N$4:$N24,$N24)-1</f>
        <v>0</v>
      </c>
      <c r="P24" s="403">
        <f t="shared" si="1"/>
        <v>0.1284994964753273</v>
      </c>
      <c r="Q24" s="189" t="str">
        <f t="shared" si="2"/>
        <v/>
      </c>
      <c r="R24" s="189">
        <f ca="1">IF(Q24="",MATCH(N24,寄与度･寄与率・静岡!$K$1:$K$88,0),MATCH(N24,INDIRECT("寄与度・寄与率!$L"&amp;INDEX(R:R,Q24)+1&amp;":$L87"),0)+INDEX(R:R,Q24))</f>
        <v>20</v>
      </c>
    </row>
    <row r="25" spans="1:18" ht="15.75" customHeight="1">
      <c r="A25" s="532" t="str">
        <f ca="1">IF(ISERROR(N25)=TRUE,"",INDEX(寄与度･寄与率・静岡!B:B,前年比寄与度順・静岡!$R25)&amp;INDEX(寄与度･寄与率・静岡!C:C,前年比寄与度順・静岡!R25)&amp;INDEX(寄与度･寄与率・静岡!D:D,前年比寄与度順・静岡!R25)&amp;INDEX(寄与度･寄与率・静岡!E:E,前年比寄与度順・静岡!R25))</f>
        <v>家事雑貨</v>
      </c>
      <c r="B25" s="533"/>
      <c r="C25" s="533"/>
      <c r="D25" s="533"/>
      <c r="E25" s="533"/>
      <c r="F25" s="367">
        <f t="shared" ca="1" si="0"/>
        <v>1</v>
      </c>
      <c r="G25" s="374">
        <v>0.12</v>
      </c>
      <c r="H25" s="377">
        <f ca="1">IF(ISERROR($N25)=TRUE,"",INDEX(寄与度･寄与率・静岡!G:G,前年比寄与度順・静岡!$R25))</f>
        <v>73</v>
      </c>
      <c r="I25" s="382">
        <f ca="1">IF(ISERROR($N25)=TRUE,"",INDEX(寄与度･寄与率・静岡!H:H,前年比寄与度順・静岡!$R25))</f>
        <v>102.2</v>
      </c>
      <c r="J25" s="382">
        <f ca="1">IF(ISERROR($N25)=TRUE,"",INDEX(寄与度･寄与率・静岡!I:I,前年比寄与度順・静岡!$R25))</f>
        <v>118.8</v>
      </c>
      <c r="K25" s="388">
        <f ca="1">IF(ISERROR($N25)=TRUE,"",INDEX(寄与度･寄与率・静岡!J:J,前年比寄与度順・静岡!$R25))</f>
        <v>16.2</v>
      </c>
      <c r="L25" s="393">
        <f ca="1">IF(ISERROR($N25)=TRUE,"",INDEX(寄与度･寄与率・静岡!K:K,前年比寄与度順・静岡!$R25))</f>
        <v>0.12203423967774418</v>
      </c>
      <c r="M25" s="399">
        <f ca="1">IF(ISERROR($N25)=TRUE,"",INDEX(寄与度･寄与率・静岡!L:L,前年比寄与度順・静岡!$R25))</f>
        <v>3.4866925622212621</v>
      </c>
      <c r="N25" s="403">
        <f>LARGE(寄与度･寄与率・静岡!$K$1:$K$88,ROW(A21))</f>
        <v>0.12203423967774418</v>
      </c>
      <c r="O25" s="189">
        <f>COUNTIF($N$4:$N25,$N25)-1</f>
        <v>0</v>
      </c>
      <c r="P25" s="403">
        <f t="shared" si="1"/>
        <v>0.12203423967774418</v>
      </c>
      <c r="Q25" s="189" t="str">
        <f t="shared" si="2"/>
        <v/>
      </c>
      <c r="R25" s="189">
        <f ca="1">IF(Q25="",MATCH(N25,寄与度･寄与率・静岡!$K$1:$K$88,0),MATCH(N25,INDIRECT("寄与度・寄与率!$L"&amp;INDEX(R:R,Q25)+1&amp;":$L87"),0)+INDEX(R:R,Q25))</f>
        <v>47</v>
      </c>
    </row>
    <row r="26" spans="1:18" ht="15.75" customHeight="1">
      <c r="A26" s="532" t="str">
        <f ca="1">IF(ISERROR(N26)=TRUE,"",INDEX(寄与度･寄与率・静岡!B:B,前年比寄与度順・静岡!$R26)&amp;INDEX(寄与度･寄与率・静岡!C:C,前年比寄与度順・静岡!R26)&amp;INDEX(寄与度･寄与率・静岡!D:D,前年比寄与度順・静岡!R26)&amp;INDEX(寄与度･寄与率・静岡!E:E,前年比寄与度順・静岡!R26))</f>
        <v>生鮮野菜</v>
      </c>
      <c r="B26" s="533"/>
      <c r="C26" s="533"/>
      <c r="D26" s="533"/>
      <c r="E26" s="533"/>
      <c r="F26" s="367">
        <f t="shared" ca="1" si="0"/>
        <v>1</v>
      </c>
      <c r="G26" s="374">
        <v>0.11</v>
      </c>
      <c r="H26" s="377">
        <f ca="1">IF(ISERROR($N26)=TRUE,"",INDEX(寄与度･寄与率・静岡!G:G,前年比寄与度順・静岡!$R26))</f>
        <v>215</v>
      </c>
      <c r="I26" s="382">
        <f ca="1">IF(ISERROR($N26)=TRUE,"",INDEX(寄与度･寄与率・静岡!H:H,前年比寄与度順・静岡!$R26))</f>
        <v>97</v>
      </c>
      <c r="J26" s="382">
        <f ca="1">IF(ISERROR($N26)=TRUE,"",INDEX(寄与度･寄与率・静岡!I:I,前年比寄与度順・静岡!$R26))</f>
        <v>102</v>
      </c>
      <c r="K26" s="388">
        <f ca="1">IF(ISERROR($N26)=TRUE,"",INDEX(寄与度･寄与率・静岡!J:J,前年比寄与度順・静岡!$R26))</f>
        <v>5.2</v>
      </c>
      <c r="L26" s="393">
        <f ca="1">IF(ISERROR($N26)=TRUE,"",INDEX(寄与度･寄与率・静岡!K:K,前年比寄与度順・静岡!$R26))</f>
        <v>0.108257804632427</v>
      </c>
      <c r="M26" s="399">
        <f ca="1">IF(ISERROR($N26)=TRUE,"",INDEX(寄与度･寄与率・静岡!L:L,前年比寄与度順・静岡!$R26))</f>
        <v>3.0930801323550572</v>
      </c>
      <c r="N26" s="403">
        <f>LARGE(寄与度･寄与率・静岡!$K$1:$K$88,ROW(A22))</f>
        <v>0.108257804632427</v>
      </c>
      <c r="O26" s="189">
        <f>COUNTIF($N$4:$N26,$N26)-1</f>
        <v>0</v>
      </c>
      <c r="P26" s="403">
        <f t="shared" si="1"/>
        <v>0.108257804632427</v>
      </c>
      <c r="Q26" s="189" t="str">
        <f t="shared" si="2"/>
        <v/>
      </c>
      <c r="R26" s="189">
        <f ca="1">IF(Q26="",MATCH(N26,寄与度･寄与率・静岡!$K$1:$K$88,0),MATCH(N26,INDIRECT("寄与度・寄与率!$L"&amp;INDEX(R:R,Q26)+1&amp;":$L87"),0)+INDEX(R:R,Q26))</f>
        <v>21</v>
      </c>
    </row>
    <row r="27" spans="1:18" ht="15.75" customHeight="1">
      <c r="A27" s="532" t="str">
        <f ca="1">IF(ISERROR(N27)=TRUE,"",INDEX(寄与度･寄与率・静岡!B:B,前年比寄与度順・静岡!$R27)&amp;INDEX(寄与度･寄与率・静岡!C:C,前年比寄与度順・静岡!R27)&amp;INDEX(寄与度･寄与率・静岡!D:D,前年比寄与度順・静岡!R27)&amp;INDEX(寄与度･寄与率・静岡!E:E,前年比寄与度順・静岡!R27))</f>
        <v>教養娯楽用品</v>
      </c>
      <c r="B27" s="533"/>
      <c r="C27" s="533"/>
      <c r="D27" s="533"/>
      <c r="E27" s="533"/>
      <c r="F27" s="367">
        <f t="shared" ca="1" si="0"/>
        <v>1</v>
      </c>
      <c r="G27" s="374">
        <v>0.1</v>
      </c>
      <c r="H27" s="377">
        <f ca="1">IF(ISERROR($N27)=TRUE,"",INDEX(寄与度･寄与率・静岡!G:G,前年比寄与度順・静岡!$R27))</f>
        <v>196</v>
      </c>
      <c r="I27" s="382">
        <f ca="1">IF(ISERROR($N27)=TRUE,"",INDEX(寄与度･寄与率・静岡!H:H,前年比寄与度順・静岡!$R27))</f>
        <v>99.7</v>
      </c>
      <c r="J27" s="382">
        <f ca="1">IF(ISERROR($N27)=TRUE,"",INDEX(寄与度･寄与率・静岡!I:I,前年比寄与度順・静岡!$R27))</f>
        <v>104.7</v>
      </c>
      <c r="K27" s="388">
        <f ca="1">IF(ISERROR($N27)=TRUE,"",INDEX(寄与度･寄与率・静岡!J:J,前年比寄与度順・静岡!$R27))</f>
        <v>5.0999999999999996</v>
      </c>
      <c r="L27" s="393">
        <f ca="1">IF(ISERROR($N27)=TRUE,"",INDEX(寄与度･寄与率・静岡!K:K,前年比寄与度順・静岡!$R27))</f>
        <v>9.8690835850956699E-2</v>
      </c>
      <c r="M27" s="399">
        <f ca="1">IF(ISERROR($N27)=TRUE,"",INDEX(寄与度･寄与率・静岡!L:L,前年比寄与度順・静岡!$R27))</f>
        <v>2.8197381671701915</v>
      </c>
      <c r="N27" s="403">
        <f>LARGE(寄与度･寄与率・静岡!$K$1:$K$88,ROW(A23))</f>
        <v>9.8690835850956699E-2</v>
      </c>
      <c r="O27" s="189">
        <f>COUNTIF($N$4:$N27,$N27)-1</f>
        <v>0</v>
      </c>
      <c r="P27" s="403">
        <f t="shared" si="1"/>
        <v>9.8690835850956699E-2</v>
      </c>
      <c r="Q27" s="189" t="str">
        <f t="shared" si="2"/>
        <v/>
      </c>
      <c r="R27" s="189">
        <f ca="1">IF(Q27="",MATCH(N27,寄与度･寄与率・静岡!$K$1:$K$88,0),MATCH(N27,INDIRECT("寄与度・寄与率!$L"&amp;INDEX(R:R,Q27)+1&amp;":$L87"),0)+INDEX(R:R,Q27))</f>
        <v>79</v>
      </c>
    </row>
    <row r="28" spans="1:18" ht="15.75" customHeight="1">
      <c r="A28" s="532" t="str">
        <f ca="1">IF(ISERROR(N28)=TRUE,"",INDEX(寄与度･寄与率・静岡!B:B,前年比寄与度順・静岡!$R28)&amp;INDEX(寄与度･寄与率・静岡!C:C,前年比寄与度順・静岡!R28)&amp;INDEX(寄与度･寄与率・静岡!D:D,前年比寄与度順・静岡!R28)&amp;INDEX(寄与度･寄与率・静岡!E:E,前年比寄与度順・静岡!R28))</f>
        <v>自動車等関係費</v>
      </c>
      <c r="B28" s="533"/>
      <c r="C28" s="533"/>
      <c r="D28" s="533"/>
      <c r="E28" s="533"/>
      <c r="F28" s="367">
        <f t="shared" ca="1" si="0"/>
        <v>1</v>
      </c>
      <c r="G28" s="374">
        <v>0.1</v>
      </c>
      <c r="H28" s="377">
        <f ca="1">IF(ISERROR($N28)=TRUE,"",INDEX(寄与度･寄与率・静岡!G:G,前年比寄与度順・静岡!$R28))</f>
        <v>888</v>
      </c>
      <c r="I28" s="382">
        <f ca="1">IF(ISERROR($N28)=TRUE,"",INDEX(寄与度･寄与率・静岡!H:H,前年比寄与度順・静岡!$R28))</f>
        <v>103.3</v>
      </c>
      <c r="J28" s="382">
        <f ca="1">IF(ISERROR($N28)=TRUE,"",INDEX(寄与度･寄与率・静岡!I:I,前年比寄与度順・静岡!$R28))</f>
        <v>104.4</v>
      </c>
      <c r="K28" s="388">
        <f ca="1">IF(ISERROR($N28)=TRUE,"",INDEX(寄与度･寄与率・静岡!J:J,前年比寄与度順・静岡!$R28))</f>
        <v>1.1000000000000001</v>
      </c>
      <c r="L28" s="393">
        <f ca="1">IF(ISERROR($N28)=TRUE,"",INDEX(寄与度･寄与率・静岡!K:K,前年比寄与度順・静岡!$R28))</f>
        <v>9.8368580060423719E-2</v>
      </c>
      <c r="M28" s="399">
        <f ca="1">IF(ISERROR($N28)=TRUE,"",INDEX(寄与度･寄与率・静岡!L:L,前年比寄与度順・静岡!$R28))</f>
        <v>2.810530858869249</v>
      </c>
      <c r="N28" s="403">
        <f>LARGE(寄与度･寄与率・静岡!$K$1:$K$88,ROW(A24))</f>
        <v>9.8368580060423719E-2</v>
      </c>
      <c r="O28" s="189">
        <f>COUNTIF($N$4:$N28,$N28)-1</f>
        <v>0</v>
      </c>
      <c r="P28" s="403">
        <f t="shared" si="1"/>
        <v>9.8368580060423719E-2</v>
      </c>
      <c r="Q28" s="189" t="str">
        <f t="shared" si="2"/>
        <v/>
      </c>
      <c r="R28" s="189">
        <f ca="1">IF(Q28="",MATCH(N28,寄与度･寄与率・静岡!$K$1:$K$88,0),MATCH(N28,INDIRECT("寄与度・寄与率!$L"&amp;INDEX(R:R,Q28)+1&amp;":$L87"),0)+INDEX(R:R,Q28))</f>
        <v>69</v>
      </c>
    </row>
    <row r="29" spans="1:18" ht="15.75" customHeight="1">
      <c r="A29" s="532" t="str">
        <f ca="1">IF(ISERROR(N29)=TRUE,"",INDEX(寄与度･寄与率・静岡!B:B,前年比寄与度順・静岡!$R29)&amp;INDEX(寄与度･寄与率・静岡!C:C,前年比寄与度順・静岡!R29)&amp;INDEX(寄与度･寄与率・静岡!D:D,前年比寄与度順・静岡!R29)&amp;INDEX(寄与度･寄与率・静岡!E:E,前年比寄与度順・静岡!R29))</f>
        <v>被服及び履物</v>
      </c>
      <c r="B29" s="533"/>
      <c r="C29" s="533"/>
      <c r="D29" s="533"/>
      <c r="E29" s="533"/>
      <c r="F29" s="367" t="str">
        <f t="shared" ca="1" si="0"/>
        <v/>
      </c>
      <c r="G29" s="374">
        <v>0.1</v>
      </c>
      <c r="H29" s="377">
        <f ca="1">IF(ISERROR($N29)=TRUE,"",INDEX(寄与度･寄与率・静岡!G:G,前年比寄与度順・静岡!$R29))</f>
        <v>353</v>
      </c>
      <c r="I29" s="382">
        <f ca="1">IF(ISERROR($N29)=TRUE,"",INDEX(寄与度･寄与率・静岡!H:H,前年比寄与度順・静岡!$R29))</f>
        <v>99.7</v>
      </c>
      <c r="J29" s="382">
        <f ca="1">IF(ISERROR($N29)=TRUE,"",INDEX(寄与度･寄与率・静岡!I:I,前年比寄与度順・静岡!$R29))</f>
        <v>102.4</v>
      </c>
      <c r="K29" s="388">
        <f ca="1">IF(ISERROR($N29)=TRUE,"",INDEX(寄与度･寄与率・静岡!J:J,前年比寄与度順・静岡!$R29))</f>
        <v>2.7</v>
      </c>
      <c r="L29" s="393">
        <f ca="1">IF(ISERROR($N29)=TRUE,"",INDEX(寄与度･寄与率・静岡!K:K,前年比寄与度順・静岡!$R29))</f>
        <v>9.5981873111782592E-2</v>
      </c>
      <c r="M29" s="399">
        <f ca="1">IF(ISERROR($N29)=TRUE,"",INDEX(寄与度･寄与率・静岡!L:L,前年比寄与度順・静岡!$R29))</f>
        <v>2.7423392317652171</v>
      </c>
      <c r="N29" s="403">
        <f>LARGE(寄与度･寄与率・静岡!$K$1:$K$88,ROW(A25))</f>
        <v>9.5981873111782592E-2</v>
      </c>
      <c r="O29" s="189">
        <f>COUNTIF($N$4:$N29,$N29)-1</f>
        <v>0</v>
      </c>
      <c r="P29" s="403">
        <f t="shared" si="1"/>
        <v>9.5981873111782592E-2</v>
      </c>
      <c r="Q29" s="189" t="str">
        <f t="shared" si="2"/>
        <v/>
      </c>
      <c r="R29" s="189">
        <f ca="1">IF(Q29="",MATCH(N29,寄与度･寄与率・静岡!$K$1:$K$88,0),MATCH(N29,INDIRECT("寄与度・寄与率!$L"&amp;INDEX(R:R,Q29)+1&amp;":$L87"),0)+INDEX(R:R,Q29))</f>
        <v>51</v>
      </c>
    </row>
    <row r="30" spans="1:18" ht="15.75" customHeight="1">
      <c r="A30" s="532" t="str">
        <f ca="1">IF(ISERROR(N30)=TRUE,"",INDEX(寄与度･寄与率・静岡!B:B,前年比寄与度順・静岡!$R30)&amp;INDEX(寄与度･寄与率・静岡!C:C,前年比寄与度順・静岡!R30)&amp;INDEX(寄与度･寄与率・静岡!D:D,前年比寄与度順・静岡!R30)&amp;INDEX(寄与度･寄与率・静岡!E:E,前年比寄与度順・静岡!R30))</f>
        <v>持家の帰属家賃を除く住居</v>
      </c>
      <c r="B30" s="533"/>
      <c r="C30" s="533"/>
      <c r="D30" s="533"/>
      <c r="E30" s="533"/>
      <c r="F30" s="367" t="str">
        <f t="shared" ca="1" si="0"/>
        <v/>
      </c>
      <c r="G30" s="374">
        <v>0.1</v>
      </c>
      <c r="H30" s="377">
        <f ca="1">IF(ISERROR($N30)=TRUE,"",INDEX(寄与度･寄与率・静岡!G:G,前年比寄与度順・静岡!$R30))</f>
        <v>527</v>
      </c>
      <c r="I30" s="382">
        <f ca="1">IF(ISERROR($N30)=TRUE,"",INDEX(寄与度･寄与率・静岡!H:H,前年比寄与度順・静岡!$R30))</f>
        <v>100.4</v>
      </c>
      <c r="J30" s="382">
        <f ca="1">IF(ISERROR($N30)=TRUE,"",INDEX(寄与度･寄与率・静岡!I:I,前年比寄与度順・静岡!$R30))</f>
        <v>102.2</v>
      </c>
      <c r="K30" s="388">
        <f ca="1">IF(ISERROR($N30)=TRUE,"",INDEX(寄与度･寄与率・静岡!J:J,前年比寄与度順・静岡!$R30))</f>
        <v>1.8</v>
      </c>
      <c r="L30" s="393">
        <f ca="1">IF(ISERROR($N30)=TRUE,"",INDEX(寄与度･寄与率・静岡!K:K,前年比寄与度順・静岡!$R30))</f>
        <v>9.5528700906344285E-2</v>
      </c>
      <c r="M30" s="399">
        <f ca="1">IF(ISERROR($N30)=TRUE,"",INDEX(寄与度･寄与率・静岡!L:L,前年比寄与度順・静岡!$R30))</f>
        <v>2.7293914544669793</v>
      </c>
      <c r="N30" s="403">
        <f>LARGE(寄与度･寄与率・静岡!$K$1:$K$88,ROW(A26))</f>
        <v>9.5528700906344285E-2</v>
      </c>
      <c r="O30" s="189">
        <f>COUNTIF($N$4:$N30,$N30)-1</f>
        <v>0</v>
      </c>
      <c r="P30" s="403">
        <f t="shared" si="1"/>
        <v>9.5528700906344285E-2</v>
      </c>
      <c r="Q30" s="189" t="str">
        <f t="shared" si="2"/>
        <v/>
      </c>
      <c r="R30" s="189">
        <f ca="1">IF(Q30="",MATCH(N30,寄与度･寄与率・静岡!$K$1:$K$88,0),MATCH(N30,INDIRECT("寄与度・寄与率!$L"&amp;INDEX(R:R,Q30)+1&amp;":$L87"),0)+INDEX(R:R,Q30))</f>
        <v>32</v>
      </c>
    </row>
    <row r="31" spans="1:18" ht="15.75" customHeight="1">
      <c r="A31" s="532" t="str">
        <f ca="1">IF(ISERROR(N31)=TRUE,"",INDEX(寄与度･寄与率・静岡!B:B,前年比寄与度順・静岡!$R31)&amp;INDEX(寄与度･寄与率・静岡!C:C,前年比寄与度順・静岡!R31)&amp;INDEX(寄与度･寄与率・静岡!D:D,前年比寄与度順・静岡!R31)&amp;INDEX(寄与度･寄与率・静岡!E:E,前年比寄与度順・静岡!R31))</f>
        <v>設備修繕・維持</v>
      </c>
      <c r="B31" s="533"/>
      <c r="C31" s="533"/>
      <c r="D31" s="533"/>
      <c r="E31" s="533"/>
      <c r="F31" s="367">
        <f t="shared" ca="1" si="0"/>
        <v>1</v>
      </c>
      <c r="G31" s="374">
        <v>0.09</v>
      </c>
      <c r="H31" s="377">
        <f ca="1">IF(ISERROR($N31)=TRUE,"",INDEX(寄与度･寄与率・静岡!G:G,前年比寄与度順・静岡!$R31))</f>
        <v>215</v>
      </c>
      <c r="I31" s="382">
        <f ca="1">IF(ISERROR($N31)=TRUE,"",INDEX(寄与度･寄与率・静岡!H:H,前年比寄与度順・静岡!$R31))</f>
        <v>101.8</v>
      </c>
      <c r="J31" s="382">
        <f ca="1">IF(ISERROR($N31)=TRUE,"",INDEX(寄与度･寄与率・静岡!I:I,前年比寄与度順・静岡!$R31))</f>
        <v>106.1</v>
      </c>
      <c r="K31" s="388">
        <f ca="1">IF(ISERROR($N31)=TRUE,"",INDEX(寄与度･寄与率・静岡!J:J,前年比寄与度順・静岡!$R31))</f>
        <v>4.3</v>
      </c>
      <c r="L31" s="393">
        <f ca="1">IF(ISERROR($N31)=TRUE,"",INDEX(寄与度･寄与率・静岡!K:K,前年比寄与度順・静岡!$R31))</f>
        <v>9.3101711983887156E-2</v>
      </c>
      <c r="M31" s="399">
        <f ca="1">IF(ISERROR($N31)=TRUE,"",INDEX(寄与度･寄与率・静岡!L:L,前年比寄与度順・静岡!$R31))</f>
        <v>2.6600489138253471</v>
      </c>
      <c r="N31" s="403">
        <f>LARGE(寄与度･寄与率・静岡!$K$1:$K$88,ROW(A27))</f>
        <v>9.3101711983887156E-2</v>
      </c>
      <c r="O31" s="189">
        <f>COUNTIF($N$4:$N31,$N31)-1</f>
        <v>0</v>
      </c>
      <c r="P31" s="403">
        <f t="shared" si="1"/>
        <v>9.3101711983887156E-2</v>
      </c>
      <c r="Q31" s="189" t="str">
        <f t="shared" si="2"/>
        <v/>
      </c>
      <c r="R31" s="189">
        <f ca="1">IF(Q31="",MATCH(N31,寄与度･寄与率・静岡!$K$1:$K$88,0),MATCH(N31,INDIRECT("寄与度・寄与率!$L"&amp;INDEX(R:R,Q31)+1&amp;":$L87"),0)+INDEX(R:R,Q31))</f>
        <v>35</v>
      </c>
    </row>
    <row r="32" spans="1:18" ht="15.75" customHeight="1">
      <c r="A32" s="532" t="str">
        <f ca="1">IF(ISERROR(N32)=TRUE,"",INDEX(寄与度･寄与率・静岡!B:B,前年比寄与度順・静岡!$R32)&amp;INDEX(寄与度･寄与率・静岡!C:C,前年比寄与度順・静岡!R32)&amp;INDEX(寄与度･寄与率・静岡!D:D,前年比寄与度順・静岡!R32)&amp;INDEX(寄与度･寄与率・静岡!E:E,前年比寄与度順・静岡!R32))</f>
        <v>乳卵類</v>
      </c>
      <c r="B32" s="533"/>
      <c r="C32" s="533"/>
      <c r="D32" s="533"/>
      <c r="E32" s="533"/>
      <c r="F32" s="367">
        <f t="shared" ca="1" si="0"/>
        <v>1</v>
      </c>
      <c r="G32" s="374">
        <v>0.08</v>
      </c>
      <c r="H32" s="377">
        <f ca="1">IF(ISERROR($N32)=TRUE,"",INDEX(寄与度･寄与率・静岡!G:G,前年比寄与度順・静岡!$R32))</f>
        <v>132</v>
      </c>
      <c r="I32" s="382">
        <f ca="1">IF(ISERROR($N32)=TRUE,"",INDEX(寄与度･寄与率・静岡!H:H,前年比寄与度順・静岡!$R32))</f>
        <v>96.4</v>
      </c>
      <c r="J32" s="382">
        <f ca="1">IF(ISERROR($N32)=TRUE,"",INDEX(寄与度･寄与率・静岡!I:I,前年比寄与度順・静岡!$R32))</f>
        <v>102.3</v>
      </c>
      <c r="K32" s="388">
        <f ca="1">IF(ISERROR($N32)=TRUE,"",INDEX(寄与度･寄与率・静岡!J:J,前年比寄与度順・静岡!$R32))</f>
        <v>6.2</v>
      </c>
      <c r="L32" s="393">
        <f ca="1">IF(ISERROR($N32)=TRUE,"",INDEX(寄与度･寄与率・静岡!K:K,前年比寄与度順・静岡!$R32))</f>
        <v>7.8429003021147914E-2</v>
      </c>
      <c r="M32" s="399">
        <f ca="1">IF(ISERROR($N32)=TRUE,"",INDEX(寄与度･寄与率・静岡!L:L,前年比寄与度順・静岡!$R32))</f>
        <v>2.2408286577470831</v>
      </c>
      <c r="N32" s="403">
        <f>LARGE(寄与度･寄与率・静岡!$K$1:$K$88,ROW(A28))</f>
        <v>7.8429003021147914E-2</v>
      </c>
      <c r="O32" s="189">
        <f>COUNTIF($N$4:$N32,$N32)-1</f>
        <v>0</v>
      </c>
      <c r="P32" s="403">
        <f t="shared" si="1"/>
        <v>7.8429003021147914E-2</v>
      </c>
      <c r="Q32" s="189" t="str">
        <f t="shared" si="2"/>
        <v/>
      </c>
      <c r="R32" s="189">
        <f ca="1">IF(Q32="",MATCH(N32,寄与度･寄与率・静岡!$K$1:$K$88,0),MATCH(N32,INDIRECT("寄与度・寄与率!$L"&amp;INDEX(R:R,Q32)+1&amp;":$L87"),0)+INDEX(R:R,Q32))</f>
        <v>19</v>
      </c>
    </row>
    <row r="33" spans="1:18" ht="15.75" customHeight="1">
      <c r="A33" s="532" t="str">
        <f ca="1">IF(ISERROR(N33)=TRUE,"",INDEX(寄与度･寄与率・静岡!B:B,前年比寄与度順・静岡!$R33)&amp;INDEX(寄与度･寄与率・静岡!C:C,前年比寄与度順・静岡!R33)&amp;INDEX(寄与度･寄与率・静岡!D:D,前年比寄与度順・静岡!R33)&amp;INDEX(寄与度･寄与率・静岡!E:E,前年比寄与度順・静岡!R33))</f>
        <v>交通・通信</v>
      </c>
      <c r="B33" s="533"/>
      <c r="C33" s="533"/>
      <c r="D33" s="533"/>
      <c r="E33" s="533"/>
      <c r="F33" s="367" t="str">
        <f t="shared" ca="1" si="0"/>
        <v/>
      </c>
      <c r="G33" s="374">
        <v>0.08</v>
      </c>
      <c r="H33" s="377">
        <f ca="1">IF(ISERROR($N33)=TRUE,"",INDEX(寄与度･寄与率・静岡!G:G,前年比寄与度順・静岡!$R33))</f>
        <v>1493</v>
      </c>
      <c r="I33" s="382">
        <f ca="1">IF(ISERROR($N33)=TRUE,"",INDEX(寄与度･寄与率・静岡!H:H,前年比寄与度順・静岡!$R33))</f>
        <v>92.9</v>
      </c>
      <c r="J33" s="382">
        <f ca="1">IF(ISERROR($N33)=TRUE,"",INDEX(寄与度･寄与率・静岡!I:I,前年比寄与度順・静岡!$R33))</f>
        <v>93.4</v>
      </c>
      <c r="K33" s="388">
        <f ca="1">IF(ISERROR($N33)=TRUE,"",INDEX(寄与度･寄与率・静岡!J:J,前年比寄与度順・静岡!$R33))</f>
        <v>0.6</v>
      </c>
      <c r="L33" s="393">
        <f ca="1">IF(ISERROR($N33)=TRUE,"",INDEX(寄与度･寄与率・静岡!K:K,前年比寄与度順・静岡!$R33))</f>
        <v>7.5176233635448134E-2</v>
      </c>
      <c r="M33" s="399">
        <f ca="1">IF(ISERROR($N33)=TRUE,"",INDEX(寄与度･寄与率・静岡!L:L,前年比寄与度順・静岡!$R33))</f>
        <v>2.1478923895842326</v>
      </c>
      <c r="N33" s="403">
        <f>LARGE(寄与度･寄与率・静岡!$K$1:$K$88,ROW(A29))</f>
        <v>7.5176233635448134E-2</v>
      </c>
      <c r="O33" s="189">
        <f>COUNTIF($N$4:$N33,$N33)-1</f>
        <v>0</v>
      </c>
      <c r="P33" s="403">
        <f t="shared" si="1"/>
        <v>7.5176233635448134E-2</v>
      </c>
      <c r="Q33" s="189" t="str">
        <f t="shared" si="2"/>
        <v/>
      </c>
      <c r="R33" s="189">
        <f ca="1">IF(Q33="",MATCH(N33,寄与度･寄与率・静岡!$K$1:$K$88,0),MATCH(N33,INDIRECT("寄与度・寄与率!$L"&amp;INDEX(R:R,Q33)+1&amp;":$L87"),0)+INDEX(R:R,Q33))</f>
        <v>67</v>
      </c>
    </row>
    <row r="34" spans="1:18" ht="15.75" customHeight="1">
      <c r="A34" s="532" t="str">
        <f ca="1">IF(ISERROR(N34)=TRUE,"",INDEX(寄与度･寄与率・静岡!B:B,前年比寄与度順・静岡!$R34)&amp;INDEX(寄与度･寄与率・静岡!C:C,前年比寄与度順・静岡!R34)&amp;INDEX(寄与度･寄与率・静岡!D:D,前年比寄与度順・静岡!R34)&amp;INDEX(寄与度･寄与率・静岡!E:E,前年比寄与度順・静岡!R34))</f>
        <v>油脂・調味料</v>
      </c>
      <c r="B34" s="533"/>
      <c r="C34" s="533"/>
      <c r="D34" s="533"/>
      <c r="E34" s="533"/>
      <c r="F34" s="367">
        <f t="shared" ca="1" si="0"/>
        <v>1</v>
      </c>
      <c r="G34" s="374">
        <v>7.0000000000000007E-2</v>
      </c>
      <c r="H34" s="377">
        <f ca="1">IF(ISERROR($N34)=TRUE,"",INDEX(寄与度･寄与率・静岡!G:G,前年比寄与度順・静岡!$R34))</f>
        <v>124</v>
      </c>
      <c r="I34" s="382">
        <f ca="1">IF(ISERROR($N34)=TRUE,"",INDEX(寄与度･寄与率・静岡!H:H,前年比寄与度順・静岡!$R34))</f>
        <v>100.5</v>
      </c>
      <c r="J34" s="382">
        <f ca="1">IF(ISERROR($N34)=TRUE,"",INDEX(寄与度･寄与率・静岡!I:I,前年比寄与度順・静岡!$R34))</f>
        <v>106.1</v>
      </c>
      <c r="K34" s="388">
        <f ca="1">IF(ISERROR($N34)=TRUE,"",INDEX(寄与度･寄与率・静岡!J:J,前年比寄与度順・静岡!$R34))</f>
        <v>5.6</v>
      </c>
      <c r="L34" s="393">
        <f ca="1">IF(ISERROR($N34)=TRUE,"",INDEX(寄与度･寄与率・静岡!K:K,前年比寄与度順・静岡!$R34))</f>
        <v>6.9929506545820683E-2</v>
      </c>
      <c r="M34" s="399">
        <f ca="1">IF(ISERROR($N34)=TRUE,"",INDEX(寄与度･寄与率・静岡!L:L,前年比寄与度順・静岡!$R34))</f>
        <v>1.9979859013091623</v>
      </c>
      <c r="N34" s="403">
        <f>LARGE(寄与度･寄与率・静岡!$K$1:$K$88,ROW(A30))</f>
        <v>6.9929506545820683E-2</v>
      </c>
      <c r="O34" s="189">
        <f>COUNTIF($N$4:$N34,$N34)-1</f>
        <v>0</v>
      </c>
      <c r="P34" s="403">
        <f t="shared" si="1"/>
        <v>6.9929506545820683E-2</v>
      </c>
      <c r="Q34" s="189" t="str">
        <f t="shared" si="2"/>
        <v/>
      </c>
      <c r="R34" s="189">
        <f ca="1">IF(Q34="",MATCH(N34,寄与度･寄与率・静岡!$K$1:$K$88,0),MATCH(N34,INDIRECT("寄与度・寄与率!$L"&amp;INDEX(R:R,Q34)+1&amp;":$L87"),0)+INDEX(R:R,Q34))</f>
        <v>24</v>
      </c>
    </row>
    <row r="35" spans="1:18" ht="15.75" customHeight="1">
      <c r="A35" s="532" t="str">
        <f ca="1">IF(ISERROR(N35)=TRUE,"",INDEX(寄与度･寄与率・静岡!B:B,前年比寄与度順・静岡!$R35)&amp;INDEX(寄与度･寄与率・静岡!C:C,前年比寄与度順・静岡!R35)&amp;INDEX(寄与度･寄与率・静岡!D:D,前年比寄与度順・静岡!R35)&amp;INDEX(寄与度･寄与率・静岡!E:E,前年比寄与度順・静岡!R35))</f>
        <v>肉類</v>
      </c>
      <c r="B35" s="533"/>
      <c r="C35" s="533"/>
      <c r="D35" s="533"/>
      <c r="E35" s="533"/>
      <c r="F35" s="367">
        <f t="shared" ca="1" si="0"/>
        <v>1</v>
      </c>
      <c r="G35" s="374">
        <v>0.06</v>
      </c>
      <c r="H35" s="377">
        <f ca="1">IF(ISERROR($N35)=TRUE,"",INDEX(寄与度･寄与率・静岡!G:G,前年比寄与度順・静岡!$R35))</f>
        <v>248</v>
      </c>
      <c r="I35" s="382">
        <f ca="1">IF(ISERROR($N35)=TRUE,"",INDEX(寄与度･寄与率・静岡!H:H,前年比寄与度順・静岡!$R35))</f>
        <v>100.3</v>
      </c>
      <c r="J35" s="382">
        <f ca="1">IF(ISERROR($N35)=TRUE,"",INDEX(寄与度･寄与率・静岡!I:I,前年比寄与度順・静岡!$R35))</f>
        <v>102.7</v>
      </c>
      <c r="K35" s="388">
        <f ca="1">IF(ISERROR($N35)=TRUE,"",INDEX(寄与度･寄与率・静岡!J:J,前年比寄与度順・静岡!$R35))</f>
        <v>2.4</v>
      </c>
      <c r="L35" s="393">
        <f ca="1">IF(ISERROR($N35)=TRUE,"",INDEX(寄与度･寄与率・静岡!K:K,前年比寄与度順・静岡!$R35))</f>
        <v>5.9939577039275063E-2</v>
      </c>
      <c r="M35" s="399">
        <f ca="1">IF(ISERROR($N35)=TRUE,"",INDEX(寄与度･寄与率・静岡!L:L,前年比寄与度順・静岡!$R35))</f>
        <v>1.7125593439792874</v>
      </c>
      <c r="N35" s="403">
        <f>LARGE(寄与度･寄与率・静岡!$K$1:$K$88,ROW(A31))</f>
        <v>5.9939577039275063E-2</v>
      </c>
      <c r="O35" s="189">
        <f>COUNTIF($N$4:$N35,$N35)-1</f>
        <v>0</v>
      </c>
      <c r="P35" s="403">
        <f t="shared" si="1"/>
        <v>5.9939577039275063E-2</v>
      </c>
      <c r="Q35" s="189" t="str">
        <f t="shared" si="2"/>
        <v/>
      </c>
      <c r="R35" s="189">
        <f ca="1">IF(Q35="",MATCH(N35,寄与度･寄与率・静岡!$K$1:$K$88,0),MATCH(N35,INDIRECT("寄与度・寄与率!$L"&amp;INDEX(R:R,Q35)+1&amp;":$L87"),0)+INDEX(R:R,Q35))</f>
        <v>18</v>
      </c>
    </row>
    <row r="36" spans="1:18" ht="15.75" customHeight="1">
      <c r="A36" s="532" t="str">
        <f ca="1">IF(ISERROR(N36)=TRUE,"",INDEX(寄与度･寄与率・静岡!B:B,前年比寄与度順・静岡!$R36)&amp;INDEX(寄与度･寄与率・静岡!C:C,前年比寄与度順・静岡!R36)&amp;INDEX(寄与度･寄与率・静岡!D:D,前年比寄与度順・静岡!R36)&amp;INDEX(寄与度･寄与率・静岡!E:E,前年比寄与度順・静岡!R36))</f>
        <v>シャツ・セーター類</v>
      </c>
      <c r="B36" s="533"/>
      <c r="C36" s="533"/>
      <c r="D36" s="533"/>
      <c r="E36" s="533"/>
      <c r="F36" s="367" t="str">
        <f t="shared" ca="1" si="0"/>
        <v/>
      </c>
      <c r="G36" s="374">
        <v>0.06</v>
      </c>
      <c r="H36" s="377">
        <f ca="1">IF(ISERROR($N36)=TRUE,"",INDEX(寄与度･寄与率・静岡!G:G,前年比寄与度順・静岡!$R36))</f>
        <v>73</v>
      </c>
      <c r="I36" s="382">
        <f ca="1">IF(ISERROR($N36)=TRUE,"",INDEX(寄与度･寄与率・静岡!H:H,前年比寄与度順・静岡!$R36))</f>
        <v>98.1</v>
      </c>
      <c r="J36" s="382">
        <f ca="1">IF(ISERROR($N36)=TRUE,"",INDEX(寄与度･寄与率・静岡!I:I,前年比寄与度順・静岡!$R36))</f>
        <v>106</v>
      </c>
      <c r="K36" s="388">
        <f ca="1">IF(ISERROR($N36)=TRUE,"",INDEX(寄与度･寄与率・静岡!J:J,前年比寄与度順・静岡!$R36))</f>
        <v>8</v>
      </c>
      <c r="L36" s="393">
        <f ca="1">IF(ISERROR($N36)=TRUE,"",INDEX(寄与度･寄与率・静岡!K:K,前年比寄与度順・静岡!$R36))</f>
        <v>5.8076535750251804E-2</v>
      </c>
      <c r="M36" s="399">
        <f ca="1">IF(ISERROR($N36)=TRUE,"",INDEX(寄与度･寄与率・静岡!L:L,前年比寄与度順・静岡!$R36))</f>
        <v>1.6593295928643372</v>
      </c>
      <c r="N36" s="403">
        <f>LARGE(寄与度･寄与率・静岡!$K$1:$K$88,ROW(A32))</f>
        <v>5.8076535750251804E-2</v>
      </c>
      <c r="O36" s="189">
        <f>COUNTIF($N$4:$N36,$N36)-1</f>
        <v>0</v>
      </c>
      <c r="P36" s="403">
        <f t="shared" si="1"/>
        <v>5.8076535750251804E-2</v>
      </c>
      <c r="Q36" s="189" t="str">
        <f t="shared" si="2"/>
        <v/>
      </c>
      <c r="R36" s="189">
        <f ca="1">IF(Q36="",MATCH(N36,寄与度･寄与率・静岡!$K$1:$K$88,0),MATCH(N36,INDIRECT("寄与度・寄与率!$L"&amp;INDEX(R:R,Q36)+1&amp;":$L87"),0)+INDEX(R:R,Q36))</f>
        <v>56</v>
      </c>
    </row>
    <row r="37" spans="1:18" ht="15.75" customHeight="1">
      <c r="A37" s="532" t="str">
        <f ca="1">IF(ISERROR(N37)=TRUE,"",INDEX(寄与度･寄与率・静岡!B:B,前年比寄与度順・静岡!$R37)&amp;INDEX(寄与度･寄与率・静岡!C:C,前年比寄与度順・静岡!R37)&amp;INDEX(寄与度･寄与率・静岡!D:D,前年比寄与度順・静岡!R37)&amp;INDEX(寄与度･寄与率・静岡!E:E,前年比寄与度順・静岡!R37))</f>
        <v>シャツ・セーター・下着類</v>
      </c>
      <c r="B37" s="533"/>
      <c r="C37" s="533"/>
      <c r="D37" s="533"/>
      <c r="E37" s="533"/>
      <c r="F37" s="367">
        <f t="shared" ca="1" si="0"/>
        <v>1</v>
      </c>
      <c r="G37" s="374">
        <v>0.06</v>
      </c>
      <c r="H37" s="377">
        <f ca="1">IF(ISERROR($N37)=TRUE,"",INDEX(寄与度･寄与率・静岡!G:G,前年比寄与度順・静岡!$R37))</f>
        <v>111</v>
      </c>
      <c r="I37" s="382">
        <f ca="1">IF(ISERROR($N37)=TRUE,"",INDEX(寄与度･寄与率・静岡!H:H,前年比寄与度順・静岡!$R37))</f>
        <v>99.9</v>
      </c>
      <c r="J37" s="382">
        <f ca="1">IF(ISERROR($N37)=TRUE,"",INDEX(寄与度･寄与率・静岡!I:I,前年比寄与度順・静岡!$R37))</f>
        <v>104.9</v>
      </c>
      <c r="K37" s="388">
        <f ca="1">IF(ISERROR($N37)=TRUE,"",INDEX(寄与度･寄与率・静岡!J:J,前年比寄与度順・静岡!$R37))</f>
        <v>5</v>
      </c>
      <c r="L37" s="393">
        <f ca="1">IF(ISERROR($N37)=TRUE,"",INDEX(寄与度･寄与率・静岡!K:K,前年比寄与度順・静岡!$R37))</f>
        <v>5.5891238670694864E-2</v>
      </c>
      <c r="M37" s="399">
        <f ca="1">IF(ISERROR($N37)=TRUE,"",INDEX(寄与度･寄与率・静岡!L:L,前年比寄与度順・静岡!$R37))</f>
        <v>1.5968925334484247</v>
      </c>
      <c r="N37" s="403">
        <f>LARGE(寄与度･寄与率・静岡!$K$1:$K$88,ROW(A33))</f>
        <v>5.5891238670694864E-2</v>
      </c>
      <c r="O37" s="189">
        <f>COUNTIF($N$4:$N37,$N37)-1</f>
        <v>0</v>
      </c>
      <c r="P37" s="403">
        <f t="shared" si="1"/>
        <v>5.5891238670694864E-2</v>
      </c>
      <c r="Q37" s="189" t="str">
        <f t="shared" si="2"/>
        <v/>
      </c>
      <c r="R37" s="189">
        <f ca="1">IF(Q37="",MATCH(N37,寄与度･寄与率・静岡!$K$1:$K$88,0),MATCH(N37,INDIRECT("寄与度・寄与率!$L"&amp;INDEX(R:R,Q37)+1&amp;":$L87"),0)+INDEX(R:R,Q37))</f>
        <v>55</v>
      </c>
    </row>
    <row r="38" spans="1:18" ht="15.75" customHeight="1">
      <c r="A38" s="532" t="str">
        <f ca="1">IF(ISERROR(N38)=TRUE,"",INDEX(寄与度･寄与率・静岡!B:B,前年比寄与度順・静岡!$R38)&amp;INDEX(寄与度･寄与率・静岡!C:C,前年比寄与度順・静岡!R38)&amp;INDEX(寄与度･寄与率・静岡!D:D,前年比寄与度順・静岡!R38)&amp;INDEX(寄与度･寄与率・静岡!E:E,前年比寄与度順・静岡!R38))</f>
        <v>飲料</v>
      </c>
      <c r="B38" s="533"/>
      <c r="C38" s="533"/>
      <c r="D38" s="533"/>
      <c r="E38" s="533"/>
      <c r="F38" s="367">
        <f t="shared" ca="1" si="0"/>
        <v>1</v>
      </c>
      <c r="G38" s="374">
        <v>0.05</v>
      </c>
      <c r="H38" s="377">
        <f ca="1">IF(ISERROR($N38)=TRUE,"",INDEX(寄与度･寄与率・静岡!G:G,前年比寄与度順・静岡!$R38))</f>
        <v>171</v>
      </c>
      <c r="I38" s="382">
        <f ca="1">IF(ISERROR($N38)=TRUE,"",INDEX(寄与度･寄与率・静岡!H:H,前年比寄与度順・静岡!$R38))</f>
        <v>101.6</v>
      </c>
      <c r="J38" s="382">
        <f ca="1">IF(ISERROR($N38)=TRUE,"",INDEX(寄与度･寄与率・静岡!I:I,前年比寄与度順・静岡!$R38))</f>
        <v>104.5</v>
      </c>
      <c r="K38" s="388">
        <f ca="1">IF(ISERROR($N38)=TRUE,"",INDEX(寄与度･寄与率・静岡!J:J,前年比寄与度順・静岡!$R38))</f>
        <v>2.8</v>
      </c>
      <c r="L38" s="393">
        <f ca="1">IF(ISERROR($N38)=TRUE,"",INDEX(寄与度･寄与率・静岡!K:K,前年比寄与度順・静岡!$R38))</f>
        <v>4.9939577039275027E-2</v>
      </c>
      <c r="M38" s="399">
        <f ca="1">IF(ISERROR($N38)=TRUE,"",INDEX(寄与度･寄与率・静岡!L:L,前年比寄与度順・静岡!$R38))</f>
        <v>1.4268450582650007</v>
      </c>
      <c r="N38" s="403">
        <f>LARGE(寄与度･寄与率・静岡!$K$1:$K$88,ROW(A34))</f>
        <v>4.9939577039275027E-2</v>
      </c>
      <c r="O38" s="189">
        <f>COUNTIF($N$4:$N38,$N38)-1</f>
        <v>0</v>
      </c>
      <c r="P38" s="403">
        <f t="shared" si="1"/>
        <v>4.9939577039275027E-2</v>
      </c>
      <c r="Q38" s="189" t="str">
        <f t="shared" si="2"/>
        <v/>
      </c>
      <c r="R38" s="189">
        <f ca="1">IF(Q38="",MATCH(N38,寄与度･寄与率・静岡!$K$1:$K$88,0),MATCH(N38,INDIRECT("寄与度・寄与率!$L"&amp;INDEX(R:R,Q38)+1&amp;":$L87"),0)+INDEX(R:R,Q38))</f>
        <v>27</v>
      </c>
    </row>
    <row r="39" spans="1:18" ht="15.75" customHeight="1">
      <c r="A39" s="532" t="str">
        <f ca="1">IF(ISERROR(N39)=TRUE,"",INDEX(寄与度･寄与率・静岡!B:B,前年比寄与度順・静岡!$R39)&amp;INDEX(寄与度･寄与率・静岡!C:C,前年比寄与度順・静岡!R39)&amp;INDEX(寄与度･寄与率・静岡!D:D,前年比寄与度順・静岡!R39)&amp;INDEX(寄与度･寄与率・静岡!E:E,前年比寄与度順・静岡!R39))</f>
        <v>諸雑費</v>
      </c>
      <c r="B39" s="533"/>
      <c r="C39" s="533"/>
      <c r="D39" s="533"/>
      <c r="E39" s="533"/>
      <c r="F39" s="367" t="str">
        <f t="shared" ca="1" si="0"/>
        <v/>
      </c>
      <c r="G39" s="374">
        <v>0.05</v>
      </c>
      <c r="H39" s="377">
        <f ca="1">IF(ISERROR($N39)=TRUE,"",INDEX(寄与度･寄与率・静岡!G:G,前年比寄与度順・静岡!$R39))</f>
        <v>613</v>
      </c>
      <c r="I39" s="382">
        <f ca="1">IF(ISERROR($N39)=TRUE,"",INDEX(寄与度･寄与率・静岡!H:H,前年比寄与度順・静岡!$R39))</f>
        <v>101.9</v>
      </c>
      <c r="J39" s="382">
        <f ca="1">IF(ISERROR($N39)=TRUE,"",INDEX(寄与度･寄与率・静岡!I:I,前年比寄与度順・静岡!$R39))</f>
        <v>102.7</v>
      </c>
      <c r="K39" s="388">
        <f ca="1">IF(ISERROR($N39)=TRUE,"",INDEX(寄与度･寄与率・静岡!J:J,前年比寄与度順・静岡!$R39))</f>
        <v>0.8</v>
      </c>
      <c r="L39" s="393">
        <f ca="1">IF(ISERROR($N39)=TRUE,"",INDEX(寄与度･寄与率・静岡!K:K,前年比寄与度順・静岡!$R39))</f>
        <v>4.9385699899294887E-2</v>
      </c>
      <c r="M39" s="399">
        <f ca="1">IF(ISERROR($N39)=TRUE,"",INDEX(寄与度･寄与率・静岡!L:L,前年比寄与度順・静岡!$R39))</f>
        <v>1.4110199971227111</v>
      </c>
      <c r="N39" s="403">
        <f>LARGE(寄与度･寄与率・静岡!$K$1:$K$88,ROW(A35))</f>
        <v>4.9385699899294887E-2</v>
      </c>
      <c r="O39" s="189">
        <f>COUNTIF($N$4:$N39,$N39)-1</f>
        <v>0</v>
      </c>
      <c r="P39" s="403">
        <f t="shared" si="1"/>
        <v>4.9385699899294887E-2</v>
      </c>
      <c r="Q39" s="189" t="str">
        <f t="shared" si="2"/>
        <v/>
      </c>
      <c r="R39" s="189">
        <f ca="1">IF(Q39="",MATCH(N39,寄与度･寄与率・静岡!$K$1:$K$88,0),MATCH(N39,INDIRECT("寄与度・寄与率!$L"&amp;INDEX(R:R,Q39)+1&amp;":$L87"),0)+INDEX(R:R,Q39))</f>
        <v>83</v>
      </c>
    </row>
    <row r="40" spans="1:18" ht="15.75" customHeight="1">
      <c r="A40" s="532" t="str">
        <f ca="1">IF(ISERROR(N40)=TRUE,"",INDEX(寄与度･寄与率・静岡!B:B,前年比寄与度順・静岡!$R40)&amp;INDEX(寄与度･寄与率・静岡!C:C,前年比寄与度順・静岡!R40)&amp;INDEX(寄与度･寄与率・静岡!D:D,前年比寄与度順・静岡!R40)&amp;INDEX(寄与度･寄与率・静岡!E:E,前年比寄与度順・静岡!R40))</f>
        <v>家事用消耗品</v>
      </c>
      <c r="B40" s="533"/>
      <c r="C40" s="533"/>
      <c r="D40" s="533"/>
      <c r="E40" s="533"/>
      <c r="F40" s="367">
        <f t="shared" ca="1" si="0"/>
        <v>1</v>
      </c>
      <c r="G40" s="374">
        <v>0.05</v>
      </c>
      <c r="H40" s="377">
        <f ca="1">IF(ISERROR($N40)=TRUE,"",INDEX(寄与度･寄与率・静岡!G:G,前年比寄与度順・静岡!$R40))</f>
        <v>107</v>
      </c>
      <c r="I40" s="382">
        <f ca="1">IF(ISERROR($N40)=TRUE,"",INDEX(寄与度･寄与率・静岡!H:H,前年比寄与度順・静岡!$R40))</f>
        <v>103.5</v>
      </c>
      <c r="J40" s="382">
        <f ca="1">IF(ISERROR($N40)=TRUE,"",INDEX(寄与度･寄与率・静岡!I:I,前年比寄与度順・静岡!$R40))</f>
        <v>107.7</v>
      </c>
      <c r="K40" s="388">
        <f ca="1">IF(ISERROR($N40)=TRUE,"",INDEX(寄与度･寄与率・静岡!J:J,前年比寄与度順・静岡!$R40))</f>
        <v>4</v>
      </c>
      <c r="L40" s="393">
        <f ca="1">IF(ISERROR($N40)=TRUE,"",INDEX(寄与度･寄与率・静岡!K:K,前年比寄与度順・静岡!$R40))</f>
        <v>4.5256797583081605E-2</v>
      </c>
      <c r="M40" s="399">
        <f ca="1">IF(ISERROR($N40)=TRUE,"",INDEX(寄与度･寄与率・静岡!L:L,前年比寄与度順・静岡!$R40))</f>
        <v>1.2930513595166173</v>
      </c>
      <c r="N40" s="403">
        <f>LARGE(寄与度･寄与率・静岡!$K$1:$K$88,ROW(A36))</f>
        <v>4.5256797583081605E-2</v>
      </c>
      <c r="O40" s="189">
        <f>COUNTIF($N$4:$N40,$N40)-1</f>
        <v>0</v>
      </c>
      <c r="P40" s="403">
        <f t="shared" si="1"/>
        <v>4.5256797583081605E-2</v>
      </c>
      <c r="Q40" s="189" t="str">
        <f t="shared" si="2"/>
        <v/>
      </c>
      <c r="R40" s="189">
        <f ca="1">IF(Q40="",MATCH(N40,寄与度･寄与率・静岡!$K$1:$K$88,0),MATCH(N40,INDIRECT("寄与度・寄与率!$L"&amp;INDEX(R:R,Q40)+1&amp;":$L87"),0)+INDEX(R:R,Q40))</f>
        <v>48</v>
      </c>
    </row>
    <row r="41" spans="1:18" ht="15.75" customHeight="1">
      <c r="A41" s="532" t="str">
        <f ca="1">IF(ISERROR(N41)=TRUE,"",INDEX(寄与度･寄与率・静岡!B:B,前年比寄与度順・静岡!$R41)&amp;INDEX(寄与度･寄与率・静岡!C:C,前年比寄与度順・静岡!R41)&amp;INDEX(寄与度･寄与率・静岡!D:D,前年比寄与度順・静岡!R41)&amp;INDEX(寄与度･寄与率・静岡!E:E,前年比寄与度順・静岡!R41))</f>
        <v>教養娯楽用耐久財</v>
      </c>
      <c r="B41" s="533"/>
      <c r="C41" s="533"/>
      <c r="D41" s="533"/>
      <c r="E41" s="533"/>
      <c r="F41" s="367">
        <f t="shared" ca="1" si="0"/>
        <v>1</v>
      </c>
      <c r="G41" s="374">
        <v>0.04</v>
      </c>
      <c r="H41" s="377">
        <f ca="1">IF(ISERROR($N41)=TRUE,"",INDEX(寄与度･寄与率・静岡!G:G,前年比寄与度順・静岡!$R41))</f>
        <v>98</v>
      </c>
      <c r="I41" s="382">
        <f ca="1">IF(ISERROR($N41)=TRUE,"",INDEX(寄与度･寄与率・静岡!H:H,前年比寄与度順・静岡!$R41))</f>
        <v>99.5</v>
      </c>
      <c r="J41" s="382">
        <f ca="1">IF(ISERROR($N41)=TRUE,"",INDEX(寄与度･寄与率・静岡!I:I,前年比寄与度順・静岡!$R41))</f>
        <v>103.8</v>
      </c>
      <c r="K41" s="388">
        <f ca="1">IF(ISERROR($N41)=TRUE,"",INDEX(寄与度･寄与率・静岡!J:J,前年比寄与度順・静岡!$R41))</f>
        <v>4.4000000000000004</v>
      </c>
      <c r="L41" s="393">
        <f ca="1">IF(ISERROR($N41)=TRUE,"",INDEX(寄与度･寄与率・静岡!K:K,前年比寄与度順・静岡!$R41))</f>
        <v>4.2437059415911353E-2</v>
      </c>
      <c r="M41" s="399">
        <f ca="1">IF(ISERROR($N41)=TRUE,"",INDEX(寄与度･寄与率・静岡!L:L,前年比寄与度順・静岡!$R41))</f>
        <v>1.2124874118831814</v>
      </c>
      <c r="N41" s="403">
        <f>LARGE(寄与度･寄与率・静岡!$K$1:$K$88,ROW(A37))</f>
        <v>4.2437059415911353E-2</v>
      </c>
      <c r="O41" s="189">
        <f>COUNTIF($N$4:$N41,$N41)-1</f>
        <v>0</v>
      </c>
      <c r="P41" s="403">
        <f t="shared" si="1"/>
        <v>4.2437059415911353E-2</v>
      </c>
      <c r="Q41" s="189" t="str">
        <f t="shared" si="2"/>
        <v/>
      </c>
      <c r="R41" s="189">
        <f ca="1">IF(Q41="",MATCH(N41,寄与度･寄与率・静岡!$K$1:$K$88,0),MATCH(N41,INDIRECT("寄与度・寄与率!$L"&amp;INDEX(R:R,Q41)+1&amp;":$L87"),0)+INDEX(R:R,Q41))</f>
        <v>78</v>
      </c>
    </row>
    <row r="42" spans="1:18" ht="15.75" customHeight="1">
      <c r="A42" s="532" t="str">
        <f ca="1">IF(ISERROR(N42)=TRUE,"",INDEX(寄与度･寄与率・静岡!B:B,前年比寄与度順・静岡!$R42)&amp;INDEX(寄与度･寄与率・静岡!C:C,前年比寄与度順・静岡!R42)&amp;INDEX(寄与度･寄与率・静岡!D:D,前年比寄与度順・静岡!R42)&amp;INDEX(寄与度･寄与率・静岡!E:E,前年比寄与度順・静岡!R42))</f>
        <v>住居</v>
      </c>
      <c r="B42" s="533"/>
      <c r="C42" s="533"/>
      <c r="D42" s="533"/>
      <c r="E42" s="533"/>
      <c r="F42" s="367" t="str">
        <f t="shared" ca="1" si="0"/>
        <v/>
      </c>
      <c r="G42" s="374">
        <v>0.05</v>
      </c>
      <c r="H42" s="377">
        <f ca="1">IF(ISERROR($N42)=TRUE,"",INDEX(寄与度･寄与率・静岡!G:G,前年比寄与度順・静岡!$R42))</f>
        <v>1948</v>
      </c>
      <c r="I42" s="382">
        <f ca="1">IF(ISERROR($N42)=TRUE,"",INDEX(寄与度･寄与率・静岡!H:H,前年比寄与度順・静岡!$R42))</f>
        <v>99.4</v>
      </c>
      <c r="J42" s="382">
        <f ca="1">IF(ISERROR($N42)=TRUE,"",INDEX(寄与度･寄与率・静岡!I:I,前年比寄与度順・静岡!$R42))</f>
        <v>99.6</v>
      </c>
      <c r="K42" s="388">
        <f ca="1">IF(ISERROR($N42)=TRUE,"",INDEX(寄与度･寄与率・静岡!J:J,前年比寄与度順・静岡!$R42))</f>
        <v>0.2</v>
      </c>
      <c r="L42" s="393">
        <f ca="1">IF(ISERROR($N42)=TRUE,"",INDEX(寄与度･寄与率・静岡!K:K,前年比寄与度順・静岡!$R42))</f>
        <v>3.9234642497480154E-2</v>
      </c>
      <c r="M42" s="399">
        <f ca="1">IF(ISERROR($N42)=TRUE,"",INDEX(寄与度･寄与率・静岡!L:L,前年比寄与度順・静岡!$R42))</f>
        <v>1.1209897856422901</v>
      </c>
      <c r="N42" s="403">
        <f>LARGE(寄与度･寄与率・静岡!$K$1:$K$88,ROW(A38))</f>
        <v>3.9234642497480154E-2</v>
      </c>
      <c r="O42" s="189">
        <f>COUNTIF($N$4:$N42,$N42)-1</f>
        <v>0</v>
      </c>
      <c r="P42" s="403">
        <f t="shared" si="1"/>
        <v>3.9234642497480154E-2</v>
      </c>
      <c r="Q42" s="189" t="str">
        <f t="shared" si="2"/>
        <v/>
      </c>
      <c r="R42" s="189">
        <f ca="1">IF(Q42="",MATCH(N42,寄与度･寄与率・静岡!$K$1:$K$88,0),MATCH(N42,INDIRECT("寄与度・寄与率!$L"&amp;INDEX(R:R,Q42)+1&amp;":$L87"),0)+INDEX(R:R,Q42))</f>
        <v>31</v>
      </c>
    </row>
    <row r="43" spans="1:18" ht="15.75" customHeight="1">
      <c r="A43" s="532" t="str">
        <f ca="1">IF(ISERROR(N43)=TRUE,"",INDEX(寄与度･寄与率・静岡!B:B,前年比寄与度順・静岡!$R43)&amp;INDEX(寄与度･寄与率・静岡!C:C,前年比寄与度順・静岡!R43)&amp;INDEX(寄与度･寄与率・静岡!D:D,前年比寄与度順・静岡!R43)&amp;INDEX(寄与度･寄与率・静岡!E:E,前年比寄与度順・静岡!R43))</f>
        <v>教養娯楽サービス</v>
      </c>
      <c r="B43" s="533"/>
      <c r="C43" s="533"/>
      <c r="D43" s="533"/>
      <c r="E43" s="533"/>
      <c r="F43" s="367">
        <f t="shared" ca="1" si="0"/>
        <v>1</v>
      </c>
      <c r="G43" s="374">
        <v>0.04</v>
      </c>
      <c r="H43" s="377">
        <f ca="1">IF(ISERROR($N43)=TRUE,"",INDEX(寄与度･寄与率・静岡!G:G,前年比寄与度順・静岡!$R43))</f>
        <v>483</v>
      </c>
      <c r="I43" s="382">
        <f ca="1">IF(ISERROR($N43)=TRUE,"",INDEX(寄与度･寄与率・静岡!H:H,前年比寄与度順・静岡!$R43))</f>
        <v>102.1</v>
      </c>
      <c r="J43" s="382">
        <f ca="1">IF(ISERROR($N43)=TRUE,"",INDEX(寄与度･寄与率・静岡!I:I,前年比寄与度順・静岡!$R43))</f>
        <v>102.9</v>
      </c>
      <c r="K43" s="388">
        <f ca="1">IF(ISERROR($N43)=TRUE,"",INDEX(寄与度･寄与率・静岡!J:J,前年比寄与度順・静岡!$R43))</f>
        <v>0.8</v>
      </c>
      <c r="L43" s="393">
        <f ca="1">IF(ISERROR($N43)=TRUE,"",INDEX(寄与度･寄与率・静岡!K:K,前年比寄与度順・静岡!$R43))</f>
        <v>3.8912386706949194E-2</v>
      </c>
      <c r="M43" s="399">
        <f ca="1">IF(ISERROR($N43)=TRUE,"",INDEX(寄与度･寄与率・静岡!L:L,前年比寄与度順・静岡!$R43))</f>
        <v>1.1117824773414056</v>
      </c>
      <c r="N43" s="403">
        <f>LARGE(寄与度･寄与率・静岡!$K$1:$K$88,ROW(A39))</f>
        <v>3.8912386706949194E-2</v>
      </c>
      <c r="O43" s="189">
        <f>COUNTIF($N$4:$N43,$N43)-1</f>
        <v>0</v>
      </c>
      <c r="P43" s="403">
        <f t="shared" si="1"/>
        <v>3.8912386706949194E-2</v>
      </c>
      <c r="Q43" s="189" t="str">
        <f t="shared" si="2"/>
        <v/>
      </c>
      <c r="R43" s="189">
        <f ca="1">IF(Q43="",MATCH(N43,寄与度･寄与率・静岡!$K$1:$K$88,0),MATCH(N43,INDIRECT("寄与度・寄与率!$L"&amp;INDEX(R:R,Q43)+1&amp;":$L87"),0)+INDEX(R:R,Q43))</f>
        <v>81</v>
      </c>
    </row>
    <row r="44" spans="1:18" ht="15.75" customHeight="1">
      <c r="A44" s="532" t="str">
        <f ca="1">IF(ISERROR(N44)=TRUE,"",INDEX(寄与度･寄与率・静岡!B:B,前年比寄与度順・静岡!$R44)&amp;INDEX(寄与度･寄与率・静岡!C:C,前年比寄与度順・静岡!R44)&amp;INDEX(寄与度･寄与率・静岡!D:D,前年比寄与度順・静岡!R44)&amp;INDEX(寄与度･寄与率・静岡!E:E,前年比寄与度順・静岡!R44))</f>
        <v>身の回り用品</v>
      </c>
      <c r="B44" s="533"/>
      <c r="C44" s="533"/>
      <c r="D44" s="533"/>
      <c r="E44" s="533"/>
      <c r="F44" s="367">
        <f t="shared" ca="1" si="0"/>
        <v>1</v>
      </c>
      <c r="G44" s="374">
        <v>0.03</v>
      </c>
      <c r="H44" s="377">
        <f ca="1">IF(ISERROR($N44)=TRUE,"",INDEX(寄与度･寄与率・静岡!G:G,前年比寄与度順・静岡!$R44))</f>
        <v>72</v>
      </c>
      <c r="I44" s="382">
        <f ca="1">IF(ISERROR($N44)=TRUE,"",INDEX(寄与度･寄与率・静岡!H:H,前年比寄与度順・静岡!$R44))</f>
        <v>103.4</v>
      </c>
      <c r="J44" s="382">
        <f ca="1">IF(ISERROR($N44)=TRUE,"",INDEX(寄与度･寄与率・静岡!I:I,前年比寄与度順・静岡!$R44))</f>
        <v>107.1</v>
      </c>
      <c r="K44" s="388">
        <f ca="1">IF(ISERROR($N44)=TRUE,"",INDEX(寄与度･寄与率・静岡!J:J,前年比寄与度順・静岡!$R44))</f>
        <v>3.6</v>
      </c>
      <c r="L44" s="393">
        <f ca="1">IF(ISERROR($N44)=TRUE,"",INDEX(寄与度･寄与率・静岡!K:K,前年比寄与度順・静岡!$R44))</f>
        <v>2.682779456193345E-2</v>
      </c>
      <c r="M44" s="399">
        <f ca="1">IF(ISERROR($N44)=TRUE,"",INDEX(寄与度･寄与率・静岡!L:L,前年比寄与度順・静岡!$R44))</f>
        <v>0.76650841605524145</v>
      </c>
      <c r="N44" s="403">
        <f>LARGE(寄与度･寄与率・静岡!$K$1:$K$88,ROW(A40))</f>
        <v>2.682779456193345E-2</v>
      </c>
      <c r="O44" s="189">
        <f>COUNTIF($N$4:$N44,$N44)-1</f>
        <v>0</v>
      </c>
      <c r="P44" s="403">
        <f t="shared" si="1"/>
        <v>2.682779456193345E-2</v>
      </c>
      <c r="Q44" s="189" t="str">
        <f t="shared" si="2"/>
        <v/>
      </c>
      <c r="R44" s="189">
        <f ca="1">IF(Q44="",MATCH(N44,寄与度･寄与率・静岡!$K$1:$K$88,0),MATCH(N44,INDIRECT("寄与度・寄与率!$L"&amp;INDEX(R:R,Q44)+1&amp;":$L87"),0)+INDEX(R:R,Q44))</f>
        <v>86</v>
      </c>
    </row>
    <row r="45" spans="1:18" ht="15.75" customHeight="1">
      <c r="A45" s="532" t="str">
        <f ca="1">IF(ISERROR(N45)=TRUE,"",INDEX(寄与度･寄与率・静岡!B:B,前年比寄与度順・静岡!$R45)&amp;INDEX(寄与度･寄与率・静岡!C:C,前年比寄与度順・静岡!R45)&amp;INDEX(寄与度･寄与率・静岡!D:D,前年比寄与度順・静岡!R45)&amp;INDEX(寄与度･寄与率・静岡!E:E,前年比寄与度順・静岡!R45))</f>
        <v>衣料</v>
      </c>
      <c r="B45" s="533"/>
      <c r="C45" s="533"/>
      <c r="D45" s="533"/>
      <c r="E45" s="533"/>
      <c r="F45" s="367">
        <f t="shared" ca="1" si="0"/>
        <v>1</v>
      </c>
      <c r="G45" s="374">
        <v>0.02</v>
      </c>
      <c r="H45" s="377">
        <f ca="1">IF(ISERROR($N45)=TRUE,"",INDEX(寄与度･寄与率・静岡!G:G,前年比寄与度順・静岡!$R45))</f>
        <v>147</v>
      </c>
      <c r="I45" s="382">
        <f ca="1">IF(ISERROR($N45)=TRUE,"",INDEX(寄与度･寄与率・静岡!H:H,前年比寄与度順・静岡!$R45))</f>
        <v>99.5</v>
      </c>
      <c r="J45" s="382">
        <f ca="1">IF(ISERROR($N45)=TRUE,"",INDEX(寄与度･寄与率・静岡!I:I,前年比寄与度順・静岡!$R45))</f>
        <v>101.2</v>
      </c>
      <c r="K45" s="388">
        <f ca="1">IF(ISERROR($N45)=TRUE,"",INDEX(寄与度･寄与率・静岡!J:J,前年比寄与度順・静岡!$R45))</f>
        <v>1.7</v>
      </c>
      <c r="L45" s="393">
        <f ca="1">IF(ISERROR($N45)=TRUE,"",INDEX(寄与度･寄与率・静岡!K:K,前年比寄与度順・静岡!$R45))</f>
        <v>2.5166163141994002E-2</v>
      </c>
      <c r="M45" s="399">
        <f ca="1">IF(ISERROR($N45)=TRUE,"",INDEX(寄与度･寄与率・静岡!L:L,前年比寄与度順・静岡!$R45))</f>
        <v>0.71903323262840002</v>
      </c>
      <c r="N45" s="403">
        <f>LARGE(寄与度･寄与率・静岡!$K$1:$K$88,ROW(A41))</f>
        <v>2.5166163141994002E-2</v>
      </c>
      <c r="O45" s="189">
        <f>COUNTIF($N$4:$N45,$N45)-1</f>
        <v>0</v>
      </c>
      <c r="P45" s="403">
        <f t="shared" si="1"/>
        <v>2.5166163141994002E-2</v>
      </c>
      <c r="Q45" s="189" t="str">
        <f t="shared" si="2"/>
        <v/>
      </c>
      <c r="R45" s="189">
        <f ca="1">IF(Q45="",MATCH(N45,寄与度･寄与率・静岡!$K$1:$K$88,0),MATCH(N45,INDIRECT("寄与度・寄与率!$L"&amp;INDEX(R:R,Q45)+1&amp;":$L87"),0)+INDEX(R:R,Q45))</f>
        <v>52</v>
      </c>
    </row>
    <row r="46" spans="1:18" ht="15.75" customHeight="1">
      <c r="A46" s="532" t="str">
        <f ca="1">IF(ISERROR(N46)=TRUE,"",INDEX(寄与度･寄与率・静岡!B:B,前年比寄与度順・静岡!$R46)&amp;INDEX(寄与度･寄与率・静岡!C:C,前年比寄与度順・静岡!R46)&amp;INDEX(寄与度･寄与率・静岡!D:D,前年比寄与度順・静岡!R46)&amp;INDEX(寄与度･寄与率・静岡!E:E,前年比寄与度順・静岡!R46))</f>
        <v>寝具類</v>
      </c>
      <c r="B46" s="533"/>
      <c r="C46" s="533"/>
      <c r="D46" s="533"/>
      <c r="E46" s="533"/>
      <c r="F46" s="367">
        <f t="shared" ca="1" si="0"/>
        <v>1</v>
      </c>
      <c r="G46" s="374">
        <v>0.02</v>
      </c>
      <c r="H46" s="377">
        <f ca="1">IF(ISERROR($N46)=TRUE,"",INDEX(寄与度･寄与率・静岡!G:G,前年比寄与度順・静岡!$R46))</f>
        <v>25</v>
      </c>
      <c r="I46" s="382">
        <f ca="1">IF(ISERROR($N46)=TRUE,"",INDEX(寄与度･寄与率・静岡!H:H,前年比寄与度順・静岡!$R46))</f>
        <v>101.7</v>
      </c>
      <c r="J46" s="382">
        <f ca="1">IF(ISERROR($N46)=TRUE,"",INDEX(寄与度･寄与率・静岡!I:I,前年比寄与度順・静岡!$R46))</f>
        <v>111.2</v>
      </c>
      <c r="K46" s="388">
        <f ca="1">IF(ISERROR($N46)=TRUE,"",INDEX(寄与度･寄与率・静岡!J:J,前年比寄与度順・静岡!$R46))</f>
        <v>9.3000000000000007</v>
      </c>
      <c r="L46" s="393">
        <f ca="1">IF(ISERROR($N46)=TRUE,"",INDEX(寄与度･寄与率・静岡!K:K,前年比寄与度順・静岡!$R46))</f>
        <v>2.391742195367573E-2</v>
      </c>
      <c r="M46" s="399">
        <f ca="1">IF(ISERROR($N46)=TRUE,"",INDEX(寄与度･寄与率・静岡!L:L,前年比寄与度順・静岡!$R46))</f>
        <v>0.68335491296216366</v>
      </c>
      <c r="N46" s="403">
        <f>LARGE(寄与度･寄与率・静岡!$K$1:$K$88,ROW(A42))</f>
        <v>2.391742195367573E-2</v>
      </c>
      <c r="O46" s="189">
        <f>COUNTIF($N$4:$N46,$N46)-1</f>
        <v>0</v>
      </c>
      <c r="P46" s="403">
        <f t="shared" si="1"/>
        <v>2.391742195367573E-2</v>
      </c>
      <c r="Q46" s="189" t="str">
        <f t="shared" si="2"/>
        <v/>
      </c>
      <c r="R46" s="189">
        <f ca="1">IF(Q46="",MATCH(N46,寄与度･寄与率・静岡!$K$1:$K$88,0),MATCH(N46,INDIRECT("寄与度・寄与率!$L"&amp;INDEX(R:R,Q46)+1&amp;":$L87"),0)+INDEX(R:R,Q46))</f>
        <v>46</v>
      </c>
    </row>
    <row r="47" spans="1:18" ht="15.75" customHeight="1">
      <c r="A47" s="532" t="str">
        <f ca="1">IF(ISERROR(N47)=TRUE,"",INDEX(寄与度･寄与率・静岡!B:B,前年比寄与度順・静岡!$R47)&amp;INDEX(寄与度･寄与率・静岡!C:C,前年比寄与度順・静岡!R47)&amp;INDEX(寄与度･寄与率・静岡!D:D,前年比寄与度順・静岡!R47)&amp;INDEX(寄与度･寄与率・静岡!E:E,前年比寄与度順・静岡!R47))</f>
        <v>洋服</v>
      </c>
      <c r="B47" s="533"/>
      <c r="C47" s="533"/>
      <c r="D47" s="533"/>
      <c r="E47" s="533"/>
      <c r="F47" s="367" t="str">
        <f t="shared" ca="1" si="0"/>
        <v/>
      </c>
      <c r="G47" s="374">
        <v>0.02</v>
      </c>
      <c r="H47" s="377">
        <f ca="1">IF(ISERROR($N47)=TRUE,"",INDEX(寄与度･寄与率・静岡!G:G,前年比寄与度順・静岡!$R47))</f>
        <v>142</v>
      </c>
      <c r="I47" s="382">
        <f ca="1">IF(ISERROR($N47)=TRUE,"",INDEX(寄与度･寄与率・静岡!H:H,前年比寄与度順・静岡!$R47))</f>
        <v>99.6</v>
      </c>
      <c r="J47" s="382">
        <f ca="1">IF(ISERROR($N47)=TRUE,"",INDEX(寄与度･寄与率・静岡!I:I,前年比寄与度順・静岡!$R47))</f>
        <v>101.1</v>
      </c>
      <c r="K47" s="388">
        <f ca="1">IF(ISERROR($N47)=TRUE,"",INDEX(寄与度･寄与率・静岡!J:J,前年比寄与度順・静岡!$R47))</f>
        <v>1.5</v>
      </c>
      <c r="L47" s="393">
        <f ca="1">IF(ISERROR($N47)=TRUE,"",INDEX(寄与度･寄与率・静岡!K:K,前年比寄与度順・静岡!$R47))</f>
        <v>2.1450151057401813E-2</v>
      </c>
      <c r="M47" s="399">
        <f ca="1">IF(ISERROR($N47)=TRUE,"",INDEX(寄与度･寄与率・静岡!L:L,前年比寄与度順・静岡!$R47))</f>
        <v>0.61286145878290899</v>
      </c>
      <c r="N47" s="403">
        <f>LARGE(寄与度･寄与率・静岡!$K$1:$K$88,ROW(A43))</f>
        <v>2.1450151057401813E-2</v>
      </c>
      <c r="O47" s="189">
        <f>COUNTIF($N$4:$N47,$N47)-1</f>
        <v>0</v>
      </c>
      <c r="P47" s="403">
        <f t="shared" si="1"/>
        <v>2.1450151057401813E-2</v>
      </c>
      <c r="Q47" s="189" t="str">
        <f t="shared" si="2"/>
        <v/>
      </c>
      <c r="R47" s="189">
        <f ca="1">IF(Q47="",MATCH(N47,寄与度･寄与率・静岡!$K$1:$K$88,0),MATCH(N47,INDIRECT("寄与度・寄与率!$L"&amp;INDEX(R:R,Q47)+1&amp;":$L87"),0)+INDEX(R:R,Q47))</f>
        <v>54</v>
      </c>
    </row>
    <row r="48" spans="1:18" ht="15.75" customHeight="1">
      <c r="A48" s="532" t="str">
        <f ca="1">IF(ISERROR(N48)=TRUE,"",INDEX(寄与度･寄与率・静岡!B:B,前年比寄与度順・静岡!$R48)&amp;INDEX(寄与度･寄与率・静岡!C:C,前年比寄与度順・静岡!R48)&amp;INDEX(寄与度･寄与率・静岡!D:D,前年比寄与度順・静岡!R48)&amp;INDEX(寄与度･寄与率・静岡!E:E,前年比寄与度順・静岡!R48))</f>
        <v>果物</v>
      </c>
      <c r="B48" s="533"/>
      <c r="C48" s="533"/>
      <c r="D48" s="533"/>
      <c r="E48" s="533"/>
      <c r="F48" s="367" t="str">
        <f t="shared" ca="1" si="0"/>
        <v/>
      </c>
      <c r="G48" s="374">
        <v>0.02</v>
      </c>
      <c r="H48" s="377">
        <f ca="1">IF(ISERROR($N48)=TRUE,"",INDEX(寄与度･寄与率・静岡!G:G,前年比寄与度順・静岡!$R48))</f>
        <v>108</v>
      </c>
      <c r="I48" s="382">
        <f ca="1">IF(ISERROR($N48)=TRUE,"",INDEX(寄与度･寄与率・静岡!H:H,前年比寄与度順・静岡!$R48))</f>
        <v>99.8</v>
      </c>
      <c r="J48" s="382">
        <f ca="1">IF(ISERROR($N48)=TRUE,"",INDEX(寄与度･寄与率・静岡!I:I,前年比寄与度順・静岡!$R48))</f>
        <v>101.6</v>
      </c>
      <c r="K48" s="388">
        <f ca="1">IF(ISERROR($N48)=TRUE,"",INDEX(寄与度･寄与率・静岡!J:J,前年比寄与度順・静岡!$R48))</f>
        <v>1.8</v>
      </c>
      <c r="L48" s="393">
        <f ca="1">IF(ISERROR($N48)=TRUE,"",INDEX(寄与度･寄与率・静岡!K:K,前年比寄与度順・静岡!$R48))</f>
        <v>1.9577039274924438E-2</v>
      </c>
      <c r="M48" s="399">
        <f ca="1">IF(ISERROR($N48)=TRUE,"",INDEX(寄与度･寄与率・静岡!L:L,前年比寄与度順・静岡!$R48))</f>
        <v>0.55934397928355539</v>
      </c>
      <c r="N48" s="403">
        <f>LARGE(寄与度･寄与率・静岡!$K$1:$K$88,ROW(A44))</f>
        <v>1.9577039274924438E-2</v>
      </c>
      <c r="O48" s="189">
        <f>COUNTIF($N$4:$N48,$N48)-1</f>
        <v>0</v>
      </c>
      <c r="P48" s="403">
        <f t="shared" si="1"/>
        <v>1.9577039274924438E-2</v>
      </c>
      <c r="Q48" s="189" t="str">
        <f t="shared" si="2"/>
        <v/>
      </c>
      <c r="R48" s="189">
        <f ca="1">IF(Q48="",MATCH(N48,寄与度･寄与率・静岡!$K$1:$K$88,0),MATCH(N48,INDIRECT("寄与度・寄与率!$L"&amp;INDEX(R:R,Q48)+1&amp;":$L87"),0)+INDEX(R:R,Q48))</f>
        <v>22</v>
      </c>
    </row>
    <row r="49" spans="1:18" ht="15.75" customHeight="1">
      <c r="A49" s="532" t="str">
        <f ca="1">IF(ISERROR(N49)=TRUE,"",INDEX(寄与度･寄与率・静岡!B:B,前年比寄与度順・静岡!$R49)&amp;INDEX(寄与度･寄与率・静岡!C:C,前年比寄与度順・静岡!R49)&amp;INDEX(寄与度･寄与率・静岡!D:D,前年比寄与度順・静岡!R49)&amp;INDEX(寄与度･寄与率・静岡!E:E,前年比寄与度順・静岡!R49))</f>
        <v>生鮮果物</v>
      </c>
      <c r="B49" s="533"/>
      <c r="C49" s="533"/>
      <c r="D49" s="533"/>
      <c r="E49" s="533"/>
      <c r="F49" s="367">
        <f t="shared" ca="1" si="0"/>
        <v>1</v>
      </c>
      <c r="G49" s="374">
        <v>0.02</v>
      </c>
      <c r="H49" s="377">
        <f ca="1">IF(ISERROR($N49)=TRUE,"",INDEX(寄与度･寄与率・静岡!G:G,前年比寄与度順・静岡!$R49))</f>
        <v>98</v>
      </c>
      <c r="I49" s="382">
        <f ca="1">IF(ISERROR($N49)=TRUE,"",INDEX(寄与度･寄与率・静岡!H:H,前年比寄与度順・静岡!$R49))</f>
        <v>100.4</v>
      </c>
      <c r="J49" s="382">
        <f ca="1">IF(ISERROR($N49)=TRUE,"",INDEX(寄与度･寄与率・静岡!I:I,前年比寄与度順・静岡!$R49))</f>
        <v>102.3</v>
      </c>
      <c r="K49" s="388">
        <f ca="1">IF(ISERROR($N49)=TRUE,"",INDEX(寄与度･寄与率・静岡!J:J,前年比寄与度順・静岡!$R49))</f>
        <v>1.8</v>
      </c>
      <c r="L49" s="393">
        <f ca="1">IF(ISERROR($N49)=TRUE,"",INDEX(寄与度･寄与率・静岡!K:K,前年比寄与度順・静岡!$R49))</f>
        <v>1.875125881168169E-2</v>
      </c>
      <c r="M49" s="399">
        <f ca="1">IF(ISERROR($N49)=TRUE,"",INDEX(寄与度･寄与率・静岡!L:L,前年比寄与度順・静岡!$R49))</f>
        <v>0.53575025176233404</v>
      </c>
      <c r="N49" s="403">
        <f>LARGE(寄与度･寄与率・静岡!$K$1:$K$88,ROW(A45))</f>
        <v>1.875125881168169E-2</v>
      </c>
      <c r="O49" s="189">
        <f>COUNTIF($N$4:$N49,$N49)-1</f>
        <v>0</v>
      </c>
      <c r="P49" s="403">
        <f t="shared" si="1"/>
        <v>1.875125881168169E-2</v>
      </c>
      <c r="Q49" s="189" t="str">
        <f t="shared" si="2"/>
        <v/>
      </c>
      <c r="R49" s="189">
        <f ca="1">IF(Q49="",MATCH(N49,寄与度･寄与率・静岡!$K$1:$K$88,0),MATCH(N49,INDIRECT("寄与度・寄与率!$L"&amp;INDEX(R:R,Q49)+1&amp;":$L87"),0)+INDEX(R:R,Q49))</f>
        <v>23</v>
      </c>
    </row>
    <row r="50" spans="1:18" ht="15.75" customHeight="1">
      <c r="A50" s="532" t="str">
        <f ca="1">IF(ISERROR(N50)=TRUE,"",INDEX(寄与度･寄与率・静岡!B:B,前年比寄与度順・静岡!$R50)&amp;INDEX(寄与度･寄与率・静岡!C:C,前年比寄与度順・静岡!R50)&amp;INDEX(寄与度･寄与率・静岡!D:D,前年比寄与度順・静岡!R50)&amp;INDEX(寄与度･寄与率・静岡!E:E,前年比寄与度順・静岡!R50))</f>
        <v>被服関連サービス</v>
      </c>
      <c r="B50" s="533"/>
      <c r="C50" s="533"/>
      <c r="D50" s="533"/>
      <c r="E50" s="533"/>
      <c r="F50" s="367">
        <f t="shared" ca="1" si="0"/>
        <v>1</v>
      </c>
      <c r="G50" s="374">
        <v>0.02</v>
      </c>
      <c r="H50" s="377">
        <f ca="1">IF(ISERROR($N50)=TRUE,"",INDEX(寄与度･寄与率・静岡!G:G,前年比寄与度順・静岡!$R50))</f>
        <v>19</v>
      </c>
      <c r="I50" s="382">
        <f ca="1">IF(ISERROR($N50)=TRUE,"",INDEX(寄与度･寄与率・静岡!H:H,前年比寄与度順・静岡!$R50))</f>
        <v>101.1</v>
      </c>
      <c r="J50" s="382">
        <f ca="1">IF(ISERROR($N50)=TRUE,"",INDEX(寄与度･寄与率・静岡!I:I,前年比寄与度順・静岡!$R50))</f>
        <v>109.5</v>
      </c>
      <c r="K50" s="388">
        <f ca="1">IF(ISERROR($N50)=TRUE,"",INDEX(寄与度･寄与率・静岡!J:J,前年比寄与度順・静岡!$R50))</f>
        <v>8.3000000000000007</v>
      </c>
      <c r="L50" s="393">
        <f ca="1">IF(ISERROR($N50)=TRUE,"",INDEX(寄与度･寄与率・静岡!K:K,前年比寄与度順・静岡!$R50))</f>
        <v>1.6072507552870104E-2</v>
      </c>
      <c r="M50" s="399">
        <f ca="1">IF(ISERROR($N50)=TRUE,"",INDEX(寄与度･寄与率・静岡!L:L,前年比寄与度順・静岡!$R50))</f>
        <v>0.45921450151057436</v>
      </c>
      <c r="N50" s="403">
        <f>LARGE(寄与度･寄与率・静岡!$K$1:$K$88,ROW(A46))</f>
        <v>1.6072507552870104E-2</v>
      </c>
      <c r="O50" s="189">
        <f>COUNTIF($N$4:$N50,$N50)-1</f>
        <v>0</v>
      </c>
      <c r="P50" s="403">
        <f t="shared" si="1"/>
        <v>1.6072507552870104E-2</v>
      </c>
      <c r="Q50" s="189" t="str">
        <f t="shared" si="2"/>
        <v/>
      </c>
      <c r="R50" s="189">
        <f ca="1">IF(Q50="",MATCH(N50,寄与度･寄与率・静岡!$K$1:$K$88,0),MATCH(N50,INDIRECT("寄与度・寄与率!$L"&amp;INDEX(R:R,Q50)+1&amp;":$L87"),0)+INDEX(R:R,Q50))</f>
        <v>60</v>
      </c>
    </row>
    <row r="51" spans="1:18" ht="15.75" customHeight="1">
      <c r="A51" s="532" t="str">
        <f ca="1">IF(ISERROR(N51)=TRUE,"",INDEX(寄与度･寄与率・静岡!B:B,前年比寄与度順・静岡!$R51)&amp;INDEX(寄与度･寄与率・静岡!C:C,前年比寄与度順・静岡!R51)&amp;INDEX(寄与度･寄与率・静岡!D:D,前年比寄与度順・静岡!R51)&amp;INDEX(寄与度･寄与率・静岡!E:E,前年比寄与度順・静岡!R51))</f>
        <v>他の光熱</v>
      </c>
      <c r="B51" s="533"/>
      <c r="C51" s="533"/>
      <c r="D51" s="533"/>
      <c r="E51" s="533"/>
      <c r="F51" s="367">
        <f t="shared" ca="1" si="0"/>
        <v>1</v>
      </c>
      <c r="G51" s="374">
        <v>0.02</v>
      </c>
      <c r="H51" s="377">
        <f ca="1">IF(ISERROR($N51)=TRUE,"",INDEX(寄与度･寄与率・静岡!G:G,前年比寄与度順・静岡!$R51))</f>
        <v>14</v>
      </c>
      <c r="I51" s="382">
        <f ca="1">IF(ISERROR($N51)=TRUE,"",INDEX(寄与度･寄与率・静岡!H:H,前年比寄与度順・静岡!$R51))</f>
        <v>113.4</v>
      </c>
      <c r="J51" s="382">
        <f ca="1">IF(ISERROR($N51)=TRUE,"",INDEX(寄与度･寄与率・静岡!I:I,前年比寄与度順・静岡!$R51))</f>
        <v>124.6</v>
      </c>
      <c r="K51" s="388">
        <f ca="1">IF(ISERROR($N51)=TRUE,"",INDEX(寄与度･寄与率・静岡!J:J,前年比寄与度順・静岡!$R51))</f>
        <v>9.9</v>
      </c>
      <c r="L51" s="393">
        <f ca="1">IF(ISERROR($N51)=TRUE,"",INDEX(寄与度･寄与率・静岡!K:K,前年比寄与度順・静岡!$R51))</f>
        <v>1.5790533736153058E-2</v>
      </c>
      <c r="M51" s="399">
        <f ca="1">IF(ISERROR($N51)=TRUE,"",INDEX(寄与度･寄与率・静岡!L:L,前年比寄与度順・静岡!$R51))</f>
        <v>0.45115810674723017</v>
      </c>
      <c r="N51" s="403">
        <f>LARGE(寄与度･寄与率・静岡!$K$1:$K$88,ROW(A47))</f>
        <v>1.5790533736153058E-2</v>
      </c>
      <c r="O51" s="189">
        <f>COUNTIF($N$4:$N51,$N51)-1</f>
        <v>0</v>
      </c>
      <c r="P51" s="403">
        <f t="shared" si="1"/>
        <v>1.5790533736153058E-2</v>
      </c>
      <c r="Q51" s="189" t="str">
        <f t="shared" si="2"/>
        <v/>
      </c>
      <c r="R51" s="189">
        <f ca="1">IF(Q51="",MATCH(N51,寄与度･寄与率・静岡!$K$1:$K$88,0),MATCH(N51,INDIRECT("寄与度・寄与率!$L"&amp;INDEX(R:R,Q51)+1&amp;":$L87"),0)+INDEX(R:R,Q51))</f>
        <v>40</v>
      </c>
    </row>
    <row r="52" spans="1:18" ht="15.75" customHeight="1">
      <c r="A52" s="532" t="str">
        <f ca="1">IF(ISERROR(N52)=TRUE,"",INDEX(寄与度･寄与率・静岡!B:B,前年比寄与度順・静岡!$R52)&amp;INDEX(寄与度･寄与率・静岡!C:C,前年比寄与度順・静岡!R52)&amp;INDEX(寄与度･寄与率・静岡!D:D,前年比寄与度順・静岡!R52)&amp;INDEX(寄与度･寄与率・静岡!E:E,前年比寄与度順・静岡!R52))</f>
        <v>室内装備品</v>
      </c>
      <c r="B52" s="533"/>
      <c r="C52" s="533"/>
      <c r="D52" s="533"/>
      <c r="E52" s="533"/>
      <c r="F52" s="367">
        <f t="shared" ca="1" si="0"/>
        <v>1</v>
      </c>
      <c r="G52" s="374">
        <v>0.02</v>
      </c>
      <c r="H52" s="377">
        <f ca="1">IF(ISERROR($N52)=TRUE,"",INDEX(寄与度･寄与率・静岡!G:G,前年比寄与度順・静岡!$R52))</f>
        <v>34</v>
      </c>
      <c r="I52" s="382">
        <f ca="1">IF(ISERROR($N52)=TRUE,"",INDEX(寄与度･寄与率・静岡!H:H,前年比寄与度順・静岡!$R52))</f>
        <v>96.4</v>
      </c>
      <c r="J52" s="382">
        <f ca="1">IF(ISERROR($N52)=TRUE,"",INDEX(寄与度･寄与率・静岡!I:I,前年比寄与度順・静岡!$R52))</f>
        <v>100.9</v>
      </c>
      <c r="K52" s="388">
        <f ca="1">IF(ISERROR($N52)=TRUE,"",INDEX(寄与度･寄与率・静岡!J:J,前年比寄与度順・静岡!$R52))</f>
        <v>4.5999999999999996</v>
      </c>
      <c r="L52" s="393">
        <f ca="1">IF(ISERROR($N52)=TRUE,"",INDEX(寄与度･寄与率・静岡!K:K,前年比寄与度順・静岡!$R52))</f>
        <v>1.5407854984894259E-2</v>
      </c>
      <c r="M52" s="399">
        <f ca="1">IF(ISERROR($N52)=TRUE,"",INDEX(寄与度･寄与率・静岡!L:L,前年比寄与度順・静岡!$R52))</f>
        <v>0.44022442813983598</v>
      </c>
      <c r="N52" s="403">
        <f>LARGE(寄与度･寄与率・静岡!$K$1:$K$88,ROW(A48))</f>
        <v>1.5407854984894259E-2</v>
      </c>
      <c r="O52" s="189">
        <f>COUNTIF($N$4:$N52,$N52)-1</f>
        <v>0</v>
      </c>
      <c r="P52" s="403">
        <f t="shared" si="1"/>
        <v>1.5407854984894259E-2</v>
      </c>
      <c r="Q52" s="189" t="str">
        <f t="shared" si="2"/>
        <v/>
      </c>
      <c r="R52" s="189">
        <f ca="1">IF(Q52="",MATCH(N52,寄与度･寄与率・静岡!$K$1:$K$88,0),MATCH(N52,INDIRECT("寄与度・寄与率!$L"&amp;INDEX(R:R,Q52)+1&amp;":$L87"),0)+INDEX(R:R,Q52))</f>
        <v>45</v>
      </c>
    </row>
    <row r="53" spans="1:18" ht="15.75" customHeight="1">
      <c r="A53" s="532" t="str">
        <f ca="1">IF(ISERROR(N53)=TRUE,"",INDEX(寄与度･寄与率・静岡!B:B,前年比寄与度順・静岡!$R53)&amp;INDEX(寄与度･寄与率・静岡!C:C,前年比寄与度順・静岡!R53)&amp;INDEX(寄与度･寄与率・静岡!D:D,前年比寄与度順・静岡!R53)&amp;INDEX(寄与度･寄与率・静岡!E:E,前年比寄与度順・静岡!R53))</f>
        <v>他の諸雑費</v>
      </c>
      <c r="B53" s="533"/>
      <c r="C53" s="533"/>
      <c r="D53" s="533"/>
      <c r="E53" s="533"/>
      <c r="F53" s="367">
        <f t="shared" ca="1" si="0"/>
        <v>1</v>
      </c>
      <c r="G53" s="374">
        <v>0.01</v>
      </c>
      <c r="H53" s="377">
        <f ca="1">IF(ISERROR($N53)=TRUE,"",INDEX(寄与度･寄与率・静岡!G:G,前年比寄与度順・静岡!$R53))</f>
        <v>252</v>
      </c>
      <c r="I53" s="382">
        <f ca="1">IF(ISERROR($N53)=TRUE,"",INDEX(寄与度･寄与率・静岡!H:H,前年比寄与度順・静岡!$R53))</f>
        <v>101.6</v>
      </c>
      <c r="J53" s="382">
        <f ca="1">IF(ISERROR($N53)=TRUE,"",INDEX(寄与度･寄与率・静岡!I:I,前年比寄与度順・静岡!$R53))</f>
        <v>102.1</v>
      </c>
      <c r="K53" s="388">
        <f ca="1">IF(ISERROR($N53)=TRUE,"",INDEX(寄与度･寄与率・静岡!J:J,前年比寄与度順・静岡!$R53))</f>
        <v>0.5</v>
      </c>
      <c r="L53" s="393">
        <f ca="1">IF(ISERROR($N53)=TRUE,"",INDEX(寄与度･寄与率・静岡!K:K,前年比寄与度順・静岡!$R53))</f>
        <v>1.2688821752265862E-2</v>
      </c>
      <c r="M53" s="399">
        <f ca="1">IF(ISERROR($N53)=TRUE,"",INDEX(寄与度･寄与率・静岡!L:L,前年比寄与度順・静岡!$R53))</f>
        <v>0.36253776435045321</v>
      </c>
      <c r="N53" s="403">
        <f>LARGE(寄与度･寄与率・静岡!$K$1:$K$88,ROW(A49))</f>
        <v>1.2688821752265862E-2</v>
      </c>
      <c r="O53" s="189">
        <f>COUNTIF($N$4:$N53,$N53)-1</f>
        <v>0</v>
      </c>
      <c r="P53" s="403">
        <f t="shared" si="1"/>
        <v>1.2688821752265862E-2</v>
      </c>
      <c r="Q53" s="189" t="str">
        <f t="shared" si="2"/>
        <v/>
      </c>
      <c r="R53" s="189">
        <f ca="1">IF(Q53="",MATCH(N53,寄与度･寄与率・静岡!$K$1:$K$88,0),MATCH(N53,INDIRECT("寄与度・寄与率!$L"&amp;INDEX(R:R,Q53)+1&amp;":$L87"),0)+INDEX(R:R,Q53))</f>
        <v>88</v>
      </c>
    </row>
    <row r="54" spans="1:18" ht="15.75" customHeight="1">
      <c r="A54" s="532" t="str">
        <f ca="1">IF(ISERROR(N54)=TRUE,"",INDEX(寄与度･寄与率・静岡!B:B,前年比寄与度順・静岡!$R54)&amp;INDEX(寄与度･寄与率・静岡!C:C,前年比寄与度順・静岡!R54)&amp;INDEX(寄与度･寄与率・静岡!D:D,前年比寄与度順・静岡!R54)&amp;INDEX(寄与度･寄与率・静岡!E:E,前年比寄与度順・静岡!R54))</f>
        <v>たばこ</v>
      </c>
      <c r="B54" s="533"/>
      <c r="C54" s="533"/>
      <c r="D54" s="533"/>
      <c r="E54" s="533"/>
      <c r="F54" s="367">
        <f t="shared" ca="1" si="0"/>
        <v>1</v>
      </c>
      <c r="G54" s="374">
        <v>0.01</v>
      </c>
      <c r="H54" s="377">
        <f ca="1">IF(ISERROR($N54)=TRUE,"",INDEX(寄与度･寄与率・静岡!G:G,前年比寄与度順・静岡!$R54))</f>
        <v>33</v>
      </c>
      <c r="I54" s="382">
        <f ca="1">IF(ISERROR($N54)=TRUE,"",INDEX(寄与度･寄与率・静岡!H:H,前年比寄与度順・静岡!$R54))</f>
        <v>110.2</v>
      </c>
      <c r="J54" s="382">
        <f ca="1">IF(ISERROR($N54)=TRUE,"",INDEX(寄与度･寄与率・静岡!I:I,前年比寄与度順・静岡!$R54))</f>
        <v>113.8</v>
      </c>
      <c r="K54" s="388">
        <f ca="1">IF(ISERROR($N54)=TRUE,"",INDEX(寄与度･寄与率・静岡!J:J,前年比寄与度順・静岡!$R54))</f>
        <v>3.3</v>
      </c>
      <c r="L54" s="393">
        <f ca="1">IF(ISERROR($N54)=TRUE,"",INDEX(寄与度･寄与率・静岡!K:K,前年比寄与度順・静岡!$R54))</f>
        <v>1.1963746223564935E-2</v>
      </c>
      <c r="M54" s="399">
        <f ca="1">IF(ISERROR($N54)=TRUE,"",INDEX(寄与度･寄与率・静岡!L:L,前年比寄与度順・静岡!$R54))</f>
        <v>0.34182132067328386</v>
      </c>
      <c r="N54" s="403">
        <f>LARGE(寄与度･寄与率・静岡!$K$1:$K$88,ROW(A50))</f>
        <v>1.1963746223564935E-2</v>
      </c>
      <c r="O54" s="189">
        <f>COUNTIF($N$4:$N54,$N54)-1</f>
        <v>0</v>
      </c>
      <c r="P54" s="403">
        <f t="shared" si="1"/>
        <v>1.1963746223564935E-2</v>
      </c>
      <c r="Q54" s="189" t="str">
        <f t="shared" si="2"/>
        <v/>
      </c>
      <c r="R54" s="189">
        <f ca="1">IF(Q54="",MATCH(N54,寄与度･寄与率・静岡!$K$1:$K$88,0),MATCH(N54,INDIRECT("寄与度・寄与率!$L"&amp;INDEX(R:R,Q54)+1&amp;":$L87"),0)+INDEX(R:R,Q54))</f>
        <v>87</v>
      </c>
    </row>
    <row r="55" spans="1:18" ht="15.75" customHeight="1">
      <c r="A55" s="532" t="str">
        <f ca="1">IF(ISERROR(N55)=TRUE,"",INDEX(寄与度･寄与率・静岡!B:B,前年比寄与度順・静岡!$R55)&amp;INDEX(寄与度･寄与率・静岡!C:C,前年比寄与度順・静岡!R55)&amp;INDEX(寄与度･寄与率・静岡!D:D,前年比寄与度順・静岡!R55)&amp;INDEX(寄与度･寄与率・静岡!E:E,前年比寄与度順・静岡!R55))</f>
        <v>教育</v>
      </c>
      <c r="B55" s="533"/>
      <c r="C55" s="533"/>
      <c r="D55" s="533"/>
      <c r="E55" s="533"/>
      <c r="F55" s="367" t="str">
        <f t="shared" ca="1" si="0"/>
        <v/>
      </c>
      <c r="G55" s="374">
        <v>0.01</v>
      </c>
      <c r="H55" s="377">
        <f ca="1">IF(ISERROR($N55)=TRUE,"",INDEX(寄与度･寄与率・静岡!G:G,前年比寄与度順・静岡!$R55))</f>
        <v>231</v>
      </c>
      <c r="I55" s="382">
        <f ca="1">IF(ISERROR($N55)=TRUE,"",INDEX(寄与度･寄与率・静岡!H:H,前年比寄与度順・静岡!$R55))</f>
        <v>100.6</v>
      </c>
      <c r="J55" s="382">
        <f ca="1">IF(ISERROR($N55)=TRUE,"",INDEX(寄与度･寄与率・静岡!I:I,前年比寄与度順・静岡!$R55))</f>
        <v>101.1</v>
      </c>
      <c r="K55" s="388">
        <f ca="1">IF(ISERROR($N55)=TRUE,"",INDEX(寄与度･寄与率・静岡!J:J,前年比寄与度順・静岡!$R55))</f>
        <v>0.5</v>
      </c>
      <c r="L55" s="393">
        <f ca="1">IF(ISERROR($N55)=TRUE,"",INDEX(寄与度･寄与率・静岡!K:K,前年比寄与度順・静岡!$R55))</f>
        <v>1.1631419939577038E-2</v>
      </c>
      <c r="M55" s="399">
        <f ca="1">IF(ISERROR($N55)=TRUE,"",INDEX(寄与度･寄与率・静岡!L:L,前年比寄与度順・静岡!$R55))</f>
        <v>0.33232628398791536</v>
      </c>
      <c r="N55" s="403">
        <f>LARGE(寄与度･寄与率・静岡!$K$1:$K$88,ROW(A51))</f>
        <v>1.1631419939577038E-2</v>
      </c>
      <c r="O55" s="189">
        <f>COUNTIF($N$4:$N55,$N55)-1</f>
        <v>0</v>
      </c>
      <c r="P55" s="403">
        <f t="shared" si="1"/>
        <v>1.1631419939577038E-2</v>
      </c>
      <c r="Q55" s="189" t="str">
        <f t="shared" si="2"/>
        <v/>
      </c>
      <c r="R55" s="189">
        <f ca="1">IF(Q55="",MATCH(N55,寄与度･寄与率・静岡!$K$1:$K$88,0),MATCH(N55,INDIRECT("寄与度・寄与率!$L"&amp;INDEX(R:R,Q55)+1&amp;":$L87"),0)+INDEX(R:R,Q55))</f>
        <v>72</v>
      </c>
    </row>
    <row r="56" spans="1:18" ht="15.75" customHeight="1">
      <c r="A56" s="532" t="str">
        <f ca="1">IF(ISERROR(N56)=TRUE,"",INDEX(寄与度･寄与率・静岡!B:B,前年比寄与度順・静岡!$R56)&amp;INDEX(寄与度･寄与率・静岡!C:C,前年比寄与度順・静岡!R56)&amp;INDEX(寄与度･寄与率・静岡!D:D,前年比寄与度順・静岡!R56)&amp;INDEX(寄与度･寄与率・静岡!E:E,前年比寄与度順・静岡!R56))</f>
        <v>他の被服類</v>
      </c>
      <c r="B56" s="533"/>
      <c r="C56" s="533"/>
      <c r="D56" s="533"/>
      <c r="E56" s="533"/>
      <c r="F56" s="367">
        <f t="shared" ca="1" si="0"/>
        <v>1</v>
      </c>
      <c r="G56" s="374">
        <v>0.01</v>
      </c>
      <c r="H56" s="377">
        <f ca="1">IF(ISERROR($N56)=TRUE,"",INDEX(寄与度･寄与率・静岡!G:G,前年比寄与度順・静岡!$R56))</f>
        <v>27</v>
      </c>
      <c r="I56" s="382">
        <f ca="1">IF(ISERROR($N56)=TRUE,"",INDEX(寄与度･寄与率・静岡!H:H,前年比寄与度順・静岡!$R56))</f>
        <v>97.9</v>
      </c>
      <c r="J56" s="382">
        <f ca="1">IF(ISERROR($N56)=TRUE,"",INDEX(寄与度･寄与率・静岡!I:I,前年比寄与度順・静岡!$R56))</f>
        <v>101.5</v>
      </c>
      <c r="K56" s="388">
        <f ca="1">IF(ISERROR($N56)=TRUE,"",INDEX(寄与度･寄与率・静岡!J:J,前年比寄与度順・静岡!$R56))</f>
        <v>3.7</v>
      </c>
      <c r="L56" s="393">
        <f ca="1">IF(ISERROR($N56)=TRUE,"",INDEX(寄与度･寄与率・静岡!K:K,前年比寄与度順・静岡!$R56))</f>
        <v>9.7885196374622192E-3</v>
      </c>
      <c r="M56" s="399">
        <f ca="1">IF(ISERROR($N56)=TRUE,"",INDEX(寄与度･寄与率・静岡!L:L,前年比寄与度順・静岡!$R56))</f>
        <v>0.2796719896417777</v>
      </c>
      <c r="N56" s="403">
        <f>LARGE(寄与度･寄与率・静岡!$K$1:$K$88,ROW(A52))</f>
        <v>9.7885196374622192E-3</v>
      </c>
      <c r="O56" s="189">
        <f>COUNTIF($N$4:$N56,$N56)-1</f>
        <v>0</v>
      </c>
      <c r="P56" s="403">
        <f t="shared" si="1"/>
        <v>9.7885196374622192E-3</v>
      </c>
      <c r="Q56" s="189" t="str">
        <f t="shared" si="2"/>
        <v/>
      </c>
      <c r="R56" s="189">
        <f ca="1">IF(Q56="",MATCH(N56,寄与度･寄与率・静岡!$K$1:$K$88,0),MATCH(N56,INDIRECT("寄与度・寄与率!$L"&amp;INDEX(R:R,Q56)+1&amp;":$L87"),0)+INDEX(R:R,Q56))</f>
        <v>59</v>
      </c>
    </row>
    <row r="57" spans="1:18" ht="15.75" customHeight="1">
      <c r="A57" s="532" t="str">
        <f ca="1">IF(ISERROR(N57)=TRUE,"",INDEX(寄与度･寄与率・静岡!B:B,前年比寄与度順・静岡!$R57)&amp;INDEX(寄与度･寄与率・静岡!C:C,前年比寄与度順・静岡!R57)&amp;INDEX(寄与度･寄与率・静岡!D:D,前年比寄与度順・静岡!R57)&amp;INDEX(寄与度･寄与率・静岡!E:E,前年比寄与度順・静岡!R57))</f>
        <v>家庭用耐久財</v>
      </c>
      <c r="B57" s="533"/>
      <c r="C57" s="533"/>
      <c r="D57" s="533"/>
      <c r="E57" s="533"/>
      <c r="F57" s="367">
        <f t="shared" ca="1" si="0"/>
        <v>1</v>
      </c>
      <c r="G57" s="374">
        <v>0.01</v>
      </c>
      <c r="H57" s="377">
        <f ca="1">IF(ISERROR($N57)=TRUE,"",INDEX(寄与度･寄与率・静岡!G:G,前年比寄与度順・静岡!$R57))</f>
        <v>135</v>
      </c>
      <c r="I57" s="382">
        <f ca="1">IF(ISERROR($N57)=TRUE,"",INDEX(寄与度･寄与率・静岡!H:H,前年比寄与度順・静岡!$R57))</f>
        <v>94.5</v>
      </c>
      <c r="J57" s="382">
        <f ca="1">IF(ISERROR($N57)=TRUE,"",INDEX(寄与度･寄与率・静岡!I:I,前年比寄与度順・静岡!$R57))</f>
        <v>95.2</v>
      </c>
      <c r="K57" s="388">
        <f ca="1">IF(ISERROR($N57)=TRUE,"",INDEX(寄与度･寄与率・静岡!J:J,前年比寄与度順・静岡!$R57))</f>
        <v>0.8</v>
      </c>
      <c r="L57" s="393">
        <f ca="1">IF(ISERROR($N57)=TRUE,"",INDEX(寄与度･寄与率・静岡!K:K,前年比寄与度順・静岡!$R57))</f>
        <v>9.5166163141994341E-3</v>
      </c>
      <c r="M57" s="399">
        <f ca="1">IF(ISERROR($N57)=TRUE,"",INDEX(寄与度･寄与率・静岡!L:L,前年比寄与度順・静岡!$R57))</f>
        <v>0.27190332326284095</v>
      </c>
      <c r="N57" s="403">
        <f>LARGE(寄与度･寄与率・静岡!$K$1:$K$88,ROW(A53))</f>
        <v>9.5166163141994341E-3</v>
      </c>
      <c r="O57" s="189">
        <f>COUNTIF($N$4:$N57,$N57)-1</f>
        <v>0</v>
      </c>
      <c r="P57" s="403">
        <f t="shared" si="1"/>
        <v>9.5166163141994341E-3</v>
      </c>
      <c r="Q57" s="189" t="str">
        <f t="shared" si="2"/>
        <v/>
      </c>
      <c r="R57" s="189">
        <f ca="1">IF(Q57="",MATCH(N57,寄与度･寄与率・静岡!$K$1:$K$88,0),MATCH(N57,INDIRECT("寄与度・寄与率!$L"&amp;INDEX(R:R,Q57)+1&amp;":$L87"),0)+INDEX(R:R,Q57))</f>
        <v>44</v>
      </c>
    </row>
    <row r="58" spans="1:18" ht="15.75" customHeight="1">
      <c r="A58" s="532" t="str">
        <f ca="1">IF(ISERROR(N58)=TRUE,"",INDEX(寄与度･寄与率・静岡!B:B,前年比寄与度順・静岡!$R58)&amp;INDEX(寄与度･寄与率・静岡!C:C,前年比寄与度順・静岡!R58)&amp;INDEX(寄与度･寄与率・静岡!D:D,前年比寄与度順・静岡!R58)&amp;INDEX(寄与度･寄与率・静岡!E:E,前年比寄与度順・静岡!R58))</f>
        <v>書籍・他の印刷物</v>
      </c>
      <c r="B58" s="533"/>
      <c r="C58" s="533"/>
      <c r="D58" s="533"/>
      <c r="E58" s="533"/>
      <c r="F58" s="367">
        <f t="shared" ca="1" si="0"/>
        <v>1</v>
      </c>
      <c r="G58" s="374">
        <v>0.01</v>
      </c>
      <c r="H58" s="377">
        <f ca="1">IF(ISERROR($N58)=TRUE,"",INDEX(寄与度･寄与率・静岡!G:G,前年比寄与度順・静岡!$R58))</f>
        <v>118</v>
      </c>
      <c r="I58" s="382">
        <f ca="1">IF(ISERROR($N58)=TRUE,"",INDEX(寄与度･寄与率・静岡!H:H,前年比寄与度順・静岡!$R58))</f>
        <v>102.6</v>
      </c>
      <c r="J58" s="382">
        <f ca="1">IF(ISERROR($N58)=TRUE,"",INDEX(寄与度･寄与率・静岡!I:I,前年比寄与度順・静岡!$R58))</f>
        <v>103.4</v>
      </c>
      <c r="K58" s="388">
        <f ca="1">IF(ISERROR($N58)=TRUE,"",INDEX(寄与度･寄与率・静岡!J:J,前年比寄与度順・静岡!$R58))</f>
        <v>0.8</v>
      </c>
      <c r="L58" s="393">
        <f ca="1">IF(ISERROR($N58)=TRUE,"",INDEX(寄与度･寄与率・静岡!K:K,前年比寄与度順・静岡!$R58))</f>
        <v>9.5065458207453518E-3</v>
      </c>
      <c r="M58" s="399">
        <f ca="1">IF(ISERROR($N58)=TRUE,"",INDEX(寄与度･寄与率・静岡!L:L,前年比寄与度順・静岡!$R58))</f>
        <v>0.27161559487843862</v>
      </c>
      <c r="N58" s="403">
        <f>LARGE(寄与度･寄与率・静岡!$K$1:$K$88,ROW(A54))</f>
        <v>9.5065458207453518E-3</v>
      </c>
      <c r="O58" s="189">
        <f>COUNTIF($N$4:$N58,$N58)-1</f>
        <v>0</v>
      </c>
      <c r="P58" s="403">
        <f t="shared" si="1"/>
        <v>9.5065458207453518E-3</v>
      </c>
      <c r="Q58" s="189" t="str">
        <f t="shared" si="2"/>
        <v/>
      </c>
      <c r="R58" s="189">
        <f ca="1">IF(Q58="",MATCH(N58,寄与度･寄与率・静岡!$K$1:$K$88,0),MATCH(N58,INDIRECT("寄与度・寄与率!$L"&amp;INDEX(R:R,Q58)+1&amp;":$L87"),0)+INDEX(R:R,Q58))</f>
        <v>80</v>
      </c>
    </row>
    <row r="59" spans="1:18" ht="15.75" customHeight="1">
      <c r="A59" s="532" t="str">
        <f ca="1">IF(ISERROR(N59)=TRUE,"",INDEX(寄与度･寄与率・静岡!B:B,前年比寄与度順・静岡!$R59)&amp;INDEX(寄与度･寄与率・静岡!C:C,前年比寄与度順・静岡!R59)&amp;INDEX(寄与度･寄与率・静岡!D:D,前年比寄与度順・静岡!R59)&amp;INDEX(寄与度･寄与率・静岡!E:E,前年比寄与度順・静岡!R59))</f>
        <v>医薬品・健康保持用摂取品</v>
      </c>
      <c r="B59" s="533"/>
      <c r="C59" s="533"/>
      <c r="D59" s="533"/>
      <c r="E59" s="533"/>
      <c r="F59" s="367">
        <f t="shared" ca="1" si="0"/>
        <v>1</v>
      </c>
      <c r="G59" s="374">
        <v>0.01</v>
      </c>
      <c r="H59" s="377">
        <f ca="1">IF(ISERROR($N59)=TRUE,"",INDEX(寄与度･寄与率・静岡!G:G,前年比寄与度順・静岡!$R59))</f>
        <v>124</v>
      </c>
      <c r="I59" s="382">
        <f ca="1">IF(ISERROR($N59)=TRUE,"",INDEX(寄与度･寄与率・静岡!H:H,前年比寄与度順・静岡!$R59))</f>
        <v>100.4</v>
      </c>
      <c r="J59" s="382">
        <f ca="1">IF(ISERROR($N59)=TRUE,"",INDEX(寄与度･寄与率・静岡!I:I,前年比寄与度順・静岡!$R59))</f>
        <v>100.9</v>
      </c>
      <c r="K59" s="388">
        <f ca="1">IF(ISERROR($N59)=TRUE,"",INDEX(寄与度･寄与率・静岡!J:J,前年比寄与度順・静岡!$R59))</f>
        <v>0.5</v>
      </c>
      <c r="L59" s="393">
        <f ca="1">IF(ISERROR($N59)=TRUE,"",INDEX(寄与度･寄与率・静岡!K:K,前年比寄与度順・静岡!$R59))</f>
        <v>6.2437059415911388E-3</v>
      </c>
      <c r="M59" s="399">
        <f ca="1">IF(ISERROR($N59)=TRUE,"",INDEX(寄与度･寄与率・静岡!L:L,前年比寄与度順・静岡!$R59))</f>
        <v>0.1783915983311754</v>
      </c>
      <c r="N59" s="403">
        <f>LARGE(寄与度･寄与率・静岡!$K$1:$K$88,ROW(A55))</f>
        <v>6.2437059415911388E-3</v>
      </c>
      <c r="O59" s="189">
        <f>COUNTIF($N$4:$N59,$N59)-1</f>
        <v>0</v>
      </c>
      <c r="P59" s="403">
        <f t="shared" si="1"/>
        <v>6.2437059415911388E-3</v>
      </c>
      <c r="Q59" s="189" t="str">
        <f t="shared" si="2"/>
        <v/>
      </c>
      <c r="R59" s="189">
        <f ca="1">IF(Q59="",MATCH(N59,寄与度･寄与率・静岡!$K$1:$K$88,0),MATCH(N59,INDIRECT("寄与度・寄与率!$L"&amp;INDEX(R:R,Q59)+1&amp;":$L87"),0)+INDEX(R:R,Q59))</f>
        <v>63</v>
      </c>
    </row>
    <row r="60" spans="1:18" ht="15.75" customHeight="1">
      <c r="A60" s="532" t="str">
        <f ca="1">IF(ISERROR(N60)=TRUE,"",INDEX(寄与度･寄与率・静岡!B:B,前年比寄与度順・静岡!$R60)&amp;INDEX(寄与度･寄与率・静岡!C:C,前年比寄与度順・静岡!R60)&amp;INDEX(寄与度･寄与率・静岡!D:D,前年比寄与度順・静岡!R60)&amp;INDEX(寄与度･寄与率・静岡!E:E,前年比寄与度順・静岡!R60))</f>
        <v>酒類</v>
      </c>
      <c r="B60" s="533"/>
      <c r="C60" s="533"/>
      <c r="D60" s="533"/>
      <c r="E60" s="533"/>
      <c r="F60" s="367">
        <f t="shared" ca="1" si="0"/>
        <v>1</v>
      </c>
      <c r="G60" s="374">
        <v>0.01</v>
      </c>
      <c r="H60" s="377">
        <f ca="1">IF(ISERROR($N60)=TRUE,"",INDEX(寄与度･寄与率・静岡!G:G,前年比寄与度順・静岡!$R60))</f>
        <v>104</v>
      </c>
      <c r="I60" s="382">
        <f ca="1">IF(ISERROR($N60)=TRUE,"",INDEX(寄与度･寄与率・静岡!H:H,前年比寄与度順・静岡!$R60))</f>
        <v>99.6</v>
      </c>
      <c r="J60" s="382">
        <f ca="1">IF(ISERROR($N60)=TRUE,"",INDEX(寄与度･寄与率・静岡!I:I,前年比寄与度順・静岡!$R60))</f>
        <v>100.1</v>
      </c>
      <c r="K60" s="388">
        <f ca="1">IF(ISERROR($N60)=TRUE,"",INDEX(寄与度･寄与率・静岡!J:J,前年比寄与度順・静岡!$R60))</f>
        <v>0.6</v>
      </c>
      <c r="L60" s="393">
        <f ca="1">IF(ISERROR($N60)=TRUE,"",INDEX(寄与度･寄与率・静岡!K:K,前年比寄与度順・静岡!$R60))</f>
        <v>5.2366565961732125E-3</v>
      </c>
      <c r="M60" s="399">
        <f ca="1">IF(ISERROR($N60)=TRUE,"",INDEX(寄与度･寄与率・静岡!L:L,前年比寄与度順・静岡!$R60))</f>
        <v>0.1496187598906632</v>
      </c>
      <c r="N60" s="403">
        <f>LARGE(寄与度･寄与率・静岡!$K$1:$K$88,ROW(A56))</f>
        <v>5.2366565961732125E-3</v>
      </c>
      <c r="O60" s="189">
        <f>COUNTIF($N$4:$N60,$N60)-1</f>
        <v>0</v>
      </c>
      <c r="P60" s="403">
        <f t="shared" si="1"/>
        <v>5.2366565961732125E-3</v>
      </c>
      <c r="Q60" s="189" t="str">
        <f t="shared" si="2"/>
        <v/>
      </c>
      <c r="R60" s="189">
        <f ca="1">IF(Q60="",MATCH(N60,寄与度･寄与率・静岡!$K$1:$K$88,0),MATCH(N60,INDIRECT("寄与度・寄与率!$L"&amp;INDEX(R:R,Q60)+1&amp;":$L87"),0)+INDEX(R:R,Q60))</f>
        <v>28</v>
      </c>
    </row>
    <row r="61" spans="1:18" ht="15.75" customHeight="1">
      <c r="A61" s="532" t="str">
        <f ca="1">IF(ISERROR(N61)=TRUE,"",INDEX(寄与度･寄与率・静岡!B:B,前年比寄与度順・静岡!$R61)&amp;INDEX(寄与度･寄与率・静岡!C:C,前年比寄与度順・静岡!R61)&amp;INDEX(寄与度･寄与率・静岡!D:D,前年比寄与度順・静岡!R61)&amp;INDEX(寄与度･寄与率・静岡!E:E,前年比寄与度順・静岡!R61))</f>
        <v>保健医療用品・器具</v>
      </c>
      <c r="B61" s="533"/>
      <c r="C61" s="533"/>
      <c r="D61" s="533"/>
      <c r="E61" s="533"/>
      <c r="F61" s="367">
        <f t="shared" ca="1" si="0"/>
        <v>1</v>
      </c>
      <c r="G61" s="374">
        <v>0</v>
      </c>
      <c r="H61" s="377">
        <f ca="1">IF(ISERROR($N61)=TRUE,"",INDEX(寄与度･寄与率・静岡!G:G,前年比寄与度順・静岡!$R61))</f>
        <v>95</v>
      </c>
      <c r="I61" s="382">
        <f ca="1">IF(ISERROR($N61)=TRUE,"",INDEX(寄与度･寄与率・静岡!H:H,前年比寄与度順・静岡!$R61))</f>
        <v>99.1</v>
      </c>
      <c r="J61" s="382">
        <f ca="1">IF(ISERROR($N61)=TRUE,"",INDEX(寄与度･寄与率・静岡!I:I,前年比寄与度順・静岡!$R61))</f>
        <v>99.6</v>
      </c>
      <c r="K61" s="388">
        <f ca="1">IF(ISERROR($N61)=TRUE,"",INDEX(寄与度･寄与率・静岡!J:J,前年比寄与度順・静岡!$R61))</f>
        <v>0.5</v>
      </c>
      <c r="L61" s="393">
        <f ca="1">IF(ISERROR($N61)=TRUE,"",INDEX(寄与度･寄与率・静岡!K:K,前年比寄与度順・静岡!$R61))</f>
        <v>4.7834843907351458E-3</v>
      </c>
      <c r="M61" s="399">
        <f ca="1">IF(ISERROR($N61)=TRUE,"",INDEX(寄与度･寄与率・静岡!L:L,前年比寄与度順・静岡!$R61))</f>
        <v>0.13667098259243274</v>
      </c>
      <c r="N61" s="403">
        <f>LARGE(寄与度･寄与率・静岡!$K$1:$K$88,ROW(A57))</f>
        <v>4.7834843907351458E-3</v>
      </c>
      <c r="O61" s="189">
        <f>COUNTIF($N$4:$N61,$N61)-1</f>
        <v>0</v>
      </c>
      <c r="P61" s="403">
        <f t="shared" si="1"/>
        <v>4.7834843907351458E-3</v>
      </c>
      <c r="Q61" s="189" t="str">
        <f t="shared" si="2"/>
        <v/>
      </c>
      <c r="R61" s="189">
        <f ca="1">IF(Q61="",MATCH(N61,寄与度･寄与率・静岡!$K$1:$K$88,0),MATCH(N61,INDIRECT("寄与度・寄与率!$L"&amp;INDEX(R:R,Q61)+1&amp;":$L87"),0)+INDEX(R:R,Q61))</f>
        <v>64</v>
      </c>
    </row>
    <row r="62" spans="1:18" ht="15.75" customHeight="1">
      <c r="A62" s="532" t="str">
        <f ca="1">IF(ISERROR(N62)=TRUE,"",INDEX(寄与度･寄与率・静岡!B:B,前年比寄与度順・静岡!$R62)&amp;INDEX(寄与度･寄与率・静岡!C:C,前年比寄与度順・静岡!R62)&amp;INDEX(寄与度･寄与率・静岡!D:D,前年比寄与度順・静岡!R62)&amp;INDEX(寄与度･寄与率・静岡!E:E,前年比寄与度順・静岡!R62))</f>
        <v>家事サービス</v>
      </c>
      <c r="B62" s="533"/>
      <c r="C62" s="533"/>
      <c r="D62" s="533"/>
      <c r="E62" s="533"/>
      <c r="F62" s="367">
        <f t="shared" ca="1" si="0"/>
        <v>1</v>
      </c>
      <c r="G62" s="374">
        <v>0</v>
      </c>
      <c r="H62" s="377">
        <f ca="1">IF(ISERROR($N62)=TRUE,"",INDEX(寄与度･寄与率・静岡!G:G,前年比寄与度順・静岡!$R62))</f>
        <v>19</v>
      </c>
      <c r="I62" s="382">
        <f ca="1">IF(ISERROR($N62)=TRUE,"",INDEX(寄与度･寄与率・静岡!H:H,前年比寄与度順・静岡!$R62))</f>
        <v>100</v>
      </c>
      <c r="J62" s="382">
        <f ca="1">IF(ISERROR($N62)=TRUE,"",INDEX(寄与度･寄与率・静岡!I:I,前年比寄与度順・静岡!$R62))</f>
        <v>102.3</v>
      </c>
      <c r="K62" s="388">
        <f ca="1">IF(ISERROR($N62)=TRUE,"",INDEX(寄与度･寄与率・静岡!J:J,前年比寄与度順・静岡!$R62))</f>
        <v>2.2999999999999998</v>
      </c>
      <c r="L62" s="393">
        <f ca="1">IF(ISERROR($N62)=TRUE,"",INDEX(寄与度･寄与率・静岡!K:K,前年比寄与度順・静岡!$R62))</f>
        <v>4.4008056394763293E-3</v>
      </c>
      <c r="M62" s="399">
        <f ca="1">IF(ISERROR($N62)=TRUE,"",INDEX(寄与度･寄与率・静岡!L:L,前年比寄与度順・静岡!$R62))</f>
        <v>0.12573730398503796</v>
      </c>
      <c r="N62" s="403">
        <f>LARGE(寄与度･寄与率・静岡!$K$1:$K$88,ROW(A58))</f>
        <v>4.4008056394763293E-3</v>
      </c>
      <c r="O62" s="189">
        <f>COUNTIF($N$4:$N62,$N62)-1</f>
        <v>0</v>
      </c>
      <c r="P62" s="403">
        <f t="shared" si="1"/>
        <v>4.4008056394763293E-3</v>
      </c>
      <c r="Q62" s="189" t="str">
        <f t="shared" si="2"/>
        <v/>
      </c>
      <c r="R62" s="189">
        <f ca="1">IF(Q62="",MATCH(N62,寄与度･寄与率・静岡!$K$1:$K$88,0),MATCH(N62,INDIRECT("寄与度・寄与率!$L"&amp;INDEX(R:R,Q62)+1&amp;":$L87"),0)+INDEX(R:R,Q62))</f>
        <v>49</v>
      </c>
    </row>
    <row r="63" spans="1:18" ht="15.75" customHeight="1">
      <c r="A63" s="532" t="str">
        <f ca="1">IF(ISERROR(N63)=TRUE,"",INDEX(寄与度･寄与率・静岡!B:B,前年比寄与度順・静岡!$R63)&amp;INDEX(寄与度･寄与率・静岡!C:C,前年比寄与度順・静岡!R63)&amp;INDEX(寄与度･寄与率・静岡!D:D,前年比寄与度順・静岡!R63)&amp;INDEX(寄与度･寄与率・静岡!E:E,前年比寄与度順・静岡!R63))</f>
        <v>補習教育</v>
      </c>
      <c r="B63" s="533"/>
      <c r="C63" s="533"/>
      <c r="D63" s="533"/>
      <c r="E63" s="533"/>
      <c r="F63" s="367">
        <f t="shared" ca="1" si="0"/>
        <v>1</v>
      </c>
      <c r="G63" s="374">
        <v>0</v>
      </c>
      <c r="H63" s="377">
        <f ca="1">IF(ISERROR($N63)=TRUE,"",INDEX(寄与度･寄与率・静岡!G:G,前年比寄与度順・静岡!$R63))</f>
        <v>86</v>
      </c>
      <c r="I63" s="382">
        <f ca="1">IF(ISERROR($N63)=TRUE,"",INDEX(寄与度･寄与率・静岡!H:H,前年比寄与度順・静岡!$R63))</f>
        <v>102.2</v>
      </c>
      <c r="J63" s="382">
        <f ca="1">IF(ISERROR($N63)=TRUE,"",INDEX(寄与度･寄与率・静岡!I:I,前年比寄与度順・静岡!$R63))</f>
        <v>102.7</v>
      </c>
      <c r="K63" s="388">
        <f ca="1">IF(ISERROR($N63)=TRUE,"",INDEX(寄与度･寄与率・静岡!J:J,前年比寄与度順・静岡!$R63))</f>
        <v>0.4</v>
      </c>
      <c r="L63" s="393">
        <f ca="1">IF(ISERROR($N63)=TRUE,"",INDEX(寄与度･寄与率・静岡!K:K,前年比寄与度順・静岡!$R63))</f>
        <v>4.33031218529708E-3</v>
      </c>
      <c r="M63" s="399">
        <f ca="1">IF(ISERROR($N63)=TRUE,"",INDEX(寄与度･寄与率・静岡!L:L,前年比寄与度順・静岡!$R63))</f>
        <v>0.12372320529420229</v>
      </c>
      <c r="N63" s="403">
        <f>LARGE(寄与度･寄与率・静岡!$K$1:$K$88,ROW(A59))</f>
        <v>4.33031218529708E-3</v>
      </c>
      <c r="O63" s="189">
        <f>COUNTIF($N$4:$N63,$N63)-1</f>
        <v>0</v>
      </c>
      <c r="P63" s="403">
        <f t="shared" si="1"/>
        <v>4.33031218529708E-3</v>
      </c>
      <c r="Q63" s="189" t="str">
        <f t="shared" si="2"/>
        <v/>
      </c>
      <c r="R63" s="189">
        <f ca="1">IF(Q63="",MATCH(N63,寄与度･寄与率・静岡!$K$1:$K$88,0),MATCH(N63,INDIRECT("寄与度・寄与率!$L"&amp;INDEX(R:R,Q63)+1&amp;":$L87"),0)+INDEX(R:R,Q63))</f>
        <v>75</v>
      </c>
    </row>
    <row r="64" spans="1:18" ht="15.75" customHeight="1">
      <c r="A64" s="532" t="str">
        <f ca="1">IF(ISERROR(N64)=TRUE,"",INDEX(寄与度･寄与率・静岡!B:B,前年比寄与度順・静岡!$R64)&amp;INDEX(寄与度･寄与率・静岡!C:C,前年比寄与度順・静岡!R64)&amp;INDEX(寄与度･寄与率・静岡!D:D,前年比寄与度順・静岡!R64)&amp;INDEX(寄与度･寄与率・静岡!E:E,前年比寄与度順・静岡!R64))</f>
        <v>授業料等</v>
      </c>
      <c r="B64" s="533"/>
      <c r="C64" s="533"/>
      <c r="D64" s="533"/>
      <c r="E64" s="533"/>
      <c r="F64" s="367">
        <f t="shared" ca="1" si="0"/>
        <v>1</v>
      </c>
      <c r="G64" s="374">
        <v>0.01</v>
      </c>
      <c r="H64" s="377">
        <f ca="1">IF(ISERROR($N64)=TRUE,"",INDEX(寄与度･寄与率・静岡!G:G,前年比寄与度順・静岡!$R64))</f>
        <v>137</v>
      </c>
      <c r="I64" s="382">
        <f ca="1">IF(ISERROR($N64)=TRUE,"",INDEX(寄与度･寄与率・静岡!H:H,前年比寄与度順・静岡!$R64))</f>
        <v>99.6</v>
      </c>
      <c r="J64" s="382">
        <f ca="1">IF(ISERROR($N64)=TRUE,"",INDEX(寄与度･寄与率・静岡!I:I,前年比寄与度順・静岡!$R64))</f>
        <v>99.9</v>
      </c>
      <c r="K64" s="388">
        <f ca="1">IF(ISERROR($N64)=TRUE,"",INDEX(寄与度･寄与率・静岡!J:J,前年比寄与度順・静岡!$R64))</f>
        <v>0.4</v>
      </c>
      <c r="L64" s="393">
        <f ca="1">IF(ISERROR($N64)=TRUE,"",INDEX(寄与度･寄与率・静岡!K:K,前年比寄与度順・静岡!$R64))</f>
        <v>4.1389728096678314E-3</v>
      </c>
      <c r="M64" s="399">
        <f ca="1">IF(ISERROR($N64)=TRUE,"",INDEX(寄与度･寄与率・静岡!L:L,前年比寄与度順・静岡!$R64))</f>
        <v>0.11825636599050947</v>
      </c>
      <c r="N64" s="403">
        <f>LARGE(寄与度･寄与率・静岡!$K$1:$K$88,ROW(A60))</f>
        <v>4.1389728096678314E-3</v>
      </c>
      <c r="O64" s="189">
        <f>COUNTIF($N$4:$N64,$N64)-1</f>
        <v>0</v>
      </c>
      <c r="P64" s="403">
        <f t="shared" si="1"/>
        <v>4.1389728096678314E-3</v>
      </c>
      <c r="Q64" s="189" t="str">
        <f t="shared" si="2"/>
        <v/>
      </c>
      <c r="R64" s="189">
        <f ca="1">IF(Q64="",MATCH(N64,寄与度･寄与率・静岡!$K$1:$K$88,0),MATCH(N64,INDIRECT("寄与度・寄与率!$L"&amp;INDEX(R:R,Q64)+1&amp;":$L87"),0)+INDEX(R:R,Q64))</f>
        <v>73</v>
      </c>
    </row>
    <row r="65" spans="1:18" ht="15.75" customHeight="1">
      <c r="A65" s="532" t="str">
        <f ca="1">IF(ISERROR(N65)=TRUE,"",INDEX(寄与度･寄与率・静岡!B:B,前年比寄与度順・静岡!$R65)&amp;INDEX(寄与度･寄与率・静岡!C:C,前年比寄与度順・静岡!R65)&amp;INDEX(寄与度･寄与率・静岡!D:D,前年比寄与度順・静岡!R65)&amp;INDEX(寄与度･寄与率・静岡!E:E,前年比寄与度順・静岡!R65))</f>
        <v>和服</v>
      </c>
      <c r="B65" s="533"/>
      <c r="C65" s="533"/>
      <c r="D65" s="533"/>
      <c r="E65" s="533"/>
      <c r="F65" s="367" t="str">
        <f t="shared" ca="1" si="0"/>
        <v/>
      </c>
      <c r="G65" s="374">
        <v>0</v>
      </c>
      <c r="H65" s="377">
        <f ca="1">IF(ISERROR($N65)=TRUE,"",INDEX(寄与度･寄与率・静岡!G:G,前年比寄与度順・静岡!$R65))</f>
        <v>5</v>
      </c>
      <c r="I65" s="382">
        <f ca="1">IF(ISERROR($N65)=TRUE,"",INDEX(寄与度･寄与率・静岡!H:H,前年比寄与度順・静岡!$R65))</f>
        <v>95.9</v>
      </c>
      <c r="J65" s="382">
        <f ca="1">IF(ISERROR($N65)=TRUE,"",INDEX(寄与度･寄与率・静岡!I:I,前年比寄与度順・静岡!$R65))</f>
        <v>102.2</v>
      </c>
      <c r="K65" s="388">
        <f ca="1">IF(ISERROR($N65)=TRUE,"",INDEX(寄与度･寄与率・静岡!J:J,前年比寄与度順・静岡!$R65))</f>
        <v>6.6</v>
      </c>
      <c r="L65" s="393">
        <f ca="1">IF(ISERROR($N65)=TRUE,"",INDEX(寄与度･寄与率・静岡!K:K,前年比寄与度順・静岡!$R65))</f>
        <v>3.1722054380664642E-3</v>
      </c>
      <c r="M65" s="399">
        <f ca="1">IF(ISERROR($N65)=TRUE,"",INDEX(寄与度･寄与率・静岡!L:L,前年比寄与度順・静岡!$R65))</f>
        <v>9.063444108761326E-2</v>
      </c>
      <c r="N65" s="403">
        <f>LARGE(寄与度･寄与率・静岡!$K$1:$K$88,ROW(A61))</f>
        <v>3.1722054380664642E-3</v>
      </c>
      <c r="O65" s="189">
        <f>COUNTIF($N$4:$N65,$N65)-1</f>
        <v>0</v>
      </c>
      <c r="P65" s="403">
        <f t="shared" si="1"/>
        <v>3.1722054380664642E-3</v>
      </c>
      <c r="Q65" s="189" t="str">
        <f t="shared" si="2"/>
        <v/>
      </c>
      <c r="R65" s="189">
        <f ca="1">IF(Q65="",MATCH(N65,寄与度･寄与率・静岡!$K$1:$K$88,0),MATCH(N65,INDIRECT("寄与度・寄与率!$L"&amp;INDEX(R:R,Q65)+1&amp;":$L87"),0)+INDEX(R:R,Q65))</f>
        <v>53</v>
      </c>
    </row>
    <row r="66" spans="1:18" ht="15.75" customHeight="1">
      <c r="A66" s="532" t="str">
        <f ca="1">IF(ISERROR(N66)=TRUE,"",INDEX(寄与度･寄与率・静岡!B:B,前年比寄与度順・静岡!$R66)&amp;INDEX(寄与度･寄与率・静岡!C:C,前年比寄与度順・静岡!R66)&amp;INDEX(寄与度･寄与率・静岡!D:D,前年比寄与度順・静岡!R66)&amp;INDEX(寄与度･寄与率・静岡!E:E,前年比寄与度順・静岡!R66))</f>
        <v>理美容サービス</v>
      </c>
      <c r="B66" s="533"/>
      <c r="C66" s="533"/>
      <c r="D66" s="533"/>
      <c r="E66" s="533"/>
      <c r="F66" s="367">
        <f t="shared" ca="1" si="0"/>
        <v>1</v>
      </c>
      <c r="G66" s="374">
        <v>0</v>
      </c>
      <c r="H66" s="377">
        <f ca="1">IF(ISERROR($N66)=TRUE,"",INDEX(寄与度･寄与率・静岡!G:G,前年比寄与度順・静岡!$R66))</f>
        <v>105</v>
      </c>
      <c r="I66" s="382">
        <f ca="1">IF(ISERROR($N66)=TRUE,"",INDEX(寄与度･寄与率・静岡!H:H,前年比寄与度順・静岡!$R66))</f>
        <v>102</v>
      </c>
      <c r="J66" s="382">
        <f ca="1">IF(ISERROR($N66)=TRUE,"",INDEX(寄与度･寄与率・静岡!I:I,前年比寄与度順・静岡!$R66))</f>
        <v>102.3</v>
      </c>
      <c r="K66" s="388">
        <f ca="1">IF(ISERROR($N66)=TRUE,"",INDEX(寄与度･寄与率・静岡!J:J,前年比寄与度順・静岡!$R66))</f>
        <v>0.3</v>
      </c>
      <c r="L66" s="393">
        <f ca="1">IF(ISERROR($N66)=TRUE,"",INDEX(寄与度･寄与率・静岡!K:K,前年比寄与度順・静岡!$R66))</f>
        <v>3.1722054380664351E-3</v>
      </c>
      <c r="M66" s="399">
        <f ca="1">IF(ISERROR($N66)=TRUE,"",INDEX(寄与度･寄与率・静岡!L:L,前年比寄与度順・静岡!$R66))</f>
        <v>9.0634441087612441E-2</v>
      </c>
      <c r="N66" s="403">
        <f>LARGE(寄与度･寄与率・静岡!$K$1:$K$88,ROW(A62))</f>
        <v>3.1722054380664351E-3</v>
      </c>
      <c r="O66" s="189">
        <f>COUNTIF($N$4:$N66,$N66)-1</f>
        <v>0</v>
      </c>
      <c r="P66" s="403">
        <f t="shared" si="1"/>
        <v>3.1722054380664351E-3</v>
      </c>
      <c r="Q66" s="189" t="str">
        <f t="shared" si="2"/>
        <v/>
      </c>
      <c r="R66" s="189">
        <f ca="1">IF(Q66="",MATCH(N66,寄与度･寄与率・静岡!$K$1:$K$88,0),MATCH(N66,INDIRECT("寄与度・寄与率!$L"&amp;INDEX(R:R,Q66)+1&amp;":$L87"),0)+INDEX(R:R,Q66))</f>
        <v>84</v>
      </c>
    </row>
    <row r="67" spans="1:18" ht="15.75" customHeight="1">
      <c r="A67" s="532" t="str">
        <f ca="1">IF(ISERROR(N67)=TRUE,"",INDEX(寄与度･寄与率・静岡!B:B,前年比寄与度順・静岡!$R67)&amp;INDEX(寄与度･寄与率・静岡!C:C,前年比寄与度順・静岡!R67)&amp;INDEX(寄与度･寄与率・静岡!D:D,前年比寄与度順・静岡!R67)&amp;INDEX(寄与度･寄与率・静岡!E:E,前年比寄与度順・静岡!R67))</f>
        <v>教科書・学習参考教材</v>
      </c>
      <c r="B67" s="533"/>
      <c r="C67" s="533"/>
      <c r="D67" s="533"/>
      <c r="E67" s="533"/>
      <c r="F67" s="367">
        <f t="shared" ca="1" si="0"/>
        <v>1</v>
      </c>
      <c r="G67" s="374">
        <v>0</v>
      </c>
      <c r="H67" s="377">
        <f ca="1">IF(ISERROR($N67)=TRUE,"",INDEX(寄与度･寄与率・静岡!G:G,前年比寄与度順・静岡!$R67))</f>
        <v>8</v>
      </c>
      <c r="I67" s="382">
        <f ca="1">IF(ISERROR($N67)=TRUE,"",INDEX(寄与度･寄与率・静岡!H:H,前年比寄与度順・静岡!$R67))</f>
        <v>100.3</v>
      </c>
      <c r="J67" s="382">
        <f ca="1">IF(ISERROR($N67)=TRUE,"",INDEX(寄与度･寄与率・静岡!I:I,前年比寄与度順・静岡!$R67))</f>
        <v>104.2</v>
      </c>
      <c r="K67" s="388">
        <f ca="1">IF(ISERROR($N67)=TRUE,"",INDEX(寄与度･寄与率・静岡!J:J,前年比寄与度順・静岡!$R67))</f>
        <v>3.8</v>
      </c>
      <c r="L67" s="393">
        <f ca="1">IF(ISERROR($N67)=TRUE,"",INDEX(寄与度･寄与率・静岡!K:K,前年比寄与度順・静岡!$R67))</f>
        <v>3.1419939577039327E-3</v>
      </c>
      <c r="M67" s="399">
        <f ca="1">IF(ISERROR($N67)=TRUE,"",INDEX(寄与度･寄与率・静岡!L:L,前年比寄与度順・静岡!$R67))</f>
        <v>8.9771255934398081E-2</v>
      </c>
      <c r="N67" s="403">
        <f>LARGE(寄与度･寄与率・静岡!$K$1:$K$88,ROW(A63))</f>
        <v>3.1419939577039327E-3</v>
      </c>
      <c r="O67" s="189">
        <f>COUNTIF($N$4:$N67,$N67)-1</f>
        <v>0</v>
      </c>
      <c r="P67" s="403">
        <f t="shared" si="1"/>
        <v>3.1419939577039327E-3</v>
      </c>
      <c r="Q67" s="189" t="str">
        <f t="shared" si="2"/>
        <v/>
      </c>
      <c r="R67" s="189">
        <f ca="1">IF(Q67="",MATCH(N67,寄与度･寄与率・静岡!$K$1:$K$88,0),MATCH(N67,INDIRECT("寄与度・寄与率!$L"&amp;INDEX(R:R,Q67)+1&amp;":$L87"),0)+INDEX(R:R,Q67))</f>
        <v>74</v>
      </c>
    </row>
    <row r="68" spans="1:18" s="189" customFormat="1" ht="15.75" customHeight="1">
      <c r="A68" s="532" t="str">
        <f ca="1">IF(ISERROR(N68)=TRUE,"",INDEX(寄与度･寄与率・静岡!B:B,前年比寄与度順・静岡!$R68)&amp;INDEX(寄与度･寄与率・静岡!C:C,前年比寄与度順・静岡!R68)&amp;INDEX(寄与度･寄与率・静岡!D:D,前年比寄与度順・静岡!R68)&amp;INDEX(寄与度･寄与率・静岡!E:E,前年比寄与度順・静岡!R68))</f>
        <v>交通</v>
      </c>
      <c r="B68" s="533"/>
      <c r="C68" s="533"/>
      <c r="D68" s="533"/>
      <c r="E68" s="533"/>
      <c r="F68" s="367">
        <f t="shared" ca="1" si="0"/>
        <v>1</v>
      </c>
      <c r="G68" s="374">
        <v>0</v>
      </c>
      <c r="H68" s="377">
        <f ca="1">IF(ISERROR($N68)=TRUE,"",INDEX(寄与度･寄与率・静岡!G:G,前年比寄与度順・静岡!$R68))</f>
        <v>146</v>
      </c>
      <c r="I68" s="382">
        <f ca="1">IF(ISERROR($N68)=TRUE,"",INDEX(寄与度･寄与率・静岡!H:H,前年比寄与度順・静岡!$R68))</f>
        <v>100.3</v>
      </c>
      <c r="J68" s="382">
        <f ca="1">IF(ISERROR($N68)=TRUE,"",INDEX(寄与度･寄与率・静岡!I:I,前年比寄与度順・静岡!$R68))</f>
        <v>100.4</v>
      </c>
      <c r="K68" s="388">
        <f ca="1">IF(ISERROR($N68)=TRUE,"",INDEX(寄与度･寄与率・静岡!J:J,前年比寄与度順・静岡!$R68))</f>
        <v>0</v>
      </c>
      <c r="L68" s="393">
        <f ca="1">IF(ISERROR($N68)=TRUE,"",INDEX(寄与度･寄与率・静岡!K:K,前年比寄与度順・静岡!$R68))</f>
        <v>1.4702920443102965E-3</v>
      </c>
      <c r="M68" s="399">
        <f ca="1">IF(ISERROR($N68)=TRUE,"",INDEX(寄与度･寄与率・静岡!L:L,前年比寄与度順・静岡!$R68))</f>
        <v>4.2008344123151332E-2</v>
      </c>
      <c r="N68" s="403">
        <f>LARGE(寄与度･寄与率・静岡!$K$1:$K$88,ROW(A64))</f>
        <v>1.4702920443102965E-3</v>
      </c>
      <c r="O68" s="189">
        <f>COUNTIF($N$4:$N68,$N68)-1</f>
        <v>0</v>
      </c>
      <c r="P68" s="403">
        <f t="shared" si="1"/>
        <v>1.4702920443102965E-3</v>
      </c>
      <c r="Q68" s="189" t="str">
        <f t="shared" si="2"/>
        <v/>
      </c>
      <c r="R68" s="189">
        <f ca="1">IF(Q68="",MATCH(N68,寄与度･寄与率・静岡!$K$1:$K$88,0),MATCH(N68,INDIRECT("寄与度・寄与率!$L"&amp;INDEX(R:R,Q68)+1&amp;":$L87"),0)+INDEX(R:R,Q68))</f>
        <v>68</v>
      </c>
    </row>
    <row r="69" spans="1:18" ht="15.75" customHeight="1">
      <c r="A69" s="532" t="str">
        <f ca="1">IF(ISERROR(N69)=TRUE,"",INDEX(寄与度･寄与率・静岡!B:B,前年比寄与度順・静岡!$R69)&amp;INDEX(寄与度･寄与率・静岡!C:C,前年比寄与度順・静岡!R69)&amp;INDEX(寄与度･寄与率・静岡!D:D,前年比寄与度順・静岡!R69)&amp;INDEX(寄与度･寄与率・静岡!E:E,前年比寄与度順・静岡!R69))</f>
        <v>持家の帰属家賃を除く家賃</v>
      </c>
      <c r="B69" s="533"/>
      <c r="C69" s="533"/>
      <c r="D69" s="533"/>
      <c r="E69" s="533"/>
      <c r="F69" s="367" t="str">
        <f t="shared" ref="F69:F87" ca="1" si="3">IF(ISERROR(MATCH($A69,寄与度順用一覧,0))=FALSE,1,"")</f>
        <v/>
      </c>
      <c r="G69" s="374">
        <v>0</v>
      </c>
      <c r="H69" s="377">
        <f ca="1">IF(ISERROR($N69)=TRUE,"",INDEX(寄与度･寄与率・静岡!G:G,前年比寄与度順・静岡!$R69))</f>
        <v>312</v>
      </c>
      <c r="I69" s="382">
        <f ca="1">IF(ISERROR($N69)=TRUE,"",INDEX(寄与度･寄与率・静岡!H:H,前年比寄与度順・静岡!$R69))</f>
        <v>99.5</v>
      </c>
      <c r="J69" s="382">
        <f ca="1">IF(ISERROR($N69)=TRUE,"",INDEX(寄与度･寄与率・静岡!I:I,前年比寄与度順・静岡!$R69))</f>
        <v>99.5</v>
      </c>
      <c r="K69" s="388">
        <f ca="1">IF(ISERROR($N69)=TRUE,"",INDEX(寄与度･寄与率・静岡!J:J,前年比寄与度順・静岡!$R69))</f>
        <v>0.1</v>
      </c>
      <c r="L69" s="393">
        <f ca="1">IF(ISERROR($N69)=TRUE,"",INDEX(寄与度･寄与率・静岡!K:K,前年比寄与度順・静岡!$R69))</f>
        <v>0</v>
      </c>
      <c r="M69" s="399">
        <f ca="1">IF(ISERROR($N69)=TRUE,"",INDEX(寄与度･寄与率・静岡!L:L,前年比寄与度順・静岡!$R69))</f>
        <v>0</v>
      </c>
      <c r="N69" s="403">
        <f>LARGE(寄与度･寄与率・静岡!$K$1:$K$88,ROW(A65))</f>
        <v>0</v>
      </c>
      <c r="O69" s="189">
        <f>COUNTIF($N$4:$N69,$N69)-1</f>
        <v>0</v>
      </c>
      <c r="P69" s="403">
        <f t="shared" ref="P69:P87" si="4">N69+O69</f>
        <v>0</v>
      </c>
      <c r="Q69" s="189" t="str">
        <f t="shared" ref="Q69:Q87" si="5">IF(O69&gt;0,MATCH(P69-1,$P$1:$P$87,0),"")</f>
        <v/>
      </c>
      <c r="R69" s="189">
        <f ca="1">IF(Q69="",MATCH(N69,寄与度･寄与率・静岡!$K$1:$K$88,0),MATCH(N69,INDIRECT("寄与度・寄与率!$L"&amp;INDEX(R:R,Q69)+1&amp;":$L87"),0)+INDEX(R:R,Q69))</f>
        <v>34</v>
      </c>
    </row>
    <row r="70" spans="1:18" ht="15.75" customHeight="1">
      <c r="A70" s="532" t="str">
        <f>IF(ISERROR(N70)=TRUE,"",INDEX(寄与度･寄与率・静岡!B:B,前年比寄与度順・静岡!$R70)&amp;INDEX(寄与度･寄与率・静岡!C:C,前年比寄与度順・静岡!R70)&amp;INDEX(寄与度･寄与率・静岡!D:D,前年比寄与度順・静岡!R70)&amp;INDEX(寄与度･寄与率・静岡!E:E,前年比寄与度順・静岡!R70))</f>
        <v>上下水道料</v>
      </c>
      <c r="B70" s="533"/>
      <c r="C70" s="533"/>
      <c r="D70" s="533"/>
      <c r="E70" s="533"/>
      <c r="F70" s="367">
        <f t="shared" si="3"/>
        <v>1</v>
      </c>
      <c r="G70" s="374">
        <v>0</v>
      </c>
      <c r="H70" s="377">
        <f>IF(ISERROR($N70)=TRUE,"",INDEX(寄与度･寄与率・静岡!G:G,前年比寄与度順・静岡!$R70))</f>
        <v>160</v>
      </c>
      <c r="I70" s="382">
        <f>IF(ISERROR($N70)=TRUE,"",INDEX(寄与度･寄与率・静岡!H:H,前年比寄与度順・静岡!$R70))</f>
        <v>105.1</v>
      </c>
      <c r="J70" s="382">
        <f>IF(ISERROR($N70)=TRUE,"",INDEX(寄与度･寄与率・静岡!I:I,前年比寄与度順・静岡!$R70))</f>
        <v>105.1</v>
      </c>
      <c r="K70" s="388">
        <f>IF(ISERROR($N70)=TRUE,"",INDEX(寄与度･寄与率・静岡!J:J,前年比寄与度順・静岡!$R70))</f>
        <v>0</v>
      </c>
      <c r="L70" s="393">
        <f>IF(ISERROR($N70)=TRUE,"",INDEX(寄与度･寄与率・静岡!K:K,前年比寄与度順・静岡!$R70))</f>
        <v>0</v>
      </c>
      <c r="M70" s="399">
        <f>IF(ISERROR($N70)=TRUE,"",INDEX(寄与度･寄与率・静岡!L:L,前年比寄与度順・静岡!$R70))</f>
        <v>0</v>
      </c>
      <c r="N70" s="403">
        <f>LARGE(寄与度･寄与率・静岡!$K$1:$K$88,ROW(A66))</f>
        <v>0</v>
      </c>
      <c r="O70" s="189">
        <f>COUNTIF($N$4:$N70,$N70)-1</f>
        <v>1</v>
      </c>
      <c r="P70" s="403">
        <f t="shared" si="4"/>
        <v>1</v>
      </c>
      <c r="Q70" s="189">
        <f t="shared" si="5"/>
        <v>69</v>
      </c>
      <c r="R70" s="405">
        <v>41</v>
      </c>
    </row>
    <row r="71" spans="1:18" s="189" customFormat="1" ht="15.75" customHeight="1">
      <c r="A71" s="532" t="str">
        <f ca="1">IF(ISERROR(N71)=TRUE,"",INDEX(寄与度･寄与率・静岡!B:B,前年比寄与度順・静岡!$R71)&amp;INDEX(寄与度･寄与率・静岡!C:C,前年比寄与度順・静岡!R71)&amp;INDEX(寄与度･寄与率・静岡!D:D,前年比寄与度順・静岡!R71)&amp;INDEX(寄与度･寄与率・静岡!E:E,前年比寄与度順・静岡!R71))</f>
        <v>下着類</v>
      </c>
      <c r="B71" s="533"/>
      <c r="C71" s="533"/>
      <c r="D71" s="533"/>
      <c r="E71" s="533"/>
      <c r="F71" s="367" t="str">
        <f t="shared" ca="1" si="3"/>
        <v/>
      </c>
      <c r="G71" s="374">
        <v>0</v>
      </c>
      <c r="H71" s="377">
        <f ca="1">IF(ISERROR($N71)=TRUE,"",INDEX(寄与度･寄与率・静岡!G:G,前年比寄与度順・静岡!$R71))</f>
        <v>38</v>
      </c>
      <c r="I71" s="382">
        <f ca="1">IF(ISERROR($N71)=TRUE,"",INDEX(寄与度･寄与率・静岡!H:H,前年比寄与度順・静岡!$R71))</f>
        <v>103.3</v>
      </c>
      <c r="J71" s="382">
        <f ca="1">IF(ISERROR($N71)=TRUE,"",INDEX(寄与度･寄与率・静岡!I:I,前年比寄与度順・静岡!$R71))</f>
        <v>102.8</v>
      </c>
      <c r="K71" s="388">
        <f ca="1">IF(ISERROR($N71)=TRUE,"",INDEX(寄与度･寄与率・静岡!J:J,前年比寄与度順・静岡!$R71))</f>
        <v>-0.5</v>
      </c>
      <c r="L71" s="393">
        <f ca="1">IF(ISERROR($N71)=TRUE,"",INDEX(寄与度･寄与率・静岡!K:K,前年比寄与度順・静岡!$R71))</f>
        <v>-1.9133937562940584E-3</v>
      </c>
      <c r="M71" s="399">
        <f ca="1">IF(ISERROR($N71)=TRUE,"",INDEX(寄与度･寄与率・静岡!L:L,前年比寄与度順・静岡!$R71))</f>
        <v>-5.4668393036973101E-2</v>
      </c>
      <c r="N71" s="403">
        <f>LARGE(寄与度･寄与率・静岡!$K$1:$K$88,ROW(A67))</f>
        <v>-1.9133937562940584E-3</v>
      </c>
      <c r="O71" s="189">
        <f>COUNTIF($N$4:$N71,$N71)-1</f>
        <v>0</v>
      </c>
      <c r="P71" s="403">
        <f t="shared" si="4"/>
        <v>-1.9133937562940584E-3</v>
      </c>
      <c r="Q71" s="189" t="str">
        <f t="shared" si="5"/>
        <v/>
      </c>
      <c r="R71" s="189">
        <f ca="1">IF(Q71="",MATCH(N71,寄与度･寄与率・静岡!$K$1:$K$88,0),MATCH(N71,INDIRECT("寄与度・寄与率!$L"&amp;INDEX(R:R,Q71)+1&amp;":$L87"),0)+INDEX(R:R,Q71))</f>
        <v>57</v>
      </c>
    </row>
    <row r="72" spans="1:18" ht="15.75" customHeight="1">
      <c r="A72" s="532" t="str">
        <f ca="1">IF(ISERROR(N72)=TRUE,"",INDEX(寄与度･寄与率・静岡!B:B,前年比寄与度順・静岡!$R72)&amp;INDEX(寄与度･寄与率・静岡!C:C,前年比寄与度順・静岡!R72)&amp;INDEX(寄与度･寄与率・静岡!D:D,前年比寄与度順・静岡!R72)&amp;INDEX(寄与度･寄与率・静岡!E:E,前年比寄与度順・静岡!R72))</f>
        <v>理美容用品</v>
      </c>
      <c r="B72" s="533"/>
      <c r="C72" s="533"/>
      <c r="D72" s="533"/>
      <c r="E72" s="533"/>
      <c r="F72" s="367">
        <f t="shared" ca="1" si="3"/>
        <v>1</v>
      </c>
      <c r="G72" s="374">
        <v>-0.01</v>
      </c>
      <c r="H72" s="377">
        <f ca="1">IF(ISERROR($N72)=TRUE,"",INDEX(寄与度･寄与率・静岡!G:G,前年比寄与度順・静岡!$R72))</f>
        <v>151</v>
      </c>
      <c r="I72" s="382">
        <f ca="1">IF(ISERROR($N72)=TRUE,"",INDEX(寄与度･寄与率・静岡!H:H,前年比寄与度順・静岡!$R72))</f>
        <v>99.8</v>
      </c>
      <c r="J72" s="382">
        <f ca="1">IF(ISERROR($N72)=TRUE,"",INDEX(寄与度･寄与率・静岡!I:I,前年比寄与度順・静岡!$R72))</f>
        <v>99.4</v>
      </c>
      <c r="K72" s="388">
        <f ca="1">IF(ISERROR($N72)=TRUE,"",INDEX(寄与度･寄与率・静岡!J:J,前年比寄与度順・静岡!$R72))</f>
        <v>-0.4</v>
      </c>
      <c r="L72" s="393">
        <f ca="1">IF(ISERROR($N72)=TRUE,"",INDEX(寄与度･寄与率・静岡!K:K,前年比寄与度順・静岡!$R72))</f>
        <v>-6.0825780463241398E-3</v>
      </c>
      <c r="M72" s="399">
        <f ca="1">IF(ISERROR($N72)=TRUE,"",INDEX(寄与度･寄与率・静岡!L:L,前年比寄与度順・静岡!$R72))</f>
        <v>-0.17378794418068971</v>
      </c>
      <c r="N72" s="403">
        <f>LARGE(寄与度･寄与率・静岡!$K$1:$K$88,ROW(A68))</f>
        <v>-6.0825780463241398E-3</v>
      </c>
      <c r="O72" s="189">
        <f>COUNTIF($N$4:$N72,$N72)-1</f>
        <v>0</v>
      </c>
      <c r="P72" s="403">
        <f t="shared" si="4"/>
        <v>-6.0825780463241398E-3</v>
      </c>
      <c r="Q72" s="189" t="str">
        <f t="shared" si="5"/>
        <v/>
      </c>
      <c r="R72" s="189">
        <f ca="1">IF(Q72="",MATCH(N72,寄与度･寄与率・静岡!$K$1:$K$88,0),MATCH(N72,INDIRECT("寄与度・寄与率!$L"&amp;INDEX(R:R,Q72)+1&amp;":$L87"),0)+INDEX(R:R,Q72))</f>
        <v>85</v>
      </c>
    </row>
    <row r="73" spans="1:18" ht="15.75" customHeight="1">
      <c r="A73" s="532" t="str">
        <f ca="1">IF(ISERROR(N73)=TRUE,"",INDEX(寄与度･寄与率・静岡!B:B,前年比寄与度順・静岡!$R73)&amp;INDEX(寄与度･寄与率・静岡!C:C,前年比寄与度順・静岡!R73)&amp;INDEX(寄与度･寄与率・静岡!D:D,前年比寄与度順・静岡!R73)&amp;INDEX(寄与度･寄与率・静岡!E:E,前年比寄与度順・静岡!R73))</f>
        <v>履物類</v>
      </c>
      <c r="B73" s="533"/>
      <c r="C73" s="533"/>
      <c r="D73" s="533"/>
      <c r="E73" s="533"/>
      <c r="F73" s="367">
        <f t="shared" ca="1" si="3"/>
        <v>1</v>
      </c>
      <c r="G73" s="374">
        <v>-0.01</v>
      </c>
      <c r="H73" s="377">
        <f ca="1">IF(ISERROR($N73)=TRUE,"",INDEX(寄与度･寄与率・静岡!G:G,前年比寄与度順・静岡!$R73))</f>
        <v>49</v>
      </c>
      <c r="I73" s="382">
        <f ca="1">IF(ISERROR($N73)=TRUE,"",INDEX(寄与度･寄与率・静岡!H:H,前年比寄与度順・静岡!$R73))</f>
        <v>100</v>
      </c>
      <c r="J73" s="382">
        <f ca="1">IF(ISERROR($N73)=TRUE,"",INDEX(寄与度･寄与率・静岡!I:I,前年比寄与度順・静岡!$R73))</f>
        <v>97.9</v>
      </c>
      <c r="K73" s="388">
        <f ca="1">IF(ISERROR($N73)=TRUE,"",INDEX(寄与度･寄与率・静岡!J:J,前年比寄与度順・静岡!$R73))</f>
        <v>-2.1</v>
      </c>
      <c r="L73" s="393">
        <f ca="1">IF(ISERROR($N73)=TRUE,"",INDEX(寄与度･寄与率・静岡!K:K,前年比寄与度順・静岡!$R73))</f>
        <v>-1.0362537764350426E-2</v>
      </c>
      <c r="M73" s="399">
        <f ca="1">IF(ISERROR($N73)=TRUE,"",INDEX(寄与度･寄与率・静岡!L:L,前年比寄与度順・静岡!$R73))</f>
        <v>-0.29607250755286929</v>
      </c>
      <c r="N73" s="403">
        <f>LARGE(寄与度･寄与率・静岡!$K$1:$K$88,ROW(A69))</f>
        <v>-1.0362537764350426E-2</v>
      </c>
      <c r="O73" s="189">
        <f>COUNTIF($N$4:$N73,$N73)-1</f>
        <v>0</v>
      </c>
      <c r="P73" s="403">
        <f t="shared" si="4"/>
        <v>-1.0362537764350426E-2</v>
      </c>
      <c r="Q73" s="189" t="str">
        <f t="shared" si="5"/>
        <v/>
      </c>
      <c r="R73" s="189">
        <f ca="1">IF(Q73="",MATCH(N73,寄与度･寄与率・静岡!$K$1:$K$88,0),MATCH(N73,INDIRECT("寄与度・寄与率!$L"&amp;INDEX(R:R,Q73)+1&amp;":$L87"),0)+INDEX(R:R,Q73))</f>
        <v>58</v>
      </c>
    </row>
    <row r="74" spans="1:18" ht="15.75" customHeight="1">
      <c r="A74" s="532" t="str">
        <f ca="1">IF(ISERROR(N74)=TRUE,"",INDEX(寄与度･寄与率・静岡!B:B,前年比寄与度順・静岡!$R74)&amp;INDEX(寄与度･寄与率・静岡!C:C,前年比寄与度順・静岡!R74)&amp;INDEX(寄与度･寄与率・静岡!D:D,前年比寄与度順・静岡!R74)&amp;INDEX(寄与度･寄与率・静岡!E:E,前年比寄与度順・静岡!R74))</f>
        <v>保健医療</v>
      </c>
      <c r="B74" s="533"/>
      <c r="C74" s="533"/>
      <c r="D74" s="533"/>
      <c r="E74" s="533"/>
      <c r="F74" s="367" t="str">
        <f t="shared" ca="1" si="3"/>
        <v/>
      </c>
      <c r="G74" s="374">
        <v>-0.02</v>
      </c>
      <c r="H74" s="377">
        <f ca="1">IF(ISERROR($N74)=TRUE,"",INDEX(寄与度･寄与率・静岡!G:G,前年比寄与度順・静岡!$R74))</f>
        <v>533</v>
      </c>
      <c r="I74" s="382">
        <f ca="1">IF(ISERROR($N74)=TRUE,"",INDEX(寄与度･寄与率・静岡!H:H,前年比寄与度順・静岡!$R74))</f>
        <v>99.6</v>
      </c>
      <c r="J74" s="382">
        <f ca="1">IF(ISERROR($N74)=TRUE,"",INDEX(寄与度･寄与率・静岡!I:I,前年比寄与度順・静岡!$R74))</f>
        <v>99.2</v>
      </c>
      <c r="K74" s="388">
        <f ca="1">IF(ISERROR($N74)=TRUE,"",INDEX(寄与度･寄与率・静岡!J:J,前年比寄与度順・静岡!$R74))</f>
        <v>-0.4</v>
      </c>
      <c r="L74" s="393">
        <f ca="1">IF(ISERROR($N74)=TRUE,"",INDEX(寄与度･寄与率・静岡!K:K,前年比寄与度順・静岡!$R74))</f>
        <v>-2.1470292044309714E-2</v>
      </c>
      <c r="M74" s="399">
        <f ca="1">IF(ISERROR($N74)=TRUE,"",INDEX(寄与度･寄与率・静岡!L:L,前年比寄与度順・静岡!$R74))</f>
        <v>-0.6134369155517061</v>
      </c>
      <c r="N74" s="403">
        <f>LARGE(寄与度･寄与率・静岡!$K$1:$K$88,ROW(A70))</f>
        <v>-2.1470292044309714E-2</v>
      </c>
      <c r="O74" s="189">
        <f>COUNTIF($N$4:$N74,$N74)-1</f>
        <v>0</v>
      </c>
      <c r="P74" s="403">
        <f t="shared" si="4"/>
        <v>-2.1470292044309714E-2</v>
      </c>
      <c r="Q74" s="189" t="str">
        <f t="shared" si="5"/>
        <v/>
      </c>
      <c r="R74" s="189">
        <f ca="1">IF(Q74="",MATCH(N74,寄与度･寄与率・静岡!$K$1:$K$88,0),MATCH(N74,INDIRECT("寄与度・寄与率!$L"&amp;INDEX(R:R,Q74)+1&amp;":$L87"),0)+INDEX(R:R,Q74))</f>
        <v>62</v>
      </c>
    </row>
    <row r="75" spans="1:18" ht="15.75" customHeight="1">
      <c r="A75" s="532" t="str">
        <f ca="1">IF(ISERROR(N75)=TRUE,"",INDEX(寄与度･寄与率・静岡!B:B,前年比寄与度順・静岡!$R75)&amp;INDEX(寄与度･寄与率・静岡!C:C,前年比寄与度順・静岡!R75)&amp;INDEX(寄与度･寄与率・静岡!D:D,前年比寄与度順・静岡!R75)&amp;INDEX(寄与度･寄与率・静岡!E:E,前年比寄与度順・静岡!R75))</f>
        <v>通信</v>
      </c>
      <c r="B75" s="533"/>
      <c r="C75" s="533"/>
      <c r="D75" s="533"/>
      <c r="E75" s="533"/>
      <c r="F75" s="367">
        <f t="shared" ca="1" si="3"/>
        <v>1</v>
      </c>
      <c r="G75" s="374">
        <v>-0.03</v>
      </c>
      <c r="H75" s="377">
        <f ca="1">IF(ISERROR($N75)=TRUE,"",INDEX(寄与度･寄与率・静岡!G:G,前年比寄与度順・静岡!$R75))</f>
        <v>459</v>
      </c>
      <c r="I75" s="382">
        <f ca="1">IF(ISERROR($N75)=TRUE,"",INDEX(寄与度･寄与率・静岡!H:H,前年比寄与度順・静岡!$R75))</f>
        <v>70.3</v>
      </c>
      <c r="J75" s="382">
        <f ca="1">IF(ISERROR($N75)=TRUE,"",INDEX(寄与度･寄与率・静岡!I:I,前年比寄与度順・静岡!$R75))</f>
        <v>69.8</v>
      </c>
      <c r="K75" s="388">
        <f ca="1">IF(ISERROR($N75)=TRUE,"",INDEX(寄与度･寄与率・静岡!J:J,前年比寄与度順・静岡!$R75))</f>
        <v>-0.8</v>
      </c>
      <c r="L75" s="393">
        <f ca="1">IF(ISERROR($N75)=TRUE,"",INDEX(寄与度･寄与率・静岡!K:K,前年比寄与度順・静岡!$R75))</f>
        <v>-2.3111782477341393E-2</v>
      </c>
      <c r="M75" s="399">
        <f ca="1">IF(ISERROR($N75)=TRUE,"",INDEX(寄与度･寄与率・静岡!L:L,前年比寄与度順・静岡!$R75))</f>
        <v>-0.66033664220975408</v>
      </c>
      <c r="N75" s="403">
        <f>LARGE(寄与度･寄与率・静岡!$K$1:$K$88,ROW(A71))</f>
        <v>-2.3111782477341393E-2</v>
      </c>
      <c r="O75" s="189">
        <f>COUNTIF($N$4:$N75,$N75)-1</f>
        <v>0</v>
      </c>
      <c r="P75" s="403">
        <f t="shared" si="4"/>
        <v>-2.3111782477341393E-2</v>
      </c>
      <c r="Q75" s="189" t="str">
        <f t="shared" si="5"/>
        <v/>
      </c>
      <c r="R75" s="189">
        <f ca="1">IF(Q75="",MATCH(N75,寄与度･寄与率・静岡!$K$1:$K$88,0),MATCH(N75,INDIRECT("寄与度・寄与率!$L"&amp;INDEX(R:R,Q75)+1&amp;":$L87"),0)+INDEX(R:R,Q75))</f>
        <v>70</v>
      </c>
    </row>
    <row r="76" spans="1:18" ht="15.75" customHeight="1">
      <c r="A76" s="532" t="str">
        <f ca="1">IF(ISERROR(N76)=TRUE,"",INDEX(寄与度･寄与率・静岡!B:B,前年比寄与度順・静岡!$R76)&amp;INDEX(寄与度･寄与率・静岡!C:C,前年比寄与度順・静岡!R76)&amp;INDEX(寄与度･寄与率・静岡!D:D,前年比寄与度順・静岡!R76)&amp;INDEX(寄与度･寄与率・静岡!E:E,前年比寄与度順・静岡!R76))</f>
        <v>保健医療サービス</v>
      </c>
      <c r="B76" s="533"/>
      <c r="C76" s="533"/>
      <c r="D76" s="533"/>
      <c r="E76" s="533"/>
      <c r="F76" s="367">
        <f t="shared" ca="1" si="3"/>
        <v>1</v>
      </c>
      <c r="G76" s="374">
        <v>-0.03</v>
      </c>
      <c r="H76" s="377">
        <f ca="1">IF(ISERROR($N76)=TRUE,"",INDEX(寄与度･寄与率・静岡!G:G,前年比寄与度順・静岡!$R76))</f>
        <v>313</v>
      </c>
      <c r="I76" s="382">
        <f ca="1">IF(ISERROR($N76)=TRUE,"",INDEX(寄与度･寄与率・静岡!H:H,前年比寄与度順・静岡!$R76))</f>
        <v>99.5</v>
      </c>
      <c r="J76" s="382">
        <f ca="1">IF(ISERROR($N76)=TRUE,"",INDEX(寄与度･寄与率・静岡!I:I,前年比寄与度順・静岡!$R76))</f>
        <v>98.5</v>
      </c>
      <c r="K76" s="388">
        <f ca="1">IF(ISERROR($N76)=TRUE,"",INDEX(寄与度･寄与率・静岡!J:J,前年比寄与度順・静岡!$R76))</f>
        <v>-1</v>
      </c>
      <c r="L76" s="393">
        <f ca="1">IF(ISERROR($N76)=TRUE,"",INDEX(寄与度･寄与率・静岡!K:K,前年比寄与度順・静岡!$R76))</f>
        <v>-3.152064451158107E-2</v>
      </c>
      <c r="M76" s="399">
        <f ca="1">IF(ISERROR($N76)=TRUE,"",INDEX(寄与度･寄与率・静岡!L:L,前年比寄与度順・静岡!$R76))</f>
        <v>-0.90058984318803059</v>
      </c>
      <c r="N76" s="403">
        <f>LARGE(寄与度･寄与率・静岡!$K$1:$K$88,ROW(A72))</f>
        <v>-3.152064451158107E-2</v>
      </c>
      <c r="O76" s="189">
        <f>COUNTIF($N$4:$N76,$N76)-1</f>
        <v>0</v>
      </c>
      <c r="P76" s="403">
        <f t="shared" si="4"/>
        <v>-3.152064451158107E-2</v>
      </c>
      <c r="Q76" s="189" t="str">
        <f t="shared" si="5"/>
        <v/>
      </c>
      <c r="R76" s="189">
        <f ca="1">IF(Q76="",MATCH(N76,寄与度･寄与率・静岡!$K$1:$K$88,0),MATCH(N76,INDIRECT("寄与度・寄与率!$L"&amp;INDEX(R:R,Q76)+1&amp;":$L87"),0)+INDEX(R:R,Q76))</f>
        <v>65</v>
      </c>
    </row>
    <row r="77" spans="1:18" ht="15.75" customHeight="1">
      <c r="A77" s="532" t="str">
        <f ca="1">IF(ISERROR(N77)=TRUE,"",INDEX(寄与度･寄与率・静岡!B:B,前年比寄与度順・静岡!$R77)&amp;INDEX(寄与度･寄与率・静岡!C:C,前年比寄与度順・静岡!R77)&amp;INDEX(寄与度･寄与率・静岡!D:D,前年比寄与度順・静岡!R77)&amp;INDEX(寄与度･寄与率・静岡!E:E,前年比寄与度順・静岡!R77))</f>
        <v>家賃</v>
      </c>
      <c r="B77" s="533"/>
      <c r="C77" s="533"/>
      <c r="D77" s="533"/>
      <c r="E77" s="533"/>
      <c r="F77" s="367">
        <f t="shared" ca="1" si="3"/>
        <v>1</v>
      </c>
      <c r="G77" s="374">
        <v>-0.05</v>
      </c>
      <c r="H77" s="377">
        <f ca="1">IF(ISERROR($N77)=TRUE,"",INDEX(寄与度･寄与率・静岡!G:G,前年比寄与度順・静岡!$R77))</f>
        <v>1733</v>
      </c>
      <c r="I77" s="382">
        <f ca="1">IF(ISERROR($N77)=TRUE,"",INDEX(寄与度･寄与率・静岡!H:H,前年比寄与度順・静岡!$R77))</f>
        <v>99.1</v>
      </c>
      <c r="J77" s="382">
        <f ca="1">IF(ISERROR($N77)=TRUE,"",INDEX(寄与度･寄与率・静岡!I:I,前年比寄与度順・静岡!$R77))</f>
        <v>98.8</v>
      </c>
      <c r="K77" s="388">
        <f ca="1">IF(ISERROR($N77)=TRUE,"",INDEX(寄与度･寄与率・静岡!J:J,前年比寄与度順・静岡!$R77))</f>
        <v>-0.3</v>
      </c>
      <c r="L77" s="393">
        <f ca="1">IF(ISERROR($N77)=TRUE,"",INDEX(寄与度･寄与率・静岡!K:K,前年比寄与度順・静岡!$R77))</f>
        <v>-5.2356495468277447E-2</v>
      </c>
      <c r="M77" s="399">
        <f ca="1">IF(ISERROR($N77)=TRUE,"",INDEX(寄与度･寄与率・静岡!L:L,前年比寄与度順・静岡!$R77))</f>
        <v>-1.4958998705222128</v>
      </c>
      <c r="N77" s="403">
        <f>LARGE(寄与度･寄与率・静岡!$K$1:$K$88,ROW(A73))</f>
        <v>-5.2356495468277447E-2</v>
      </c>
      <c r="O77" s="189">
        <f>COUNTIF($N$4:$N77,$N77)-1</f>
        <v>0</v>
      </c>
      <c r="P77" s="403">
        <f t="shared" si="4"/>
        <v>-5.2356495468277447E-2</v>
      </c>
      <c r="Q77" s="189" t="str">
        <f t="shared" si="5"/>
        <v/>
      </c>
      <c r="R77" s="189">
        <f ca="1">IF(Q77="",MATCH(N77,寄与度･寄与率・静岡!$K$1:$K$88,0),MATCH(N77,INDIRECT("寄与度・寄与率!$L"&amp;INDEX(R:R,Q77)+1&amp;":$L87"),0)+INDEX(R:R,Q77))</f>
        <v>33</v>
      </c>
    </row>
    <row r="78" spans="1:18" ht="15.75" customHeight="1">
      <c r="A78" s="532" t="str">
        <f>IF(ISERROR(N78)=TRUE,"",INDEX(寄与度･寄与率・静岡!B:B,前年比寄与度順・静岡!$R78)&amp;INDEX(寄与度･寄与率・静岡!C:C,前年比寄与度順・静岡!R78)&amp;INDEX(寄与度･寄与率・静岡!D:D,前年比寄与度順・静岡!R78)&amp;INDEX(寄与度･寄与率・静岡!E:E,前年比寄与度順・静岡!R78))</f>
        <v/>
      </c>
      <c r="B78" s="533"/>
      <c r="C78" s="533"/>
      <c r="D78" s="533"/>
      <c r="E78" s="533"/>
      <c r="F78" s="367" t="str">
        <f t="shared" si="3"/>
        <v/>
      </c>
      <c r="G78" s="374"/>
      <c r="H78" s="377" t="str">
        <f>IF(ISERROR($N78)=TRUE,"",INDEX(寄与度･寄与率・静岡!G:G,前年比寄与度順・静岡!$R78))</f>
        <v/>
      </c>
      <c r="I78" s="382" t="str">
        <f>IF(ISERROR($N78)=TRUE,"",INDEX(寄与度･寄与率・静岡!H:H,前年比寄与度順・静岡!$R78))</f>
        <v/>
      </c>
      <c r="J78" s="382" t="str">
        <f>IF(ISERROR($N78)=TRUE,"",INDEX(寄与度･寄与率・静岡!I:I,前年比寄与度順・静岡!$R78))</f>
        <v/>
      </c>
      <c r="K78" s="388" t="str">
        <f>IF(ISERROR($N78)=TRUE,"",INDEX(寄与度･寄与率・静岡!J:J,前年比寄与度順・静岡!$R78))</f>
        <v/>
      </c>
      <c r="L78" s="393" t="str">
        <f>IF(ISERROR($N78)=TRUE,"",INDEX(寄与度･寄与率・静岡!K:K,前年比寄与度順・静岡!$R78))</f>
        <v/>
      </c>
      <c r="M78" s="399" t="str">
        <f>IF(ISERROR($N78)=TRUE,"",INDEX(寄与度･寄与率・静岡!L:L,前年比寄与度順・静岡!$R78))</f>
        <v/>
      </c>
      <c r="N78" s="403" t="e">
        <f>LARGE(寄与度･寄与率・静岡!$K$1:$K$88,ROW(A74))</f>
        <v>#NUM!</v>
      </c>
      <c r="O78" s="189">
        <f>COUNTIF($N$4:$N78,$N78)-1</f>
        <v>0</v>
      </c>
      <c r="P78" s="403" t="e">
        <f t="shared" si="4"/>
        <v>#NUM!</v>
      </c>
      <c r="Q78" s="189" t="str">
        <f t="shared" si="5"/>
        <v/>
      </c>
      <c r="R78" s="189" t="e">
        <f ca="1">IF(Q78="",MATCH(N78,寄与度･寄与率・静岡!$K$1:$K$88,0),MATCH(N78,INDIRECT("寄与度・寄与率!$L"&amp;INDEX(R:R,Q78)+1&amp;":$L87"),0)+INDEX(R:R,Q78))</f>
        <v>#NUM!</v>
      </c>
    </row>
    <row r="79" spans="1:18" ht="15.75" customHeight="1">
      <c r="A79" s="532" t="str">
        <f>IF(ISERROR(N79)=TRUE,"",INDEX(寄与度･寄与率・静岡!B:B,前年比寄与度順・静岡!$R79)&amp;INDEX(寄与度･寄与率・静岡!C:C,前年比寄与度順・静岡!R79)&amp;INDEX(寄与度･寄与率・静岡!D:D,前年比寄与度順・静岡!R79)&amp;INDEX(寄与度･寄与率・静岡!E:E,前年比寄与度順・静岡!R79))</f>
        <v/>
      </c>
      <c r="B79" s="533"/>
      <c r="C79" s="533"/>
      <c r="D79" s="533"/>
      <c r="E79" s="533"/>
      <c r="F79" s="367" t="str">
        <f t="shared" si="3"/>
        <v/>
      </c>
      <c r="G79" s="374"/>
      <c r="H79" s="377" t="str">
        <f>IF(ISERROR($N79)=TRUE,"",INDEX(寄与度･寄与率・静岡!G:G,前年比寄与度順・静岡!$R79))</f>
        <v/>
      </c>
      <c r="I79" s="383" t="str">
        <f>IF(ISERROR($N79)=TRUE,"",INDEX(寄与度･寄与率・静岡!H:H,前年比寄与度順・静岡!$R79))</f>
        <v/>
      </c>
      <c r="J79" s="383" t="str">
        <f>IF(ISERROR($N79)=TRUE,"",INDEX(寄与度･寄与率・静岡!I:I,前年比寄与度順・静岡!$R79))</f>
        <v/>
      </c>
      <c r="K79" s="389" t="str">
        <f>IF(ISERROR($N79)=TRUE,"",INDEX(寄与度･寄与率・静岡!J:J,前年比寄与度順・静岡!$R79))</f>
        <v/>
      </c>
      <c r="L79" s="394" t="str">
        <f>IF(ISERROR($N79)=TRUE,"",INDEX(寄与度･寄与率・静岡!K:K,前年比寄与度順・静岡!$R79))</f>
        <v/>
      </c>
      <c r="M79" s="400" t="str">
        <f>IF(ISERROR($N79)=TRUE,"",INDEX(寄与度･寄与率・静岡!L:L,前年比寄与度順・静岡!$R79))</f>
        <v/>
      </c>
      <c r="N79" s="403" t="e">
        <f>LARGE(寄与度･寄与率・静岡!$K$1:$K$88,ROW(A75))</f>
        <v>#NUM!</v>
      </c>
      <c r="O79" s="189">
        <f>COUNTIF($N$4:$N79,$N79)-1</f>
        <v>1</v>
      </c>
      <c r="P79" s="403" t="e">
        <f t="shared" si="4"/>
        <v>#NUM!</v>
      </c>
      <c r="Q79" s="189" t="e">
        <f t="shared" si="5"/>
        <v>#NUM!</v>
      </c>
      <c r="R79" s="189" t="e">
        <f ca="1">IF(Q79="",MATCH(N79,寄与度･寄与率・静岡!$K$1:$K$88,0),MATCH(N79,INDIRECT("寄与度・寄与率!$L"&amp;INDEX(R:R,Q79)+1&amp;":$L87"),0)+INDEX(R:R,Q79))</f>
        <v>#NUM!</v>
      </c>
    </row>
    <row r="80" spans="1:18" s="189" customFormat="1" ht="15.75" customHeight="1">
      <c r="A80" s="532" t="str">
        <f>IF(ISERROR(N80)=TRUE,"",INDEX(寄与度･寄与率・静岡!B:B,前年比寄与度順・静岡!$R80)&amp;INDEX(寄与度･寄与率・静岡!C:C,前年比寄与度順・静岡!R80)&amp;INDEX(寄与度･寄与率・静岡!D:D,前年比寄与度順・静岡!R80)&amp;INDEX(寄与度･寄与率・静岡!E:E,前年比寄与度順・静岡!R80))</f>
        <v/>
      </c>
      <c r="B80" s="533"/>
      <c r="C80" s="533"/>
      <c r="D80" s="533"/>
      <c r="E80" s="533"/>
      <c r="F80" s="367" t="str">
        <f t="shared" si="3"/>
        <v/>
      </c>
      <c r="G80" s="374"/>
      <c r="H80" s="377" t="str">
        <f>IF(ISERROR($N80)=TRUE,"",INDEX(寄与度･寄与率・静岡!G:G,前年比寄与度順・静岡!$R80))</f>
        <v/>
      </c>
      <c r="I80" s="383" t="str">
        <f>IF(ISERROR($N80)=TRUE,"",INDEX(寄与度･寄与率・静岡!H:H,前年比寄与度順・静岡!$R80))</f>
        <v/>
      </c>
      <c r="J80" s="383" t="str">
        <f>IF(ISERROR($N80)=TRUE,"",INDEX(寄与度･寄与率・静岡!I:I,前年比寄与度順・静岡!$R80))</f>
        <v/>
      </c>
      <c r="K80" s="389" t="str">
        <f>IF(ISERROR($N80)=TRUE,"",INDEX(寄与度･寄与率・静岡!J:J,前年比寄与度順・静岡!$R80))</f>
        <v/>
      </c>
      <c r="L80" s="394" t="str">
        <f>IF(ISERROR($N80)=TRUE,"",INDEX(寄与度･寄与率・静岡!K:K,前年比寄与度順・静岡!$R80))</f>
        <v/>
      </c>
      <c r="M80" s="400" t="str">
        <f>IF(ISERROR($N80)=TRUE,"",INDEX(寄与度･寄与率・静岡!L:L,前年比寄与度順・静岡!$R80))</f>
        <v/>
      </c>
      <c r="N80" s="403" t="e">
        <f>LARGE(寄与度･寄与率・静岡!$K$1:$K$88,ROW(A76))</f>
        <v>#NUM!</v>
      </c>
      <c r="O80" s="189">
        <f>COUNTIF($N$4:$N80,$N80)-1</f>
        <v>2</v>
      </c>
      <c r="P80" s="403" t="e">
        <f t="shared" si="4"/>
        <v>#NUM!</v>
      </c>
      <c r="Q80" s="189" t="e">
        <f t="shared" si="5"/>
        <v>#NUM!</v>
      </c>
      <c r="R80" s="189" t="e">
        <f ca="1">IF(Q80="",MATCH(N80,寄与度･寄与率・静岡!$K$1:$K$88,0),MATCH(N80,INDIRECT("寄与度・寄与率!$L"&amp;INDEX(R:R,Q80)+1&amp;":$L87"),0)+INDEX(R:R,Q80))</f>
        <v>#NUM!</v>
      </c>
    </row>
    <row r="81" spans="1:18" ht="15.75" customHeight="1">
      <c r="A81" s="532" t="str">
        <f>IF(ISERROR(N81)=TRUE,"",INDEX(寄与度･寄与率・静岡!B:B,前年比寄与度順・静岡!$R81)&amp;INDEX(寄与度･寄与率・静岡!C:C,前年比寄与度順・静岡!R81)&amp;INDEX(寄与度･寄与率・静岡!D:D,前年比寄与度順・静岡!R81)&amp;INDEX(寄与度･寄与率・静岡!E:E,前年比寄与度順・静岡!R81))</f>
        <v/>
      </c>
      <c r="B81" s="533"/>
      <c r="C81" s="533"/>
      <c r="D81" s="533"/>
      <c r="E81" s="533"/>
      <c r="F81" s="367" t="str">
        <f t="shared" si="3"/>
        <v/>
      </c>
      <c r="G81" s="374"/>
      <c r="H81" s="377" t="str">
        <f>IF(ISERROR($N81)=TRUE,"",INDEX(寄与度･寄与率・静岡!G:G,前年比寄与度順・静岡!$R81))</f>
        <v/>
      </c>
      <c r="I81" s="383" t="str">
        <f>IF(ISERROR($N81)=TRUE,"",INDEX(寄与度･寄与率・静岡!H:H,前年比寄与度順・静岡!$R81))</f>
        <v/>
      </c>
      <c r="J81" s="383" t="str">
        <f>IF(ISERROR($N81)=TRUE,"",INDEX(寄与度･寄与率・静岡!I:I,前年比寄与度順・静岡!$R81))</f>
        <v/>
      </c>
      <c r="K81" s="389" t="str">
        <f>IF(ISERROR($N81)=TRUE,"",INDEX(寄与度･寄与率・静岡!J:J,前年比寄与度順・静岡!$R81))</f>
        <v/>
      </c>
      <c r="L81" s="394" t="str">
        <f>IF(ISERROR($N81)=TRUE,"",INDEX(寄与度･寄与率・静岡!K:K,前年比寄与度順・静岡!$R81))</f>
        <v/>
      </c>
      <c r="M81" s="400" t="str">
        <f>IF(ISERROR($N81)=TRUE,"",INDEX(寄与度･寄与率・静岡!L:L,前年比寄与度順・静岡!$R81))</f>
        <v/>
      </c>
      <c r="N81" s="403" t="e">
        <f>LARGE(寄与度･寄与率・静岡!$K$1:$K$88,ROW(A77))</f>
        <v>#NUM!</v>
      </c>
      <c r="O81" s="189">
        <f>COUNTIF($N$4:$N81,$N81)-1</f>
        <v>3</v>
      </c>
      <c r="P81" s="403" t="e">
        <f t="shared" si="4"/>
        <v>#NUM!</v>
      </c>
      <c r="Q81" s="189" t="e">
        <f t="shared" si="5"/>
        <v>#NUM!</v>
      </c>
      <c r="R81" s="189" t="e">
        <f ca="1">IF(Q81="",MATCH(N81,寄与度･寄与率・静岡!$K$1:$K$88,0),MATCH(N81,INDIRECT("寄与度・寄与率!$L"&amp;INDEX(R:R,Q81)+1&amp;":$L87"),0)+INDEX(R:R,Q81))</f>
        <v>#NUM!</v>
      </c>
    </row>
    <row r="82" spans="1:18" ht="15.75" customHeight="1">
      <c r="A82" s="532" t="str">
        <f>IF(ISERROR(N82)=TRUE,"",INDEX(寄与度･寄与率・静岡!B:B,前年比寄与度順・静岡!$R82)&amp;INDEX(寄与度･寄与率・静岡!C:C,前年比寄与度順・静岡!R82)&amp;INDEX(寄与度･寄与率・静岡!D:D,前年比寄与度順・静岡!R82)&amp;INDEX(寄与度･寄与率・静岡!E:E,前年比寄与度順・静岡!R82))</f>
        <v/>
      </c>
      <c r="B82" s="533"/>
      <c r="C82" s="533"/>
      <c r="D82" s="533"/>
      <c r="E82" s="533"/>
      <c r="F82" s="367" t="str">
        <f t="shared" si="3"/>
        <v/>
      </c>
      <c r="G82" s="374"/>
      <c r="H82" s="377" t="str">
        <f>IF(ISERROR($N82)=TRUE,"",INDEX(寄与度･寄与率・静岡!G:G,前年比寄与度順・静岡!$R82))</f>
        <v/>
      </c>
      <c r="I82" s="383" t="str">
        <f>IF(ISERROR($N82)=TRUE,"",INDEX(寄与度･寄与率・静岡!H:H,前年比寄与度順・静岡!$R82))</f>
        <v/>
      </c>
      <c r="J82" s="383" t="str">
        <f>IF(ISERROR($N82)=TRUE,"",INDEX(寄与度･寄与率・静岡!I:I,前年比寄与度順・静岡!$R82))</f>
        <v/>
      </c>
      <c r="K82" s="389" t="str">
        <f>IF(ISERROR($N82)=TRUE,"",INDEX(寄与度･寄与率・静岡!J:J,前年比寄与度順・静岡!$R82))</f>
        <v/>
      </c>
      <c r="L82" s="394" t="str">
        <f>IF(ISERROR($N82)=TRUE,"",INDEX(寄与度･寄与率・静岡!K:K,前年比寄与度順・静岡!$R82))</f>
        <v/>
      </c>
      <c r="M82" s="400" t="str">
        <f>IF(ISERROR($N82)=TRUE,"",INDEX(寄与度･寄与率・静岡!L:L,前年比寄与度順・静岡!$R82))</f>
        <v/>
      </c>
      <c r="N82" s="403" t="e">
        <f>LARGE(寄与度･寄与率・静岡!$K$1:$K$88,ROW(A78))</f>
        <v>#NUM!</v>
      </c>
      <c r="O82" s="189">
        <f>COUNTIF($N$4:$N82,$N82)-1</f>
        <v>4</v>
      </c>
      <c r="P82" s="403" t="e">
        <f t="shared" si="4"/>
        <v>#NUM!</v>
      </c>
      <c r="Q82" s="189" t="e">
        <f t="shared" si="5"/>
        <v>#NUM!</v>
      </c>
      <c r="R82" s="189" t="e">
        <f ca="1">IF(Q82="",MATCH(N82,寄与度･寄与率・静岡!$K$1:$K$88,0),MATCH(N82,INDIRECT("寄与度・寄与率!$L"&amp;INDEX(R:R,Q82)+1&amp;":$L87"),0)+INDEX(R:R,Q82))</f>
        <v>#NUM!</v>
      </c>
    </row>
    <row r="83" spans="1:18" ht="15.75" customHeight="1">
      <c r="A83" s="532" t="str">
        <f>IF(ISERROR(N83)=TRUE,"",INDEX(寄与度･寄与率・静岡!B:B,前年比寄与度順・静岡!$R83)&amp;INDEX(寄与度･寄与率・静岡!C:C,前年比寄与度順・静岡!R83)&amp;INDEX(寄与度･寄与率・静岡!D:D,前年比寄与度順・静岡!R83)&amp;INDEX(寄与度･寄与率・静岡!E:E,前年比寄与度順・静岡!R83))</f>
        <v/>
      </c>
      <c r="B83" s="533"/>
      <c r="C83" s="533"/>
      <c r="D83" s="533"/>
      <c r="E83" s="533"/>
      <c r="F83" s="367" t="str">
        <f t="shared" si="3"/>
        <v/>
      </c>
      <c r="G83" s="374"/>
      <c r="H83" s="377" t="str">
        <f>IF(ISERROR($N83)=TRUE,"",INDEX(寄与度･寄与率・静岡!G:G,前年比寄与度順・静岡!$R83))</f>
        <v/>
      </c>
      <c r="I83" s="383" t="str">
        <f>IF(ISERROR($N83)=TRUE,"",INDEX(寄与度･寄与率・静岡!H:H,前年比寄与度順・静岡!$R83))</f>
        <v/>
      </c>
      <c r="J83" s="383" t="str">
        <f>IF(ISERROR($N83)=TRUE,"",INDEX(寄与度･寄与率・静岡!I:I,前年比寄与度順・静岡!$R83))</f>
        <v/>
      </c>
      <c r="K83" s="389" t="str">
        <f>IF(ISERROR($N83)=TRUE,"",INDEX(寄与度･寄与率・静岡!J:J,前年比寄与度順・静岡!$R83))</f>
        <v/>
      </c>
      <c r="L83" s="394" t="str">
        <f>IF(ISERROR($N83)=TRUE,"",INDEX(寄与度･寄与率・静岡!K:K,前年比寄与度順・静岡!$R83))</f>
        <v/>
      </c>
      <c r="M83" s="400" t="str">
        <f>IF(ISERROR($N83)=TRUE,"",INDEX(寄与度･寄与率・静岡!L:L,前年比寄与度順・静岡!$R83))</f>
        <v/>
      </c>
      <c r="N83" s="403" t="e">
        <f>LARGE(寄与度･寄与率・静岡!$K$1:$K$88,ROW(A79))</f>
        <v>#NUM!</v>
      </c>
      <c r="O83" s="189">
        <f>COUNTIF($N$4:$N83,$N83)-1</f>
        <v>5</v>
      </c>
      <c r="P83" s="403" t="e">
        <f t="shared" si="4"/>
        <v>#NUM!</v>
      </c>
      <c r="Q83" s="189" t="e">
        <f t="shared" si="5"/>
        <v>#NUM!</v>
      </c>
      <c r="R83" s="189" t="e">
        <f ca="1">IF(Q83="",MATCH(N83,寄与度･寄与率・静岡!$K$1:$K$88,0),MATCH(N83,INDIRECT("寄与度・寄与率!$L"&amp;INDEX(R:R,Q83)+1&amp;":$L87"),0)+INDEX(R:R,Q83))</f>
        <v>#NUM!</v>
      </c>
    </row>
    <row r="84" spans="1:18" ht="15.75" customHeight="1">
      <c r="A84" s="532" t="str">
        <f>IF(ISERROR(N84)=TRUE,"",INDEX(寄与度･寄与率・静岡!B:B,前年比寄与度順・静岡!$R84)&amp;INDEX(寄与度･寄与率・静岡!C:C,前年比寄与度順・静岡!R84)&amp;INDEX(寄与度･寄与率・静岡!D:D,前年比寄与度順・静岡!R84)&amp;INDEX(寄与度･寄与率・静岡!E:E,前年比寄与度順・静岡!R84))</f>
        <v/>
      </c>
      <c r="B84" s="533"/>
      <c r="C84" s="533"/>
      <c r="D84" s="533"/>
      <c r="E84" s="533"/>
      <c r="F84" s="367" t="str">
        <f t="shared" si="3"/>
        <v/>
      </c>
      <c r="G84" s="374"/>
      <c r="H84" s="377" t="str">
        <f>IF(ISERROR($N84)=TRUE,"",INDEX(寄与度･寄与率・静岡!G:G,前年比寄与度順・静岡!$R84))</f>
        <v/>
      </c>
      <c r="I84" s="383" t="str">
        <f>IF(ISERROR($N84)=TRUE,"",INDEX(寄与度･寄与率・静岡!H:H,前年比寄与度順・静岡!$R84))</f>
        <v/>
      </c>
      <c r="J84" s="383" t="str">
        <f>IF(ISERROR($N84)=TRUE,"",INDEX(寄与度･寄与率・静岡!I:I,前年比寄与度順・静岡!$R84))</f>
        <v/>
      </c>
      <c r="K84" s="389" t="str">
        <f>IF(ISERROR($N84)=TRUE,"",INDEX(寄与度･寄与率・静岡!J:J,前年比寄与度順・静岡!$R84))</f>
        <v/>
      </c>
      <c r="L84" s="394" t="str">
        <f>IF(ISERROR($N84)=TRUE,"",INDEX(寄与度･寄与率・静岡!K:K,前年比寄与度順・静岡!$R84))</f>
        <v/>
      </c>
      <c r="M84" s="400" t="str">
        <f>IF(ISERROR($N84)=TRUE,"",INDEX(寄与度･寄与率・静岡!L:L,前年比寄与度順・静岡!$R84))</f>
        <v/>
      </c>
      <c r="N84" s="403" t="e">
        <f>LARGE(寄与度･寄与率・静岡!$K$1:$K$88,ROW(A80))</f>
        <v>#NUM!</v>
      </c>
      <c r="O84" s="189">
        <f>COUNTIF($N$4:$N84,$N84)-1</f>
        <v>6</v>
      </c>
      <c r="P84" s="403" t="e">
        <f t="shared" si="4"/>
        <v>#NUM!</v>
      </c>
      <c r="Q84" s="189" t="e">
        <f t="shared" si="5"/>
        <v>#NUM!</v>
      </c>
      <c r="R84" s="189" t="e">
        <f ca="1">IF(Q84="",MATCH(N84,寄与度･寄与率・静岡!$K$1:$K$88,0),MATCH(N84,INDIRECT("寄与度・寄与率!$L"&amp;INDEX(R:R,Q84)+1&amp;":$L87"),0)+INDEX(R:R,Q84))</f>
        <v>#NUM!</v>
      </c>
    </row>
    <row r="85" spans="1:18" ht="15.75" customHeight="1">
      <c r="A85" s="532" t="str">
        <f>IF(ISERROR(N85)=TRUE,"",INDEX(寄与度･寄与率・静岡!B:B,前年比寄与度順・静岡!$R85)&amp;INDEX(寄与度･寄与率・静岡!C:C,前年比寄与度順・静岡!R85)&amp;INDEX(寄与度･寄与率・静岡!D:D,前年比寄与度順・静岡!R85)&amp;INDEX(寄与度･寄与率・静岡!E:E,前年比寄与度順・静岡!R85))</f>
        <v/>
      </c>
      <c r="B85" s="533"/>
      <c r="C85" s="533"/>
      <c r="D85" s="533"/>
      <c r="E85" s="533"/>
      <c r="F85" s="367" t="str">
        <f t="shared" si="3"/>
        <v/>
      </c>
      <c r="G85" s="374"/>
      <c r="H85" s="377" t="str">
        <f>IF(ISERROR($N85)=TRUE,"",INDEX(寄与度･寄与率・静岡!G:G,前年比寄与度順・静岡!$R85))</f>
        <v/>
      </c>
      <c r="I85" s="383" t="str">
        <f>IF(ISERROR($N85)=TRUE,"",INDEX(寄与度･寄与率・静岡!H:H,前年比寄与度順・静岡!$R85))</f>
        <v/>
      </c>
      <c r="J85" s="383" t="str">
        <f>IF(ISERROR($N85)=TRUE,"",INDEX(寄与度･寄与率・静岡!I:I,前年比寄与度順・静岡!$R85))</f>
        <v/>
      </c>
      <c r="K85" s="389" t="str">
        <f>IF(ISERROR($N85)=TRUE,"",INDEX(寄与度･寄与率・静岡!J:J,前年比寄与度順・静岡!$R85))</f>
        <v/>
      </c>
      <c r="L85" s="394" t="str">
        <f>IF(ISERROR($N85)=TRUE,"",INDEX(寄与度･寄与率・静岡!K:K,前年比寄与度順・静岡!$R85))</f>
        <v/>
      </c>
      <c r="M85" s="400" t="str">
        <f>IF(ISERROR($N85)=TRUE,"",INDEX(寄与度･寄与率・静岡!L:L,前年比寄与度順・静岡!$R85))</f>
        <v/>
      </c>
      <c r="N85" s="403" t="e">
        <f>LARGE(寄与度･寄与率・静岡!$K$1:$K$88,ROW(A81))</f>
        <v>#NUM!</v>
      </c>
      <c r="O85" s="189">
        <f>COUNTIF($N$4:$N85,$N85)-1</f>
        <v>7</v>
      </c>
      <c r="P85" s="403" t="e">
        <f t="shared" si="4"/>
        <v>#NUM!</v>
      </c>
      <c r="Q85" s="189" t="e">
        <f t="shared" si="5"/>
        <v>#NUM!</v>
      </c>
      <c r="R85" s="189" t="e">
        <f ca="1">IF(Q85="",MATCH(N85,寄与度･寄与率・静岡!$K$1:$K$88,0),MATCH(N85,INDIRECT("寄与度・寄与率!$L"&amp;INDEX(R:R,Q85)+1&amp;":$L87"),0)+INDEX(R:R,Q85))</f>
        <v>#NUM!</v>
      </c>
    </row>
    <row r="86" spans="1:18" ht="15.75" customHeight="1">
      <c r="A86" s="532" t="str">
        <f>IF(ISERROR(N86)=TRUE,"",INDEX(寄与度･寄与率・静岡!B:B,前年比寄与度順・静岡!$R86)&amp;INDEX(寄与度･寄与率・静岡!C:C,前年比寄与度順・静岡!R86)&amp;INDEX(寄与度･寄与率・静岡!D:D,前年比寄与度順・静岡!R86)&amp;INDEX(寄与度･寄与率・静岡!E:E,前年比寄与度順・静岡!R86))</f>
        <v/>
      </c>
      <c r="B86" s="533"/>
      <c r="C86" s="533"/>
      <c r="D86" s="533"/>
      <c r="E86" s="533"/>
      <c r="F86" s="367" t="str">
        <f t="shared" si="3"/>
        <v/>
      </c>
      <c r="G86" s="374"/>
      <c r="H86" s="377" t="str">
        <f>IF(ISERROR($N86)=TRUE,"",INDEX(寄与度･寄与率・静岡!G:G,前年比寄与度順・静岡!$R86))</f>
        <v/>
      </c>
      <c r="I86" s="383" t="str">
        <f>IF(ISERROR($N86)=TRUE,"",INDEX(寄与度･寄与率・静岡!H:H,前年比寄与度順・静岡!$R86))</f>
        <v/>
      </c>
      <c r="J86" s="383" t="str">
        <f>IF(ISERROR($N86)=TRUE,"",INDEX(寄与度･寄与率・静岡!I:I,前年比寄与度順・静岡!$R86))</f>
        <v/>
      </c>
      <c r="K86" s="389" t="str">
        <f>IF(ISERROR($N86)=TRUE,"",INDEX(寄与度･寄与率・静岡!J:J,前年比寄与度順・静岡!$R86))</f>
        <v/>
      </c>
      <c r="L86" s="394" t="str">
        <f>IF(ISERROR($N86)=TRUE,"",INDEX(寄与度･寄与率・静岡!K:K,前年比寄与度順・静岡!$R86))</f>
        <v/>
      </c>
      <c r="M86" s="400" t="str">
        <f>IF(ISERROR($N86)=TRUE,"",INDEX(寄与度･寄与率・静岡!L:L,前年比寄与度順・静岡!$R86))</f>
        <v/>
      </c>
      <c r="N86" s="403" t="e">
        <f>LARGE(寄与度･寄与率・静岡!$K$1:$K$88,ROW(A82))</f>
        <v>#NUM!</v>
      </c>
      <c r="O86" s="189">
        <f>COUNTIF($N$4:$N86,$N86)-1</f>
        <v>8</v>
      </c>
      <c r="P86" s="403" t="e">
        <f t="shared" si="4"/>
        <v>#NUM!</v>
      </c>
      <c r="Q86" s="189" t="e">
        <f t="shared" si="5"/>
        <v>#NUM!</v>
      </c>
      <c r="R86" s="189" t="e">
        <f ca="1">IF(Q86="",MATCH(N86,寄与度･寄与率・静岡!$K$1:$K$88,0),MATCH(N86,INDIRECT("寄与度・寄与率!$L"&amp;INDEX(R:R,Q86)+1&amp;":$L87"),0)+INDEX(R:R,Q86))</f>
        <v>#NUM!</v>
      </c>
    </row>
    <row r="87" spans="1:18" ht="15.75" customHeight="1">
      <c r="A87" s="534" t="str">
        <f>IF(ISERROR(N87)=TRUE,"",INDEX(寄与度･寄与率・静岡!B:B,前年比寄与度順・静岡!$R87)&amp;INDEX(寄与度･寄与率・静岡!C:C,前年比寄与度順・静岡!R87)&amp;INDEX(寄与度･寄与率・静岡!D:D,前年比寄与度順・静岡!R87)&amp;INDEX(寄与度･寄与率・静岡!E:E,前年比寄与度順・静岡!R87))</f>
        <v/>
      </c>
      <c r="B87" s="535"/>
      <c r="C87" s="535"/>
      <c r="D87" s="535"/>
      <c r="E87" s="535"/>
      <c r="F87" s="368" t="str">
        <f t="shared" si="3"/>
        <v/>
      </c>
      <c r="G87" s="375"/>
      <c r="H87" s="378" t="str">
        <f>IF(ISERROR($N87)=TRUE,"",INDEX(寄与度･寄与率・静岡!G:G,前年比寄与度順・静岡!$R87))</f>
        <v/>
      </c>
      <c r="I87" s="384" t="str">
        <f>IF(ISERROR($N87)=TRUE,"",INDEX(寄与度･寄与率・静岡!H:H,前年比寄与度順・静岡!$R87))</f>
        <v/>
      </c>
      <c r="J87" s="384" t="str">
        <f>IF(ISERROR($N87)=TRUE,"",INDEX(寄与度･寄与率・静岡!I:I,前年比寄与度順・静岡!$R87))</f>
        <v/>
      </c>
      <c r="K87" s="390" t="str">
        <f>IF(ISERROR($N87)=TRUE,"",INDEX(寄与度･寄与率・静岡!J:J,前年比寄与度順・静岡!$R87))</f>
        <v/>
      </c>
      <c r="L87" s="395" t="str">
        <f>IF(ISERROR($N87)=TRUE,"",INDEX(寄与度･寄与率・静岡!K:K,前年比寄与度順・静岡!$R87))</f>
        <v/>
      </c>
      <c r="M87" s="401" t="str">
        <f>IF(ISERROR($N87)=TRUE,"",INDEX(寄与度･寄与率・静岡!L:L,前年比寄与度順・静岡!$R87))</f>
        <v/>
      </c>
      <c r="N87" s="403" t="e">
        <f>LARGE(寄与度･寄与率・静岡!$K$1:$K$88,ROW(A83))</f>
        <v>#NUM!</v>
      </c>
      <c r="O87" s="189">
        <f>COUNTIF($N$4:$N87,$N87)-1</f>
        <v>9</v>
      </c>
      <c r="P87" s="403" t="e">
        <f t="shared" si="4"/>
        <v>#NUM!</v>
      </c>
      <c r="Q87" s="189" t="e">
        <f t="shared" si="5"/>
        <v>#NUM!</v>
      </c>
      <c r="R87" s="189" t="e">
        <f ca="1">IF(Q87="",MATCH(N87,寄与度･寄与率・静岡!$K$1:$K$88,0),MATCH(N87,INDIRECT("寄与度・寄与率!$L"&amp;INDEX(R:R,Q87)+1&amp;":$L87"),0)+INDEX(R:R,Q87))</f>
        <v>#NUM!</v>
      </c>
    </row>
    <row r="88" spans="1:18" ht="15.75" customHeight="1">
      <c r="A88" s="361"/>
      <c r="B88" s="362"/>
      <c r="C88" s="362"/>
      <c r="D88" s="362"/>
      <c r="E88" s="362"/>
      <c r="F88" s="369"/>
      <c r="G88" s="369"/>
      <c r="H88" s="379"/>
      <c r="I88" s="385"/>
      <c r="J88" s="385"/>
      <c r="K88" s="385"/>
      <c r="L88" s="396"/>
      <c r="M88" s="396"/>
    </row>
  </sheetData>
  <mergeCells count="86">
    <mergeCell ref="L2:M2"/>
    <mergeCell ref="K3:M3"/>
    <mergeCell ref="A5:E5"/>
    <mergeCell ref="A6:E6"/>
    <mergeCell ref="A7:E7"/>
    <mergeCell ref="H2:H4"/>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 ref="A63:E63"/>
    <mergeCell ref="A64:E64"/>
    <mergeCell ref="A65:E65"/>
    <mergeCell ref="A66:E66"/>
    <mergeCell ref="A67:E67"/>
    <mergeCell ref="A68:E68"/>
    <mergeCell ref="A69:E69"/>
    <mergeCell ref="A70:E70"/>
    <mergeCell ref="A71:E71"/>
    <mergeCell ref="A72:E72"/>
    <mergeCell ref="A73:E73"/>
    <mergeCell ref="A74:E74"/>
    <mergeCell ref="A75:E75"/>
    <mergeCell ref="A76:E76"/>
    <mergeCell ref="A77:E77"/>
    <mergeCell ref="A78:E78"/>
    <mergeCell ref="A79:E79"/>
    <mergeCell ref="A80:E80"/>
    <mergeCell ref="A81:E81"/>
    <mergeCell ref="A82:E82"/>
    <mergeCell ref="A83:E83"/>
    <mergeCell ref="A84:E84"/>
    <mergeCell ref="A85:E85"/>
    <mergeCell ref="A86:E86"/>
    <mergeCell ref="A87:E87"/>
  </mergeCells>
  <phoneticPr fontId="20"/>
  <conditionalFormatting sqref="A5:E87">
    <cfRule type="expression" dxfId="7" priority="1" stopIfTrue="1">
      <formula>ISERROR($N5)=TRUE</formula>
    </cfRule>
    <cfRule type="expression" dxfId="6" priority="2" stopIfTrue="1">
      <formula>$F5=1</formula>
    </cfRule>
  </conditionalFormatting>
  <conditionalFormatting sqref="F5:M87">
    <cfRule type="expression" dxfId="5" priority="3" stopIfTrue="1">
      <formula>ISERROR($N5)=TRUE</formula>
    </cfRule>
    <cfRule type="expression" dxfId="4" priority="4" stopIfTrue="1">
      <formula>$F5=1</formula>
    </cfRule>
  </conditionalFormatting>
  <printOptions horizontalCentered="1"/>
  <pageMargins left="0.19685039370078741" right="0.19685039370078741" top="0.19685039370078741" bottom="0.19685039370078741" header="0.39370078740157483" footer="0.11811023622047245"/>
  <pageSetup paperSize="9" scale="60" orientation="portrait" r:id="rId1"/>
  <headerFooter alignWithMargins="0"/>
  <rowBreaks count="1" manualBreakCount="1">
    <brk id="3" max="15"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R88"/>
  <sheetViews>
    <sheetView view="pageBreakPreview" zoomScaleSheetLayoutView="100" workbookViewId="0">
      <pane xSplit="6" ySplit="5" topLeftCell="G60" activePane="bottomRight" state="frozen"/>
      <selection pane="topRight"/>
      <selection pane="bottomLeft"/>
      <selection pane="bottomRight" activeCell="G78" sqref="G78"/>
    </sheetView>
  </sheetViews>
  <sheetFormatPr defaultColWidth="9" defaultRowHeight="14.5" customHeight="1"/>
  <cols>
    <col min="1" max="1" width="1.90625" style="355" customWidth="1"/>
    <col min="2" max="4" width="1.90625" style="299" customWidth="1"/>
    <col min="5" max="5" width="20.90625" style="299" customWidth="1"/>
    <col min="6" max="6" width="2.08984375" style="165" customWidth="1"/>
    <col min="7" max="7" width="6.08984375" style="165" customWidth="1"/>
    <col min="8" max="8" width="8.08984375" style="166" customWidth="1"/>
    <col min="9" max="11" width="8.08984375" style="167" customWidth="1"/>
    <col min="12" max="13" width="8.08984375" style="300" customWidth="1"/>
    <col min="14" max="14" width="8.6328125" style="356" customWidth="1"/>
    <col min="15" max="15" width="4.6328125" style="356" customWidth="1"/>
    <col min="16" max="16" width="8.6328125" style="356" customWidth="1"/>
    <col min="17" max="17" width="4.6328125" style="356" customWidth="1"/>
    <col min="18" max="18" width="6.26953125" style="167" bestFit="1" customWidth="1"/>
    <col min="19" max="19" width="3" style="167" customWidth="1"/>
    <col min="20" max="20" width="4" style="167" customWidth="1"/>
    <col min="21" max="21" width="9" style="167" bestFit="1"/>
    <col min="22" max="16384" width="9" style="167"/>
  </cols>
  <sheetData>
    <row r="1" spans="1:18" ht="17.149999999999999" customHeight="1">
      <c r="A1" s="357" t="s">
        <v>247</v>
      </c>
      <c r="B1" s="309"/>
      <c r="C1" s="318"/>
      <c r="D1" s="318"/>
      <c r="E1" s="318"/>
      <c r="F1" s="176"/>
      <c r="G1" s="176"/>
      <c r="H1" s="186"/>
      <c r="J1" s="195"/>
      <c r="K1" s="195"/>
    </row>
    <row r="2" spans="1:18" s="168" customFormat="1" ht="13.5" customHeight="1">
      <c r="A2" s="358"/>
      <c r="B2" s="310"/>
      <c r="C2" s="310"/>
      <c r="D2" s="310"/>
      <c r="E2" s="310"/>
      <c r="F2" s="363"/>
      <c r="G2" s="370" t="s">
        <v>123</v>
      </c>
      <c r="H2" s="529" t="s">
        <v>181</v>
      </c>
      <c r="I2" s="335" t="s">
        <v>93</v>
      </c>
      <c r="J2" s="341" t="s">
        <v>93</v>
      </c>
      <c r="K2" s="343"/>
      <c r="L2" s="523"/>
      <c r="M2" s="523"/>
      <c r="N2" s="402"/>
      <c r="O2" s="402"/>
      <c r="P2" s="402"/>
      <c r="Q2" s="402"/>
    </row>
    <row r="3" spans="1:18" s="168" customFormat="1" ht="13.5" customHeight="1">
      <c r="A3" s="359"/>
      <c r="B3" s="311"/>
      <c r="C3" s="311"/>
      <c r="D3" s="311"/>
      <c r="E3" s="311" t="s">
        <v>157</v>
      </c>
      <c r="F3" s="364"/>
      <c r="G3" s="371" t="s">
        <v>272</v>
      </c>
      <c r="H3" s="530"/>
      <c r="I3" s="336" t="s">
        <v>335</v>
      </c>
      <c r="J3" s="336" t="s">
        <v>130</v>
      </c>
      <c r="K3" s="526" t="s">
        <v>272</v>
      </c>
      <c r="L3" s="526"/>
      <c r="M3" s="527"/>
      <c r="N3" s="402"/>
      <c r="O3" s="402"/>
      <c r="P3" s="402"/>
      <c r="Q3" s="402"/>
    </row>
    <row r="4" spans="1:18" s="168" customFormat="1" ht="13.5" customHeight="1">
      <c r="A4" s="360"/>
      <c r="B4" s="312"/>
      <c r="C4" s="312"/>
      <c r="D4" s="312"/>
      <c r="E4" s="312"/>
      <c r="F4" s="365"/>
      <c r="G4" s="372" t="s">
        <v>274</v>
      </c>
      <c r="H4" s="531"/>
      <c r="I4" s="337"/>
      <c r="J4" s="337"/>
      <c r="K4" s="386" t="s">
        <v>254</v>
      </c>
      <c r="L4" s="391" t="s">
        <v>85</v>
      </c>
      <c r="M4" s="397" t="s">
        <v>27</v>
      </c>
      <c r="N4" s="402"/>
      <c r="O4" s="402"/>
      <c r="P4" s="402"/>
      <c r="Q4" s="402"/>
    </row>
    <row r="5" spans="1:18" s="189" customFormat="1" ht="15.75" customHeight="1">
      <c r="A5" s="536" t="str">
        <f ca="1">IF(ISERROR(N5)=TRUE,"",INDEX(寄与度･寄与率浜松!B:B,'前年比寄与度順 ・浜松'!$R5)&amp;INDEX(寄与度･寄与率浜松!C:C,'前年比寄与度順 ・浜松'!R5)&amp;INDEX(寄与度･寄与率浜松!D:D,'前年比寄与度順 ・浜松'!R5)&amp;INDEX(寄与度･寄与率浜松!E:E,'前年比寄与度順 ・浜松'!R5))</f>
        <v>持家の帰属家賃を除く総合</v>
      </c>
      <c r="B5" s="537"/>
      <c r="C5" s="537"/>
      <c r="D5" s="537"/>
      <c r="E5" s="537"/>
      <c r="F5" s="366" t="str">
        <f t="shared" ref="F5:F68" ca="1" si="0">IF(ISERROR(MATCH($A5,寄与度順用一覧,0))=FALSE,1,"")</f>
        <v/>
      </c>
      <c r="G5" s="373">
        <v>3.24</v>
      </c>
      <c r="H5" s="376">
        <f ca="1">IF(ISERROR($N5)=TRUE,"",INDEX(寄与度･寄与率浜松!G:G,'前年比寄与度順 ・浜松'!$R5))</f>
        <v>8472</v>
      </c>
      <c r="I5" s="381">
        <f ca="1">IF(ISERROR($N5)=TRUE,"",INDEX(寄与度･寄与率浜松!H:H,'前年比寄与度順 ・浜松'!$R5))</f>
        <v>99.8</v>
      </c>
      <c r="J5" s="381">
        <f ca="1">IF(ISERROR($N5)=TRUE,"",INDEX(寄与度･寄与率浜松!I:I,'前年比寄与度順 ・浜松'!$R5))</f>
        <v>103.7</v>
      </c>
      <c r="K5" s="387">
        <f ca="1">IF(ISERROR($N5)=TRUE,"",INDEX(寄与度･寄与率浜松!J:J,'前年比寄与度順 ・浜松'!$R5))</f>
        <v>3.9</v>
      </c>
      <c r="L5" s="392">
        <f ca="1">IF(ISERROR($N5)=TRUE,"",INDEX(寄与度･寄与率浜松!K:K,'前年比寄与度順 ・浜松'!$R5))</f>
        <v>3.2876417910447806</v>
      </c>
      <c r="M5" s="398">
        <f ca="1">IF(ISERROR($N5)=TRUE,"",INDEX(寄与度･寄与率浜松!L:L,'前年比寄与度順 ・浜松'!$R5))</f>
        <v>93.932622601279448</v>
      </c>
      <c r="N5" s="403">
        <f>LARGE(寄与度･寄与率浜松!$K$1:$K$88,ROW(A1))</f>
        <v>3.2876417910447806</v>
      </c>
      <c r="O5" s="189">
        <f>COUNTIF($N$4:$N5,$N5)-1</f>
        <v>0</v>
      </c>
      <c r="P5" s="403">
        <f t="shared" ref="P5:P68" si="1">N5+O5</f>
        <v>3.2876417910447806</v>
      </c>
      <c r="Q5" s="189" t="str">
        <f t="shared" ref="Q5:Q68" si="2">IF(O5&gt;0,MATCH(P5-1,$P$1:$P$87,0),"")</f>
        <v/>
      </c>
      <c r="R5" s="189">
        <f ca="1">IF(Q5="",MATCH(N5,寄与度･寄与率浜松!$K$1:$K$88,0),MATCH(N5,INDIRECT("寄与度・寄与率!$L"&amp;INDEX(R:R,Q5)+1&amp;":$L87"),0)+INDEX(R:R,Q5))</f>
        <v>7</v>
      </c>
    </row>
    <row r="6" spans="1:18" ht="15.75" customHeight="1">
      <c r="A6" s="532" t="str">
        <f ca="1">IF(ISERROR(N6)=TRUE,"",INDEX(寄与度･寄与率浜松!B:B,'前年比寄与度順 ・浜松'!$R6)&amp;INDEX(寄与度･寄与率浜松!C:C,'前年比寄与度順 ・浜松'!R6)&amp;INDEX(寄与度･寄与率浜松!D:D,'前年比寄与度順 ・浜松'!R6)&amp;INDEX(寄与度･寄与率浜松!E:E,'前年比寄与度順 ・浜松'!R6))</f>
        <v>生鮮食品を除く総合</v>
      </c>
      <c r="B6" s="533"/>
      <c r="C6" s="533"/>
      <c r="D6" s="533"/>
      <c r="E6" s="533"/>
      <c r="F6" s="367" t="str">
        <f t="shared" ca="1" si="0"/>
        <v/>
      </c>
      <c r="G6" s="374">
        <v>3.23</v>
      </c>
      <c r="H6" s="377">
        <f ca="1">IF(ISERROR($N6)=TRUE,"",INDEX(寄与度･寄与率浜松!G:G,'前年比寄与度順 ・浜松'!$R6))</f>
        <v>9609</v>
      </c>
      <c r="I6" s="382">
        <f ca="1">IF(ISERROR($N6)=TRUE,"",INDEX(寄与度･寄与率浜松!H:H,'前年比寄与度順 ・浜松'!$R6))</f>
        <v>100.4</v>
      </c>
      <c r="J6" s="382">
        <f ca="1">IF(ISERROR($N6)=TRUE,"",INDEX(寄与度･寄与率浜松!I:I,'前年比寄与度順 ・浜松'!$R6))</f>
        <v>103.8</v>
      </c>
      <c r="K6" s="388">
        <f ca="1">IF(ISERROR($N6)=TRUE,"",INDEX(寄与度･寄与率浜松!J:J,'前年比寄与度順 ・浜松'!$R6))</f>
        <v>3.4</v>
      </c>
      <c r="L6" s="393">
        <f ca="1">IF(ISERROR($N6)=TRUE,"",INDEX(寄与度･寄与率浜松!K:K,'前年比寄与度順 ・浜松'!$R6))</f>
        <v>3.2508059701492451</v>
      </c>
      <c r="M6" s="399">
        <f ca="1">IF(ISERROR($N6)=TRUE,"",INDEX(寄与度･寄与率浜松!L:L,'前年比寄与度順 ・浜松'!$R6))</f>
        <v>92.880170575692716</v>
      </c>
      <c r="N6" s="403">
        <f>LARGE(寄与度･寄与率浜松!$K$1:$K$88,ROW(A2))</f>
        <v>3.2508059701492451</v>
      </c>
      <c r="O6" s="189">
        <f>COUNTIF($N$4:$N6,$N6)-1</f>
        <v>0</v>
      </c>
      <c r="P6" s="403">
        <f t="shared" si="1"/>
        <v>3.2508059701492451</v>
      </c>
      <c r="Q6" s="189" t="str">
        <f t="shared" si="2"/>
        <v/>
      </c>
      <c r="R6" s="189">
        <f ca="1">IF(Q6="",MATCH(N6,寄与度･寄与率浜松!$K$1:$K$88,0),MATCH(N6,INDIRECT("寄与度・寄与率!$L"&amp;INDEX(R:R,Q6)+1&amp;":$L87"),0)+INDEX(R:R,Q6))</f>
        <v>6</v>
      </c>
    </row>
    <row r="7" spans="1:18" ht="15.75" customHeight="1">
      <c r="A7" s="532" t="str">
        <f ca="1">IF(ISERROR(N7)=TRUE,"",INDEX(寄与度･寄与率浜松!B:B,'前年比寄与度順 ・浜松'!$R7)&amp;INDEX(寄与度･寄与率浜松!C:C,'前年比寄与度順 ・浜松'!R7)&amp;INDEX(寄与度･寄与率浜松!D:D,'前年比寄与度順 ・浜松'!R7)&amp;INDEX(寄与度･寄与率浜松!E:E,'前年比寄与度順 ・浜松'!R7))</f>
        <v>持家の帰属家賃及び生鮮食品を除く総合</v>
      </c>
      <c r="B7" s="533"/>
      <c r="C7" s="533"/>
      <c r="D7" s="533"/>
      <c r="E7" s="533"/>
      <c r="F7" s="367" t="str">
        <f t="shared" ca="1" si="0"/>
        <v/>
      </c>
      <c r="G7" s="374">
        <v>2.96</v>
      </c>
      <c r="H7" s="377">
        <f ca="1">IF(ISERROR($N7)=TRUE,"",INDEX(寄与度･寄与率浜松!G:G,'前年比寄与度順 ・浜松'!$R7))</f>
        <v>8081</v>
      </c>
      <c r="I7" s="382">
        <f ca="1">IF(ISERROR($N7)=TRUE,"",INDEX(寄与度･寄与率浜松!H:H,'前年比寄与度順 ・浜松'!$R7))</f>
        <v>99.7</v>
      </c>
      <c r="J7" s="382">
        <f ca="1">IF(ISERROR($N7)=TRUE,"",INDEX(寄与度･寄与率浜松!I:I,'前年比寄与度順 ・浜松'!$R7))</f>
        <v>103.4</v>
      </c>
      <c r="K7" s="388">
        <f ca="1">IF(ISERROR($N7)=TRUE,"",INDEX(寄与度･寄与率浜松!J:J,'前年比寄与度順 ・浜松'!$R7))</f>
        <v>3.7</v>
      </c>
      <c r="L7" s="393">
        <f ca="1">IF(ISERROR($N7)=TRUE,"",INDEX(寄与度･寄与率浜松!K:K,'前年比寄与度順 ・浜松'!$R7))</f>
        <v>2.9750945273631864</v>
      </c>
      <c r="M7" s="399">
        <f ca="1">IF(ISERROR($N7)=TRUE,"",INDEX(寄与度･寄与率浜松!L:L,'前年比寄与度順 ・浜松'!$R7))</f>
        <v>85.002700781805331</v>
      </c>
      <c r="N7" s="403">
        <f>LARGE(寄与度･寄与率浜松!$K$1:$K$88,ROW(A3))</f>
        <v>2.9750945273631864</v>
      </c>
      <c r="O7" s="189">
        <f>COUNTIF($N$4:$N7,$N7)-1</f>
        <v>0</v>
      </c>
      <c r="P7" s="403">
        <f t="shared" si="1"/>
        <v>2.9750945273631864</v>
      </c>
      <c r="Q7" s="189" t="str">
        <f t="shared" si="2"/>
        <v/>
      </c>
      <c r="R7" s="189">
        <f ca="1">IF(Q7="",MATCH(N7,寄与度･寄与率浜松!$K$1:$K$88,0),MATCH(N7,INDIRECT("寄与度・寄与率!$L"&amp;INDEX(R:R,Q7)+1&amp;":$L87"),0)+INDEX(R:R,Q7))</f>
        <v>8</v>
      </c>
    </row>
    <row r="8" spans="1:18" ht="15.75" customHeight="1">
      <c r="A8" s="532" t="str">
        <f ca="1">IF(ISERROR(N8)=TRUE,"",INDEX(寄与度･寄与率浜松!B:B,'前年比寄与度順 ・浜松'!$R8)&amp;INDEX(寄与度･寄与率浜松!C:C,'前年比寄与度順 ・浜松'!R8)&amp;INDEX(寄与度･寄与率浜松!D:D,'前年比寄与度順 ・浜松'!R8)&amp;INDEX(寄与度･寄与率浜松!E:E,'前年比寄与度順 ・浜松'!R8))</f>
        <v>生鮮食品及びエネルギーを除く総合</v>
      </c>
      <c r="B8" s="533"/>
      <c r="C8" s="533"/>
      <c r="D8" s="533"/>
      <c r="E8" s="533"/>
      <c r="F8" s="367" t="str">
        <f t="shared" ca="1" si="0"/>
        <v/>
      </c>
      <c r="G8" s="374">
        <v>1.92</v>
      </c>
      <c r="H8" s="377">
        <f ca="1">IF(ISERROR($N8)=TRUE,"",INDEX(寄与度･寄与率浜松!G:G,'前年比寄与度順 ・浜松'!$R8))</f>
        <v>8863</v>
      </c>
      <c r="I8" s="382">
        <f ca="1">IF(ISERROR($N8)=TRUE,"",INDEX(寄与度･寄与率浜松!H:H,'前年比寄与度順 ・浜松'!$R8))</f>
        <v>99.7</v>
      </c>
      <c r="J8" s="382">
        <f ca="1">IF(ISERROR($N8)=TRUE,"",INDEX(寄与度･寄与率浜松!I:I,'前年比寄与度順 ・浜松'!$R8))</f>
        <v>101.9</v>
      </c>
      <c r="K8" s="388">
        <f ca="1">IF(ISERROR($N8)=TRUE,"",INDEX(寄与度･寄与率浜松!J:J,'前年比寄与度順 ・浜松'!$R8))</f>
        <v>2.2000000000000002</v>
      </c>
      <c r="L8" s="393">
        <f ca="1">IF(ISERROR($N8)=TRUE,"",INDEX(寄与度･寄与率浜松!K:K,'前年比寄与度順 ・浜松'!$R8))</f>
        <v>1.9401592039801019</v>
      </c>
      <c r="M8" s="399">
        <f ca="1">IF(ISERROR($N8)=TRUE,"",INDEX(寄与度･寄与率浜松!L:L,'前年比寄与度順 ・浜松'!$R8))</f>
        <v>55.433120113717194</v>
      </c>
      <c r="N8" s="403">
        <f>LARGE(寄与度･寄与率浜松!$K$1:$K$88,ROW(A4))</f>
        <v>1.9401592039801019</v>
      </c>
      <c r="O8" s="189">
        <f>COUNTIF($N$4:$N8,$N8)-1</f>
        <v>0</v>
      </c>
      <c r="P8" s="403">
        <f t="shared" si="1"/>
        <v>1.9401592039801019</v>
      </c>
      <c r="Q8" s="189" t="str">
        <f t="shared" si="2"/>
        <v/>
      </c>
      <c r="R8" s="189">
        <f ca="1">IF(Q8="",MATCH(N8,寄与度･寄与率浜松!$K$1:$K$88,0),MATCH(N8,INDIRECT("寄与度・寄与率!$L"&amp;INDEX(R:R,Q8)+1&amp;":$L87"),0)+INDEX(R:R,Q8))</f>
        <v>9</v>
      </c>
    </row>
    <row r="9" spans="1:18" ht="14.5" customHeight="1">
      <c r="A9" s="532" t="str">
        <f ca="1">IF(ISERROR(N9)=TRUE,"",INDEX(寄与度･寄与率浜松!B:B,'前年比寄与度順 ・浜松'!$R9)&amp;INDEX(寄与度･寄与率浜松!C:C,'前年比寄与度順 ・浜松'!R9)&amp;INDEX(寄与度･寄与率浜松!D:D,'前年比寄与度順 ・浜松'!R9)&amp;INDEX(寄与度･寄与率浜松!E:E,'前年比寄与度順 ・浜松'!R9))</f>
        <v>食料</v>
      </c>
      <c r="B9" s="533"/>
      <c r="C9" s="533"/>
      <c r="D9" s="533"/>
      <c r="E9" s="533"/>
      <c r="F9" s="367" t="str">
        <f t="shared" ca="1" si="0"/>
        <v/>
      </c>
      <c r="G9" s="374">
        <v>1.24</v>
      </c>
      <c r="H9" s="377">
        <f ca="1">IF(ISERROR($N9)=TRUE,"",INDEX(寄与度･寄与率浜松!G:G,'前年比寄与度順 ・浜松'!$R9))</f>
        <v>2621</v>
      </c>
      <c r="I9" s="382">
        <f ca="1">IF(ISERROR($N9)=TRUE,"",INDEX(寄与度･寄与率浜松!H:H,'前年比寄与度順 ・浜松'!$R9))</f>
        <v>100.5</v>
      </c>
      <c r="J9" s="382">
        <f ca="1">IF(ISERROR($N9)=TRUE,"",INDEX(寄与度･寄与率浜松!I:I,'前年比寄与度順 ・浜松'!$R9))</f>
        <v>105.2</v>
      </c>
      <c r="K9" s="388">
        <f ca="1">IF(ISERROR($N9)=TRUE,"",INDEX(寄与度･寄与率浜松!J:J,'前年比寄与度順 ・浜松'!$R9))</f>
        <v>4.7</v>
      </c>
      <c r="L9" s="393">
        <f ca="1">IF(ISERROR($N9)=TRUE,"",INDEX(寄与度･寄与率浜松!K:K,'前年比寄与度順 ・浜松'!$R9))</f>
        <v>1.2257412935323393</v>
      </c>
      <c r="M9" s="399">
        <f ca="1">IF(ISERROR($N9)=TRUE,"",INDEX(寄与度･寄与率浜松!L:L,'前年比寄与度順 ・浜松'!$R9))</f>
        <v>35.021179815209699</v>
      </c>
      <c r="N9" s="403">
        <f>LARGE(寄与度･寄与率浜松!$K$1:$K$88,ROW(A5))</f>
        <v>1.2257412935323393</v>
      </c>
      <c r="O9" s="189">
        <f>COUNTIF($N$4:$N9,$N9)-1</f>
        <v>0</v>
      </c>
      <c r="P9" s="403">
        <f t="shared" si="1"/>
        <v>1.2257412935323393</v>
      </c>
      <c r="Q9" s="189" t="str">
        <f t="shared" si="2"/>
        <v/>
      </c>
      <c r="R9" s="189">
        <f ca="1">IF(Q9="",MATCH(N9,寄与度･寄与率浜松!$K$1:$K$88,0),MATCH(N9,INDIRECT("寄与度・寄与率!$L"&amp;INDEX(R:R,Q9)+1&amp;":$L87"),0)+INDEX(R:R,Q9))</f>
        <v>12</v>
      </c>
    </row>
    <row r="10" spans="1:18" ht="15.75" customHeight="1">
      <c r="A10" s="532" t="str">
        <f ca="1">IF(ISERROR(N10)=TRUE,"",INDEX(寄与度･寄与率浜松!B:B,'前年比寄与度順 ・浜松'!$R10)&amp;INDEX(寄与度･寄与率浜松!C:C,'前年比寄与度順 ・浜松'!R10)&amp;INDEX(寄与度･寄与率浜松!D:D,'前年比寄与度順 ・浜松'!R10)&amp;INDEX(寄与度･寄与率浜松!E:E,'前年比寄与度順 ・浜松'!R10))</f>
        <v>光熱・水道</v>
      </c>
      <c r="B10" s="533"/>
      <c r="C10" s="533"/>
      <c r="D10" s="533"/>
      <c r="E10" s="533"/>
      <c r="F10" s="367" t="str">
        <f t="shared" ca="1" si="0"/>
        <v/>
      </c>
      <c r="G10" s="374">
        <v>1.19</v>
      </c>
      <c r="H10" s="377">
        <f ca="1">IF(ISERROR($N10)=TRUE,"",INDEX(寄与度･寄与率浜松!G:G,'前年比寄与度順 ・浜松'!$R10))</f>
        <v>689</v>
      </c>
      <c r="I10" s="382">
        <f ca="1">IF(ISERROR($N10)=TRUE,"",INDEX(寄与度･寄与率浜松!H:H,'前年比寄与度順 ・浜松'!$R10))</f>
        <v>103.5</v>
      </c>
      <c r="J10" s="382">
        <f ca="1">IF(ISERROR($N10)=TRUE,"",INDEX(寄与度･寄与率浜松!I:I,'前年比寄与度順 ・浜松'!$R10))</f>
        <v>120.8</v>
      </c>
      <c r="K10" s="388">
        <f ca="1">IF(ISERROR($N10)=TRUE,"",INDEX(寄与度･寄与率浜松!J:J,'前年比寄与度順 ・浜松'!$R10))</f>
        <v>16.8</v>
      </c>
      <c r="L10" s="393">
        <f ca="1">IF(ISERROR($N10)=TRUE,"",INDEX(寄与度･寄与率浜松!K:K,'前年比寄与度順 ・浜松'!$R10))</f>
        <v>1.1860398009950248</v>
      </c>
      <c r="M10" s="399">
        <f ca="1">IF(ISERROR($N10)=TRUE,"",INDEX(寄与度･寄与率浜松!L:L,'前年比寄与度順 ・浜松'!$R10))</f>
        <v>33.886851457000709</v>
      </c>
      <c r="N10" s="403">
        <f>LARGE(寄与度･寄与率浜松!$K$1:$K$88,ROW(A6))</f>
        <v>1.1860398009950248</v>
      </c>
      <c r="O10" s="189">
        <f>COUNTIF($N$4:$N10,$N10)-1</f>
        <v>0</v>
      </c>
      <c r="P10" s="403">
        <f t="shared" si="1"/>
        <v>1.1860398009950248</v>
      </c>
      <c r="Q10" s="189" t="str">
        <f t="shared" si="2"/>
        <v/>
      </c>
      <c r="R10" s="189">
        <f ca="1">IF(Q10="",MATCH(N10,寄与度･寄与率浜松!$K$1:$K$88,0),MATCH(N10,INDIRECT("寄与度・寄与率!$L"&amp;INDEX(R:R,Q10)+1&amp;":$L87"),0)+INDEX(R:R,Q10))</f>
        <v>37</v>
      </c>
    </row>
    <row r="11" spans="1:18" s="189" customFormat="1" ht="15.75" customHeight="1">
      <c r="A11" s="532" t="str">
        <f ca="1">IF(ISERROR(N11)=TRUE,"",INDEX(寄与度･寄与率浜松!B:B,'前年比寄与度順 ・浜松'!$R11)&amp;INDEX(寄与度･寄与率浜松!C:C,'前年比寄与度順 ・浜松'!R11)&amp;INDEX(寄与度･寄与率浜松!D:D,'前年比寄与度順 ・浜松'!R11)&amp;INDEX(寄与度･寄与率浜松!E:E,'前年比寄与度順 ・浜松'!R11))</f>
        <v>食料（酒類を除く）及びエネルギーを除く総合</v>
      </c>
      <c r="B11" s="533"/>
      <c r="C11" s="533"/>
      <c r="D11" s="533"/>
      <c r="E11" s="533"/>
      <c r="F11" s="367" t="str">
        <f t="shared" ca="1" si="0"/>
        <v/>
      </c>
      <c r="G11" s="374">
        <v>0.99</v>
      </c>
      <c r="H11" s="377">
        <f ca="1">IF(ISERROR($N11)=TRUE,"",INDEX(寄与度･寄与率浜松!G:G,'前年比寄与度順 ・浜松'!$R11))</f>
        <v>6712</v>
      </c>
      <c r="I11" s="382">
        <f ca="1">IF(ISERROR($N11)=TRUE,"",INDEX(寄与度･寄与率浜松!H:H,'前年比寄与度順 ・浜松'!$R11))</f>
        <v>99.5</v>
      </c>
      <c r="J11" s="382">
        <f ca="1">IF(ISERROR($N11)=TRUE,"",INDEX(寄与度･寄与率浜松!I:I,'前年比寄与度順 ・浜松'!$R11))</f>
        <v>101</v>
      </c>
      <c r="K11" s="388">
        <f ca="1">IF(ISERROR($N11)=TRUE,"",INDEX(寄与度･寄与率浜松!J:J,'前年比寄与度順 ・浜松'!$R11))</f>
        <v>1.5</v>
      </c>
      <c r="L11" s="393">
        <f ca="1">IF(ISERROR($N11)=TRUE,"",INDEX(寄与度･寄与率浜松!K:K,'前年比寄与度順 ・浜松'!$R11))</f>
        <v>1.0017910447761191</v>
      </c>
      <c r="M11" s="399">
        <f ca="1">IF(ISERROR($N11)=TRUE,"",INDEX(寄与度･寄与率浜松!L:L,'前年比寄与度順 ・浜松'!$R11))</f>
        <v>28.622601279317688</v>
      </c>
      <c r="N11" s="403">
        <f>LARGE(寄与度･寄与率浜松!$K$1:$K$88,ROW(A7))</f>
        <v>1.0017910447761191</v>
      </c>
      <c r="O11" s="189">
        <f>COUNTIF($N$4:$N11,$N11)-1</f>
        <v>0</v>
      </c>
      <c r="P11" s="403">
        <f t="shared" si="1"/>
        <v>1.0017910447761191</v>
      </c>
      <c r="Q11" s="189" t="str">
        <f t="shared" si="2"/>
        <v/>
      </c>
      <c r="R11" s="189">
        <f ca="1">IF(Q11="",MATCH(N11,寄与度･寄与率浜松!$K$1:$K$88,0),MATCH(N11,INDIRECT("寄与度・寄与率!$L"&amp;INDEX(R:R,Q11)+1&amp;":$L87"),0)+INDEX(R:R,Q11))</f>
        <v>10</v>
      </c>
    </row>
    <row r="12" spans="1:18" ht="15.75" customHeight="1">
      <c r="A12" s="532" t="str">
        <f ca="1">IF(ISERROR(N12)=TRUE,"",INDEX(寄与度･寄与率浜松!B:B,'前年比寄与度順 ・浜松'!$R12)&amp;INDEX(寄与度･寄与率浜松!C:C,'前年比寄与度順 ・浜松'!R12)&amp;INDEX(寄与度･寄与率浜松!D:D,'前年比寄与度順 ・浜松'!R12)&amp;INDEX(寄与度･寄与率浜松!E:E,'前年比寄与度順 ・浜松'!R12))</f>
        <v>生鮮食品を除く食料</v>
      </c>
      <c r="B12" s="533"/>
      <c r="C12" s="533"/>
      <c r="D12" s="533"/>
      <c r="E12" s="533"/>
      <c r="F12" s="367" t="str">
        <f t="shared" ca="1" si="0"/>
        <v/>
      </c>
      <c r="G12" s="374">
        <v>0.96</v>
      </c>
      <c r="H12" s="377">
        <f ca="1">IF(ISERROR($N12)=TRUE,"",INDEX(寄与度･寄与率浜松!G:G,'前年比寄与度順 ・浜松'!$R12))</f>
        <v>2231</v>
      </c>
      <c r="I12" s="382">
        <f ca="1">IF(ISERROR($N12)=TRUE,"",INDEX(寄与度･寄与率浜松!H:H,'前年比寄与度順 ・浜松'!$R12))</f>
        <v>100.2</v>
      </c>
      <c r="J12" s="382">
        <f ca="1">IF(ISERROR($N12)=TRUE,"",INDEX(寄与度･寄与率浜松!I:I,'前年比寄与度順 ・浜松'!$R12))</f>
        <v>104.6</v>
      </c>
      <c r="K12" s="388">
        <f ca="1">IF(ISERROR($N12)=TRUE,"",INDEX(寄与度･寄与率浜松!J:J,'前年比寄与度順 ・浜松'!$R12))</f>
        <v>4.3</v>
      </c>
      <c r="L12" s="393">
        <f ca="1">IF(ISERROR($N12)=TRUE,"",INDEX(寄与度･寄与率浜松!K:K,'前年比寄与度順 ・浜松'!$R12))</f>
        <v>0.97675621890547082</v>
      </c>
      <c r="M12" s="399">
        <f ca="1">IF(ISERROR($N12)=TRUE,"",INDEX(寄与度･寄与率浜松!L:L,'前年比寄与度順 ・浜松'!$R12))</f>
        <v>27.907320540156309</v>
      </c>
      <c r="N12" s="403">
        <f>LARGE(寄与度･寄与率浜松!$K$1:$K$88,ROW(A8))</f>
        <v>0.97675621890547082</v>
      </c>
      <c r="O12" s="189">
        <f>COUNTIF($N$4:$N12,$N12)-1</f>
        <v>0</v>
      </c>
      <c r="P12" s="403">
        <f t="shared" si="1"/>
        <v>0.97675621890547082</v>
      </c>
      <c r="Q12" s="189" t="str">
        <f t="shared" si="2"/>
        <v/>
      </c>
      <c r="R12" s="189">
        <f ca="1">IF(Q12="",MATCH(N12,寄与度･寄与率浜松!$K$1:$K$88,0),MATCH(N12,INDIRECT("寄与度・寄与率!$L"&amp;INDEX(R:R,Q12)+1&amp;":$L87"),0)+INDEX(R:R,Q12))</f>
        <v>14</v>
      </c>
    </row>
    <row r="13" spans="1:18" ht="15.75" customHeight="1">
      <c r="A13" s="532" t="str">
        <f ca="1">IF(ISERROR(N13)=TRUE,"",INDEX(寄与度･寄与率浜松!B:B,'前年比寄与度順 ・浜松'!$R13)&amp;INDEX(寄与度･寄与率浜松!C:C,'前年比寄与度順 ・浜松'!R13)&amp;INDEX(寄与度･寄与率浜松!D:D,'前年比寄与度順 ・浜松'!R13)&amp;INDEX(寄与度･寄与率浜松!E:E,'前年比寄与度順 ・浜松'!R13))</f>
        <v>電気代</v>
      </c>
      <c r="B13" s="533"/>
      <c r="C13" s="533"/>
      <c r="D13" s="533"/>
      <c r="E13" s="533"/>
      <c r="F13" s="367">
        <f t="shared" ca="1" si="0"/>
        <v>1</v>
      </c>
      <c r="G13" s="374">
        <v>0.88</v>
      </c>
      <c r="H13" s="377">
        <f ca="1">IF(ISERROR($N13)=TRUE,"",INDEX(寄与度･寄与率浜松!G:G,'前年比寄与度順 ・浜松'!$R13))</f>
        <v>345</v>
      </c>
      <c r="I13" s="382">
        <f ca="1">IF(ISERROR($N13)=TRUE,"",INDEX(寄与度･寄与率浜松!H:H,'前年比寄与度順 ・浜松'!$R13))</f>
        <v>104.5</v>
      </c>
      <c r="J13" s="382">
        <f ca="1">IF(ISERROR($N13)=TRUE,"",INDEX(寄与度･寄与率浜松!I:I,'前年比寄与度順 ・浜松'!$R13))</f>
        <v>130.19999999999999</v>
      </c>
      <c r="K13" s="388">
        <f ca="1">IF(ISERROR($N13)=TRUE,"",INDEX(寄与度･寄与率浜松!J:J,'前年比寄与度順 ・浜松'!$R13))</f>
        <v>24.6</v>
      </c>
      <c r="L13" s="393">
        <f ca="1">IF(ISERROR($N13)=TRUE,"",INDEX(寄与度･寄与率浜松!K:K,'前年比寄与度順 ・浜松'!$R13))</f>
        <v>0.88223880597014892</v>
      </c>
      <c r="M13" s="399">
        <f ca="1">IF(ISERROR($N13)=TRUE,"",INDEX(寄与度･寄与率浜松!L:L,'前年比寄与度順 ・浜松'!$R13))</f>
        <v>25.206823027718539</v>
      </c>
      <c r="N13" s="403">
        <f>LARGE(寄与度･寄与率浜松!$K$1:$K$88,ROW(A9))</f>
        <v>0.88223880597014892</v>
      </c>
      <c r="O13" s="189">
        <f>COUNTIF($N$4:$N13,$N13)-1</f>
        <v>0</v>
      </c>
      <c r="P13" s="403">
        <f t="shared" si="1"/>
        <v>0.88223880597014892</v>
      </c>
      <c r="Q13" s="189" t="str">
        <f t="shared" si="2"/>
        <v/>
      </c>
      <c r="R13" s="189">
        <f ca="1">IF(Q13="",MATCH(N13,寄与度･寄与率浜松!$K$1:$K$88,0),MATCH(N13,INDIRECT("寄与度・寄与率!$L"&amp;INDEX(R:R,Q13)+1&amp;":$L87"),0)+INDEX(R:R,Q13))</f>
        <v>38</v>
      </c>
    </row>
    <row r="14" spans="1:18" ht="15.75" customHeight="1">
      <c r="A14" s="532" t="str">
        <f ca="1">IF(ISERROR(N14)=TRUE,"",INDEX(寄与度･寄与率浜松!B:B,'前年比寄与度順 ・浜松'!$R14)&amp;INDEX(寄与度･寄与率浜松!C:C,'前年比寄与度順 ・浜松'!R14)&amp;INDEX(寄与度･寄与率浜松!D:D,'前年比寄与度順 ・浜松'!R14)&amp;INDEX(寄与度･寄与率浜松!E:E,'前年比寄与度順 ・浜松'!R14))</f>
        <v>住居</v>
      </c>
      <c r="B14" s="533"/>
      <c r="C14" s="533"/>
      <c r="D14" s="533"/>
      <c r="E14" s="533"/>
      <c r="F14" s="367" t="str">
        <f t="shared" ca="1" si="0"/>
        <v/>
      </c>
      <c r="G14" s="374">
        <v>0.43</v>
      </c>
      <c r="H14" s="377">
        <f ca="1">IF(ISERROR($N14)=TRUE,"",INDEX(寄与度･寄与率浜松!G:G,'前年比寄与度順 ・浜松'!$R14))</f>
        <v>2049</v>
      </c>
      <c r="I14" s="382">
        <f ca="1">IF(ISERROR($N14)=TRUE,"",INDEX(寄与度･寄与率浜松!H:H,'前年比寄与度順 ・浜松'!$R14))</f>
        <v>103.4</v>
      </c>
      <c r="J14" s="382">
        <f ca="1">IF(ISERROR($N14)=TRUE,"",INDEX(寄与度･寄与率浜松!I:I,'前年比寄与度順 ・浜松'!$R14))</f>
        <v>105.5</v>
      </c>
      <c r="K14" s="388">
        <f ca="1">IF(ISERROR($N14)=TRUE,"",INDEX(寄与度･寄与率浜松!J:J,'前年比寄与度順 ・浜松'!$R14))</f>
        <v>2</v>
      </c>
      <c r="L14" s="393">
        <f ca="1">IF(ISERROR($N14)=TRUE,"",INDEX(寄与度･寄与率浜松!K:K,'前年比寄与度順 ・浜松'!$R14))</f>
        <v>0.42814925373134216</v>
      </c>
      <c r="M14" s="399">
        <f ca="1">IF(ISERROR($N14)=TRUE,"",INDEX(寄与度･寄与率浜松!L:L,'前年比寄与度順 ・浜松'!$R14))</f>
        <v>12.23283582089549</v>
      </c>
      <c r="N14" s="403">
        <f>LARGE(寄与度･寄与率浜松!$K$1:$K$88,ROW(A10))</f>
        <v>0.42814925373134216</v>
      </c>
      <c r="O14" s="189">
        <f>COUNTIF($N$4:$N14,$N14)-1</f>
        <v>0</v>
      </c>
      <c r="P14" s="403">
        <f t="shared" si="1"/>
        <v>0.42814925373134216</v>
      </c>
      <c r="Q14" s="189" t="str">
        <f t="shared" si="2"/>
        <v/>
      </c>
      <c r="R14" s="189">
        <f ca="1">IF(Q14="",MATCH(N14,寄与度･寄与率浜松!$K$1:$K$88,0),MATCH(N14,INDIRECT("寄与度・寄与率!$L"&amp;INDEX(R:R,Q14)+1&amp;":$L87"),0)+INDEX(R:R,Q14))</f>
        <v>31</v>
      </c>
    </row>
    <row r="15" spans="1:18" ht="15.75" customHeight="1">
      <c r="A15" s="532" t="str">
        <f ca="1">IF(ISERROR(N15)=TRUE,"",INDEX(寄与度･寄与率浜松!B:B,'前年比寄与度順 ・浜松'!$R15)&amp;INDEX(寄与度･寄与率浜松!C:C,'前年比寄与度順 ・浜松'!R15)&amp;INDEX(寄与度･寄与率浜松!D:D,'前年比寄与度順 ・浜松'!R15)&amp;INDEX(寄与度･寄与率浜松!E:E,'前年比寄与度順 ・浜松'!R15))</f>
        <v>家賃</v>
      </c>
      <c r="B15" s="533"/>
      <c r="C15" s="533"/>
      <c r="D15" s="533"/>
      <c r="E15" s="533"/>
      <c r="F15" s="367">
        <f t="shared" ca="1" si="0"/>
        <v>1</v>
      </c>
      <c r="G15" s="374">
        <v>0.3</v>
      </c>
      <c r="H15" s="377">
        <f ca="1">IF(ISERROR($N15)=TRUE,"",INDEX(寄与度･寄与率浜松!G:G,'前年比寄与度順 ・浜松'!$R15))</f>
        <v>1703</v>
      </c>
      <c r="I15" s="382">
        <f ca="1">IF(ISERROR($N15)=TRUE,"",INDEX(寄与度･寄与率浜松!H:H,'前年比寄与度順 ・浜松'!$R15))</f>
        <v>103.8</v>
      </c>
      <c r="J15" s="382">
        <f ca="1">IF(ISERROR($N15)=TRUE,"",INDEX(寄与度･寄与率浜松!I:I,'前年比寄与度順 ・浜松'!$R15))</f>
        <v>105.6</v>
      </c>
      <c r="K15" s="388">
        <f ca="1">IF(ISERROR($N15)=TRUE,"",INDEX(寄与度･寄与率浜松!J:J,'前年比寄与度順 ・浜松'!$R15))</f>
        <v>1.7</v>
      </c>
      <c r="L15" s="393">
        <f ca="1">IF(ISERROR($N15)=TRUE,"",INDEX(寄与度･寄与率浜松!K:K,'前年比寄与度順 ・浜松'!$R15))</f>
        <v>0.30501492537313385</v>
      </c>
      <c r="M15" s="399">
        <f ca="1">IF(ISERROR($N15)=TRUE,"",INDEX(寄与度･寄与率浜松!L:L,'前年比寄与度順 ・浜松'!$R15))</f>
        <v>8.7147121535181107</v>
      </c>
      <c r="N15" s="403">
        <f>LARGE(寄与度･寄与率浜松!$K$1:$K$88,ROW(A11))</f>
        <v>0.30501492537313385</v>
      </c>
      <c r="O15" s="189">
        <f>COUNTIF($N$4:$N15,$N15)-1</f>
        <v>0</v>
      </c>
      <c r="P15" s="403">
        <f t="shared" si="1"/>
        <v>0.30501492537313385</v>
      </c>
      <c r="Q15" s="189" t="str">
        <f t="shared" si="2"/>
        <v/>
      </c>
      <c r="R15" s="189">
        <f ca="1">IF(Q15="",MATCH(N15,寄与度･寄与率浜松!$K$1:$K$88,0),MATCH(N15,INDIRECT("寄与度・寄与率!$L"&amp;INDEX(R:R,Q15)+1&amp;":$L87"),0)+INDEX(R:R,Q15))</f>
        <v>33</v>
      </c>
    </row>
    <row r="16" spans="1:18" ht="15.75" customHeight="1">
      <c r="A16" s="532" t="str">
        <f ca="1">IF(ISERROR(N16)=TRUE,"",INDEX(寄与度･寄与率浜松!B:B,'前年比寄与度順 ・浜松'!$R16)&amp;INDEX(寄与度･寄与率浜松!C:C,'前年比寄与度順 ・浜松'!R16)&amp;INDEX(寄与度･寄与率浜松!D:D,'前年比寄与度順 ・浜松'!R16)&amp;INDEX(寄与度･寄与率浜松!E:E,'前年比寄与度順 ・浜松'!R16))</f>
        <v>魚介類</v>
      </c>
      <c r="B16" s="533"/>
      <c r="C16" s="533"/>
      <c r="D16" s="533"/>
      <c r="E16" s="533"/>
      <c r="F16" s="367" t="str">
        <f t="shared" ca="1" si="0"/>
        <v/>
      </c>
      <c r="G16" s="374">
        <v>0.3</v>
      </c>
      <c r="H16" s="377">
        <f ca="1">IF(ISERROR($N16)=TRUE,"",INDEX(寄与度･寄与率浜松!G:G,'前年比寄与度順 ・浜松'!$R16))</f>
        <v>203</v>
      </c>
      <c r="I16" s="382">
        <f ca="1">IF(ISERROR($N16)=TRUE,"",INDEX(寄与度･寄与率浜松!H:H,'前年比寄与度順 ・浜松'!$R16))</f>
        <v>104.8</v>
      </c>
      <c r="J16" s="382">
        <f ca="1">IF(ISERROR($N16)=TRUE,"",INDEX(寄与度･寄与率浜松!I:I,'前年比寄与度順 ・浜松'!$R16))</f>
        <v>119.7</v>
      </c>
      <c r="K16" s="388">
        <f ca="1">IF(ISERROR($N16)=TRUE,"",INDEX(寄与度･寄与率浜松!J:J,'前年比寄与度順 ・浜松'!$R16))</f>
        <v>14.2</v>
      </c>
      <c r="L16" s="393">
        <f ca="1">IF(ISERROR($N16)=TRUE,"",INDEX(寄与度･寄与率浜松!K:K,'前年比寄与度順 ・浜松'!$R16))</f>
        <v>0.30096517412935336</v>
      </c>
      <c r="M16" s="399">
        <f ca="1">IF(ISERROR($N16)=TRUE,"",INDEX(寄与度･寄与率浜松!L:L,'前年比寄与度順 ・浜松'!$R16))</f>
        <v>8.599004975124382</v>
      </c>
      <c r="N16" s="403">
        <f>LARGE(寄与度･寄与率浜松!$K$1:$K$88,ROW(A12))</f>
        <v>0.30096517412935336</v>
      </c>
      <c r="O16" s="189">
        <f>COUNTIF($N$4:$N16,$N16)-1</f>
        <v>0</v>
      </c>
      <c r="P16" s="403">
        <f t="shared" si="1"/>
        <v>0.30096517412935336</v>
      </c>
      <c r="Q16" s="189" t="str">
        <f t="shared" si="2"/>
        <v/>
      </c>
      <c r="R16" s="189">
        <f ca="1">IF(Q16="",MATCH(N16,寄与度･寄与率浜松!$K$1:$K$88,0),MATCH(N16,INDIRECT("寄与度・寄与率!$L"&amp;INDEX(R:R,Q16)+1&amp;":$L87"),0)+INDEX(R:R,Q16))</f>
        <v>16</v>
      </c>
    </row>
    <row r="17" spans="1:18" ht="15.75" customHeight="1">
      <c r="A17" s="532" t="str">
        <f ca="1">IF(ISERROR(N17)=TRUE,"",INDEX(寄与度･寄与率浜松!B:B,'前年比寄与度順 ・浜松'!$R17)&amp;INDEX(寄与度･寄与率浜松!C:C,'前年比寄与度順 ・浜松'!R17)&amp;INDEX(寄与度･寄与率浜松!D:D,'前年比寄与度順 ・浜松'!R17)&amp;INDEX(寄与度･寄与率浜松!E:E,'前年比寄与度順 ・浜松'!R17))</f>
        <v>家具・家事用品</v>
      </c>
      <c r="B17" s="533"/>
      <c r="C17" s="533"/>
      <c r="D17" s="533"/>
      <c r="E17" s="533"/>
      <c r="F17" s="367" t="str">
        <f t="shared" ca="1" si="0"/>
        <v/>
      </c>
      <c r="G17" s="374">
        <v>0.28000000000000003</v>
      </c>
      <c r="H17" s="377">
        <f ca="1">IF(ISERROR($N17)=TRUE,"",INDEX(寄与度･寄与率浜松!G:G,'前年比寄与度順 ・浜松'!$R17))</f>
        <v>410</v>
      </c>
      <c r="I17" s="382">
        <f ca="1">IF(ISERROR($N17)=TRUE,"",INDEX(寄与度･寄与率浜松!H:H,'前年比寄与度順 ・浜松'!$R17))</f>
        <v>100.5</v>
      </c>
      <c r="J17" s="382">
        <f ca="1">IF(ISERROR($N17)=TRUE,"",INDEX(寄与度･寄与率浜松!I:I,'前年比寄与度順 ・浜松'!$R17))</f>
        <v>107.4</v>
      </c>
      <c r="K17" s="388">
        <f ca="1">IF(ISERROR($N17)=TRUE,"",INDEX(寄与度･寄与率浜松!J:J,'前年比寄与度順 ・浜松'!$R17))</f>
        <v>6.9</v>
      </c>
      <c r="L17" s="393">
        <f ca="1">IF(ISERROR($N17)=TRUE,"",INDEX(寄与度･寄与率浜松!K:K,'前年比寄与度順 ・浜松'!$R17))</f>
        <v>0.28149253731343304</v>
      </c>
      <c r="M17" s="399">
        <f ca="1">IF(ISERROR($N17)=TRUE,"",INDEX(寄与度･寄与率浜松!L:L,'前年比寄与度順 ・浜松'!$R17))</f>
        <v>8.042643923240945</v>
      </c>
      <c r="N17" s="403">
        <f>LARGE(寄与度･寄与率浜松!$K$1:$K$88,ROW(A13))</f>
        <v>0.28149253731343304</v>
      </c>
      <c r="O17" s="189">
        <f>COUNTIF($N$4:$N17,$N17)-1</f>
        <v>0</v>
      </c>
      <c r="P17" s="403">
        <f t="shared" si="1"/>
        <v>0.28149253731343304</v>
      </c>
      <c r="Q17" s="189" t="str">
        <f t="shared" si="2"/>
        <v/>
      </c>
      <c r="R17" s="189">
        <f ca="1">IF(Q17="",MATCH(N17,寄与度･寄与率浜松!$K$1:$K$88,0),MATCH(N17,INDIRECT("寄与度・寄与率!$L"&amp;INDEX(R:R,Q17)+1&amp;":$L87"),0)+INDEX(R:R,Q17))</f>
        <v>43</v>
      </c>
    </row>
    <row r="18" spans="1:18" s="189" customFormat="1" ht="15.75" customHeight="1">
      <c r="A18" s="532" t="str">
        <f ca="1">IF(ISERROR(N18)=TRUE,"",INDEX(寄与度･寄与率浜松!B:B,'前年比寄与度順 ・浜松'!$R18)&amp;INDEX(寄与度･寄与率浜松!C:C,'前年比寄与度順 ・浜松'!R18)&amp;INDEX(寄与度･寄与率浜松!D:D,'前年比寄与度順 ・浜松'!R18)&amp;INDEX(寄与度･寄与率浜松!E:E,'前年比寄与度順 ・浜松'!R18))</f>
        <v>生鮮食品</v>
      </c>
      <c r="B18" s="533"/>
      <c r="C18" s="533"/>
      <c r="D18" s="533"/>
      <c r="E18" s="533"/>
      <c r="F18" s="367" t="str">
        <f t="shared" ca="1" si="0"/>
        <v/>
      </c>
      <c r="G18" s="374">
        <v>0.28000000000000003</v>
      </c>
      <c r="H18" s="377">
        <f ca="1">IF(ISERROR($N18)=TRUE,"",INDEX(寄与度･寄与率浜松!G:G,'前年比寄与度順 ・浜松'!$R18))</f>
        <v>391</v>
      </c>
      <c r="I18" s="382">
        <f ca="1">IF(ISERROR($N18)=TRUE,"",INDEX(寄与度･寄与率浜松!H:H,'前年比寄与度順 ・浜松'!$R18))</f>
        <v>101.9</v>
      </c>
      <c r="J18" s="382">
        <f ca="1">IF(ISERROR($N18)=TRUE,"",INDEX(寄与度･寄与率浜松!I:I,'前年比寄与度順 ・浜松'!$R18))</f>
        <v>109.1</v>
      </c>
      <c r="K18" s="388">
        <f ca="1">IF(ISERROR($N18)=TRUE,"",INDEX(寄与度･寄与率浜松!J:J,'前年比寄与度順 ・浜松'!$R18))</f>
        <v>7.1</v>
      </c>
      <c r="L18" s="393">
        <f ca="1">IF(ISERROR($N18)=TRUE,"",INDEX(寄与度･寄与率浜松!K:K,'前年比寄与度順 ・浜松'!$R18))</f>
        <v>0.28011940298507415</v>
      </c>
      <c r="M18" s="399">
        <f ca="1">IF(ISERROR($N18)=TRUE,"",INDEX(寄与度･寄与率浜松!L:L,'前年比寄与度順 ・浜松'!$R18))</f>
        <v>8.0034115138592608</v>
      </c>
      <c r="N18" s="403">
        <f>LARGE(寄与度･寄与率浜松!$K$1:$K$88,ROW(A14))</f>
        <v>0.28011940298507415</v>
      </c>
      <c r="O18" s="189">
        <f>COUNTIF($N$4:$N18,$N18)-1</f>
        <v>0</v>
      </c>
      <c r="P18" s="403">
        <f t="shared" si="1"/>
        <v>0.28011940298507415</v>
      </c>
      <c r="Q18" s="189" t="str">
        <f t="shared" si="2"/>
        <v/>
      </c>
      <c r="R18" s="189">
        <f ca="1">IF(Q18="",MATCH(N18,寄与度･寄与率浜松!$K$1:$K$88,0),MATCH(N18,INDIRECT("寄与度・寄与率!$L"&amp;INDEX(R:R,Q18)+1&amp;":$L87"),0)+INDEX(R:R,Q18))</f>
        <v>13</v>
      </c>
    </row>
    <row r="19" spans="1:18" ht="15.75" customHeight="1">
      <c r="A19" s="532" t="str">
        <f ca="1">IF(ISERROR(N19)=TRUE,"",INDEX(寄与度･寄与率浜松!B:B,'前年比寄与度順 ・浜松'!$R19)&amp;INDEX(寄与度･寄与率浜松!C:C,'前年比寄与度順 ・浜松'!R19)&amp;INDEX(寄与度･寄与率浜松!D:D,'前年比寄与度順 ・浜松'!R19)&amp;INDEX(寄与度･寄与率浜松!E:E,'前年比寄与度順 ・浜松'!R19))</f>
        <v>ガス代</v>
      </c>
      <c r="B19" s="533"/>
      <c r="C19" s="533"/>
      <c r="D19" s="533"/>
      <c r="E19" s="533"/>
      <c r="F19" s="367">
        <f t="shared" ca="1" si="0"/>
        <v>1</v>
      </c>
      <c r="G19" s="374">
        <v>0.28000000000000003</v>
      </c>
      <c r="H19" s="377">
        <f ca="1">IF(ISERROR($N19)=TRUE,"",INDEX(寄与度･寄与率浜松!G:G,'前年比寄与度順 ・浜松'!$R19))</f>
        <v>160</v>
      </c>
      <c r="I19" s="382">
        <f ca="1">IF(ISERROR($N19)=TRUE,"",INDEX(寄与度･寄与率浜松!H:H,'前年比寄与度順 ・浜松'!$R19))</f>
        <v>102.9</v>
      </c>
      <c r="J19" s="382">
        <f ca="1">IF(ISERROR($N19)=TRUE,"",INDEX(寄与度･寄与率浜松!I:I,'前年比寄与度順 ・浜松'!$R19))</f>
        <v>120.3</v>
      </c>
      <c r="K19" s="388">
        <f ca="1">IF(ISERROR($N19)=TRUE,"",INDEX(寄与度･寄与率浜松!J:J,'前年比寄与度順 ・浜松'!$R19))</f>
        <v>17</v>
      </c>
      <c r="L19" s="393">
        <f ca="1">IF(ISERROR($N19)=TRUE,"",INDEX(寄与度･寄与率浜松!K:K,'前年比寄与度順 ・浜松'!$R19))</f>
        <v>0.27701492537313421</v>
      </c>
      <c r="M19" s="399">
        <f ca="1">IF(ISERROR($N19)=TRUE,"",INDEX(寄与度･寄与率浜松!L:L,'前年比寄与度順 ・浜松'!$R19))</f>
        <v>7.9147121535181206</v>
      </c>
      <c r="N19" s="403">
        <f>LARGE(寄与度･寄与率浜松!$K$1:$K$88,ROW(A15))</f>
        <v>0.27701492537313421</v>
      </c>
      <c r="O19" s="189">
        <f>COUNTIF($N$4:$N19,$N19)-1</f>
        <v>0</v>
      </c>
      <c r="P19" s="403">
        <f t="shared" si="1"/>
        <v>0.27701492537313421</v>
      </c>
      <c r="Q19" s="189" t="str">
        <f t="shared" si="2"/>
        <v/>
      </c>
      <c r="R19" s="189">
        <f ca="1">IF(Q19="",MATCH(N19,寄与度･寄与率浜松!$K$1:$K$88,0),MATCH(N19,INDIRECT("寄与度・寄与率!$L"&amp;INDEX(R:R,Q19)+1&amp;":$L87"),0)+INDEX(R:R,Q19))</f>
        <v>39</v>
      </c>
    </row>
    <row r="20" spans="1:18" ht="15.75" customHeight="1">
      <c r="A20" s="532" t="str">
        <f ca="1">IF(ISERROR(N20)=TRUE,"",INDEX(寄与度･寄与率浜松!B:B,'前年比寄与度順 ・浜松'!$R20)&amp;INDEX(寄与度･寄与率浜松!C:C,'前年比寄与度順 ・浜松'!R20)&amp;INDEX(寄与度･寄与率浜松!D:D,'前年比寄与度順 ・浜松'!R20)&amp;INDEX(寄与度･寄与率浜松!E:E,'前年比寄与度順 ・浜松'!R20))</f>
        <v>調理食品</v>
      </c>
      <c r="B20" s="533"/>
      <c r="C20" s="533"/>
      <c r="D20" s="533"/>
      <c r="E20" s="533"/>
      <c r="F20" s="367">
        <f t="shared" ca="1" si="0"/>
        <v>1</v>
      </c>
      <c r="G20" s="374">
        <v>0.24</v>
      </c>
      <c r="H20" s="377">
        <f ca="1">IF(ISERROR($N20)=TRUE,"",INDEX(寄与度･寄与率浜松!G:G,'前年比寄与度順 ・浜松'!$R20))</f>
        <v>420</v>
      </c>
      <c r="I20" s="382">
        <f ca="1">IF(ISERROR($N20)=TRUE,"",INDEX(寄与度･寄与率浜松!H:H,'前年比寄与度順 ・浜松'!$R20))</f>
        <v>99.9</v>
      </c>
      <c r="J20" s="382">
        <f ca="1">IF(ISERROR($N20)=TRUE,"",INDEX(寄与度･寄与率浜松!I:I,'前年比寄与度順 ・浜松'!$R20))</f>
        <v>105.7</v>
      </c>
      <c r="K20" s="388">
        <f ca="1">IF(ISERROR($N20)=TRUE,"",INDEX(寄与度･寄与率浜松!J:J,'前年比寄与度順 ・浜松'!$R20))</f>
        <v>5.8</v>
      </c>
      <c r="L20" s="393">
        <f ca="1">IF(ISERROR($N20)=TRUE,"",INDEX(寄与度･寄与率浜松!K:K,'前年比寄与度順 ・浜松'!$R20))</f>
        <v>0.24238805970149244</v>
      </c>
      <c r="M20" s="399">
        <f ca="1">IF(ISERROR($N20)=TRUE,"",INDEX(寄与度･寄与率浜松!L:L,'前年比寄与度順 ・浜松'!$R20))</f>
        <v>6.9253731343283551</v>
      </c>
      <c r="N20" s="403">
        <f>LARGE(寄与度･寄与率浜松!$K$1:$K$88,ROW(A16))</f>
        <v>0.24238805970149244</v>
      </c>
      <c r="O20" s="189">
        <f>COUNTIF($N$4:$N20,$N20)-1</f>
        <v>0</v>
      </c>
      <c r="P20" s="403">
        <f t="shared" si="1"/>
        <v>0.24238805970149244</v>
      </c>
      <c r="Q20" s="189" t="str">
        <f t="shared" si="2"/>
        <v/>
      </c>
      <c r="R20" s="189">
        <f ca="1">IF(Q20="",MATCH(N20,寄与度･寄与率浜松!$K$1:$K$88,0),MATCH(N20,INDIRECT("寄与度・寄与率!$L"&amp;INDEX(R:R,Q20)+1&amp;":$L87"),0)+INDEX(R:R,Q20))</f>
        <v>26</v>
      </c>
    </row>
    <row r="21" spans="1:18" ht="15.75" customHeight="1">
      <c r="A21" s="532" t="str">
        <f ca="1">IF(ISERROR(N21)=TRUE,"",INDEX(寄与度･寄与率浜松!B:B,'前年比寄与度順 ・浜松'!$R21)&amp;INDEX(寄与度･寄与率浜松!C:C,'前年比寄与度順 ・浜松'!R21)&amp;INDEX(寄与度･寄与率浜松!D:D,'前年比寄与度順 ・浜松'!R21)&amp;INDEX(寄与度･寄与率浜松!E:E,'前年比寄与度順 ・浜松'!R21))</f>
        <v>生鮮魚介</v>
      </c>
      <c r="B21" s="533"/>
      <c r="C21" s="533"/>
      <c r="D21" s="533"/>
      <c r="E21" s="533"/>
      <c r="F21" s="367">
        <f t="shared" ca="1" si="0"/>
        <v>1</v>
      </c>
      <c r="G21" s="374">
        <v>0.21</v>
      </c>
      <c r="H21" s="377">
        <f ca="1">IF(ISERROR($N21)=TRUE,"",INDEX(寄与度･寄与率浜松!G:G,'前年比寄与度順 ・浜松'!$R21))</f>
        <v>111</v>
      </c>
      <c r="I21" s="382">
        <f ca="1">IF(ISERROR($N21)=TRUE,"",INDEX(寄与度･寄与率浜松!H:H,'前年比寄与度順 ・浜松'!$R21))</f>
        <v>107.1</v>
      </c>
      <c r="J21" s="382">
        <f ca="1">IF(ISERROR($N21)=TRUE,"",INDEX(寄与度･寄与率浜松!I:I,'前年比寄与度順 ・浜松'!$R21))</f>
        <v>126</v>
      </c>
      <c r="K21" s="388">
        <f ca="1">IF(ISERROR($N21)=TRUE,"",INDEX(寄与度･寄与率浜松!J:J,'前年比寄与度順 ・浜松'!$R21))</f>
        <v>17.7</v>
      </c>
      <c r="L21" s="393">
        <f ca="1">IF(ISERROR($N21)=TRUE,"",INDEX(寄与度･寄与率浜松!K:K,'前年比寄与度順 ・浜松'!$R21))</f>
        <v>0.20874626865671647</v>
      </c>
      <c r="M21" s="399">
        <f ca="1">IF(ISERROR($N21)=TRUE,"",INDEX(寄与度･寄与率浜松!L:L,'前年比寄与度順 ・浜松'!$R21))</f>
        <v>5.9641791044776138</v>
      </c>
      <c r="N21" s="403">
        <f>LARGE(寄与度･寄与率浜松!$K$1:$K$88,ROW(A17))</f>
        <v>0.20874626865671647</v>
      </c>
      <c r="O21" s="189">
        <f>COUNTIF($N$4:$N21,$N21)-1</f>
        <v>0</v>
      </c>
      <c r="P21" s="403">
        <f t="shared" si="1"/>
        <v>0.20874626865671647</v>
      </c>
      <c r="Q21" s="189" t="str">
        <f t="shared" si="2"/>
        <v/>
      </c>
      <c r="R21" s="189">
        <f ca="1">IF(Q21="",MATCH(N21,寄与度･寄与率浜松!$K$1:$K$88,0),MATCH(N21,INDIRECT("寄与度・寄与率!$L"&amp;INDEX(R:R,Q21)+1&amp;":$L87"),0)+INDEX(R:R,Q21))</f>
        <v>17</v>
      </c>
    </row>
    <row r="22" spans="1:18" ht="15.75" customHeight="1">
      <c r="A22" s="532" t="str">
        <f ca="1">IF(ISERROR(N22)=TRUE,"",INDEX(寄与度･寄与率浜松!B:B,'前年比寄与度順 ・浜松'!$R22)&amp;INDEX(寄与度･寄与率浜松!C:C,'前年比寄与度順 ・浜松'!R22)&amp;INDEX(寄与度･寄与率浜松!D:D,'前年比寄与度順 ・浜松'!R22)&amp;INDEX(寄与度･寄与率浜松!E:E,'前年比寄与度順 ・浜松'!R22))</f>
        <v>自動車等関係費</v>
      </c>
      <c r="B22" s="533"/>
      <c r="C22" s="533"/>
      <c r="D22" s="533"/>
      <c r="E22" s="533"/>
      <c r="F22" s="367">
        <f t="shared" ca="1" si="0"/>
        <v>1</v>
      </c>
      <c r="G22" s="374">
        <v>0.2</v>
      </c>
      <c r="H22" s="377">
        <f ca="1">IF(ISERROR($N22)=TRUE,"",INDEX(寄与度･寄与率浜松!G:G,'前年比寄与度順 ・浜松'!$R22))</f>
        <v>1099</v>
      </c>
      <c r="I22" s="382">
        <f ca="1">IF(ISERROR($N22)=TRUE,"",INDEX(寄与度･寄与率浜松!H:H,'前年比寄与度順 ・浜松'!$R22))</f>
        <v>104.2</v>
      </c>
      <c r="J22" s="382">
        <f ca="1">IF(ISERROR($N22)=TRUE,"",INDEX(寄与度･寄与率浜松!I:I,'前年比寄与度順 ・浜松'!$R22))</f>
        <v>106</v>
      </c>
      <c r="K22" s="388">
        <f ca="1">IF(ISERROR($N22)=TRUE,"",INDEX(寄与度･寄与率浜松!J:J,'前年比寄与度順 ・浜松'!$R22))</f>
        <v>1.7</v>
      </c>
      <c r="L22" s="393">
        <f ca="1">IF(ISERROR($N22)=TRUE,"",INDEX(寄与度･寄与率浜松!K:K,'前年比寄与度順 ・浜松'!$R22))</f>
        <v>0.19683582089552207</v>
      </c>
      <c r="M22" s="399">
        <f ca="1">IF(ISERROR($N22)=TRUE,"",INDEX(寄与度･寄与率浜松!L:L,'前年比寄与度順 ・浜松'!$R22))</f>
        <v>5.6238805970149164</v>
      </c>
      <c r="N22" s="403">
        <f>LARGE(寄与度･寄与率浜松!$K$1:$K$88,ROW(A18))</f>
        <v>0.19683582089552207</v>
      </c>
      <c r="O22" s="189">
        <f>COUNTIF($N$4:$N22,$N22)-1</f>
        <v>0</v>
      </c>
      <c r="P22" s="403">
        <f t="shared" si="1"/>
        <v>0.19683582089552207</v>
      </c>
      <c r="Q22" s="189" t="str">
        <f t="shared" si="2"/>
        <v/>
      </c>
      <c r="R22" s="189">
        <f ca="1">IF(Q22="",MATCH(N22,寄与度･寄与率浜松!$K$1:$K$88,0),MATCH(N22,INDIRECT("寄与度・寄与率!$L"&amp;INDEX(R:R,Q22)+1&amp;":$L87"),0)+INDEX(R:R,Q22))</f>
        <v>69</v>
      </c>
    </row>
    <row r="23" spans="1:18" ht="15.75" customHeight="1">
      <c r="A23" s="532" t="str">
        <f ca="1">IF(ISERROR(N23)=TRUE,"",INDEX(寄与度･寄与率浜松!B:B,'前年比寄与度順 ・浜松'!$R23)&amp;INDEX(寄与度･寄与率浜松!C:C,'前年比寄与度順 ・浜松'!R23)&amp;INDEX(寄与度･寄与率浜松!D:D,'前年比寄与度順 ・浜松'!R23)&amp;INDEX(寄与度･寄与率浜松!E:E,'前年比寄与度順 ・浜松'!R23))</f>
        <v>教養娯楽</v>
      </c>
      <c r="B23" s="533"/>
      <c r="C23" s="533"/>
      <c r="D23" s="533"/>
      <c r="E23" s="533"/>
      <c r="F23" s="367" t="str">
        <f t="shared" ca="1" si="0"/>
        <v/>
      </c>
      <c r="G23" s="374">
        <v>0.17</v>
      </c>
      <c r="H23" s="377">
        <f ca="1">IF(ISERROR($N23)=TRUE,"",INDEX(寄与度･寄与率浜松!G:G,'前年比寄与度順 ・浜松'!$R23))</f>
        <v>912</v>
      </c>
      <c r="I23" s="382">
        <f ca="1">IF(ISERROR($N23)=TRUE,"",INDEX(寄与度･寄与率浜松!H:H,'前年比寄与度順 ・浜松'!$R23))</f>
        <v>101.8</v>
      </c>
      <c r="J23" s="382">
        <f ca="1">IF(ISERROR($N23)=TRUE,"",INDEX(寄与度･寄与率浜松!I:I,'前年比寄与度順 ・浜松'!$R23))</f>
        <v>103.7</v>
      </c>
      <c r="K23" s="388">
        <f ca="1">IF(ISERROR($N23)=TRUE,"",INDEX(寄与度･寄与率浜松!J:J,'前年比寄与度順 ・浜松'!$R23))</f>
        <v>1.9</v>
      </c>
      <c r="L23" s="393">
        <f ca="1">IF(ISERROR($N23)=TRUE,"",INDEX(寄与度･寄与率浜松!K:K,'前年比寄与度順 ・浜松'!$R23))</f>
        <v>0.1724179104477617</v>
      </c>
      <c r="M23" s="399">
        <f ca="1">IF(ISERROR($N23)=TRUE,"",INDEX(寄与度･寄与率浜松!L:L,'前年比寄与度順 ・浜松'!$R23))</f>
        <v>4.9262260127931912</v>
      </c>
      <c r="N23" s="403">
        <f>LARGE(寄与度･寄与率浜松!$K$1:$K$88,ROW(A19))</f>
        <v>0.1724179104477617</v>
      </c>
      <c r="O23" s="189">
        <f>COUNTIF($N$4:$N23,$N23)-1</f>
        <v>0</v>
      </c>
      <c r="P23" s="403">
        <f t="shared" si="1"/>
        <v>0.1724179104477617</v>
      </c>
      <c r="Q23" s="189" t="str">
        <f t="shared" si="2"/>
        <v/>
      </c>
      <c r="R23" s="189">
        <f ca="1">IF(Q23="",MATCH(N23,寄与度･寄与率浜松!$K$1:$K$88,0),MATCH(N23,INDIRECT("寄与度・寄与率!$L"&amp;INDEX(R:R,Q23)+1&amp;":$L87"),0)+INDEX(R:R,Q23))</f>
        <v>77</v>
      </c>
    </row>
    <row r="24" spans="1:18" ht="15.75" customHeight="1">
      <c r="A24" s="532" t="str">
        <f ca="1">IF(ISERROR(N24)=TRUE,"",INDEX(寄与度･寄与率浜松!B:B,'前年比寄与度順 ・浜松'!$R24)&amp;INDEX(寄与度･寄与率浜松!C:C,'前年比寄与度順 ・浜松'!R24)&amp;INDEX(寄与度･寄与率浜松!D:D,'前年比寄与度順 ・浜松'!R24)&amp;INDEX(寄与度･寄与率浜松!E:E,'前年比寄与度順 ・浜松'!R24))</f>
        <v>外食</v>
      </c>
      <c r="B24" s="533"/>
      <c r="C24" s="533"/>
      <c r="D24" s="533"/>
      <c r="E24" s="533"/>
      <c r="F24" s="367">
        <f t="shared" ca="1" si="0"/>
        <v>1</v>
      </c>
      <c r="G24" s="374">
        <v>0.17</v>
      </c>
      <c r="H24" s="377">
        <f ca="1">IF(ISERROR($N24)=TRUE,"",INDEX(寄与度･寄与率浜松!G:G,'前年比寄与度順 ・浜松'!$R24))</f>
        <v>410</v>
      </c>
      <c r="I24" s="382">
        <f ca="1">IF(ISERROR($N24)=TRUE,"",INDEX(寄与度･寄与率浜松!H:H,'前年比寄与度順 ・浜松'!$R24))</f>
        <v>100.9</v>
      </c>
      <c r="J24" s="382">
        <f ca="1">IF(ISERROR($N24)=TRUE,"",INDEX(寄与度･寄与率浜松!I:I,'前年比寄与度順 ・浜松'!$R24))</f>
        <v>105</v>
      </c>
      <c r="K24" s="388">
        <f ca="1">IF(ISERROR($N24)=TRUE,"",INDEX(寄与度･寄与率浜松!J:J,'前年比寄与度順 ・浜松'!$R24))</f>
        <v>4.0999999999999996</v>
      </c>
      <c r="L24" s="393">
        <f ca="1">IF(ISERROR($N24)=TRUE,"",INDEX(寄与度･寄与率浜松!K:K,'前年比寄与度順 ・浜松'!$R24))</f>
        <v>0.16726368159203958</v>
      </c>
      <c r="M24" s="399">
        <f ca="1">IF(ISERROR($N24)=TRUE,"",INDEX(寄与度･寄与率浜松!L:L,'前年比寄与度順 ・浜松'!$R24))</f>
        <v>4.7789623312011305</v>
      </c>
      <c r="N24" s="403">
        <f>LARGE(寄与度･寄与率浜松!$K$1:$K$88,ROW(A20))</f>
        <v>0.16726368159203958</v>
      </c>
      <c r="O24" s="189">
        <f>COUNTIF($N$4:$N24,$N24)-1</f>
        <v>0</v>
      </c>
      <c r="P24" s="403">
        <f t="shared" si="1"/>
        <v>0.16726368159203958</v>
      </c>
      <c r="Q24" s="189" t="str">
        <f t="shared" si="2"/>
        <v/>
      </c>
      <c r="R24" s="189">
        <f ca="1">IF(Q24="",MATCH(N24,寄与度･寄与率浜松!$K$1:$K$88,0),MATCH(N24,INDIRECT("寄与度・寄与率!$L"&amp;INDEX(R:R,Q24)+1&amp;":$L87"),0)+INDEX(R:R,Q24))</f>
        <v>29</v>
      </c>
    </row>
    <row r="25" spans="1:18" ht="15.75" customHeight="1">
      <c r="A25" s="532" t="str">
        <f ca="1">IF(ISERROR(N25)=TRUE,"",INDEX(寄与度･寄与率浜松!B:B,'前年比寄与度順 ・浜松'!$R25)&amp;INDEX(寄与度･寄与率浜松!C:C,'前年比寄与度順 ・浜松'!R25)&amp;INDEX(寄与度･寄与率浜松!D:D,'前年比寄与度順 ・浜松'!R25)&amp;INDEX(寄与度･寄与率浜松!E:E,'前年比寄与度順 ・浜松'!R25))</f>
        <v>交通・通信</v>
      </c>
      <c r="B25" s="533"/>
      <c r="C25" s="533"/>
      <c r="D25" s="533"/>
      <c r="E25" s="533"/>
      <c r="F25" s="367" t="str">
        <f t="shared" ca="1" si="0"/>
        <v/>
      </c>
      <c r="G25" s="374">
        <v>0.17</v>
      </c>
      <c r="H25" s="377">
        <f ca="1">IF(ISERROR($N25)=TRUE,"",INDEX(寄与度･寄与率浜松!G:G,'前年比寄与度順 ・浜松'!$R25))</f>
        <v>1623</v>
      </c>
      <c r="I25" s="382">
        <f ca="1">IF(ISERROR($N25)=TRUE,"",INDEX(寄与度･寄与率浜松!H:H,'前年比寄与度順 ・浜松'!$R25))</f>
        <v>95.3</v>
      </c>
      <c r="J25" s="382">
        <f ca="1">IF(ISERROR($N25)=TRUE,"",INDEX(寄与度･寄与率浜松!I:I,'前年比寄与度順 ・浜松'!$R25))</f>
        <v>96.3</v>
      </c>
      <c r="K25" s="388">
        <f ca="1">IF(ISERROR($N25)=TRUE,"",INDEX(寄与度･寄与率浜松!J:J,'前年比寄与度順 ・浜松'!$R25))</f>
        <v>1.1000000000000001</v>
      </c>
      <c r="L25" s="393">
        <f ca="1">IF(ISERROR($N25)=TRUE,"",INDEX(寄与度･寄与率浜松!K:K,'前年比寄与度順 ・浜松'!$R25))</f>
        <v>0.16149253731343283</v>
      </c>
      <c r="M25" s="399">
        <f ca="1">IF(ISERROR($N25)=TRUE,"",INDEX(寄与度･寄与率浜松!L:L,'前年比寄与度順 ・浜松'!$R25))</f>
        <v>4.6140724946695091</v>
      </c>
      <c r="N25" s="403">
        <f>LARGE(寄与度･寄与率浜松!$K$1:$K$88,ROW(A21))</f>
        <v>0.16149253731343283</v>
      </c>
      <c r="O25" s="189">
        <f>COUNTIF($N$4:$N25,$N25)-1</f>
        <v>0</v>
      </c>
      <c r="P25" s="403">
        <f t="shared" si="1"/>
        <v>0.16149253731343283</v>
      </c>
      <c r="Q25" s="189" t="str">
        <f t="shared" si="2"/>
        <v/>
      </c>
      <c r="R25" s="189">
        <f ca="1">IF(Q25="",MATCH(N25,寄与度･寄与率浜松!$K$1:$K$88,0),MATCH(N25,INDIRECT("寄与度・寄与率!$L"&amp;INDEX(R:R,Q25)+1&amp;":$L87"),0)+INDEX(R:R,Q25))</f>
        <v>67</v>
      </c>
    </row>
    <row r="26" spans="1:18" ht="15.75" customHeight="1">
      <c r="A26" s="532" t="str">
        <f ca="1">IF(ISERROR(N26)=TRUE,"",INDEX(寄与度･寄与率浜松!B:B,'前年比寄与度順 ・浜松'!$R26)&amp;INDEX(寄与度･寄与率浜松!C:C,'前年比寄与度順 ・浜松'!R26)&amp;INDEX(寄与度･寄与率浜松!D:D,'前年比寄与度順 ・浜松'!R26)&amp;INDEX(寄与度･寄与率浜松!E:E,'前年比寄与度順 ・浜松'!R26))</f>
        <v>持家の帰属家賃を除く住居</v>
      </c>
      <c r="B26" s="533"/>
      <c r="C26" s="533"/>
      <c r="D26" s="533"/>
      <c r="E26" s="533"/>
      <c r="F26" s="367" t="str">
        <f t="shared" ca="1" si="0"/>
        <v/>
      </c>
      <c r="G26" s="374">
        <v>0.16</v>
      </c>
      <c r="H26" s="377">
        <f ca="1">IF(ISERROR($N26)=TRUE,"",INDEX(寄与度･寄与率浜松!G:G,'前年比寄与度順 ・浜松'!$R26))</f>
        <v>520</v>
      </c>
      <c r="I26" s="382">
        <f ca="1">IF(ISERROR($N26)=TRUE,"",INDEX(寄与度･寄与率浜松!H:H,'前年比寄与度順 ・浜松'!$R26))</f>
        <v>101.2</v>
      </c>
      <c r="J26" s="382">
        <f ca="1">IF(ISERROR($N26)=TRUE,"",INDEX(寄与度･寄与率浜松!I:I,'前年比寄与度順 ・浜松'!$R26))</f>
        <v>104.3</v>
      </c>
      <c r="K26" s="388">
        <f ca="1">IF(ISERROR($N26)=TRUE,"",INDEX(寄与度･寄与率浜松!J:J,'前年比寄与度順 ・浜松'!$R26))</f>
        <v>3.1</v>
      </c>
      <c r="L26" s="393">
        <f ca="1">IF(ISERROR($N26)=TRUE,"",INDEX(寄与度･寄与率浜松!K:K,'前年比寄与度順 ・浜松'!$R26))</f>
        <v>0.16039800995024847</v>
      </c>
      <c r="M26" s="399">
        <f ca="1">IF(ISERROR($N26)=TRUE,"",INDEX(寄与度･寄与率浜松!L:L,'前年比寄与度順 ・浜松'!$R26))</f>
        <v>4.5828002842928139</v>
      </c>
      <c r="N26" s="403">
        <f>LARGE(寄与度･寄与率浜松!$K$1:$K$88,ROW(A22))</f>
        <v>0.16039800995024847</v>
      </c>
      <c r="O26" s="189">
        <f>COUNTIF($N$4:$N26,$N26)-1</f>
        <v>0</v>
      </c>
      <c r="P26" s="403">
        <f t="shared" si="1"/>
        <v>0.16039800995024847</v>
      </c>
      <c r="Q26" s="189" t="str">
        <f t="shared" si="2"/>
        <v/>
      </c>
      <c r="R26" s="189">
        <f ca="1">IF(Q26="",MATCH(N26,寄与度･寄与率浜松!$K$1:$K$88,0),MATCH(N26,INDIRECT("寄与度・寄与率!$L"&amp;INDEX(R:R,Q26)+1&amp;":$L87"),0)+INDEX(R:R,Q26))</f>
        <v>32</v>
      </c>
    </row>
    <row r="27" spans="1:18" ht="15.75" customHeight="1">
      <c r="A27" s="532" t="str">
        <f ca="1">IF(ISERROR(N27)=TRUE,"",INDEX(寄与度･寄与率浜松!B:B,'前年比寄与度順 ・浜松'!$R27)&amp;INDEX(寄与度･寄与率浜松!C:C,'前年比寄与度順 ・浜松'!R27)&amp;INDEX(寄与度･寄与率浜松!D:D,'前年比寄与度順 ・浜松'!R27)&amp;INDEX(寄与度･寄与率浜松!E:E,'前年比寄与度順 ・浜松'!R27))</f>
        <v>穀類</v>
      </c>
      <c r="B27" s="533"/>
      <c r="C27" s="533"/>
      <c r="D27" s="533"/>
      <c r="E27" s="533"/>
      <c r="F27" s="367">
        <f t="shared" ca="1" si="0"/>
        <v>1</v>
      </c>
      <c r="G27" s="374">
        <v>0.15</v>
      </c>
      <c r="H27" s="377">
        <f ca="1">IF(ISERROR($N27)=TRUE,"",INDEX(寄与度･寄与率浜松!G:G,'前年比寄与度順 ・浜松'!$R27))</f>
        <v>222</v>
      </c>
      <c r="I27" s="382">
        <f ca="1">IF(ISERROR($N27)=TRUE,"",INDEX(寄与度･寄与率浜松!H:H,'前年比寄与度順 ・浜松'!$R27))</f>
        <v>98.4</v>
      </c>
      <c r="J27" s="382">
        <f ca="1">IF(ISERROR($N27)=TRUE,"",INDEX(寄与度･寄与率浜松!I:I,'前年比寄与度順 ・浜松'!$R27))</f>
        <v>104.9</v>
      </c>
      <c r="K27" s="388">
        <f ca="1">IF(ISERROR($N27)=TRUE,"",INDEX(寄与度･寄与率浜松!J:J,'前年比寄与度順 ・浜松'!$R27))</f>
        <v>6.7</v>
      </c>
      <c r="L27" s="393">
        <f ca="1">IF(ISERROR($N27)=TRUE,"",INDEX(寄与度･寄与率浜松!K:K,'前年比寄与度順 ・浜松'!$R27))</f>
        <v>0.14358208955223883</v>
      </c>
      <c r="M27" s="399">
        <f ca="1">IF(ISERROR($N27)=TRUE,"",INDEX(寄与度･寄与率浜松!L:L,'前年比寄与度順 ・浜松'!$R27))</f>
        <v>4.1023454157782524</v>
      </c>
      <c r="N27" s="403">
        <f>LARGE(寄与度･寄与率浜松!$K$1:$K$88,ROW(A23))</f>
        <v>0.14358208955223883</v>
      </c>
      <c r="O27" s="189">
        <f>COUNTIF($N$4:$N27,$N27)-1</f>
        <v>0</v>
      </c>
      <c r="P27" s="403">
        <f t="shared" si="1"/>
        <v>0.14358208955223883</v>
      </c>
      <c r="Q27" s="189" t="str">
        <f t="shared" si="2"/>
        <v/>
      </c>
      <c r="R27" s="189">
        <f ca="1">IF(Q27="",MATCH(N27,寄与度･寄与率浜松!$K$1:$K$88,0),MATCH(N27,INDIRECT("寄与度・寄与率!$L"&amp;INDEX(R:R,Q27)+1&amp;":$L87"),0)+INDEX(R:R,Q27))</f>
        <v>15</v>
      </c>
    </row>
    <row r="28" spans="1:18" ht="15.75" customHeight="1">
      <c r="A28" s="532" t="str">
        <f ca="1">IF(ISERROR(N28)=TRUE,"",INDEX(寄与度･寄与率浜松!B:B,'前年比寄与度順 ・浜松'!$R28)&amp;INDEX(寄与度･寄与率浜松!C:C,'前年比寄与度順 ・浜松'!R28)&amp;INDEX(寄与度･寄与率浜松!D:D,'前年比寄与度順 ・浜松'!R28)&amp;INDEX(寄与度･寄与率浜松!E:E,'前年比寄与度順 ・浜松'!R28))</f>
        <v>設備修繕・維持</v>
      </c>
      <c r="B28" s="533"/>
      <c r="C28" s="533"/>
      <c r="D28" s="533"/>
      <c r="E28" s="533"/>
      <c r="F28" s="367">
        <f t="shared" ca="1" si="0"/>
        <v>1</v>
      </c>
      <c r="G28" s="374">
        <v>0.13</v>
      </c>
      <c r="H28" s="377">
        <f ca="1">IF(ISERROR($N28)=TRUE,"",INDEX(寄与度･寄与率浜松!G:G,'前年比寄与度順 ・浜松'!$R28))</f>
        <v>345</v>
      </c>
      <c r="I28" s="382">
        <f ca="1">IF(ISERROR($N28)=TRUE,"",INDEX(寄与度･寄与率浜松!H:H,'前年比寄与度順 ・浜松'!$R28))</f>
        <v>101.2</v>
      </c>
      <c r="J28" s="382">
        <f ca="1">IF(ISERROR($N28)=TRUE,"",INDEX(寄与度･寄与率浜松!I:I,'前年比寄与度順 ・浜松'!$R28))</f>
        <v>104.9</v>
      </c>
      <c r="K28" s="388">
        <f ca="1">IF(ISERROR($N28)=TRUE,"",INDEX(寄与度･寄与率浜松!J:J,'前年比寄与度順 ・浜松'!$R28))</f>
        <v>3.7</v>
      </c>
      <c r="L28" s="393">
        <f ca="1">IF(ISERROR($N28)=TRUE,"",INDEX(寄与度･寄与率浜松!K:K,'前年比寄与度順 ・浜松'!$R28))</f>
        <v>0.12701492537313441</v>
      </c>
      <c r="M28" s="399">
        <f ca="1">IF(ISERROR($N28)=TRUE,"",INDEX(寄与度･寄与率浜松!L:L,'前年比寄与度順 ・浜松'!$R28))</f>
        <v>3.6289978678038404</v>
      </c>
      <c r="N28" s="403">
        <f>LARGE(寄与度･寄与率浜松!$K$1:$K$88,ROW(A24))</f>
        <v>0.12701492537313441</v>
      </c>
      <c r="O28" s="189">
        <f>COUNTIF($N$4:$N28,$N28)-1</f>
        <v>0</v>
      </c>
      <c r="P28" s="403">
        <f t="shared" si="1"/>
        <v>0.12701492537313441</v>
      </c>
      <c r="Q28" s="189" t="str">
        <f t="shared" si="2"/>
        <v/>
      </c>
      <c r="R28" s="189">
        <f ca="1">IF(Q28="",MATCH(N28,寄与度･寄与率浜松!$K$1:$K$88,0),MATCH(N28,INDIRECT("寄与度・寄与率!$L"&amp;INDEX(R:R,Q28)+1&amp;":$L87"),0)+INDEX(R:R,Q28))</f>
        <v>35</v>
      </c>
    </row>
    <row r="29" spans="1:18" ht="15.75" customHeight="1">
      <c r="A29" s="532" t="str">
        <f ca="1">IF(ISERROR(N29)=TRUE,"",INDEX(寄与度･寄与率浜松!B:B,'前年比寄与度順 ・浜松'!$R29)&amp;INDEX(寄与度･寄与率浜松!C:C,'前年比寄与度順 ・浜松'!R29)&amp;INDEX(寄与度･寄与率浜松!D:D,'前年比寄与度順 ・浜松'!R29)&amp;INDEX(寄与度･寄与率浜松!E:E,'前年比寄与度順 ・浜松'!R29))</f>
        <v>被服及び履物</v>
      </c>
      <c r="B29" s="533"/>
      <c r="C29" s="533"/>
      <c r="D29" s="533"/>
      <c r="E29" s="533"/>
      <c r="F29" s="367" t="str">
        <f t="shared" ca="1" si="0"/>
        <v/>
      </c>
      <c r="G29" s="374">
        <v>0.12</v>
      </c>
      <c r="H29" s="377">
        <f ca="1">IF(ISERROR($N29)=TRUE,"",INDEX(寄与度･寄与率浜松!G:G,'前年比寄与度順 ・浜松'!$R29))</f>
        <v>329</v>
      </c>
      <c r="I29" s="382">
        <f ca="1">IF(ISERROR($N29)=TRUE,"",INDEX(寄与度･寄与率浜松!H:H,'前年比寄与度順 ・浜松'!$R29))</f>
        <v>100.4</v>
      </c>
      <c r="J29" s="382">
        <f ca="1">IF(ISERROR($N29)=TRUE,"",INDEX(寄与度･寄与率浜松!I:I,'前年比寄与度順 ・浜松'!$R29))</f>
        <v>104.2</v>
      </c>
      <c r="K29" s="388">
        <f ca="1">IF(ISERROR($N29)=TRUE,"",INDEX(寄与度･寄与率浜松!J:J,'前年比寄与度順 ・浜松'!$R29))</f>
        <v>3.7</v>
      </c>
      <c r="L29" s="393">
        <f ca="1">IF(ISERROR($N29)=TRUE,"",INDEX(寄与度･寄与率浜松!K:K,'前年比寄与度順 ・浜松'!$R29))</f>
        <v>0.12439800995024868</v>
      </c>
      <c r="M29" s="399">
        <f ca="1">IF(ISERROR($N29)=TRUE,"",INDEX(寄与度･寄与率浜松!L:L,'前年比寄与度順 ・浜松'!$R29))</f>
        <v>3.5542288557213904</v>
      </c>
      <c r="N29" s="403">
        <f>LARGE(寄与度･寄与率浜松!$K$1:$K$88,ROW(A25))</f>
        <v>0.12439800995024868</v>
      </c>
      <c r="O29" s="189">
        <f>COUNTIF($N$4:$N29,$N29)-1</f>
        <v>0</v>
      </c>
      <c r="P29" s="403">
        <f t="shared" si="1"/>
        <v>0.12439800995024868</v>
      </c>
      <c r="Q29" s="189" t="str">
        <f t="shared" si="2"/>
        <v/>
      </c>
      <c r="R29" s="189">
        <f ca="1">IF(Q29="",MATCH(N29,寄与度･寄与率浜松!$K$1:$K$88,0),MATCH(N29,INDIRECT("寄与度・寄与率!$L"&amp;INDEX(R:R,Q29)+1&amp;":$L87"),0)+INDEX(R:R,Q29))</f>
        <v>51</v>
      </c>
    </row>
    <row r="30" spans="1:18" ht="15.75" customHeight="1">
      <c r="A30" s="532" t="str">
        <f ca="1">IF(ISERROR(N30)=TRUE,"",INDEX(寄与度･寄与率浜松!B:B,'前年比寄与度順 ・浜松'!$R30)&amp;INDEX(寄与度･寄与率浜松!C:C,'前年比寄与度順 ・浜松'!R30)&amp;INDEX(寄与度･寄与率浜松!D:D,'前年比寄与度順 ・浜松'!R30)&amp;INDEX(寄与度･寄与率浜松!E:E,'前年比寄与度順 ・浜松'!R30))</f>
        <v>教養娯楽用品</v>
      </c>
      <c r="B30" s="533"/>
      <c r="C30" s="533"/>
      <c r="D30" s="533"/>
      <c r="E30" s="533"/>
      <c r="F30" s="367">
        <f t="shared" ca="1" si="0"/>
        <v>1</v>
      </c>
      <c r="G30" s="374">
        <v>0.11</v>
      </c>
      <c r="H30" s="377">
        <f ca="1">IF(ISERROR($N30)=TRUE,"",INDEX(寄与度･寄与率浜松!G:G,'前年比寄与度順 ・浜松'!$R30))</f>
        <v>213</v>
      </c>
      <c r="I30" s="382">
        <f ca="1">IF(ISERROR($N30)=TRUE,"",INDEX(寄与度･寄与率浜松!H:H,'前年比寄与度順 ・浜松'!$R30))</f>
        <v>100.1</v>
      </c>
      <c r="J30" s="382">
        <f ca="1">IF(ISERROR($N30)=TRUE,"",INDEX(寄与度･寄与率浜松!I:I,'前年比寄与度順 ・浜松'!$R30))</f>
        <v>105.1</v>
      </c>
      <c r="K30" s="388">
        <f ca="1">IF(ISERROR($N30)=TRUE,"",INDEX(寄与度･寄与率浜松!J:J,'前年比寄与度順 ・浜松'!$R30))</f>
        <v>5</v>
      </c>
      <c r="L30" s="393">
        <f ca="1">IF(ISERROR($N30)=TRUE,"",INDEX(寄与度･寄与率浜松!K:K,'前年比寄与度順 ・浜松'!$R30))</f>
        <v>0.10597014925373134</v>
      </c>
      <c r="M30" s="399">
        <f ca="1">IF(ISERROR($N30)=TRUE,"",INDEX(寄与度･寄与率浜松!L:L,'前年比寄与度順 ・浜松'!$R30))</f>
        <v>3.0277185501066097</v>
      </c>
      <c r="N30" s="403">
        <f>LARGE(寄与度･寄与率浜松!$K$1:$K$88,ROW(A26))</f>
        <v>0.10597014925373134</v>
      </c>
      <c r="O30" s="189">
        <f>COUNTIF($N$4:$N30,$N30)-1</f>
        <v>0</v>
      </c>
      <c r="P30" s="403">
        <f t="shared" si="1"/>
        <v>0.10597014925373134</v>
      </c>
      <c r="Q30" s="189" t="str">
        <f t="shared" si="2"/>
        <v/>
      </c>
      <c r="R30" s="189">
        <f ca="1">IF(Q30="",MATCH(N30,寄与度･寄与率浜松!$K$1:$K$88,0),MATCH(N30,INDIRECT("寄与度・寄与率!$L"&amp;INDEX(R:R,Q30)+1&amp;":$L87"),0)+INDEX(R:R,Q30))</f>
        <v>79</v>
      </c>
    </row>
    <row r="31" spans="1:18" ht="15.75" customHeight="1">
      <c r="A31" s="532" t="str">
        <f ca="1">IF(ISERROR(N31)=TRUE,"",INDEX(寄与度･寄与率浜松!B:B,'前年比寄与度順 ・浜松'!$R31)&amp;INDEX(寄与度･寄与率浜松!C:C,'前年比寄与度順 ・浜松'!R31)&amp;INDEX(寄与度･寄与率浜松!D:D,'前年比寄与度順 ・浜松'!R31)&amp;INDEX(寄与度･寄与率浜松!E:E,'前年比寄与度順 ・浜松'!R31))</f>
        <v>菓子類</v>
      </c>
      <c r="B31" s="533"/>
      <c r="C31" s="533"/>
      <c r="D31" s="533"/>
      <c r="E31" s="533"/>
      <c r="F31" s="367">
        <f t="shared" ca="1" si="0"/>
        <v>1</v>
      </c>
      <c r="G31" s="374">
        <v>0.1</v>
      </c>
      <c r="H31" s="377">
        <f ca="1">IF(ISERROR($N31)=TRUE,"",INDEX(寄与度･寄与率浜松!G:G,'前年比寄与度順 ・浜松'!$R31))</f>
        <v>246</v>
      </c>
      <c r="I31" s="382">
        <f ca="1">IF(ISERROR($N31)=TRUE,"",INDEX(寄与度･寄与率浜松!H:H,'前年比寄与度順 ・浜松'!$R31))</f>
        <v>101</v>
      </c>
      <c r="J31" s="382">
        <f ca="1">IF(ISERROR($N31)=TRUE,"",INDEX(寄与度･寄与率浜松!I:I,'前年比寄与度順 ・浜松'!$R31))</f>
        <v>105.1</v>
      </c>
      <c r="K31" s="388">
        <f ca="1">IF(ISERROR($N31)=TRUE,"",INDEX(寄与度･寄与率浜松!J:J,'前年比寄与度順 ・浜松'!$R31))</f>
        <v>4</v>
      </c>
      <c r="L31" s="393">
        <f ca="1">IF(ISERROR($N31)=TRUE,"",INDEX(寄与度･寄与率浜松!K:K,'前年比寄与度順 ・浜松'!$R31))</f>
        <v>0.10035820895522374</v>
      </c>
      <c r="M31" s="399">
        <f ca="1">IF(ISERROR($N31)=TRUE,"",INDEX(寄与度･寄与率浜松!L:L,'前年比寄与度順 ・浜松'!$R31))</f>
        <v>2.8673773987206781</v>
      </c>
      <c r="N31" s="403">
        <f>LARGE(寄与度･寄与率浜松!$K$1:$K$88,ROW(A27))</f>
        <v>0.10035820895522374</v>
      </c>
      <c r="O31" s="189">
        <f>COUNTIF($N$4:$N31,$N31)-1</f>
        <v>0</v>
      </c>
      <c r="P31" s="403">
        <f t="shared" si="1"/>
        <v>0.10035820895522374</v>
      </c>
      <c r="Q31" s="189" t="str">
        <f t="shared" si="2"/>
        <v/>
      </c>
      <c r="R31" s="189">
        <f ca="1">IF(Q31="",MATCH(N31,寄与度･寄与率浜松!$K$1:$K$88,0),MATCH(N31,INDIRECT("寄与度・寄与率!$L"&amp;INDEX(R:R,Q31)+1&amp;":$L87"),0)+INDEX(R:R,Q31))</f>
        <v>25</v>
      </c>
    </row>
    <row r="32" spans="1:18" ht="15.75" customHeight="1">
      <c r="A32" s="532" t="str">
        <f ca="1">IF(ISERROR(N32)=TRUE,"",INDEX(寄与度･寄与率浜松!B:B,'前年比寄与度順 ・浜松'!$R32)&amp;INDEX(寄与度･寄与率浜松!C:C,'前年比寄与度順 ・浜松'!R32)&amp;INDEX(寄与度･寄与率浜松!D:D,'前年比寄与度順 ・浜松'!R32)&amp;INDEX(寄与度･寄与率浜松!E:E,'前年比寄与度順 ・浜松'!R32))</f>
        <v>家庭用耐久財</v>
      </c>
      <c r="B32" s="533"/>
      <c r="C32" s="533"/>
      <c r="D32" s="533"/>
      <c r="E32" s="533"/>
      <c r="F32" s="367">
        <f t="shared" ca="1" si="0"/>
        <v>1</v>
      </c>
      <c r="G32" s="374">
        <v>0.1</v>
      </c>
      <c r="H32" s="377">
        <f ca="1">IF(ISERROR($N32)=TRUE,"",INDEX(寄与度･寄与率浜松!G:G,'前年比寄与度順 ・浜松'!$R32))</f>
        <v>132</v>
      </c>
      <c r="I32" s="382">
        <f ca="1">IF(ISERROR($N32)=TRUE,"",INDEX(寄与度･寄与率浜松!H:H,'前年比寄与度順 ・浜松'!$R32))</f>
        <v>100.3</v>
      </c>
      <c r="J32" s="382">
        <f ca="1">IF(ISERROR($N32)=TRUE,"",INDEX(寄与度･寄与率浜松!I:I,'前年比寄与度順 ・浜松'!$R32))</f>
        <v>107.8</v>
      </c>
      <c r="K32" s="388">
        <f ca="1">IF(ISERROR($N32)=TRUE,"",INDEX(寄与度･寄与率浜松!J:J,'前年比寄与度順 ・浜松'!$R32))</f>
        <v>7.5</v>
      </c>
      <c r="L32" s="393">
        <f ca="1">IF(ISERROR($N32)=TRUE,"",INDEX(寄与度･寄与率浜松!K:K,'前年比寄与度順 ・浜松'!$R32))</f>
        <v>9.8507462686567168E-2</v>
      </c>
      <c r="M32" s="399">
        <f ca="1">IF(ISERROR($N32)=TRUE,"",INDEX(寄与度･寄与率浜松!L:L,'前年比寄与度順 ・浜松'!$R32))</f>
        <v>2.8144989339019189</v>
      </c>
      <c r="N32" s="403">
        <f>LARGE(寄与度･寄与率浜松!$K$1:$K$88,ROW(A28))</f>
        <v>9.8507462686567168E-2</v>
      </c>
      <c r="O32" s="189">
        <f>COUNTIF($N$4:$N32,$N32)-1</f>
        <v>0</v>
      </c>
      <c r="P32" s="403">
        <f t="shared" si="1"/>
        <v>9.8507462686567168E-2</v>
      </c>
      <c r="Q32" s="189" t="str">
        <f t="shared" si="2"/>
        <v/>
      </c>
      <c r="R32" s="189">
        <f ca="1">IF(Q32="",MATCH(N32,寄与度･寄与率浜松!$K$1:$K$88,0),MATCH(N32,INDIRECT("寄与度・寄与率!$L"&amp;INDEX(R:R,Q32)+1&amp;":$L87"),0)+INDEX(R:R,Q32))</f>
        <v>44</v>
      </c>
    </row>
    <row r="33" spans="1:18" ht="15.75" customHeight="1">
      <c r="A33" s="532" t="str">
        <f ca="1">IF(ISERROR(N33)=TRUE,"",INDEX(寄与度･寄与率浜松!B:B,'前年比寄与度順 ・浜松'!$R33)&amp;INDEX(寄与度･寄与率浜松!C:C,'前年比寄与度順 ・浜松'!R33)&amp;INDEX(寄与度･寄与率浜松!D:D,'前年比寄与度順 ・浜松'!R33)&amp;INDEX(寄与度･寄与率浜松!E:E,'前年比寄与度順 ・浜松'!R33))</f>
        <v>油脂・調味料</v>
      </c>
      <c r="B33" s="533"/>
      <c r="C33" s="533"/>
      <c r="D33" s="533"/>
      <c r="E33" s="533"/>
      <c r="F33" s="367">
        <f t="shared" ca="1" si="0"/>
        <v>1</v>
      </c>
      <c r="G33" s="374">
        <v>0.08</v>
      </c>
      <c r="H33" s="377">
        <f ca="1">IF(ISERROR($N33)=TRUE,"",INDEX(寄与度･寄与率浜松!G:G,'前年比寄与度順 ・浜松'!$R33))</f>
        <v>122</v>
      </c>
      <c r="I33" s="382">
        <f ca="1">IF(ISERROR($N33)=TRUE,"",INDEX(寄与度･寄与率浜松!H:H,'前年比寄与度順 ・浜松'!$R33))</f>
        <v>101.5</v>
      </c>
      <c r="J33" s="382">
        <f ca="1">IF(ISERROR($N33)=TRUE,"",INDEX(寄与度･寄与率浜松!I:I,'前年比寄与度順 ・浜松'!$R33))</f>
        <v>108</v>
      </c>
      <c r="K33" s="388">
        <f ca="1">IF(ISERROR($N33)=TRUE,"",INDEX(寄与度･寄与率浜松!J:J,'前年比寄与度順 ・浜松'!$R33))</f>
        <v>6.4</v>
      </c>
      <c r="L33" s="393">
        <f ca="1">IF(ISERROR($N33)=TRUE,"",INDEX(寄与度･寄与率浜松!K:K,'前年比寄与度順 ・浜松'!$R33))</f>
        <v>7.890547263681591E-2</v>
      </c>
      <c r="M33" s="399">
        <f ca="1">IF(ISERROR($N33)=TRUE,"",INDEX(寄与度･寄与率浜松!L:L,'前年比寄与度順 ・浜松'!$R33))</f>
        <v>2.2544420753375976</v>
      </c>
      <c r="N33" s="403">
        <f>LARGE(寄与度･寄与率浜松!$K$1:$K$88,ROW(A29))</f>
        <v>7.890547263681591E-2</v>
      </c>
      <c r="O33" s="189">
        <f>COUNTIF($N$4:$N33,$N33)-1</f>
        <v>0</v>
      </c>
      <c r="P33" s="403">
        <f t="shared" si="1"/>
        <v>7.890547263681591E-2</v>
      </c>
      <c r="Q33" s="189" t="str">
        <f t="shared" si="2"/>
        <v/>
      </c>
      <c r="R33" s="189">
        <f ca="1">IF(Q33="",MATCH(N33,寄与度･寄与率浜松!$K$1:$K$88,0),MATCH(N33,INDIRECT("寄与度・寄与率!$L"&amp;INDEX(R:R,Q33)+1&amp;":$L87"),0)+INDEX(R:R,Q33))</f>
        <v>24</v>
      </c>
    </row>
    <row r="34" spans="1:18" ht="15.75" customHeight="1">
      <c r="A34" s="532" t="str">
        <f ca="1">IF(ISERROR(N34)=TRUE,"",INDEX(寄与度･寄与率浜松!B:B,'前年比寄与度順 ・浜松'!$R34)&amp;INDEX(寄与度･寄与率浜松!C:C,'前年比寄与度順 ・浜松'!R34)&amp;INDEX(寄与度･寄与率浜松!D:D,'前年比寄与度順 ・浜松'!R34)&amp;INDEX(寄与度･寄与率浜松!E:E,'前年比寄与度順 ・浜松'!R34))</f>
        <v>家事雑貨</v>
      </c>
      <c r="B34" s="533"/>
      <c r="C34" s="533"/>
      <c r="D34" s="533"/>
      <c r="E34" s="533"/>
      <c r="F34" s="367">
        <f t="shared" ca="1" si="0"/>
        <v>1</v>
      </c>
      <c r="G34" s="374">
        <v>7.0000000000000007E-2</v>
      </c>
      <c r="H34" s="377">
        <f ca="1">IF(ISERROR($N34)=TRUE,"",INDEX(寄与度･寄与率浜松!G:G,'前年比寄与度順 ・浜松'!$R34))</f>
        <v>79</v>
      </c>
      <c r="I34" s="382">
        <f ca="1">IF(ISERROR($N34)=TRUE,"",INDEX(寄与度･寄与率浜松!H:H,'前年比寄与度順 ・浜松'!$R34))</f>
        <v>103.2</v>
      </c>
      <c r="J34" s="382">
        <f ca="1">IF(ISERROR($N34)=TRUE,"",INDEX(寄与度･寄与率浜松!I:I,'前年比寄与度順 ・浜松'!$R34))</f>
        <v>112.6</v>
      </c>
      <c r="K34" s="388">
        <f ca="1">IF(ISERROR($N34)=TRUE,"",INDEX(寄与度･寄与率浜松!J:J,'前年比寄与度順 ・浜松'!$R34))</f>
        <v>9.1</v>
      </c>
      <c r="L34" s="393">
        <f ca="1">IF(ISERROR($N34)=TRUE,"",INDEX(寄与度･寄与率浜松!K:K,'前年比寄与度順 ・浜松'!$R34))</f>
        <v>7.3890547263681536E-2</v>
      </c>
      <c r="M34" s="399">
        <f ca="1">IF(ISERROR($N34)=TRUE,"",INDEX(寄与度･寄与率浜松!L:L,'前年比寄与度順 ・浜松'!$R34))</f>
        <v>2.1111584932480438</v>
      </c>
      <c r="N34" s="403">
        <f>LARGE(寄与度･寄与率浜松!$K$1:$K$88,ROW(A30))</f>
        <v>7.3890547263681536E-2</v>
      </c>
      <c r="O34" s="189">
        <f>COUNTIF($N$4:$N34,$N34)-1</f>
        <v>0</v>
      </c>
      <c r="P34" s="403">
        <f t="shared" si="1"/>
        <v>7.3890547263681536E-2</v>
      </c>
      <c r="Q34" s="189" t="str">
        <f t="shared" si="2"/>
        <v/>
      </c>
      <c r="R34" s="189">
        <f ca="1">IF(Q34="",MATCH(N34,寄与度･寄与率浜松!$K$1:$K$88,0),MATCH(N34,INDIRECT("寄与度・寄与率!$L"&amp;INDEX(R:R,Q34)+1&amp;":$L87"),0)+INDEX(R:R,Q34))</f>
        <v>47</v>
      </c>
    </row>
    <row r="35" spans="1:18" ht="15.75" customHeight="1">
      <c r="A35" s="532" t="str">
        <f ca="1">IF(ISERROR(N35)=TRUE,"",INDEX(寄与度･寄与率浜松!B:B,'前年比寄与度順 ・浜松'!$R35)&amp;INDEX(寄与度･寄与率浜松!C:C,'前年比寄与度順 ・浜松'!R35)&amp;INDEX(寄与度･寄与率浜松!D:D,'前年比寄与度順 ・浜松'!R35)&amp;INDEX(寄与度･寄与率浜松!E:E,'前年比寄与度順 ・浜松'!R35))</f>
        <v>野菜・海藻</v>
      </c>
      <c r="B35" s="533"/>
      <c r="C35" s="533"/>
      <c r="D35" s="533"/>
      <c r="E35" s="533"/>
      <c r="F35" s="367" t="str">
        <f t="shared" ca="1" si="0"/>
        <v/>
      </c>
      <c r="G35" s="374">
        <v>0.05</v>
      </c>
      <c r="H35" s="377">
        <f ca="1">IF(ISERROR($N35)=TRUE,"",INDEX(寄与度･寄与率浜松!G:G,'前年比寄与度順 ・浜松'!$R35))</f>
        <v>293</v>
      </c>
      <c r="I35" s="382">
        <f ca="1">IF(ISERROR($N35)=TRUE,"",INDEX(寄与度･寄与率浜松!H:H,'前年比寄与度順 ・浜松'!$R35))</f>
        <v>99.6</v>
      </c>
      <c r="J35" s="382">
        <f ca="1">IF(ISERROR($N35)=TRUE,"",INDEX(寄与度･寄与率浜松!I:I,'前年比寄与度順 ・浜松'!$R35))</f>
        <v>101.4</v>
      </c>
      <c r="K35" s="388">
        <f ca="1">IF(ISERROR($N35)=TRUE,"",INDEX(寄与度･寄与率浜松!J:J,'前年比寄与度順 ・浜松'!$R35))</f>
        <v>1.8</v>
      </c>
      <c r="L35" s="393">
        <f ca="1">IF(ISERROR($N35)=TRUE,"",INDEX(寄与度･寄与率浜松!K:K,'前年比寄与度順 ・浜松'!$R35))</f>
        <v>5.2477611940298839E-2</v>
      </c>
      <c r="M35" s="399">
        <f ca="1">IF(ISERROR($N35)=TRUE,"",INDEX(寄与度･寄与率浜松!L:L,'前年比寄与度順 ・浜松'!$R35))</f>
        <v>1.4993603411513954</v>
      </c>
      <c r="N35" s="403">
        <f>LARGE(寄与度･寄与率浜松!$K$1:$K$88,ROW(A31))</f>
        <v>5.2477611940298839E-2</v>
      </c>
      <c r="O35" s="189">
        <f>COUNTIF($N$4:$N35,$N35)-1</f>
        <v>0</v>
      </c>
      <c r="P35" s="403">
        <f t="shared" si="1"/>
        <v>5.2477611940298839E-2</v>
      </c>
      <c r="Q35" s="189" t="str">
        <f t="shared" si="2"/>
        <v/>
      </c>
      <c r="R35" s="189">
        <f ca="1">IF(Q35="",MATCH(N35,寄与度･寄与率浜松!$K$1:$K$88,0),MATCH(N35,INDIRECT("寄与度・寄与率!$L"&amp;INDEX(R:R,Q35)+1&amp;":$L87"),0)+INDEX(R:R,Q35))</f>
        <v>20</v>
      </c>
    </row>
    <row r="36" spans="1:18" ht="15.75" customHeight="1">
      <c r="A36" s="532" t="str">
        <f ca="1">IF(ISERROR(N36)=TRUE,"",INDEX(寄与度･寄与率浜松!B:B,'前年比寄与度順 ・浜松'!$R36)&amp;INDEX(寄与度･寄与率浜松!C:C,'前年比寄与度順 ・浜松'!R36)&amp;INDEX(寄与度･寄与率浜松!D:D,'前年比寄与度順 ・浜松'!R36)&amp;INDEX(寄与度･寄与率浜松!E:E,'前年比寄与度順 ・浜松'!R36))</f>
        <v>家事用消耗品</v>
      </c>
      <c r="B36" s="533"/>
      <c r="C36" s="533"/>
      <c r="D36" s="533"/>
      <c r="E36" s="533"/>
      <c r="F36" s="367">
        <f t="shared" ca="1" si="0"/>
        <v>1</v>
      </c>
      <c r="G36" s="374">
        <v>0.05</v>
      </c>
      <c r="H36" s="377">
        <f ca="1">IF(ISERROR($N36)=TRUE,"",INDEX(寄与度･寄与率浜松!G:G,'前年比寄与度順 ・浜松'!$R36))</f>
        <v>115</v>
      </c>
      <c r="I36" s="382">
        <f ca="1">IF(ISERROR($N36)=TRUE,"",INDEX(寄与度･寄与率浜松!H:H,'前年比寄与度順 ・浜松'!$R36))</f>
        <v>100.8</v>
      </c>
      <c r="J36" s="382">
        <f ca="1">IF(ISERROR($N36)=TRUE,"",INDEX(寄与度･寄与率浜松!I:I,'前年比寄与度順 ・浜松'!$R36))</f>
        <v>105.3</v>
      </c>
      <c r="K36" s="388">
        <f ca="1">IF(ISERROR($N36)=TRUE,"",INDEX(寄与度･寄与率浜松!J:J,'前年比寄与度順 ・浜松'!$R36))</f>
        <v>4.5</v>
      </c>
      <c r="L36" s="393">
        <f ca="1">IF(ISERROR($N36)=TRUE,"",INDEX(寄与度･寄与率浜松!K:K,'前年比寄与度順 ・浜松'!$R36))</f>
        <v>5.1492537313432826E-2</v>
      </c>
      <c r="M36" s="399">
        <f ca="1">IF(ISERROR($N36)=TRUE,"",INDEX(寄与度･寄与率浜松!L:L,'前年比寄与度順 ・浜松'!$R36))</f>
        <v>1.4712153518123665</v>
      </c>
      <c r="N36" s="403">
        <f>LARGE(寄与度･寄与率浜松!$K$1:$K$88,ROW(A32))</f>
        <v>5.1492537313432826E-2</v>
      </c>
      <c r="O36" s="189">
        <f>COUNTIF($N$4:$N36,$N36)-1</f>
        <v>0</v>
      </c>
      <c r="P36" s="403">
        <f t="shared" si="1"/>
        <v>5.1492537313432826E-2</v>
      </c>
      <c r="Q36" s="189" t="str">
        <f t="shared" si="2"/>
        <v/>
      </c>
      <c r="R36" s="189">
        <f ca="1">IF(Q36="",MATCH(N36,寄与度･寄与率浜松!$K$1:$K$88,0),MATCH(N36,INDIRECT("寄与度・寄与率!$L"&amp;INDEX(R:R,Q36)+1&amp;":$L87"),0)+INDEX(R:R,Q36))</f>
        <v>48</v>
      </c>
    </row>
    <row r="37" spans="1:18" ht="15.75" customHeight="1">
      <c r="A37" s="532" t="str">
        <f ca="1">IF(ISERROR(N37)=TRUE,"",INDEX(寄与度･寄与率浜松!B:B,'前年比寄与度順 ・浜松'!$R37)&amp;INDEX(寄与度･寄与率浜松!C:C,'前年比寄与度順 ・浜松'!R37)&amp;INDEX(寄与度･寄与率浜松!D:D,'前年比寄与度順 ・浜松'!R37)&amp;INDEX(寄与度･寄与率浜松!E:E,'前年比寄与度順 ・浜松'!R37))</f>
        <v>履物類</v>
      </c>
      <c r="B37" s="533"/>
      <c r="C37" s="533"/>
      <c r="D37" s="533"/>
      <c r="E37" s="533"/>
      <c r="F37" s="367">
        <f t="shared" ca="1" si="0"/>
        <v>1</v>
      </c>
      <c r="G37" s="374">
        <v>0.04</v>
      </c>
      <c r="H37" s="377">
        <f ca="1">IF(ISERROR($N37)=TRUE,"",INDEX(寄与度･寄与率浜松!G:G,'前年比寄与度順 ・浜松'!$R37))</f>
        <v>47</v>
      </c>
      <c r="I37" s="382">
        <f ca="1">IF(ISERROR($N37)=TRUE,"",INDEX(寄与度･寄与率浜松!H:H,'前年比寄与度順 ・浜松'!$R37))</f>
        <v>99</v>
      </c>
      <c r="J37" s="382">
        <f ca="1">IF(ISERROR($N37)=TRUE,"",INDEX(寄与度･寄与率浜松!I:I,'前年比寄与度順 ・浜松'!$R37))</f>
        <v>108.4</v>
      </c>
      <c r="K37" s="388">
        <f ca="1">IF(ISERROR($N37)=TRUE,"",INDEX(寄与度･寄与率浜松!J:J,'前年比寄与度順 ・浜松'!$R37))</f>
        <v>9.5</v>
      </c>
      <c r="L37" s="393">
        <f ca="1">IF(ISERROR($N37)=TRUE,"",INDEX(寄与度･寄与率浜松!K:K,'前年比寄与度順 ・浜松'!$R37))</f>
        <v>4.3960199004975158E-2</v>
      </c>
      <c r="M37" s="399">
        <f ca="1">IF(ISERROR($N37)=TRUE,"",INDEX(寄与度･寄与率浜松!L:L,'前年比寄与度順 ・浜松'!$R37))</f>
        <v>1.256005685856433</v>
      </c>
      <c r="N37" s="403">
        <f>LARGE(寄与度･寄与率浜松!$K$1:$K$88,ROW(A33))</f>
        <v>4.3960199004975158E-2</v>
      </c>
      <c r="O37" s="189">
        <f>COUNTIF($N$4:$N37,$N37)-1</f>
        <v>0</v>
      </c>
      <c r="P37" s="403">
        <f t="shared" si="1"/>
        <v>4.3960199004975158E-2</v>
      </c>
      <c r="Q37" s="189" t="str">
        <f t="shared" si="2"/>
        <v/>
      </c>
      <c r="R37" s="189">
        <f ca="1">IF(Q37="",MATCH(N37,寄与度･寄与率浜松!$K$1:$K$88,0),MATCH(N37,INDIRECT("寄与度・寄与率!$L"&amp;INDEX(R:R,Q37)+1&amp;":$L87"),0)+INDEX(R:R,Q37))</f>
        <v>58</v>
      </c>
    </row>
    <row r="38" spans="1:18" ht="15.75" customHeight="1">
      <c r="A38" s="532" t="str">
        <f ca="1">IF(ISERROR(N38)=TRUE,"",INDEX(寄与度･寄与率浜松!B:B,'前年比寄与度順 ・浜松'!$R38)&amp;INDEX(寄与度･寄与率浜松!C:C,'前年比寄与度順 ・浜松'!R38)&amp;INDEX(寄与度･寄与率浜松!D:D,'前年比寄与度順 ・浜松'!R38)&amp;INDEX(寄与度･寄与率浜松!E:E,'前年比寄与度順 ・浜松'!R38))</f>
        <v>肉類</v>
      </c>
      <c r="B38" s="533"/>
      <c r="C38" s="533"/>
      <c r="D38" s="533"/>
      <c r="E38" s="533"/>
      <c r="F38" s="367">
        <f t="shared" ca="1" si="0"/>
        <v>1</v>
      </c>
      <c r="G38" s="374">
        <v>0.04</v>
      </c>
      <c r="H38" s="377">
        <f ca="1">IF(ISERROR($N38)=TRUE,"",INDEX(寄与度･寄与率浜松!G:G,'前年比寄与度順 ・浜松'!$R38))</f>
        <v>229</v>
      </c>
      <c r="I38" s="382">
        <f ca="1">IF(ISERROR($N38)=TRUE,"",INDEX(寄与度･寄与率浜松!H:H,'前年比寄与度順 ・浜松'!$R38))</f>
        <v>100.4</v>
      </c>
      <c r="J38" s="382">
        <f ca="1">IF(ISERROR($N38)=TRUE,"",INDEX(寄与度･寄与率浜松!I:I,'前年比寄与度順 ・浜松'!$R38))</f>
        <v>102.3</v>
      </c>
      <c r="K38" s="388">
        <f ca="1">IF(ISERROR($N38)=TRUE,"",INDEX(寄与度･寄与率浜松!J:J,'前年比寄与度順 ・浜松'!$R38))</f>
        <v>2</v>
      </c>
      <c r="L38" s="393">
        <f ca="1">IF(ISERROR($N38)=TRUE,"",INDEX(寄与度･寄与率浜松!K:K,'前年比寄与度順 ・浜松'!$R38))</f>
        <v>4.3293532338308266E-2</v>
      </c>
      <c r="M38" s="399">
        <f ca="1">IF(ISERROR($N38)=TRUE,"",INDEX(寄与度･寄与率浜松!L:L,'前年比寄与度順 ・浜松'!$R38))</f>
        <v>1.2369580668088076</v>
      </c>
      <c r="N38" s="403">
        <f>LARGE(寄与度･寄与率浜松!$K$1:$K$88,ROW(A34))</f>
        <v>4.3293532338308266E-2</v>
      </c>
      <c r="O38" s="189">
        <f>COUNTIF($N$4:$N38,$N38)-1</f>
        <v>0</v>
      </c>
      <c r="P38" s="403">
        <f t="shared" si="1"/>
        <v>4.3293532338308266E-2</v>
      </c>
      <c r="Q38" s="189" t="str">
        <f t="shared" si="2"/>
        <v/>
      </c>
      <c r="R38" s="189">
        <f ca="1">IF(Q38="",MATCH(N38,寄与度･寄与率浜松!$K$1:$K$88,0),MATCH(N38,INDIRECT("寄与度・寄与率!$L"&amp;INDEX(R:R,Q38)+1&amp;":$L87"),0)+INDEX(R:R,Q38))</f>
        <v>18</v>
      </c>
    </row>
    <row r="39" spans="1:18" ht="15.75" customHeight="1">
      <c r="A39" s="532" t="str">
        <f ca="1">IF(ISERROR(N39)=TRUE,"",INDEX(寄与度･寄与率浜松!B:B,'前年比寄与度順 ・浜松'!$R39)&amp;INDEX(寄与度･寄与率浜松!C:C,'前年比寄与度順 ・浜松'!R39)&amp;INDEX(寄与度･寄与率浜松!D:D,'前年比寄与度順 ・浜松'!R39)&amp;INDEX(寄与度･寄与率浜松!E:E,'前年比寄与度順 ・浜松'!R39))</f>
        <v>寝具類</v>
      </c>
      <c r="B39" s="533"/>
      <c r="C39" s="533"/>
      <c r="D39" s="533"/>
      <c r="E39" s="533"/>
      <c r="F39" s="367">
        <f t="shared" ca="1" si="0"/>
        <v>1</v>
      </c>
      <c r="G39" s="374">
        <v>0.04</v>
      </c>
      <c r="H39" s="377">
        <f ca="1">IF(ISERROR($N39)=TRUE,"",INDEX(寄与度･寄与率浜松!G:G,'前年比寄与度順 ・浜松'!$R39))</f>
        <v>35</v>
      </c>
      <c r="I39" s="382">
        <f ca="1">IF(ISERROR($N39)=TRUE,"",INDEX(寄与度･寄与率浜松!H:H,'前年比寄与度順 ・浜松'!$R39))</f>
        <v>98.4</v>
      </c>
      <c r="J39" s="382">
        <f ca="1">IF(ISERROR($N39)=TRUE,"",INDEX(寄与度･寄与率浜松!I:I,'前年比寄与度順 ・浜松'!$R39))</f>
        <v>110.8</v>
      </c>
      <c r="K39" s="388">
        <f ca="1">IF(ISERROR($N39)=TRUE,"",INDEX(寄与度･寄与率浜松!J:J,'前年比寄与度順 ・浜松'!$R39))</f>
        <v>12.6</v>
      </c>
      <c r="L39" s="393">
        <f ca="1">IF(ISERROR($N39)=TRUE,"",INDEX(寄与度･寄与率浜松!K:K,'前年比寄与度順 ・浜松'!$R39))</f>
        <v>4.3184079601990021E-2</v>
      </c>
      <c r="M39" s="399">
        <f ca="1">IF(ISERROR($N39)=TRUE,"",INDEX(寄与度･寄与率浜松!L:L,'前年比寄与度順 ・浜松'!$R39))</f>
        <v>1.2338308457711433</v>
      </c>
      <c r="N39" s="403">
        <f>LARGE(寄与度･寄与率浜松!$K$1:$K$88,ROW(A35))</f>
        <v>4.3184079601990021E-2</v>
      </c>
      <c r="O39" s="189">
        <f>COUNTIF($N$4:$N39,$N39)-1</f>
        <v>0</v>
      </c>
      <c r="P39" s="403">
        <f t="shared" si="1"/>
        <v>4.3184079601990021E-2</v>
      </c>
      <c r="Q39" s="189" t="str">
        <f t="shared" si="2"/>
        <v/>
      </c>
      <c r="R39" s="189">
        <f ca="1">IF(Q39="",MATCH(N39,寄与度･寄与率浜松!$K$1:$K$88,0),MATCH(N39,INDIRECT("寄与度・寄与率!$L"&amp;INDEX(R:R,Q39)+1&amp;":$L87"),0)+INDEX(R:R,Q39))</f>
        <v>46</v>
      </c>
    </row>
    <row r="40" spans="1:18" ht="15.75" customHeight="1">
      <c r="A40" s="532" t="str">
        <f ca="1">IF(ISERROR(N40)=TRUE,"",INDEX(寄与度･寄与率浜松!B:B,'前年比寄与度順 ・浜松'!$R40)&amp;INDEX(寄与度･寄与率浜松!C:C,'前年比寄与度順 ・浜松'!R40)&amp;INDEX(寄与度･寄与率浜松!D:D,'前年比寄与度順 ・浜松'!R40)&amp;INDEX(寄与度･寄与率浜松!E:E,'前年比寄与度順 ・浜松'!R40))</f>
        <v>シャツ・セーター・下着類</v>
      </c>
      <c r="B40" s="533"/>
      <c r="C40" s="533"/>
      <c r="D40" s="533"/>
      <c r="E40" s="533"/>
      <c r="F40" s="367">
        <f t="shared" ca="1" si="0"/>
        <v>1</v>
      </c>
      <c r="G40" s="374">
        <v>0.04</v>
      </c>
      <c r="H40" s="377">
        <f ca="1">IF(ISERROR($N40)=TRUE,"",INDEX(寄与度･寄与率浜松!G:G,'前年比寄与度順 ・浜松'!$R40))</f>
        <v>100</v>
      </c>
      <c r="I40" s="382">
        <f ca="1">IF(ISERROR($N40)=TRUE,"",INDEX(寄与度･寄与率浜松!H:H,'前年比寄与度順 ・浜松'!$R40))</f>
        <v>101.1</v>
      </c>
      <c r="J40" s="382">
        <f ca="1">IF(ISERROR($N40)=TRUE,"",INDEX(寄与度･寄与率浜松!I:I,'前年比寄与度順 ・浜松'!$R40))</f>
        <v>105.3</v>
      </c>
      <c r="K40" s="388">
        <f ca="1">IF(ISERROR($N40)=TRUE,"",INDEX(寄与度･寄与率浜松!J:J,'前年比寄与度順 ・浜松'!$R40))</f>
        <v>4.0999999999999996</v>
      </c>
      <c r="L40" s="393">
        <f ca="1">IF(ISERROR($N40)=TRUE,"",INDEX(寄与度･寄与率浜松!K:K,'前年比寄与度順 ・浜松'!$R40))</f>
        <v>4.1791044776119432E-2</v>
      </c>
      <c r="M40" s="399">
        <f ca="1">IF(ISERROR($N40)=TRUE,"",INDEX(寄与度･寄与率浜松!L:L,'前年比寄与度順 ・浜松'!$R40))</f>
        <v>1.1940298507462694</v>
      </c>
      <c r="N40" s="403">
        <f>LARGE(寄与度･寄与率浜松!$K$1:$K$88,ROW(A36))</f>
        <v>4.1791044776119432E-2</v>
      </c>
      <c r="O40" s="189">
        <f>COUNTIF($N$4:$N40,$N40)-1</f>
        <v>0</v>
      </c>
      <c r="P40" s="403">
        <f t="shared" si="1"/>
        <v>4.1791044776119432E-2</v>
      </c>
      <c r="Q40" s="189" t="str">
        <f t="shared" si="2"/>
        <v/>
      </c>
      <c r="R40" s="189">
        <f ca="1">IF(Q40="",MATCH(N40,寄与度･寄与率浜松!$K$1:$K$88,0),MATCH(N40,INDIRECT("寄与度・寄与率!$L"&amp;INDEX(R:R,Q40)+1&amp;":$L87"),0)+INDEX(R:R,Q40))</f>
        <v>55</v>
      </c>
    </row>
    <row r="41" spans="1:18" ht="15.75" customHeight="1">
      <c r="A41" s="532" t="str">
        <f ca="1">IF(ISERROR(N41)=TRUE,"",INDEX(寄与度･寄与率浜松!B:B,'前年比寄与度順 ・浜松'!$R41)&amp;INDEX(寄与度･寄与率浜松!C:C,'前年比寄与度順 ・浜松'!R41)&amp;INDEX(寄与度･寄与率浜松!D:D,'前年比寄与度順 ・浜松'!R41)&amp;INDEX(寄与度･寄与率浜松!E:E,'前年比寄与度順 ・浜松'!R41))</f>
        <v>生鮮野菜</v>
      </c>
      <c r="B41" s="533"/>
      <c r="C41" s="533"/>
      <c r="D41" s="533"/>
      <c r="E41" s="533"/>
      <c r="F41" s="367">
        <f t="shared" ca="1" si="0"/>
        <v>1</v>
      </c>
      <c r="G41" s="374">
        <v>0.04</v>
      </c>
      <c r="H41" s="377">
        <f ca="1">IF(ISERROR($N41)=TRUE,"",INDEX(寄与度･寄与率浜松!G:G,'前年比寄与度順 ・浜松'!$R41))</f>
        <v>192</v>
      </c>
      <c r="I41" s="382">
        <f ca="1">IF(ISERROR($N41)=TRUE,"",INDEX(寄与度･寄与率浜松!H:H,'前年比寄与度順 ・浜松'!$R41))</f>
        <v>99.1</v>
      </c>
      <c r="J41" s="382">
        <f ca="1">IF(ISERROR($N41)=TRUE,"",INDEX(寄与度･寄与率浜松!I:I,'前年比寄与度順 ・浜松'!$R41))</f>
        <v>101.1</v>
      </c>
      <c r="K41" s="388">
        <f ca="1">IF(ISERROR($N41)=TRUE,"",INDEX(寄与度･寄与率浜松!J:J,'前年比寄与度順 ・浜松'!$R41))</f>
        <v>2</v>
      </c>
      <c r="L41" s="393">
        <f ca="1">IF(ISERROR($N41)=TRUE,"",INDEX(寄与度･寄与率浜松!K:K,'前年比寄与度順 ・浜松'!$R41))</f>
        <v>3.8208955223880597E-2</v>
      </c>
      <c r="M41" s="399">
        <f ca="1">IF(ISERROR($N41)=TRUE,"",INDEX(寄与度･寄与率浜松!L:L,'前年比寄与度順 ・浜松'!$R41))</f>
        <v>1.091684434968017</v>
      </c>
      <c r="N41" s="403">
        <f>LARGE(寄与度･寄与率浜松!$K$1:$K$88,ROW(A37))</f>
        <v>3.8208955223880597E-2</v>
      </c>
      <c r="O41" s="189">
        <f>COUNTIF($N$4:$N41,$N41)-1</f>
        <v>0</v>
      </c>
      <c r="P41" s="403">
        <f t="shared" si="1"/>
        <v>3.8208955223880597E-2</v>
      </c>
      <c r="Q41" s="189" t="str">
        <f t="shared" si="2"/>
        <v/>
      </c>
      <c r="R41" s="189">
        <f ca="1">IF(Q41="",MATCH(N41,寄与度･寄与率浜松!$K$1:$K$88,0),MATCH(N41,INDIRECT("寄与度・寄与率!$L"&amp;INDEX(R:R,Q41)+1&amp;":$L87"),0)+INDEX(R:R,Q41))</f>
        <v>21</v>
      </c>
    </row>
    <row r="42" spans="1:18" ht="15.75" customHeight="1">
      <c r="A42" s="532" t="str">
        <f ca="1">IF(ISERROR(N42)=TRUE,"",INDEX(寄与度･寄与率浜松!B:B,'前年比寄与度順 ・浜松'!$R42)&amp;INDEX(寄与度･寄与率浜松!C:C,'前年比寄与度順 ・浜松'!R42)&amp;INDEX(寄与度･寄与率浜松!D:D,'前年比寄与度順 ・浜松'!R42)&amp;INDEX(寄与度･寄与率浜松!E:E,'前年比寄与度順 ・浜松'!R42))</f>
        <v>教養娯楽サービス</v>
      </c>
      <c r="B42" s="533"/>
      <c r="C42" s="533"/>
      <c r="D42" s="533"/>
      <c r="E42" s="533"/>
      <c r="F42" s="367">
        <f t="shared" ca="1" si="0"/>
        <v>1</v>
      </c>
      <c r="G42" s="374">
        <v>0.04</v>
      </c>
      <c r="H42" s="377">
        <f ca="1">IF(ISERROR($N42)=TRUE,"",INDEX(寄与度･寄与率浜松!G:G,'前年比寄与度順 ・浜松'!$R42))</f>
        <v>522</v>
      </c>
      <c r="I42" s="382">
        <f ca="1">IF(ISERROR($N42)=TRUE,"",INDEX(寄与度･寄与率浜松!H:H,'前年比寄与度順 ・浜松'!$R42))</f>
        <v>101.8</v>
      </c>
      <c r="J42" s="382">
        <f ca="1">IF(ISERROR($N42)=TRUE,"",INDEX(寄与度･寄与率浜松!I:I,'前年比寄与度順 ・浜松'!$R42))</f>
        <v>102.5</v>
      </c>
      <c r="K42" s="388">
        <f ca="1">IF(ISERROR($N42)=TRUE,"",INDEX(寄与度･寄与率浜松!J:J,'前年比寄与度順 ・浜松'!$R42))</f>
        <v>0.7</v>
      </c>
      <c r="L42" s="393">
        <f ca="1">IF(ISERROR($N42)=TRUE,"",INDEX(寄与度･寄与率浜松!K:K,'前年比寄与度順 ・浜松'!$R42))</f>
        <v>3.6358208955224028E-2</v>
      </c>
      <c r="M42" s="399">
        <f ca="1">IF(ISERROR($N42)=TRUE,"",INDEX(寄与度･寄与率浜松!L:L,'前年比寄与度順 ・浜松'!$R42))</f>
        <v>1.038805970149258</v>
      </c>
      <c r="N42" s="403">
        <f>LARGE(寄与度･寄与率浜松!$K$1:$K$88,ROW(A38))</f>
        <v>3.6358208955224028E-2</v>
      </c>
      <c r="O42" s="189">
        <f>COUNTIF($N$4:$N42,$N42)-1</f>
        <v>0</v>
      </c>
      <c r="P42" s="403">
        <f t="shared" si="1"/>
        <v>3.6358208955224028E-2</v>
      </c>
      <c r="Q42" s="189" t="str">
        <f t="shared" si="2"/>
        <v/>
      </c>
      <c r="R42" s="189">
        <f ca="1">IF(Q42="",MATCH(N42,寄与度･寄与率浜松!$K$1:$K$88,0),MATCH(N42,INDIRECT("寄与度・寄与率!$L"&amp;INDEX(R:R,Q42)+1&amp;":$L87"),0)+INDEX(R:R,Q42))</f>
        <v>81</v>
      </c>
    </row>
    <row r="43" spans="1:18" ht="15.75" customHeight="1">
      <c r="A43" s="532" t="str">
        <f ca="1">IF(ISERROR(N43)=TRUE,"",INDEX(寄与度･寄与率浜松!B:B,'前年比寄与度順 ・浜松'!$R43)&amp;INDEX(寄与度･寄与率浜松!C:C,'前年比寄与度順 ・浜松'!R43)&amp;INDEX(寄与度･寄与率浜松!D:D,'前年比寄与度順 ・浜松'!R43)&amp;INDEX(寄与度･寄与率浜松!E:E,'前年比寄与度順 ・浜松'!R43))</f>
        <v>果物</v>
      </c>
      <c r="B43" s="533"/>
      <c r="C43" s="533"/>
      <c r="D43" s="533"/>
      <c r="E43" s="533"/>
      <c r="F43" s="367" t="str">
        <f t="shared" ca="1" si="0"/>
        <v/>
      </c>
      <c r="G43" s="374">
        <v>0.04</v>
      </c>
      <c r="H43" s="377">
        <f ca="1">IF(ISERROR($N43)=TRUE,"",INDEX(寄与度･寄与率浜松!G:G,'前年比寄与度順 ・浜松'!$R43))</f>
        <v>96</v>
      </c>
      <c r="I43" s="382">
        <f ca="1">IF(ISERROR($N43)=TRUE,"",INDEX(寄与度･寄与率浜松!H:H,'前年比寄与度順 ・浜松'!$R43))</f>
        <v>100.5</v>
      </c>
      <c r="J43" s="382">
        <f ca="1">IF(ISERROR($N43)=TRUE,"",INDEX(寄与度･寄与率浜松!I:I,'前年比寄与度順 ・浜松'!$R43))</f>
        <v>104.3</v>
      </c>
      <c r="K43" s="388">
        <f ca="1">IF(ISERROR($N43)=TRUE,"",INDEX(寄与度･寄与率浜松!J:J,'前年比寄与度順 ・浜松'!$R43))</f>
        <v>3.8</v>
      </c>
      <c r="L43" s="393">
        <f ca="1">IF(ISERROR($N43)=TRUE,"",INDEX(寄与度･寄与率浜松!K:K,'前年比寄与度順 ・浜松'!$R43))</f>
        <v>3.6298507462686536E-2</v>
      </c>
      <c r="M43" s="399">
        <f ca="1">IF(ISERROR($N43)=TRUE,"",INDEX(寄与度･寄与率浜松!L:L,'前年比寄与度順 ・浜松'!$R43))</f>
        <v>1.0371002132196152</v>
      </c>
      <c r="N43" s="403">
        <f>LARGE(寄与度･寄与率浜松!$K$1:$K$88,ROW(A39))</f>
        <v>3.6298507462686536E-2</v>
      </c>
      <c r="O43" s="189">
        <f>COUNTIF($N$4:$N43,$N43)-1</f>
        <v>0</v>
      </c>
      <c r="P43" s="403">
        <f t="shared" si="1"/>
        <v>3.6298507462686536E-2</v>
      </c>
      <c r="Q43" s="189" t="str">
        <f t="shared" si="2"/>
        <v/>
      </c>
      <c r="R43" s="189">
        <f ca="1">IF(Q43="",MATCH(N43,寄与度･寄与率浜松!$K$1:$K$88,0),MATCH(N43,INDIRECT("寄与度・寄与率!$L"&amp;INDEX(R:R,Q43)+1&amp;":$L87"),0)+INDEX(R:R,Q43))</f>
        <v>22</v>
      </c>
    </row>
    <row r="44" spans="1:18" ht="15.75" customHeight="1">
      <c r="A44" s="532" t="str">
        <f ca="1">IF(ISERROR(N44)=TRUE,"",INDEX(寄与度･寄与率浜松!B:B,'前年比寄与度順 ・浜松'!$R44)&amp;INDEX(寄与度･寄与率浜松!C:C,'前年比寄与度順 ・浜松'!R44)&amp;INDEX(寄与度･寄与率浜松!D:D,'前年比寄与度順 ・浜松'!R44)&amp;INDEX(寄与度･寄与率浜松!E:E,'前年比寄与度順 ・浜松'!R44))</f>
        <v>生鮮果物</v>
      </c>
      <c r="B44" s="533"/>
      <c r="C44" s="533"/>
      <c r="D44" s="533"/>
      <c r="E44" s="533"/>
      <c r="F44" s="367">
        <f t="shared" ca="1" si="0"/>
        <v>1</v>
      </c>
      <c r="G44" s="374">
        <v>0.04</v>
      </c>
      <c r="H44" s="377">
        <f ca="1">IF(ISERROR($N44)=TRUE,"",INDEX(寄与度･寄与率浜松!G:G,'前年比寄与度順 ・浜松'!$R44))</f>
        <v>87</v>
      </c>
      <c r="I44" s="382">
        <f ca="1">IF(ISERROR($N44)=TRUE,"",INDEX(寄与度･寄与率浜松!H:H,'前年比寄与度順 ・浜松'!$R44))</f>
        <v>101.2</v>
      </c>
      <c r="J44" s="382">
        <f ca="1">IF(ISERROR($N44)=TRUE,"",INDEX(寄与度･寄与率浜松!I:I,'前年比寄与度順 ・浜松'!$R44))</f>
        <v>105.2</v>
      </c>
      <c r="K44" s="388">
        <f ca="1">IF(ISERROR($N44)=TRUE,"",INDEX(寄与度･寄与率浜松!J:J,'前年比寄与度順 ・浜松'!$R44))</f>
        <v>4</v>
      </c>
      <c r="L44" s="393">
        <f ca="1">IF(ISERROR($N44)=TRUE,"",INDEX(寄与度･寄与率浜松!K:K,'前年比寄与度順 ・浜松'!$R44))</f>
        <v>3.4626865671641791E-2</v>
      </c>
      <c r="M44" s="399">
        <f ca="1">IF(ISERROR($N44)=TRUE,"",INDEX(寄与度･寄与率浜松!L:L,'前年比寄与度順 ・浜松'!$R44))</f>
        <v>0.98933901918976541</v>
      </c>
      <c r="N44" s="403">
        <f>LARGE(寄与度･寄与率浜松!$K$1:$K$88,ROW(A40))</f>
        <v>3.4626865671641791E-2</v>
      </c>
      <c r="O44" s="189">
        <f>COUNTIF($N$4:$N44,$N44)-1</f>
        <v>0</v>
      </c>
      <c r="P44" s="403">
        <f t="shared" si="1"/>
        <v>3.4626865671641791E-2</v>
      </c>
      <c r="Q44" s="189" t="str">
        <f t="shared" si="2"/>
        <v/>
      </c>
      <c r="R44" s="189">
        <f ca="1">IF(Q44="",MATCH(N44,寄与度･寄与率浜松!$K$1:$K$88,0),MATCH(N44,INDIRECT("寄与度・寄与率!$L"&amp;INDEX(R:R,Q44)+1&amp;":$L87"),0)+INDEX(R:R,Q44))</f>
        <v>23</v>
      </c>
    </row>
    <row r="45" spans="1:18" ht="15.75" customHeight="1">
      <c r="A45" s="532" t="str">
        <f ca="1">IF(ISERROR(N45)=TRUE,"",INDEX(寄与度･寄与率浜松!B:B,'前年比寄与度順 ・浜松'!$R45)&amp;INDEX(寄与度･寄与率浜松!C:C,'前年比寄与度順 ・浜松'!R45)&amp;INDEX(寄与度･寄与率浜松!D:D,'前年比寄与度順 ・浜松'!R45)&amp;INDEX(寄与度･寄与率浜松!E:E,'前年比寄与度順 ・浜松'!R45))</f>
        <v>持家の帰属家賃を除く家賃</v>
      </c>
      <c r="B45" s="533"/>
      <c r="C45" s="533"/>
      <c r="D45" s="533"/>
      <c r="E45" s="533"/>
      <c r="F45" s="367" t="str">
        <f t="shared" ca="1" si="0"/>
        <v/>
      </c>
      <c r="G45" s="374">
        <v>0.03</v>
      </c>
      <c r="H45" s="377">
        <f ca="1">IF(ISERROR($N45)=TRUE,"",INDEX(寄与度･寄与率浜松!G:G,'前年比寄与度順 ・浜松'!$R45))</f>
        <v>175</v>
      </c>
      <c r="I45" s="382">
        <f ca="1">IF(ISERROR($N45)=TRUE,"",INDEX(寄与度･寄与率浜松!H:H,'前年比寄与度順 ・浜松'!$R45))</f>
        <v>101.3</v>
      </c>
      <c r="J45" s="382">
        <f ca="1">IF(ISERROR($N45)=TRUE,"",INDEX(寄与度･寄与率浜松!I:I,'前年比寄与度順 ・浜松'!$R45))</f>
        <v>103.1</v>
      </c>
      <c r="K45" s="388">
        <f ca="1">IF(ISERROR($N45)=TRUE,"",INDEX(寄与度･寄与率浜松!J:J,'前年比寄与度順 ・浜松'!$R45))</f>
        <v>1.8</v>
      </c>
      <c r="L45" s="393">
        <f ca="1">IF(ISERROR($N45)=TRUE,"",INDEX(寄与度･寄与率浜松!K:K,'前年比寄与度順 ・浜松'!$R45))</f>
        <v>3.1343283582089501E-2</v>
      </c>
      <c r="M45" s="399">
        <f ca="1">IF(ISERROR($N45)=TRUE,"",INDEX(寄与度･寄与率浜松!L:L,'前年比寄与度順 ・浜松'!$R45))</f>
        <v>0.89552238805969997</v>
      </c>
      <c r="N45" s="403">
        <f>LARGE(寄与度･寄与率浜松!$K$1:$K$88,ROW(A41))</f>
        <v>3.1343283582089501E-2</v>
      </c>
      <c r="O45" s="189">
        <f>COUNTIF($N$4:$N45,$N45)-1</f>
        <v>0</v>
      </c>
      <c r="P45" s="403">
        <f t="shared" si="1"/>
        <v>3.1343283582089501E-2</v>
      </c>
      <c r="Q45" s="189" t="str">
        <f t="shared" si="2"/>
        <v/>
      </c>
      <c r="R45" s="189">
        <f ca="1">IF(Q45="",MATCH(N45,寄与度･寄与率浜松!$K$1:$K$88,0),MATCH(N45,INDIRECT("寄与度・寄与率!$L"&amp;INDEX(R:R,Q45)+1&amp;":$L87"),0)+INDEX(R:R,Q45))</f>
        <v>34</v>
      </c>
    </row>
    <row r="46" spans="1:18" ht="15.75" customHeight="1">
      <c r="A46" s="532" t="str">
        <f ca="1">IF(ISERROR(N46)=TRUE,"",INDEX(寄与度･寄与率浜松!B:B,'前年比寄与度順 ・浜松'!$R46)&amp;INDEX(寄与度･寄与率浜松!C:C,'前年比寄与度順 ・浜松'!R46)&amp;INDEX(寄与度･寄与率浜松!D:D,'前年比寄与度順 ・浜松'!R46)&amp;INDEX(寄与度･寄与率浜松!E:E,'前年比寄与度順 ・浜松'!R46))</f>
        <v>諸雑費</v>
      </c>
      <c r="B46" s="533"/>
      <c r="C46" s="533"/>
      <c r="D46" s="533"/>
      <c r="E46" s="533"/>
      <c r="F46" s="367" t="str">
        <f t="shared" ca="1" si="0"/>
        <v/>
      </c>
      <c r="G46" s="374">
        <v>0.03</v>
      </c>
      <c r="H46" s="377">
        <f ca="1">IF(ISERROR($N46)=TRUE,"",INDEX(寄与度･寄与率浜松!G:G,'前年比寄与度順 ・浜松'!$R46))</f>
        <v>626</v>
      </c>
      <c r="I46" s="382">
        <f ca="1">IF(ISERROR($N46)=TRUE,"",INDEX(寄与度･寄与率浜松!H:H,'前年比寄与度順 ・浜松'!$R46))</f>
        <v>100.9</v>
      </c>
      <c r="J46" s="382">
        <f ca="1">IF(ISERROR($N46)=TRUE,"",INDEX(寄与度･寄与率浜松!I:I,'前年比寄与度順 ・浜松'!$R46))</f>
        <v>101.4</v>
      </c>
      <c r="K46" s="388">
        <f ca="1">IF(ISERROR($N46)=TRUE,"",INDEX(寄与度･寄与率浜松!J:J,'前年比寄与度順 ・浜松'!$R46))</f>
        <v>0.5</v>
      </c>
      <c r="L46" s="393">
        <f ca="1">IF(ISERROR($N46)=TRUE,"",INDEX(寄与度･寄与率浜松!K:K,'前年比寄与度順 ・浜松'!$R46))</f>
        <v>3.1144278606965174E-2</v>
      </c>
      <c r="M46" s="399">
        <f ca="1">IF(ISERROR($N46)=TRUE,"",INDEX(寄与度･寄与率浜松!L:L,'前年比寄与度順 ・浜松'!$R46))</f>
        <v>0.88983653162757648</v>
      </c>
      <c r="N46" s="403">
        <f>LARGE(寄与度･寄与率浜松!$K$1:$K$88,ROW(A42))</f>
        <v>3.1144278606965174E-2</v>
      </c>
      <c r="O46" s="189">
        <f>COUNTIF($N$4:$N46,$N46)-1</f>
        <v>0</v>
      </c>
      <c r="P46" s="403">
        <f t="shared" si="1"/>
        <v>3.1144278606965174E-2</v>
      </c>
      <c r="Q46" s="189" t="str">
        <f t="shared" si="2"/>
        <v/>
      </c>
      <c r="R46" s="189">
        <f ca="1">IF(Q46="",MATCH(N46,寄与度･寄与率浜松!$K$1:$K$88,0),MATCH(N46,INDIRECT("寄与度・寄与率!$L"&amp;INDEX(R:R,Q46)+1&amp;":$L87"),0)+INDEX(R:R,Q46))</f>
        <v>83</v>
      </c>
    </row>
    <row r="47" spans="1:18" ht="15.75" customHeight="1">
      <c r="A47" s="532" t="str">
        <f ca="1">IF(ISERROR(N47)=TRUE,"",INDEX(寄与度･寄与率浜松!B:B,'前年比寄与度順 ・浜松'!$R47)&amp;INDEX(寄与度･寄与率浜松!C:C,'前年比寄与度順 ・浜松'!R47)&amp;INDEX(寄与度･寄与率浜松!D:D,'前年比寄与度順 ・浜松'!R47)&amp;INDEX(寄与度･寄与率浜松!E:E,'前年比寄与度順 ・浜松'!R47))</f>
        <v>他の光熱</v>
      </c>
      <c r="B47" s="533"/>
      <c r="C47" s="533"/>
      <c r="D47" s="533"/>
      <c r="E47" s="533"/>
      <c r="F47" s="367">
        <f t="shared" ca="1" si="0"/>
        <v>1</v>
      </c>
      <c r="G47" s="374">
        <v>0.03</v>
      </c>
      <c r="H47" s="377">
        <f ca="1">IF(ISERROR($N47)=TRUE,"",INDEX(寄与度･寄与率浜松!G:G,'前年比寄与度順 ・浜松'!$R47))</f>
        <v>19</v>
      </c>
      <c r="I47" s="382">
        <f ca="1">IF(ISERROR($N47)=TRUE,"",INDEX(寄与度･寄与率浜松!H:H,'前年比寄与度順 ・浜松'!$R47))</f>
        <v>119.2</v>
      </c>
      <c r="J47" s="382">
        <f ca="1">IF(ISERROR($N47)=TRUE,"",INDEX(寄与度･寄与率浜松!I:I,'前年比寄与度順 ・浜松'!$R47))</f>
        <v>135</v>
      </c>
      <c r="K47" s="388">
        <f ca="1">IF(ISERROR($N47)=TRUE,"",INDEX(寄与度･寄与率浜松!J:J,'前年比寄与度順 ・浜松'!$R47))</f>
        <v>13.3</v>
      </c>
      <c r="L47" s="393">
        <f ca="1">IF(ISERROR($N47)=TRUE,"",INDEX(寄与度･寄与率浜松!K:K,'前年比寄与度順 ・浜松'!$R47))</f>
        <v>2.9870646766169146E-2</v>
      </c>
      <c r="M47" s="399">
        <f ca="1">IF(ISERROR($N47)=TRUE,"",INDEX(寄与度･寄与率浜松!L:L,'前年比寄与度順 ・浜松'!$R47))</f>
        <v>0.85344705046197566</v>
      </c>
      <c r="N47" s="403">
        <f>LARGE(寄与度･寄与率浜松!$K$1:$K$88,ROW(A43))</f>
        <v>2.9870646766169146E-2</v>
      </c>
      <c r="O47" s="189">
        <f>COUNTIF($N$4:$N47,$N47)-1</f>
        <v>0</v>
      </c>
      <c r="P47" s="403">
        <f t="shared" si="1"/>
        <v>2.9870646766169146E-2</v>
      </c>
      <c r="Q47" s="189" t="str">
        <f t="shared" si="2"/>
        <v/>
      </c>
      <c r="R47" s="189">
        <f ca="1">IF(Q47="",MATCH(N47,寄与度･寄与率浜松!$K$1:$K$88,0),MATCH(N47,INDIRECT("寄与度・寄与率!$L"&amp;INDEX(R:R,Q47)+1&amp;":$L87"),0)+INDEX(R:R,Q47))</f>
        <v>40</v>
      </c>
    </row>
    <row r="48" spans="1:18" ht="15.75" customHeight="1">
      <c r="A48" s="532" t="str">
        <f ca="1">IF(ISERROR(N48)=TRUE,"",INDEX(寄与度･寄与率浜松!B:B,'前年比寄与度順 ・浜松'!$R48)&amp;INDEX(寄与度･寄与率浜松!C:C,'前年比寄与度順 ・浜松'!R48)&amp;INDEX(寄与度･寄与率浜松!D:D,'前年比寄与度順 ・浜松'!R48)&amp;INDEX(寄与度･寄与率浜松!E:E,'前年比寄与度順 ・浜松'!R48))</f>
        <v>シャツ・セーター類</v>
      </c>
      <c r="B48" s="533"/>
      <c r="C48" s="533"/>
      <c r="D48" s="533"/>
      <c r="E48" s="533"/>
      <c r="F48" s="367" t="str">
        <f t="shared" ca="1" si="0"/>
        <v/>
      </c>
      <c r="G48" s="374">
        <v>0.03</v>
      </c>
      <c r="H48" s="377">
        <f ca="1">IF(ISERROR($N48)=TRUE,"",INDEX(寄与度･寄与率浜松!G:G,'前年比寄与度順 ・浜松'!$R48))</f>
        <v>68</v>
      </c>
      <c r="I48" s="382">
        <f ca="1">IF(ISERROR($N48)=TRUE,"",INDEX(寄与度･寄与率浜松!H:H,'前年比寄与度順 ・浜松'!$R48))</f>
        <v>100.8</v>
      </c>
      <c r="J48" s="382">
        <f ca="1">IF(ISERROR($N48)=TRUE,"",INDEX(寄与度･寄与率浜松!I:I,'前年比寄与度順 ・浜松'!$R48))</f>
        <v>105.2</v>
      </c>
      <c r="K48" s="388">
        <f ca="1">IF(ISERROR($N48)=TRUE,"",INDEX(寄与度･寄与率浜松!J:J,'前年比寄与度順 ・浜松'!$R48))</f>
        <v>4.3</v>
      </c>
      <c r="L48" s="393">
        <f ca="1">IF(ISERROR($N48)=TRUE,"",INDEX(寄与度･寄与率浜松!K:K,'前年比寄与度順 ・浜松'!$R48))</f>
        <v>2.9771144278607005E-2</v>
      </c>
      <c r="M48" s="399">
        <f ca="1">IF(ISERROR($N48)=TRUE,"",INDEX(寄与度･寄与率浜松!L:L,'前年比寄与度順 ・浜松'!$R48))</f>
        <v>0.85060412224591442</v>
      </c>
      <c r="N48" s="403">
        <f>LARGE(寄与度･寄与率浜松!$K$1:$K$88,ROW(A44))</f>
        <v>2.9771144278607005E-2</v>
      </c>
      <c r="O48" s="189">
        <f>COUNTIF($N$4:$N48,$N48)-1</f>
        <v>0</v>
      </c>
      <c r="P48" s="403">
        <f t="shared" si="1"/>
        <v>2.9771144278607005E-2</v>
      </c>
      <c r="Q48" s="189" t="str">
        <f t="shared" si="2"/>
        <v/>
      </c>
      <c r="R48" s="189">
        <f ca="1">IF(Q48="",MATCH(N48,寄与度･寄与率浜松!$K$1:$K$88,0),MATCH(N48,INDIRECT("寄与度・寄与率!$L"&amp;INDEX(R:R,Q48)+1&amp;":$L87"),0)+INDEX(R:R,Q48))</f>
        <v>56</v>
      </c>
    </row>
    <row r="49" spans="1:18" ht="15.75" customHeight="1">
      <c r="A49" s="532" t="str">
        <f ca="1">IF(ISERROR(N49)=TRUE,"",INDEX(寄与度･寄与率浜松!B:B,'前年比寄与度順 ・浜松'!$R49)&amp;INDEX(寄与度･寄与率浜松!C:C,'前年比寄与度順 ・浜松'!R49)&amp;INDEX(寄与度･寄与率浜松!D:D,'前年比寄与度順 ・浜松'!R49)&amp;INDEX(寄与度･寄与率浜松!E:E,'前年比寄与度順 ・浜松'!R49))</f>
        <v>酒類</v>
      </c>
      <c r="B49" s="533"/>
      <c r="C49" s="533"/>
      <c r="D49" s="533"/>
      <c r="E49" s="533"/>
      <c r="F49" s="367">
        <f t="shared" ca="1" si="0"/>
        <v>1</v>
      </c>
      <c r="G49" s="374">
        <v>0.03</v>
      </c>
      <c r="H49" s="377">
        <f ca="1">IF(ISERROR($N49)=TRUE,"",INDEX(寄与度･寄与率浜松!G:G,'前年比寄与度順 ・浜松'!$R49))</f>
        <v>79</v>
      </c>
      <c r="I49" s="382">
        <f ca="1">IF(ISERROR($N49)=TRUE,"",INDEX(寄与度･寄与率浜松!H:H,'前年比寄与度順 ・浜松'!$R49))</f>
        <v>99.6</v>
      </c>
      <c r="J49" s="382">
        <f ca="1">IF(ISERROR($N49)=TRUE,"",INDEX(寄与度･寄与率浜松!I:I,'前年比寄与度順 ・浜松'!$R49))</f>
        <v>103</v>
      </c>
      <c r="K49" s="388">
        <f ca="1">IF(ISERROR($N49)=TRUE,"",INDEX(寄与度･寄与率浜松!J:J,'前年比寄与度順 ・浜松'!$R49))</f>
        <v>3.4</v>
      </c>
      <c r="L49" s="393">
        <f ca="1">IF(ISERROR($N49)=TRUE,"",INDEX(寄与度･寄与率浜松!K:K,'前年比寄与度順 ・浜松'!$R49))</f>
        <v>2.6726368159204025E-2</v>
      </c>
      <c r="M49" s="399">
        <f ca="1">IF(ISERROR($N49)=TRUE,"",INDEX(寄与度･寄与率浜松!L:L,'前年比寄与度順 ・浜松'!$R49))</f>
        <v>0.76361051883440068</v>
      </c>
      <c r="N49" s="403">
        <f>LARGE(寄与度･寄与率浜松!$K$1:$K$88,ROW(A45))</f>
        <v>2.6726368159204025E-2</v>
      </c>
      <c r="O49" s="189">
        <f>COUNTIF($N$4:$N49,$N49)-1</f>
        <v>0</v>
      </c>
      <c r="P49" s="403">
        <f t="shared" si="1"/>
        <v>2.6726368159204025E-2</v>
      </c>
      <c r="Q49" s="189" t="str">
        <f t="shared" si="2"/>
        <v/>
      </c>
      <c r="R49" s="189">
        <f ca="1">IF(Q49="",MATCH(N49,寄与度･寄与率浜松!$K$1:$K$88,0),MATCH(N49,INDIRECT("寄与度・寄与率!$L"&amp;INDEX(R:R,Q49)+1&amp;":$L87"),0)+INDEX(R:R,Q49))</f>
        <v>28</v>
      </c>
    </row>
    <row r="50" spans="1:18" ht="15.75" customHeight="1">
      <c r="A50" s="532" t="str">
        <f ca="1">IF(ISERROR(N50)=TRUE,"",INDEX(寄与度･寄与率浜松!B:B,'前年比寄与度順 ・浜松'!$R50)&amp;INDEX(寄与度･寄与率浜松!C:C,'前年比寄与度順 ・浜松'!R50)&amp;INDEX(寄与度･寄与率浜松!D:D,'前年比寄与度順 ・浜松'!R50)&amp;INDEX(寄与度･寄与率浜松!E:E,'前年比寄与度順 ・浜松'!R50))</f>
        <v>身の回り用品</v>
      </c>
      <c r="B50" s="533"/>
      <c r="C50" s="533"/>
      <c r="D50" s="533"/>
      <c r="E50" s="533"/>
      <c r="F50" s="367">
        <f t="shared" ca="1" si="0"/>
        <v>1</v>
      </c>
      <c r="G50" s="374">
        <v>0.02</v>
      </c>
      <c r="H50" s="377">
        <f ca="1">IF(ISERROR($N50)=TRUE,"",INDEX(寄与度･寄与率浜松!G:G,'前年比寄与度順 ・浜松'!$R50))</f>
        <v>59</v>
      </c>
      <c r="I50" s="382">
        <f ca="1">IF(ISERROR($N50)=TRUE,"",INDEX(寄与度･寄与率浜松!H:H,'前年比寄与度順 ・浜松'!$R50))</f>
        <v>103.1</v>
      </c>
      <c r="J50" s="382">
        <f ca="1">IF(ISERROR($N50)=TRUE,"",INDEX(寄与度･寄与率浜松!I:I,'前年比寄与度順 ・浜松'!$R50))</f>
        <v>107.3</v>
      </c>
      <c r="K50" s="388">
        <f ca="1">IF(ISERROR($N50)=TRUE,"",INDEX(寄与度･寄与率浜松!J:J,'前年比寄与度順 ・浜松'!$R50))</f>
        <v>4.0999999999999996</v>
      </c>
      <c r="L50" s="393">
        <f ca="1">IF(ISERROR($N50)=TRUE,"",INDEX(寄与度･寄与率浜松!K:K,'前年比寄与度順 ・浜松'!$R50))</f>
        <v>2.4656716417910465E-2</v>
      </c>
      <c r="M50" s="399">
        <f ca="1">IF(ISERROR($N50)=TRUE,"",INDEX(寄与度･寄与率浜松!L:L,'前年比寄与度順 ・浜松'!$R50))</f>
        <v>0.70447761194029901</v>
      </c>
      <c r="N50" s="403">
        <f>LARGE(寄与度･寄与率浜松!$K$1:$K$88,ROW(A46))</f>
        <v>2.4656716417910465E-2</v>
      </c>
      <c r="O50" s="189">
        <f>COUNTIF($N$4:$N50,$N50)-1</f>
        <v>0</v>
      </c>
      <c r="P50" s="403">
        <f t="shared" si="1"/>
        <v>2.4656716417910465E-2</v>
      </c>
      <c r="Q50" s="189" t="str">
        <f t="shared" si="2"/>
        <v/>
      </c>
      <c r="R50" s="189">
        <f ca="1">IF(Q50="",MATCH(N50,寄与度･寄与率浜松!$K$1:$K$88,0),MATCH(N50,INDIRECT("寄与度・寄与率!$L"&amp;INDEX(R:R,Q50)+1&amp;":$L87"),0)+INDEX(R:R,Q50))</f>
        <v>86</v>
      </c>
    </row>
    <row r="51" spans="1:18" ht="15.75" customHeight="1">
      <c r="A51" s="532" t="str">
        <f ca="1">IF(ISERROR(N51)=TRUE,"",INDEX(寄与度･寄与率浜松!B:B,'前年比寄与度順 ・浜松'!$R51)&amp;INDEX(寄与度･寄与率浜松!C:C,'前年比寄与度順 ・浜松'!R51)&amp;INDEX(寄与度･寄与率浜松!D:D,'前年比寄与度順 ・浜松'!R51)&amp;INDEX(寄与度･寄与率浜松!E:E,'前年比寄与度順 ・浜松'!R51))</f>
        <v>衣料</v>
      </c>
      <c r="B51" s="533"/>
      <c r="C51" s="533"/>
      <c r="D51" s="533"/>
      <c r="E51" s="533"/>
      <c r="F51" s="367">
        <f t="shared" ca="1" si="0"/>
        <v>1</v>
      </c>
      <c r="G51" s="374">
        <v>0.02</v>
      </c>
      <c r="H51" s="377">
        <f ca="1">IF(ISERROR($N51)=TRUE,"",INDEX(寄与度･寄与率浜松!G:G,'前年比寄与度順 ・浜松'!$R51))</f>
        <v>136</v>
      </c>
      <c r="I51" s="382">
        <f ca="1">IF(ISERROR($N51)=TRUE,"",INDEX(寄与度･寄与率浜松!H:H,'前年比寄与度順 ・浜松'!$R51))</f>
        <v>100.8</v>
      </c>
      <c r="J51" s="382">
        <f ca="1">IF(ISERROR($N51)=TRUE,"",INDEX(寄与度･寄与率浜松!I:I,'前年比寄与度順 ・浜松'!$R51))</f>
        <v>102.6</v>
      </c>
      <c r="K51" s="388">
        <f ca="1">IF(ISERROR($N51)=TRUE,"",INDEX(寄与度･寄与率浜松!J:J,'前年比寄与度順 ・浜松'!$R51))</f>
        <v>1.8</v>
      </c>
      <c r="L51" s="393">
        <f ca="1">IF(ISERROR($N51)=TRUE,"",INDEX(寄与度･寄与率浜松!K:K,'前年比寄与度順 ・浜松'!$R51))</f>
        <v>2.435820895522384E-2</v>
      </c>
      <c r="M51" s="399">
        <f ca="1">IF(ISERROR($N51)=TRUE,"",INDEX(寄与度･寄与率浜松!L:L,'前年比寄与度順 ・浜松'!$R51))</f>
        <v>0.69594882729210972</v>
      </c>
      <c r="N51" s="403">
        <f>LARGE(寄与度･寄与率浜松!$K$1:$K$88,ROW(A47))</f>
        <v>2.435820895522384E-2</v>
      </c>
      <c r="O51" s="189">
        <f>COUNTIF($N$4:$N51,$N51)-1</f>
        <v>0</v>
      </c>
      <c r="P51" s="403">
        <f t="shared" si="1"/>
        <v>2.435820895522384E-2</v>
      </c>
      <c r="Q51" s="189" t="str">
        <f t="shared" si="2"/>
        <v/>
      </c>
      <c r="R51" s="189">
        <f ca="1">IF(Q51="",MATCH(N51,寄与度･寄与率浜松!$K$1:$K$88,0),MATCH(N51,INDIRECT("寄与度・寄与率!$L"&amp;INDEX(R:R,Q51)+1&amp;":$L87"),0)+INDEX(R:R,Q51))</f>
        <v>52</v>
      </c>
    </row>
    <row r="52" spans="1:18" ht="15.75" customHeight="1">
      <c r="A52" s="532" t="str">
        <f ca="1">IF(ISERROR(N52)=TRUE,"",INDEX(寄与度･寄与率浜松!B:B,'前年比寄与度順 ・浜松'!$R52)&amp;INDEX(寄与度･寄与率浜松!C:C,'前年比寄与度順 ・浜松'!R52)&amp;INDEX(寄与度･寄与率浜松!D:D,'前年比寄与度順 ・浜松'!R52)&amp;INDEX(寄与度･寄与率浜松!E:E,'前年比寄与度順 ・浜松'!R52))</f>
        <v>乳卵類</v>
      </c>
      <c r="B52" s="533"/>
      <c r="C52" s="533"/>
      <c r="D52" s="533"/>
      <c r="E52" s="533"/>
      <c r="F52" s="367">
        <f t="shared" ca="1" si="0"/>
        <v>1</v>
      </c>
      <c r="G52" s="374">
        <v>0.02</v>
      </c>
      <c r="H52" s="377">
        <f ca="1">IF(ISERROR($N52)=TRUE,"",INDEX(寄与度･寄与率浜松!G:G,'前年比寄与度順 ・浜松'!$R52))</f>
        <v>135</v>
      </c>
      <c r="I52" s="382">
        <f ca="1">IF(ISERROR($N52)=TRUE,"",INDEX(寄与度･寄与率浜松!H:H,'前年比寄与度順 ・浜松'!$R52))</f>
        <v>99</v>
      </c>
      <c r="J52" s="382">
        <f ca="1">IF(ISERROR($N52)=TRUE,"",INDEX(寄与度･寄与率浜松!I:I,'前年比寄与度順 ・浜松'!$R52))</f>
        <v>100.6</v>
      </c>
      <c r="K52" s="388">
        <f ca="1">IF(ISERROR($N52)=TRUE,"",INDEX(寄与度･寄与率浜松!J:J,'前年比寄与度順 ・浜松'!$R52))</f>
        <v>1.7</v>
      </c>
      <c r="L52" s="393">
        <f ca="1">IF(ISERROR($N52)=TRUE,"",INDEX(寄与度･寄与率浜松!K:K,'前年比寄与度順 ・浜松'!$R52))</f>
        <v>2.1492537313432761E-2</v>
      </c>
      <c r="M52" s="399">
        <f ca="1">IF(ISERROR($N52)=TRUE,"",INDEX(寄与度･寄与率浜松!L:L,'前年比寄与度順 ・浜松'!$R52))</f>
        <v>0.61407249466950753</v>
      </c>
      <c r="N52" s="403">
        <f>LARGE(寄与度･寄与率浜松!$K$1:$K$88,ROW(A48))</f>
        <v>2.1492537313432761E-2</v>
      </c>
      <c r="O52" s="189">
        <f>COUNTIF($N$4:$N52,$N52)-1</f>
        <v>0</v>
      </c>
      <c r="P52" s="403">
        <f t="shared" si="1"/>
        <v>2.1492537313432761E-2</v>
      </c>
      <c r="Q52" s="189" t="str">
        <f t="shared" si="2"/>
        <v/>
      </c>
      <c r="R52" s="189">
        <f ca="1">IF(Q52="",MATCH(N52,寄与度･寄与率浜松!$K$1:$K$88,0),MATCH(N52,INDIRECT("寄与度・寄与率!$L"&amp;INDEX(R:R,Q52)+1&amp;":$L87"),0)+INDEX(R:R,Q52))</f>
        <v>19</v>
      </c>
    </row>
    <row r="53" spans="1:18" ht="15.75" customHeight="1">
      <c r="A53" s="532" t="str">
        <f ca="1">IF(ISERROR(N53)=TRUE,"",INDEX(寄与度･寄与率浜松!B:B,'前年比寄与度順 ・浜松'!$R53)&amp;INDEX(寄与度･寄与率浜松!C:C,'前年比寄与度順 ・浜松'!R53)&amp;INDEX(寄与度･寄与率浜松!D:D,'前年比寄与度順 ・浜松'!R53)&amp;INDEX(寄与度･寄与率浜松!E:E,'前年比寄与度順 ・浜松'!R53))</f>
        <v>洋服</v>
      </c>
      <c r="B53" s="533"/>
      <c r="C53" s="533"/>
      <c r="D53" s="533"/>
      <c r="E53" s="533"/>
      <c r="F53" s="367" t="str">
        <f t="shared" ca="1" si="0"/>
        <v/>
      </c>
      <c r="G53" s="374">
        <v>0.02</v>
      </c>
      <c r="H53" s="377">
        <f ca="1">IF(ISERROR($N53)=TRUE,"",INDEX(寄与度･寄与率浜松!G:G,'前年比寄与度順 ・浜松'!$R53))</f>
        <v>129</v>
      </c>
      <c r="I53" s="382">
        <f ca="1">IF(ISERROR($N53)=TRUE,"",INDEX(寄与度･寄与率浜松!H:H,'前年比寄与度順 ・浜松'!$R53))</f>
        <v>101.1</v>
      </c>
      <c r="J53" s="382">
        <f ca="1">IF(ISERROR($N53)=TRUE,"",INDEX(寄与度･寄与率浜松!I:I,'前年比寄与度順 ・浜松'!$R53))</f>
        <v>102.7</v>
      </c>
      <c r="K53" s="388">
        <f ca="1">IF(ISERROR($N53)=TRUE,"",INDEX(寄与度･寄与率浜松!J:J,'前年比寄与度順 ・浜松'!$R53))</f>
        <v>1.6</v>
      </c>
      <c r="L53" s="393">
        <f ca="1">IF(ISERROR($N53)=TRUE,"",INDEX(寄与度･寄与率浜松!K:K,'前年比寄与度順 ・浜松'!$R53))</f>
        <v>2.0537313432835932E-2</v>
      </c>
      <c r="M53" s="399">
        <f ca="1">IF(ISERROR($N53)=TRUE,"",INDEX(寄与度･寄与率浜松!L:L,'前年比寄与度順 ・浜松'!$R53))</f>
        <v>0.58678038379531228</v>
      </c>
      <c r="N53" s="403">
        <f>LARGE(寄与度･寄与率浜松!$K$1:$K$88,ROW(A49))</f>
        <v>2.0537313432835932E-2</v>
      </c>
      <c r="O53" s="189">
        <f>COUNTIF($N$4:$N53,$N53)-1</f>
        <v>0</v>
      </c>
      <c r="P53" s="403">
        <f t="shared" si="1"/>
        <v>2.0537313432835932E-2</v>
      </c>
      <c r="Q53" s="189" t="str">
        <f t="shared" si="2"/>
        <v/>
      </c>
      <c r="R53" s="189">
        <f ca="1">IF(Q53="",MATCH(N53,寄与度･寄与率浜松!$K$1:$K$88,0),MATCH(N53,INDIRECT("寄与度・寄与率!$L"&amp;INDEX(R:R,Q53)+1&amp;":$L87"),0)+INDEX(R:R,Q53))</f>
        <v>54</v>
      </c>
    </row>
    <row r="54" spans="1:18" ht="15.75" customHeight="1">
      <c r="A54" s="532" t="str">
        <f ca="1">IF(ISERROR(N54)=TRUE,"",INDEX(寄与度･寄与率浜松!B:B,'前年比寄与度順 ・浜松'!$R54)&amp;INDEX(寄与度･寄与率浜松!C:C,'前年比寄与度順 ・浜松'!R54)&amp;INDEX(寄与度･寄与率浜松!D:D,'前年比寄与度順 ・浜松'!R54)&amp;INDEX(寄与度･寄与率浜松!E:E,'前年比寄与度順 ・浜松'!R54))</f>
        <v>飲料</v>
      </c>
      <c r="B54" s="533"/>
      <c r="C54" s="533"/>
      <c r="D54" s="533"/>
      <c r="E54" s="533"/>
      <c r="F54" s="367">
        <f t="shared" ca="1" si="0"/>
        <v>1</v>
      </c>
      <c r="G54" s="374">
        <v>0.02</v>
      </c>
      <c r="H54" s="377">
        <f ca="1">IF(ISERROR($N54)=TRUE,"",INDEX(寄与度･寄与率浜松!G:G,'前年比寄与度順 ・浜松'!$R54))</f>
        <v>165</v>
      </c>
      <c r="I54" s="382">
        <f ca="1">IF(ISERROR($N54)=TRUE,"",INDEX(寄与度･寄与率浜松!H:H,'前年比寄与度順 ・浜松'!$R54))</f>
        <v>100.5</v>
      </c>
      <c r="J54" s="382">
        <f ca="1">IF(ISERROR($N54)=TRUE,"",INDEX(寄与度･寄与率浜松!I:I,'前年比寄与度順 ・浜松'!$R54))</f>
        <v>101.7</v>
      </c>
      <c r="K54" s="388">
        <f ca="1">IF(ISERROR($N54)=TRUE,"",INDEX(寄与度･寄与率浜松!J:J,'前年比寄与度順 ・浜松'!$R54))</f>
        <v>1.3</v>
      </c>
      <c r="L54" s="393">
        <f ca="1">IF(ISERROR($N54)=TRUE,"",INDEX(寄与度･寄与率浜松!K:K,'前年比寄与度順 ・浜松'!$R54))</f>
        <v>1.9701492537313479E-2</v>
      </c>
      <c r="M54" s="399">
        <f ca="1">IF(ISERROR($N54)=TRUE,"",INDEX(寄与度･寄与率浜松!L:L,'前年比寄与度順 ・浜松'!$R54))</f>
        <v>0.5628997867803851</v>
      </c>
      <c r="N54" s="403">
        <f>LARGE(寄与度･寄与率浜松!$K$1:$K$88,ROW(A50))</f>
        <v>1.9701492537313479E-2</v>
      </c>
      <c r="O54" s="189">
        <f>COUNTIF($N$4:$N54,$N54)-1</f>
        <v>0</v>
      </c>
      <c r="P54" s="403">
        <f t="shared" si="1"/>
        <v>1.9701492537313479E-2</v>
      </c>
      <c r="Q54" s="189" t="str">
        <f t="shared" si="2"/>
        <v/>
      </c>
      <c r="R54" s="189">
        <f ca="1">IF(Q54="",MATCH(N54,寄与度･寄与率浜松!$K$1:$K$88,0),MATCH(N54,INDIRECT("寄与度・寄与率!$L"&amp;INDEX(R:R,Q54)+1&amp;":$L87"),0)+INDEX(R:R,Q54))</f>
        <v>27</v>
      </c>
    </row>
    <row r="55" spans="1:18" ht="15.75" customHeight="1">
      <c r="A55" s="532" t="str">
        <f ca="1">IF(ISERROR(N55)=TRUE,"",INDEX(寄与度･寄与率浜松!B:B,'前年比寄与度順 ・浜松'!$R55)&amp;INDEX(寄与度･寄与率浜松!C:C,'前年比寄与度順 ・浜松'!R55)&amp;INDEX(寄与度･寄与率浜松!D:D,'前年比寄与度順 ・浜松'!R55)&amp;INDEX(寄与度･寄与率浜松!E:E,'前年比寄与度順 ・浜松'!R55))</f>
        <v>教養娯楽用耐久財</v>
      </c>
      <c r="B55" s="533"/>
      <c r="C55" s="533"/>
      <c r="D55" s="533"/>
      <c r="E55" s="533"/>
      <c r="F55" s="367">
        <f t="shared" ca="1" si="0"/>
        <v>1</v>
      </c>
      <c r="G55" s="374">
        <v>0.02</v>
      </c>
      <c r="H55" s="377">
        <f ca="1">IF(ISERROR($N55)=TRUE,"",INDEX(寄与度･寄与率浜松!G:G,'前年比寄与度順 ・浜松'!$R55))</f>
        <v>71</v>
      </c>
      <c r="I55" s="382">
        <f ca="1">IF(ISERROR($N55)=TRUE,"",INDEX(寄与度･寄与率浜松!H:H,'前年比寄与度順 ・浜松'!$R55))</f>
        <v>101.3</v>
      </c>
      <c r="J55" s="382">
        <f ca="1">IF(ISERROR($N55)=TRUE,"",INDEX(寄与度･寄与率浜松!I:I,'前年比寄与度順 ・浜松'!$R55))</f>
        <v>103.9</v>
      </c>
      <c r="K55" s="388">
        <f ca="1">IF(ISERROR($N55)=TRUE,"",INDEX(寄与度･寄与率浜松!J:J,'前年比寄与度順 ・浜松'!$R55))</f>
        <v>2.6</v>
      </c>
      <c r="L55" s="393">
        <f ca="1">IF(ISERROR($N55)=TRUE,"",INDEX(寄与度･寄与率浜松!K:K,'前年比寄与度順 ・浜松'!$R55))</f>
        <v>1.8368159203980158E-2</v>
      </c>
      <c r="M55" s="399">
        <f ca="1">IF(ISERROR($N55)=TRUE,"",INDEX(寄与度･寄与率浜松!L:L,'前年比寄与度順 ・浜松'!$R55))</f>
        <v>0.52480454868514737</v>
      </c>
      <c r="N55" s="403">
        <f>LARGE(寄与度･寄与率浜松!$K$1:$K$88,ROW(A51))</f>
        <v>1.8368159203980158E-2</v>
      </c>
      <c r="O55" s="189">
        <f>COUNTIF($N$4:$N55,$N55)-1</f>
        <v>0</v>
      </c>
      <c r="P55" s="403">
        <f t="shared" si="1"/>
        <v>1.8368159203980158E-2</v>
      </c>
      <c r="Q55" s="189" t="str">
        <f t="shared" si="2"/>
        <v/>
      </c>
      <c r="R55" s="189">
        <f ca="1">IF(Q55="",MATCH(N55,寄与度･寄与率浜松!$K$1:$K$88,0),MATCH(N55,INDIRECT("寄与度・寄与率!$L"&amp;INDEX(R:R,Q55)+1&amp;":$L87"),0)+INDEX(R:R,Q55))</f>
        <v>78</v>
      </c>
    </row>
    <row r="56" spans="1:18" ht="15.75" customHeight="1">
      <c r="A56" s="532" t="str">
        <f ca="1">IF(ISERROR(N56)=TRUE,"",INDEX(寄与度･寄与率浜松!B:B,'前年比寄与度順 ・浜松'!$R56)&amp;INDEX(寄与度･寄与率浜松!C:C,'前年比寄与度順 ・浜松'!R56)&amp;INDEX(寄与度･寄与率浜松!D:D,'前年比寄与度順 ・浜松'!R56)&amp;INDEX(寄与度･寄与率浜松!E:E,'前年比寄与度順 ・浜松'!R56))</f>
        <v>室内装備品</v>
      </c>
      <c r="B56" s="533"/>
      <c r="C56" s="533"/>
      <c r="D56" s="533"/>
      <c r="E56" s="533"/>
      <c r="F56" s="367">
        <f t="shared" ca="1" si="0"/>
        <v>1</v>
      </c>
      <c r="G56" s="374">
        <v>0.01</v>
      </c>
      <c r="H56" s="377">
        <f ca="1">IF(ISERROR($N56)=TRUE,"",INDEX(寄与度･寄与率浜松!G:G,'前年比寄与度順 ・浜松'!$R56))</f>
        <v>22</v>
      </c>
      <c r="I56" s="382">
        <f ca="1">IF(ISERROR($N56)=TRUE,"",INDEX(寄与度･寄与率浜松!H:H,'前年比寄与度順 ・浜松'!$R56))</f>
        <v>95.3</v>
      </c>
      <c r="J56" s="382">
        <f ca="1">IF(ISERROR($N56)=TRUE,"",INDEX(寄与度･寄与率浜松!I:I,'前年比寄与度順 ・浜松'!$R56))</f>
        <v>101.1</v>
      </c>
      <c r="K56" s="388">
        <f ca="1">IF(ISERROR($N56)=TRUE,"",INDEX(寄与度･寄与率浜松!J:J,'前年比寄与度順 ・浜松'!$R56))</f>
        <v>6.1</v>
      </c>
      <c r="L56" s="393">
        <f ca="1">IF(ISERROR($N56)=TRUE,"",INDEX(寄与度･寄与率浜松!K:K,'前年比寄与度順 ・浜松'!$R56))</f>
        <v>1.2696517412935317E-2</v>
      </c>
      <c r="M56" s="399">
        <f ca="1">IF(ISERROR($N56)=TRUE,"",INDEX(寄与度･寄与率浜松!L:L,'前年比寄与度順 ・浜松'!$R56))</f>
        <v>0.36275764036958053</v>
      </c>
      <c r="N56" s="403">
        <f>LARGE(寄与度･寄与率浜松!$K$1:$K$88,ROW(A52))</f>
        <v>1.2696517412935317E-2</v>
      </c>
      <c r="O56" s="189">
        <f>COUNTIF($N$4:$N56,$N56)-1</f>
        <v>0</v>
      </c>
      <c r="P56" s="403">
        <f t="shared" si="1"/>
        <v>1.2696517412935317E-2</v>
      </c>
      <c r="Q56" s="189" t="str">
        <f t="shared" si="2"/>
        <v/>
      </c>
      <c r="R56" s="189">
        <f ca="1">IF(Q56="",MATCH(N56,寄与度･寄与率浜松!$K$1:$K$88,0),MATCH(N56,INDIRECT("寄与度・寄与率!$L"&amp;INDEX(R:R,Q56)+1&amp;":$L87"),0)+INDEX(R:R,Q56))</f>
        <v>45</v>
      </c>
    </row>
    <row r="57" spans="1:18" ht="15.75" customHeight="1">
      <c r="A57" s="532" t="str">
        <f ca="1">IF(ISERROR(N57)=TRUE,"",INDEX(寄与度･寄与率浜松!B:B,'前年比寄与度順 ・浜松'!$R57)&amp;INDEX(寄与度･寄与率浜松!C:C,'前年比寄与度順 ・浜松'!R57)&amp;INDEX(寄与度･寄与率浜松!D:D,'前年比寄与度順 ・浜松'!R57)&amp;INDEX(寄与度･寄与率浜松!E:E,'前年比寄与度順 ・浜松'!R57))</f>
        <v>下着類</v>
      </c>
      <c r="B57" s="533"/>
      <c r="C57" s="533"/>
      <c r="D57" s="533"/>
      <c r="E57" s="533"/>
      <c r="F57" s="367" t="str">
        <f t="shared" ca="1" si="0"/>
        <v/>
      </c>
      <c r="G57" s="374">
        <v>0.01</v>
      </c>
      <c r="H57" s="377">
        <f ca="1">IF(ISERROR($N57)=TRUE,"",INDEX(寄与度･寄与率浜松!G:G,'前年比寄与度順 ・浜松'!$R57))</f>
        <v>31</v>
      </c>
      <c r="I57" s="382">
        <f ca="1">IF(ISERROR($N57)=TRUE,"",INDEX(寄与度･寄与率浜松!H:H,'前年比寄与度順 ・浜松'!$R57))</f>
        <v>101.8</v>
      </c>
      <c r="J57" s="382">
        <f ca="1">IF(ISERROR($N57)=TRUE,"",INDEX(寄与度･寄与率浜松!I:I,'前年比寄与度順 ・浜松'!$R57))</f>
        <v>105.6</v>
      </c>
      <c r="K57" s="388">
        <f ca="1">IF(ISERROR($N57)=TRUE,"",INDEX(寄与度･寄与率浜松!J:J,'前年比寄与度順 ・浜松'!$R57))</f>
        <v>3.7</v>
      </c>
      <c r="L57" s="393">
        <f ca="1">IF(ISERROR($N57)=TRUE,"",INDEX(寄与度･寄与率浜松!K:K,'前年比寄与度順 ・浜松'!$R57))</f>
        <v>1.1721393034825863E-2</v>
      </c>
      <c r="M57" s="399">
        <f ca="1">IF(ISERROR($N57)=TRUE,"",INDEX(寄与度･寄与率浜松!L:L,'前年比寄与度順 ・浜松'!$R57))</f>
        <v>0.33489694385216751</v>
      </c>
      <c r="N57" s="403">
        <f>LARGE(寄与度･寄与率浜松!$K$1:$K$88,ROW(A53))</f>
        <v>1.1721393034825863E-2</v>
      </c>
      <c r="O57" s="189">
        <f>COUNTIF($N$4:$N57,$N57)-1</f>
        <v>0</v>
      </c>
      <c r="P57" s="403">
        <f t="shared" si="1"/>
        <v>1.1721393034825863E-2</v>
      </c>
      <c r="Q57" s="189" t="str">
        <f t="shared" si="2"/>
        <v/>
      </c>
      <c r="R57" s="189">
        <f ca="1">IF(Q57="",MATCH(N57,寄与度･寄与率浜松!$K$1:$K$88,0),MATCH(N57,INDIRECT("寄与度・寄与率!$L"&amp;INDEX(R:R,Q57)+1&amp;":$L87"),0)+INDEX(R:R,Q57))</f>
        <v>57</v>
      </c>
    </row>
    <row r="58" spans="1:18" ht="15.75" customHeight="1">
      <c r="A58" s="532" t="str">
        <f ca="1">IF(ISERROR(N58)=TRUE,"",INDEX(寄与度･寄与率浜松!B:B,'前年比寄与度順 ・浜松'!$R58)&amp;INDEX(寄与度･寄与率浜松!C:C,'前年比寄与度順 ・浜松'!R58)&amp;INDEX(寄与度･寄与率浜松!D:D,'前年比寄与度順 ・浜松'!R58)&amp;INDEX(寄与度･寄与率浜松!E:E,'前年比寄与度順 ・浜松'!R58))</f>
        <v>保健医療用品・器具</v>
      </c>
      <c r="B58" s="533"/>
      <c r="C58" s="533"/>
      <c r="D58" s="533"/>
      <c r="E58" s="533"/>
      <c r="F58" s="367">
        <f t="shared" ca="1" si="0"/>
        <v>1</v>
      </c>
      <c r="G58" s="374">
        <v>0.01</v>
      </c>
      <c r="H58" s="377">
        <f ca="1">IF(ISERROR($N58)=TRUE,"",INDEX(寄与度･寄与率浜松!G:G,'前年比寄与度順 ・浜松'!$R58))</f>
        <v>98</v>
      </c>
      <c r="I58" s="382">
        <f ca="1">IF(ISERROR($N58)=TRUE,"",INDEX(寄与度･寄与率浜松!H:H,'前年比寄与度順 ・浜松'!$R58))</f>
        <v>98.2</v>
      </c>
      <c r="J58" s="382">
        <f ca="1">IF(ISERROR($N58)=TRUE,"",INDEX(寄与度･寄与率浜松!I:I,'前年比寄与度順 ・浜松'!$R58))</f>
        <v>99.4</v>
      </c>
      <c r="K58" s="388">
        <f ca="1">IF(ISERROR($N58)=TRUE,"",INDEX(寄与度･寄与率浜松!J:J,'前年比寄与度順 ・浜松'!$R58))</f>
        <v>1.1000000000000001</v>
      </c>
      <c r="L58" s="393">
        <f ca="1">IF(ISERROR($N58)=TRUE,"",INDEX(寄与度･寄与率浜松!K:K,'前年比寄与度順 ・浜松'!$R58))</f>
        <v>1.170149253731346E-2</v>
      </c>
      <c r="M58" s="399">
        <f ca="1">IF(ISERROR($N58)=TRUE,"",INDEX(寄与度･寄与率浜松!L:L,'前年比寄与度順 ・浜松'!$R58))</f>
        <v>0.33432835820895601</v>
      </c>
      <c r="N58" s="403">
        <f>LARGE(寄与度･寄与率浜松!$K$1:$K$88,ROW(A54))</f>
        <v>1.170149253731346E-2</v>
      </c>
      <c r="O58" s="189">
        <f>COUNTIF($N$4:$N58,$N58)-1</f>
        <v>0</v>
      </c>
      <c r="P58" s="403">
        <f t="shared" si="1"/>
        <v>1.170149253731346E-2</v>
      </c>
      <c r="Q58" s="189" t="str">
        <f t="shared" si="2"/>
        <v/>
      </c>
      <c r="R58" s="189">
        <f ca="1">IF(Q58="",MATCH(N58,寄与度･寄与率浜松!$K$1:$K$88,0),MATCH(N58,INDIRECT("寄与度・寄与率!$L"&amp;INDEX(R:R,Q58)+1&amp;":$L87"),0)+INDEX(R:R,Q58))</f>
        <v>64</v>
      </c>
    </row>
    <row r="59" spans="1:18" ht="15.75" customHeight="1">
      <c r="A59" s="532" t="str">
        <f ca="1">IF(ISERROR(N59)=TRUE,"",INDEX(寄与度･寄与率浜松!B:B,'前年比寄与度順 ・浜松'!$R59)&amp;INDEX(寄与度･寄与率浜松!C:C,'前年比寄与度順 ・浜松'!R59)&amp;INDEX(寄与度･寄与率浜松!D:D,'前年比寄与度順 ・浜松'!R59)&amp;INDEX(寄与度･寄与率浜松!E:E,'前年比寄与度順 ・浜松'!R59))</f>
        <v>たばこ</v>
      </c>
      <c r="B59" s="533"/>
      <c r="C59" s="533"/>
      <c r="D59" s="533"/>
      <c r="E59" s="533"/>
      <c r="F59" s="367">
        <f t="shared" ca="1" si="0"/>
        <v>1</v>
      </c>
      <c r="G59" s="374">
        <v>0.01</v>
      </c>
      <c r="H59" s="377">
        <f ca="1">IF(ISERROR($N59)=TRUE,"",INDEX(寄与度･寄与率浜松!G:G,'前年比寄与度順 ・浜松'!$R59))</f>
        <v>30</v>
      </c>
      <c r="I59" s="382">
        <f ca="1">IF(ISERROR($N59)=TRUE,"",INDEX(寄与度･寄与率浜松!H:H,'前年比寄与度順 ・浜松'!$R59))</f>
        <v>110.2</v>
      </c>
      <c r="J59" s="382">
        <f ca="1">IF(ISERROR($N59)=TRUE,"",INDEX(寄与度･寄与率浜松!I:I,'前年比寄与度順 ・浜松'!$R59))</f>
        <v>113.8</v>
      </c>
      <c r="K59" s="388">
        <f ca="1">IF(ISERROR($N59)=TRUE,"",INDEX(寄与度･寄与率浜松!J:J,'前年比寄与度順 ・浜松'!$R59))</f>
        <v>3.3</v>
      </c>
      <c r="L59" s="393">
        <f ca="1">IF(ISERROR($N59)=TRUE,"",INDEX(寄与度･寄与率浜松!K:K,'前年比寄与度順 ・浜松'!$R59))</f>
        <v>1.0746268656716402E-2</v>
      </c>
      <c r="M59" s="399">
        <f ca="1">IF(ISERROR($N59)=TRUE,"",INDEX(寄与度･寄与率浜松!L:L,'前年比寄与度順 ・浜松'!$R59))</f>
        <v>0.30703624733475432</v>
      </c>
      <c r="N59" s="403">
        <f>LARGE(寄与度･寄与率浜松!$K$1:$K$88,ROW(A55))</f>
        <v>1.0746268656716402E-2</v>
      </c>
      <c r="O59" s="189">
        <f>COUNTIF($N$4:$N59,$N59)-1</f>
        <v>0</v>
      </c>
      <c r="P59" s="403">
        <f t="shared" si="1"/>
        <v>1.0746268656716402E-2</v>
      </c>
      <c r="Q59" s="189" t="str">
        <f t="shared" si="2"/>
        <v/>
      </c>
      <c r="R59" s="189">
        <f ca="1">IF(Q59="",MATCH(N59,寄与度･寄与率浜松!$K$1:$K$88,0),MATCH(N59,INDIRECT("寄与度・寄与率!$L"&amp;INDEX(R:R,Q59)+1&amp;":$L87"),0)+INDEX(R:R,Q59))</f>
        <v>87</v>
      </c>
    </row>
    <row r="60" spans="1:18" ht="15.75" customHeight="1">
      <c r="A60" s="532" t="str">
        <f ca="1">IF(ISERROR(N60)=TRUE,"",INDEX(寄与度･寄与率浜松!B:B,'前年比寄与度順 ・浜松'!$R60)&amp;INDEX(寄与度･寄与率浜松!C:C,'前年比寄与度順 ・浜松'!R60)&amp;INDEX(寄与度･寄与率浜松!D:D,'前年比寄与度順 ・浜松'!R60)&amp;INDEX(寄与度･寄与率浜松!E:E,'前年比寄与度順 ・浜松'!R60))</f>
        <v>被服関連サービス</v>
      </c>
      <c r="B60" s="533"/>
      <c r="C60" s="533"/>
      <c r="D60" s="533"/>
      <c r="E60" s="533"/>
      <c r="F60" s="367">
        <f t="shared" ca="1" si="0"/>
        <v>1</v>
      </c>
      <c r="G60" s="374">
        <v>0.01</v>
      </c>
      <c r="H60" s="377">
        <f ca="1">IF(ISERROR($N60)=TRUE,"",INDEX(寄与度･寄与率浜松!G:G,'前年比寄与度順 ・浜松'!$R60))</f>
        <v>17</v>
      </c>
      <c r="I60" s="382">
        <f ca="1">IF(ISERROR($N60)=TRUE,"",INDEX(寄与度･寄与率浜松!H:H,'前年比寄与度順 ・浜松'!$R60))</f>
        <v>100.6</v>
      </c>
      <c r="J60" s="382">
        <f ca="1">IF(ISERROR($N60)=TRUE,"",INDEX(寄与度･寄与率浜松!I:I,'前年比寄与度順 ・浜松'!$R60))</f>
        <v>106.9</v>
      </c>
      <c r="K60" s="388">
        <f ca="1">IF(ISERROR($N60)=TRUE,"",INDEX(寄与度･寄与率浜松!J:J,'前年比寄与度順 ・浜松'!$R60))</f>
        <v>6.3</v>
      </c>
      <c r="L60" s="393">
        <f ca="1">IF(ISERROR($N60)=TRUE,"",INDEX(寄与度･寄与率浜松!K:K,'前年比寄与度順 ・浜松'!$R60))</f>
        <v>1.0656716417910467E-2</v>
      </c>
      <c r="M60" s="399">
        <f ca="1">IF(ISERROR($N60)=TRUE,"",INDEX(寄与度･寄与率浜松!L:L,'前年比寄与度順 ・浜松'!$R60))</f>
        <v>0.30447761194029904</v>
      </c>
      <c r="N60" s="403">
        <f>LARGE(寄与度･寄与率浜松!$K$1:$K$88,ROW(A56))</f>
        <v>1.0656716417910467E-2</v>
      </c>
      <c r="O60" s="189">
        <f>COUNTIF($N$4:$N60,$N60)-1</f>
        <v>0</v>
      </c>
      <c r="P60" s="403">
        <f t="shared" si="1"/>
        <v>1.0656716417910467E-2</v>
      </c>
      <c r="Q60" s="189" t="str">
        <f t="shared" si="2"/>
        <v/>
      </c>
      <c r="R60" s="189">
        <f ca="1">IF(Q60="",MATCH(N60,寄与度･寄与率浜松!$K$1:$K$88,0),MATCH(N60,INDIRECT("寄与度・寄与率!$L"&amp;INDEX(R:R,Q60)+1&amp;":$L87"),0)+INDEX(R:R,Q60))</f>
        <v>60</v>
      </c>
    </row>
    <row r="61" spans="1:18" ht="15.75" customHeight="1">
      <c r="A61" s="532" t="str">
        <f ca="1">IF(ISERROR(N61)=TRUE,"",INDEX(寄与度･寄与率浜松!B:B,'前年比寄与度順 ・浜松'!$R61)&amp;INDEX(寄与度･寄与率浜松!C:C,'前年比寄与度順 ・浜松'!R61)&amp;INDEX(寄与度･寄与率浜松!D:D,'前年比寄与度順 ・浜松'!R61)&amp;INDEX(寄与度･寄与率浜松!E:E,'前年比寄与度順 ・浜松'!R61))</f>
        <v>他の諸雑費</v>
      </c>
      <c r="B61" s="533"/>
      <c r="C61" s="533"/>
      <c r="D61" s="533"/>
      <c r="E61" s="533"/>
      <c r="F61" s="367">
        <f t="shared" ca="1" si="0"/>
        <v>1</v>
      </c>
      <c r="G61" s="374">
        <v>0.01</v>
      </c>
      <c r="H61" s="377">
        <f ca="1">IF(ISERROR($N61)=TRUE,"",INDEX(寄与度･寄与率浜松!G:G,'前年比寄与度順 ・浜松'!$R61))</f>
        <v>254</v>
      </c>
      <c r="I61" s="382">
        <f ca="1">IF(ISERROR($N61)=TRUE,"",INDEX(寄与度･寄与率浜松!H:H,'前年比寄与度順 ・浜松'!$R61))</f>
        <v>100.7</v>
      </c>
      <c r="J61" s="382">
        <f ca="1">IF(ISERROR($N61)=TRUE,"",INDEX(寄与度･寄与率浜松!I:I,'前年比寄与度順 ・浜松'!$R61))</f>
        <v>101.1</v>
      </c>
      <c r="K61" s="388">
        <f ca="1">IF(ISERROR($N61)=TRUE,"",INDEX(寄与度･寄与率浜松!J:J,'前年比寄与度順 ・浜松'!$R61))</f>
        <v>0.4</v>
      </c>
      <c r="L61" s="393">
        <f ca="1">IF(ISERROR($N61)=TRUE,"",INDEX(寄与度･寄与率浜松!K:K,'前年比寄与度順 ・浜松'!$R61))</f>
        <v>1.0109452736318192E-2</v>
      </c>
      <c r="M61" s="399">
        <f ca="1">IF(ISERROR($N61)=TRUE,"",INDEX(寄与度･寄与率浜松!L:L,'前年比寄与度順 ・浜松'!$R61))</f>
        <v>0.28884150675194836</v>
      </c>
      <c r="N61" s="403">
        <f>LARGE(寄与度･寄与率浜松!$K$1:$K$88,ROW(A57))</f>
        <v>1.0109452736318192E-2</v>
      </c>
      <c r="O61" s="189">
        <f>COUNTIF($N$4:$N61,$N61)-1</f>
        <v>0</v>
      </c>
      <c r="P61" s="403">
        <f t="shared" si="1"/>
        <v>1.0109452736318192E-2</v>
      </c>
      <c r="Q61" s="189" t="str">
        <f t="shared" si="2"/>
        <v/>
      </c>
      <c r="R61" s="189">
        <f ca="1">IF(Q61="",MATCH(N61,寄与度･寄与率浜松!$K$1:$K$88,0),MATCH(N61,INDIRECT("寄与度・寄与率!$L"&amp;INDEX(R:R,Q61)+1&amp;":$L87"),0)+INDEX(R:R,Q61))</f>
        <v>88</v>
      </c>
    </row>
    <row r="62" spans="1:18" ht="15.75" customHeight="1">
      <c r="A62" s="532" t="str">
        <f ca="1">IF(ISERROR(N62)=TRUE,"",INDEX(寄与度･寄与率浜松!B:B,'前年比寄与度順 ・浜松'!$R62)&amp;INDEX(寄与度･寄与率浜松!C:C,'前年比寄与度順 ・浜松'!R62)&amp;INDEX(寄与度･寄与率浜松!D:D,'前年比寄与度順 ・浜松'!R62)&amp;INDEX(寄与度･寄与率浜松!E:E,'前年比寄与度順 ・浜松'!R62))</f>
        <v>書籍・他の印刷物</v>
      </c>
      <c r="B62" s="533"/>
      <c r="C62" s="533"/>
      <c r="D62" s="533"/>
      <c r="E62" s="533"/>
      <c r="F62" s="367">
        <f t="shared" ca="1" si="0"/>
        <v>1</v>
      </c>
      <c r="G62" s="374">
        <v>0.01</v>
      </c>
      <c r="H62" s="377">
        <f ca="1">IF(ISERROR($N62)=TRUE,"",INDEX(寄与度･寄与率浜松!G:G,'前年比寄与度順 ・浜松'!$R62))</f>
        <v>107</v>
      </c>
      <c r="I62" s="382">
        <f ca="1">IF(ISERROR($N62)=TRUE,"",INDEX(寄与度･寄与率浜松!H:H,'前年比寄与度順 ・浜松'!$R62))</f>
        <v>105.5</v>
      </c>
      <c r="J62" s="382">
        <f ca="1">IF(ISERROR($N62)=TRUE,"",INDEX(寄与度･寄与率浜松!I:I,'前年比寄与度順 ・浜松'!$R62))</f>
        <v>106.4</v>
      </c>
      <c r="K62" s="388">
        <f ca="1">IF(ISERROR($N62)=TRUE,"",INDEX(寄与度･寄与率浜松!J:J,'前年比寄与度順 ・浜松'!$R62))</f>
        <v>0.8</v>
      </c>
      <c r="L62" s="393">
        <f ca="1">IF(ISERROR($N62)=TRUE,"",INDEX(寄与度･寄与率浜松!K:K,'前年比寄与度順 ・浜松'!$R62))</f>
        <v>9.582089552238866E-3</v>
      </c>
      <c r="M62" s="399">
        <f ca="1">IF(ISERROR($N62)=TRUE,"",INDEX(寄与度･寄与率浜松!L:L,'前年比寄与度順 ・浜松'!$R62))</f>
        <v>0.27377398720682472</v>
      </c>
      <c r="N62" s="403">
        <f>LARGE(寄与度･寄与率浜松!$K$1:$K$88,ROW(A58))</f>
        <v>9.582089552238866E-3</v>
      </c>
      <c r="O62" s="189">
        <f>COUNTIF($N$4:$N62,$N62)-1</f>
        <v>0</v>
      </c>
      <c r="P62" s="403">
        <f t="shared" si="1"/>
        <v>9.582089552238866E-3</v>
      </c>
      <c r="Q62" s="189" t="str">
        <f t="shared" si="2"/>
        <v/>
      </c>
      <c r="R62" s="189">
        <f ca="1">IF(Q62="",MATCH(N62,寄与度･寄与率浜松!$K$1:$K$88,0),MATCH(N62,INDIRECT("寄与度・寄与率!$L"&amp;INDEX(R:R,Q62)+1&amp;":$L87"),0)+INDEX(R:R,Q62))</f>
        <v>80</v>
      </c>
    </row>
    <row r="63" spans="1:18" ht="15.75" customHeight="1">
      <c r="A63" s="532" t="str">
        <f ca="1">IF(ISERROR(N63)=TRUE,"",INDEX(寄与度･寄与率浜松!B:B,'前年比寄与度順 ・浜松'!$R63)&amp;INDEX(寄与度･寄与率浜松!C:C,'前年比寄与度順 ・浜松'!R63)&amp;INDEX(寄与度･寄与率浜松!D:D,'前年比寄与度順 ・浜松'!R63)&amp;INDEX(寄与度･寄与率浜松!E:E,'前年比寄与度順 ・浜松'!R63))</f>
        <v>医薬品・健康保持用摂取品</v>
      </c>
      <c r="B63" s="533"/>
      <c r="C63" s="533"/>
      <c r="D63" s="533"/>
      <c r="E63" s="533"/>
      <c r="F63" s="367">
        <f t="shared" ca="1" si="0"/>
        <v>1</v>
      </c>
      <c r="G63" s="374">
        <v>0.01</v>
      </c>
      <c r="H63" s="377">
        <f ca="1">IF(ISERROR($N63)=TRUE,"",INDEX(寄与度･寄与率浜松!G:G,'前年比寄与度順 ・浜松'!$R63))</f>
        <v>130</v>
      </c>
      <c r="I63" s="382">
        <f ca="1">IF(ISERROR($N63)=TRUE,"",INDEX(寄与度･寄与率浜松!H:H,'前年比寄与度順 ・浜松'!$R63))</f>
        <v>100.1</v>
      </c>
      <c r="J63" s="382">
        <f ca="1">IF(ISERROR($N63)=TRUE,"",INDEX(寄与度･寄与率浜松!I:I,'前年比寄与度順 ・浜松'!$R63))</f>
        <v>100.8</v>
      </c>
      <c r="K63" s="388">
        <f ca="1">IF(ISERROR($N63)=TRUE,"",INDEX(寄与度･寄与率浜松!J:J,'前年比寄与度順 ・浜松'!$R63))</f>
        <v>0.7</v>
      </c>
      <c r="L63" s="393">
        <f ca="1">IF(ISERROR($N63)=TRUE,"",INDEX(寄与度･寄与率浜松!K:K,'前年比寄与度順 ・浜松'!$R63))</f>
        <v>9.05472636815924E-3</v>
      </c>
      <c r="M63" s="399">
        <f ca="1">IF(ISERROR($N63)=TRUE,"",INDEX(寄与度･寄与率浜松!L:L,'前年比寄与度順 ・浜松'!$R63))</f>
        <v>0.25870646766169259</v>
      </c>
      <c r="N63" s="403">
        <f>LARGE(寄与度･寄与率浜松!$K$1:$K$88,ROW(A59))</f>
        <v>9.05472636815924E-3</v>
      </c>
      <c r="O63" s="189">
        <f>COUNTIF($N$4:$N63,$N63)-1</f>
        <v>0</v>
      </c>
      <c r="P63" s="403">
        <f t="shared" si="1"/>
        <v>9.05472636815924E-3</v>
      </c>
      <c r="Q63" s="189" t="str">
        <f t="shared" si="2"/>
        <v/>
      </c>
      <c r="R63" s="189">
        <f ca="1">IF(Q63="",MATCH(N63,寄与度･寄与率浜松!$K$1:$K$88,0),MATCH(N63,INDIRECT("寄与度・寄与率!$L"&amp;INDEX(R:R,Q63)+1&amp;":$L87"),0)+INDEX(R:R,Q63))</f>
        <v>63</v>
      </c>
    </row>
    <row r="64" spans="1:18" ht="15.75" customHeight="1">
      <c r="A64" s="532" t="str">
        <f ca="1">IF(ISERROR(N64)=TRUE,"",INDEX(寄与度･寄与率浜松!B:B,'前年比寄与度順 ・浜松'!$R64)&amp;INDEX(寄与度･寄与率浜松!C:C,'前年比寄与度順 ・浜松'!R64)&amp;INDEX(寄与度･寄与率浜松!D:D,'前年比寄与度順 ・浜松'!R64)&amp;INDEX(寄与度･寄与率浜松!E:E,'前年比寄与度順 ・浜松'!R64))</f>
        <v>和服</v>
      </c>
      <c r="B64" s="533"/>
      <c r="C64" s="533"/>
      <c r="D64" s="533"/>
      <c r="E64" s="533"/>
      <c r="F64" s="367" t="str">
        <f t="shared" ca="1" si="0"/>
        <v/>
      </c>
      <c r="G64" s="374">
        <v>0</v>
      </c>
      <c r="H64" s="377">
        <f ca="1">IF(ISERROR($N64)=TRUE,"",INDEX(寄与度･寄与率浜松!G:G,'前年比寄与度順 ・浜松'!$R64))</f>
        <v>7</v>
      </c>
      <c r="I64" s="382">
        <f ca="1">IF(ISERROR($N64)=TRUE,"",INDEX(寄与度･寄与率浜松!H:H,'前年比寄与度順 ・浜松'!$R64))</f>
        <v>95.9</v>
      </c>
      <c r="J64" s="382">
        <f ca="1">IF(ISERROR($N64)=TRUE,"",INDEX(寄与度･寄与率浜松!I:I,'前年比寄与度順 ・浜松'!$R64))</f>
        <v>102.2</v>
      </c>
      <c r="K64" s="388">
        <f ca="1">IF(ISERROR($N64)=TRUE,"",INDEX(寄与度･寄与率浜松!J:J,'前年比寄与度順 ・浜松'!$R64))</f>
        <v>6.6</v>
      </c>
      <c r="L64" s="393">
        <f ca="1">IF(ISERROR($N64)=TRUE,"",INDEX(寄与度･寄与率浜松!K:K,'前年比寄与度順 ・浜松'!$R64))</f>
        <v>4.3880597014925356E-3</v>
      </c>
      <c r="M64" s="399">
        <f ca="1">IF(ISERROR($N64)=TRUE,"",INDEX(寄与度･寄与率浜松!L:L,'前年比寄与度順 ・浜松'!$R64))</f>
        <v>0.12537313432835817</v>
      </c>
      <c r="N64" s="403">
        <f>LARGE(寄与度･寄与率浜松!$K$1:$K$88,ROW(A60))</f>
        <v>4.3880597014925356E-3</v>
      </c>
      <c r="O64" s="189">
        <f>COUNTIF($N$4:$N64,$N64)-1</f>
        <v>0</v>
      </c>
      <c r="P64" s="403">
        <f t="shared" si="1"/>
        <v>4.3880597014925356E-3</v>
      </c>
      <c r="Q64" s="189" t="str">
        <f t="shared" si="2"/>
        <v/>
      </c>
      <c r="R64" s="189">
        <f ca="1">IF(Q64="",MATCH(N64,寄与度･寄与率浜松!$K$1:$K$88,0),MATCH(N64,INDIRECT("寄与度・寄与率!$L"&amp;INDEX(R:R,Q64)+1&amp;":$L87"),0)+INDEX(R:R,Q64))</f>
        <v>53</v>
      </c>
    </row>
    <row r="65" spans="1:18" ht="15.75" customHeight="1">
      <c r="A65" s="532" t="str">
        <f ca="1">IF(ISERROR(N65)=TRUE,"",INDEX(寄与度･寄与率浜松!B:B,'前年比寄与度順 ・浜松'!$R65)&amp;INDEX(寄与度･寄与率浜松!C:C,'前年比寄与度順 ・浜松'!R65)&amp;INDEX(寄与度･寄与率浜松!D:D,'前年比寄与度順 ・浜松'!R65)&amp;INDEX(寄与度･寄与率浜松!E:E,'前年比寄与度順 ・浜松'!R65))</f>
        <v>理美容サービス</v>
      </c>
      <c r="B65" s="533"/>
      <c r="C65" s="533"/>
      <c r="D65" s="533"/>
      <c r="E65" s="533"/>
      <c r="F65" s="367">
        <f t="shared" ca="1" si="0"/>
        <v>1</v>
      </c>
      <c r="G65" s="374">
        <v>0</v>
      </c>
      <c r="H65" s="377">
        <f ca="1">IF(ISERROR($N65)=TRUE,"",INDEX(寄与度･寄与率浜松!G:G,'前年比寄与度順 ・浜松'!$R65))</f>
        <v>106</v>
      </c>
      <c r="I65" s="382">
        <f ca="1">IF(ISERROR($N65)=TRUE,"",INDEX(寄与度･寄与率浜松!H:H,'前年比寄与度順 ・浜松'!$R65))</f>
        <v>102.1</v>
      </c>
      <c r="J65" s="382">
        <f ca="1">IF(ISERROR($N65)=TRUE,"",INDEX(寄与度･寄与率浜松!I:I,'前年比寄与度順 ・浜松'!$R65))</f>
        <v>102.4</v>
      </c>
      <c r="K65" s="388">
        <f ca="1">IF(ISERROR($N65)=TRUE,"",INDEX(寄与度･寄与率浜松!J:J,'前年比寄与度順 ・浜松'!$R65))</f>
        <v>0.3</v>
      </c>
      <c r="L65" s="393">
        <f ca="1">IF(ISERROR($N65)=TRUE,"",INDEX(寄与度･寄与率浜松!K:K,'前年比寄与度順 ・浜松'!$R65))</f>
        <v>3.1641791044777321E-3</v>
      </c>
      <c r="M65" s="399">
        <f ca="1">IF(ISERROR($N65)=TRUE,"",INDEX(寄与度･寄与率浜松!L:L,'前年比寄与度順 ・浜松'!$R65))</f>
        <v>9.0405117270792354E-2</v>
      </c>
      <c r="N65" s="403">
        <f>LARGE(寄与度･寄与率浜松!$K$1:$K$88,ROW(A61))</f>
        <v>3.1641791044777321E-3</v>
      </c>
      <c r="O65" s="189">
        <f>COUNTIF($N$4:$N65,$N65)-1</f>
        <v>0</v>
      </c>
      <c r="P65" s="403">
        <f t="shared" si="1"/>
        <v>3.1641791044777321E-3</v>
      </c>
      <c r="Q65" s="189" t="str">
        <f t="shared" si="2"/>
        <v/>
      </c>
      <c r="R65" s="189">
        <f ca="1">IF(Q65="",MATCH(N65,寄与度･寄与率浜松!$K$1:$K$88,0),MATCH(N65,INDIRECT("寄与度・寄与率!$L"&amp;INDEX(R:R,Q65)+1&amp;":$L87"),0)+INDEX(R:R,Q65))</f>
        <v>84</v>
      </c>
    </row>
    <row r="66" spans="1:18" ht="15.75" customHeight="1">
      <c r="A66" s="532" t="str">
        <f ca="1">IF(ISERROR(N66)=TRUE,"",INDEX(寄与度･寄与率浜松!B:B,'前年比寄与度順 ・浜松'!$R66)&amp;INDEX(寄与度･寄与率浜松!C:C,'前年比寄与度順 ・浜松'!R66)&amp;INDEX(寄与度･寄与率浜松!D:D,'前年比寄与度順 ・浜松'!R66)&amp;INDEX(寄与度･寄与率浜松!E:E,'前年比寄与度順 ・浜松'!R66))</f>
        <v>補習教育</v>
      </c>
      <c r="B66" s="533"/>
      <c r="C66" s="533"/>
      <c r="D66" s="533"/>
      <c r="E66" s="533"/>
      <c r="F66" s="367">
        <f t="shared" ca="1" si="0"/>
        <v>1</v>
      </c>
      <c r="G66" s="374">
        <v>0</v>
      </c>
      <c r="H66" s="377">
        <f ca="1">IF(ISERROR($N66)=TRUE,"",INDEX(寄与度･寄与率浜松!G:G,'前年比寄与度順 ・浜松'!$R66))</f>
        <v>79</v>
      </c>
      <c r="I66" s="382">
        <f ca="1">IF(ISERROR($N66)=TRUE,"",INDEX(寄与度･寄与率浜松!H:H,'前年比寄与度順 ・浜松'!$R66))</f>
        <v>101.6</v>
      </c>
      <c r="J66" s="382">
        <f ca="1">IF(ISERROR($N66)=TRUE,"",INDEX(寄与度･寄与率浜松!I:I,'前年比寄与度順 ・浜松'!$R66))</f>
        <v>101.9</v>
      </c>
      <c r="K66" s="388">
        <f ca="1">IF(ISERROR($N66)=TRUE,"",INDEX(寄与度･寄与率浜松!J:J,'前年比寄与度順 ・浜松'!$R66))</f>
        <v>0.3</v>
      </c>
      <c r="L66" s="393">
        <f ca="1">IF(ISERROR($N66)=TRUE,"",INDEX(寄与度･寄与率浜松!K:K,'前年比寄与度順 ・浜松'!$R66))</f>
        <v>2.3582089552239699E-3</v>
      </c>
      <c r="M66" s="399">
        <f ca="1">IF(ISERROR($N66)=TRUE,"",INDEX(寄与度･寄与率浜松!L:L,'前年比寄与度順 ・浜松'!$R66))</f>
        <v>6.737739872068485E-2</v>
      </c>
      <c r="N66" s="403">
        <f>LARGE(寄与度･寄与率浜松!$K$1:$K$88,ROW(A62))</f>
        <v>2.3582089552239699E-3</v>
      </c>
      <c r="O66" s="189">
        <f>COUNTIF($N$4:$N66,$N66)-1</f>
        <v>0</v>
      </c>
      <c r="P66" s="403">
        <f t="shared" si="1"/>
        <v>2.3582089552239699E-3</v>
      </c>
      <c r="Q66" s="189" t="str">
        <f t="shared" si="2"/>
        <v/>
      </c>
      <c r="R66" s="189">
        <f ca="1">IF(Q66="",MATCH(N66,寄与度･寄与率浜松!$K$1:$K$88,0),MATCH(N66,INDIRECT("寄与度・寄与率!$L"&amp;INDEX(R:R,Q66)+1&amp;":$L87"),0)+INDEX(R:R,Q66))</f>
        <v>75</v>
      </c>
    </row>
    <row r="67" spans="1:18" ht="15.75" customHeight="1">
      <c r="A67" s="532" t="str">
        <f ca="1">IF(ISERROR(N67)=TRUE,"",INDEX(寄与度･寄与率浜松!B:B,'前年比寄与度順 ・浜松'!$R67)&amp;INDEX(寄与度･寄与率浜松!C:C,'前年比寄与度順 ・浜松'!R67)&amp;INDEX(寄与度･寄与率浜松!D:D,'前年比寄与度順 ・浜松'!R67)&amp;INDEX(寄与度･寄与率浜松!E:E,'前年比寄与度順 ・浜松'!R67))</f>
        <v>家事サービス</v>
      </c>
      <c r="B67" s="533"/>
      <c r="C67" s="533"/>
      <c r="D67" s="533"/>
      <c r="E67" s="533"/>
      <c r="F67" s="367">
        <f t="shared" ca="1" si="0"/>
        <v>1</v>
      </c>
      <c r="G67" s="374">
        <v>0</v>
      </c>
      <c r="H67" s="377">
        <f ca="1">IF(ISERROR($N67)=TRUE,"",INDEX(寄与度･寄与率浜松!G:G,'前年比寄与度順 ・浜松'!$R67))</f>
        <v>27</v>
      </c>
      <c r="I67" s="382">
        <f ca="1">IF(ISERROR($N67)=TRUE,"",INDEX(寄与度･寄与率浜松!H:H,'前年比寄与度順 ・浜松'!$R67))</f>
        <v>100</v>
      </c>
      <c r="J67" s="382">
        <f ca="1">IF(ISERROR($N67)=TRUE,"",INDEX(寄与度･寄与率浜松!I:I,'前年比寄与度順 ・浜松'!$R67))</f>
        <v>100.7</v>
      </c>
      <c r="K67" s="388">
        <f ca="1">IF(ISERROR($N67)=TRUE,"",INDEX(寄与度･寄与率浜松!J:J,'前年比寄与度順 ・浜松'!$R67))</f>
        <v>0.7</v>
      </c>
      <c r="L67" s="393">
        <f ca="1">IF(ISERROR($N67)=TRUE,"",INDEX(寄与度･寄与率浜松!K:K,'前年比寄与度順 ・浜松'!$R67))</f>
        <v>1.8805970149253809E-3</v>
      </c>
      <c r="M67" s="399">
        <f ca="1">IF(ISERROR($N67)=TRUE,"",INDEX(寄与度･寄与率浜松!L:L,'前年比寄与度順 ・浜松'!$R67))</f>
        <v>5.3731343283582318E-2</v>
      </c>
      <c r="N67" s="403">
        <f>LARGE(寄与度･寄与率浜松!$K$1:$K$88,ROW(A63))</f>
        <v>1.8805970149253809E-3</v>
      </c>
      <c r="O67" s="189">
        <f>COUNTIF($N$4:$N67,$N67)-1</f>
        <v>0</v>
      </c>
      <c r="P67" s="403">
        <f t="shared" si="1"/>
        <v>1.8805970149253809E-3</v>
      </c>
      <c r="Q67" s="189" t="str">
        <f t="shared" si="2"/>
        <v/>
      </c>
      <c r="R67" s="189">
        <f ca="1">IF(Q67="",MATCH(N67,寄与度･寄与率浜松!$K$1:$K$88,0),MATCH(N67,INDIRECT("寄与度・寄与率!$L"&amp;INDEX(R:R,Q67)+1&amp;":$L87"),0)+INDEX(R:R,Q67))</f>
        <v>49</v>
      </c>
    </row>
    <row r="68" spans="1:18" s="189" customFormat="1" ht="15.75" customHeight="1">
      <c r="A68" s="532" t="str">
        <f ca="1">IF(ISERROR(N68)=TRUE,"",INDEX(寄与度･寄与率浜松!B:B,'前年比寄与度順 ・浜松'!$R68)&amp;INDEX(寄与度･寄与率浜松!C:C,'前年比寄与度順 ・浜松'!R68)&amp;INDEX(寄与度･寄与率浜松!D:D,'前年比寄与度順 ・浜松'!R68)&amp;INDEX(寄与度･寄与率浜松!E:E,'前年比寄与度順 ・浜松'!R68))</f>
        <v>教科書・学習参考教材</v>
      </c>
      <c r="B68" s="533"/>
      <c r="C68" s="533"/>
      <c r="D68" s="533"/>
      <c r="E68" s="533"/>
      <c r="F68" s="367">
        <f t="shared" ca="1" si="0"/>
        <v>1</v>
      </c>
      <c r="G68" s="374">
        <v>0</v>
      </c>
      <c r="H68" s="377">
        <f ca="1">IF(ISERROR($N68)=TRUE,"",INDEX(寄与度･寄与率浜松!G:G,'前年比寄与度順 ・浜松'!$R68))</f>
        <v>5</v>
      </c>
      <c r="I68" s="382">
        <f ca="1">IF(ISERROR($N68)=TRUE,"",INDEX(寄与度･寄与率浜松!H:H,'前年比寄与度順 ・浜松'!$R68))</f>
        <v>100.3</v>
      </c>
      <c r="J68" s="382">
        <f ca="1">IF(ISERROR($N68)=TRUE,"",INDEX(寄与度･寄与率浜松!I:I,'前年比寄与度順 ・浜松'!$R68))</f>
        <v>104</v>
      </c>
      <c r="K68" s="388">
        <f ca="1">IF(ISERROR($N68)=TRUE,"",INDEX(寄与度･寄与率浜松!J:J,'前年比寄与度順 ・浜松'!$R68))</f>
        <v>3.6</v>
      </c>
      <c r="L68" s="393">
        <f ca="1">IF(ISERROR($N68)=TRUE,"",INDEX(寄与度･寄与率浜松!K:K,'前年比寄与度順 ・浜松'!$R68))</f>
        <v>1.8407960199004988E-3</v>
      </c>
      <c r="M68" s="399">
        <f ca="1">IF(ISERROR($N68)=TRUE,"",INDEX(寄与度･寄与率浜松!L:L,'前年比寄与度順 ・浜松'!$R68))</f>
        <v>5.2594171997157109E-2</v>
      </c>
      <c r="N68" s="403">
        <f>LARGE(寄与度･寄与率浜松!$K$1:$K$88,ROW(A64))</f>
        <v>1.8407960199004988E-3</v>
      </c>
      <c r="O68" s="189">
        <f>COUNTIF($N$4:$N68,$N68)-1</f>
        <v>0</v>
      </c>
      <c r="P68" s="403">
        <f t="shared" si="1"/>
        <v>1.8407960199004988E-3</v>
      </c>
      <c r="Q68" s="189" t="str">
        <f t="shared" si="2"/>
        <v/>
      </c>
      <c r="R68" s="189">
        <f ca="1">IF(Q68="",MATCH(N68,寄与度･寄与率浜松!$K$1:$K$88,0),MATCH(N68,INDIRECT("寄与度・寄与率!$L"&amp;INDEX(R:R,Q68)+1&amp;":$L87"),0)+INDEX(R:R,Q68))</f>
        <v>74</v>
      </c>
    </row>
    <row r="69" spans="1:18" ht="15.75" customHeight="1">
      <c r="A69" s="532" t="str">
        <f ca="1">IF(ISERROR(N69)=TRUE,"",INDEX(寄与度･寄与率浜松!B:B,'前年比寄与度順 ・浜松'!$R69)&amp;INDEX(寄与度･寄与率浜松!C:C,'前年比寄与度順 ・浜松'!R69)&amp;INDEX(寄与度･寄与率浜松!D:D,'前年比寄与度順 ・浜松'!R69)&amp;INDEX(寄与度･寄与率浜松!E:E,'前年比寄与度順 ・浜松'!R69))</f>
        <v>他の被服類</v>
      </c>
      <c r="B69" s="533"/>
      <c r="C69" s="533"/>
      <c r="D69" s="533"/>
      <c r="E69" s="533"/>
      <c r="F69" s="367">
        <f t="shared" ref="F69:F87" ca="1" si="3">IF(ISERROR(MATCH($A69,寄与度順用一覧,0))=FALSE,1,"")</f>
        <v>1</v>
      </c>
      <c r="G69" s="374">
        <v>0</v>
      </c>
      <c r="H69" s="377">
        <f ca="1">IF(ISERROR($N69)=TRUE,"",INDEX(寄与度･寄与率浜松!G:G,'前年比寄与度順 ・浜松'!$R69))</f>
        <v>28</v>
      </c>
      <c r="I69" s="382">
        <f ca="1">IF(ISERROR($N69)=TRUE,"",INDEX(寄与度･寄与率浜松!H:H,'前年比寄与度順 ・浜松'!$R69))</f>
        <v>98.3</v>
      </c>
      <c r="J69" s="382">
        <f ca="1">IF(ISERROR($N69)=TRUE,"",INDEX(寄与度･寄与率浜松!I:I,'前年比寄与度順 ・浜松'!$R69))</f>
        <v>98.7</v>
      </c>
      <c r="K69" s="388">
        <f ca="1">IF(ISERROR($N69)=TRUE,"",INDEX(寄与度･寄与率浜松!J:J,'前年比寄与度順 ・浜松'!$R69))</f>
        <v>0.4</v>
      </c>
      <c r="L69" s="393">
        <f ca="1">IF(ISERROR($N69)=TRUE,"",INDEX(寄与度･寄与率浜松!K:K,'前年比寄与度順 ・浜松'!$R69))</f>
        <v>1.1144278606965332E-3</v>
      </c>
      <c r="M69" s="399">
        <f ca="1">IF(ISERROR($N69)=TRUE,"",INDEX(寄与度･寄与率浜松!L:L,'前年比寄与度順 ・浜松'!$R69))</f>
        <v>3.1840796019900947E-2</v>
      </c>
      <c r="N69" s="403">
        <f>LARGE(寄与度･寄与率浜松!$K$1:$K$88,ROW(A65))</f>
        <v>1.1144278606965332E-3</v>
      </c>
      <c r="O69" s="189">
        <f>COUNTIF($N$4:$N69,$N69)-1</f>
        <v>0</v>
      </c>
      <c r="P69" s="403">
        <f t="shared" ref="P69:P87" si="4">N69+O69</f>
        <v>1.1144278606965332E-3</v>
      </c>
      <c r="Q69" s="189" t="str">
        <f t="shared" ref="Q69:Q87" si="5">IF(O69&gt;0,MATCH(P69-1,$P$1:$P$87,0),"")</f>
        <v/>
      </c>
      <c r="R69" s="189">
        <f ca="1">IF(Q69="",MATCH(N69,寄与度･寄与率浜松!$K$1:$K$88,0),MATCH(N69,INDIRECT("寄与度・寄与率!$L"&amp;INDEX(R:R,Q69)+1&amp;":$L87"),0)+INDEX(R:R,Q69))</f>
        <v>59</v>
      </c>
    </row>
    <row r="70" spans="1:18" ht="15.75" customHeight="1">
      <c r="A70" s="532" t="str">
        <f ca="1">IF(ISERROR(N70)=TRUE,"",INDEX(寄与度･寄与率浜松!B:B,'前年比寄与度順 ・浜松'!$R70)&amp;INDEX(寄与度･寄与率浜松!C:C,'前年比寄与度順 ・浜松'!R70)&amp;INDEX(寄与度･寄与率浜松!D:D,'前年比寄与度順 ・浜松'!R70)&amp;INDEX(寄与度･寄与率浜松!E:E,'前年比寄与度順 ・浜松'!R70))</f>
        <v>上下水道料</v>
      </c>
      <c r="B70" s="533"/>
      <c r="C70" s="533"/>
      <c r="D70" s="533"/>
      <c r="E70" s="533"/>
      <c r="F70" s="367">
        <f t="shared" ca="1" si="3"/>
        <v>1</v>
      </c>
      <c r="G70" s="374">
        <v>0</v>
      </c>
      <c r="H70" s="377">
        <f ca="1">IF(ISERROR($N70)=TRUE,"",INDEX(寄与度･寄与率浜松!G:G,'前年比寄与度順 ・浜松'!$R70))</f>
        <v>165</v>
      </c>
      <c r="I70" s="382">
        <f ca="1">IF(ISERROR($N70)=TRUE,"",INDEX(寄与度･寄与率浜松!H:H,'前年比寄与度順 ・浜松'!$R70))</f>
        <v>100</v>
      </c>
      <c r="J70" s="382">
        <f ca="1">IF(ISERROR($N70)=TRUE,"",INDEX(寄与度･寄与率浜松!I:I,'前年比寄与度順 ・浜松'!$R70))</f>
        <v>100</v>
      </c>
      <c r="K70" s="388">
        <f ca="1">IF(ISERROR($N70)=TRUE,"",INDEX(寄与度･寄与率浜松!J:J,'前年比寄与度順 ・浜松'!$R70))</f>
        <v>0</v>
      </c>
      <c r="L70" s="393">
        <f ca="1">IF(ISERROR($N70)=TRUE,"",INDEX(寄与度･寄与率浜松!K:K,'前年比寄与度順 ・浜松'!$R70))</f>
        <v>0</v>
      </c>
      <c r="M70" s="399">
        <f ca="1">IF(ISERROR($N70)=TRUE,"",INDEX(寄与度･寄与率浜松!L:L,'前年比寄与度順 ・浜松'!$R70))</f>
        <v>0</v>
      </c>
      <c r="N70" s="403">
        <f>LARGE(寄与度･寄与率浜松!$K$1:$K$88,ROW(A66))</f>
        <v>0</v>
      </c>
      <c r="O70" s="189">
        <f>COUNTIF($N$4:$N70,$N70)-1</f>
        <v>0</v>
      </c>
      <c r="P70" s="403">
        <f t="shared" si="4"/>
        <v>0</v>
      </c>
      <c r="Q70" s="189" t="str">
        <f t="shared" si="5"/>
        <v/>
      </c>
      <c r="R70" s="189">
        <f ca="1">IF(Q70="",MATCH(N70,寄与度･寄与率浜松!$K$1:$K$88,0),MATCH(N70,INDIRECT("寄与度・寄与率!$L"&amp;INDEX(R:R,Q70)+1&amp;":$L87"),0)+INDEX(R:R,Q70))</f>
        <v>41</v>
      </c>
    </row>
    <row r="71" spans="1:18" s="189" customFormat="1" ht="15.75" customHeight="1">
      <c r="A71" s="532" t="str">
        <f ca="1">IF(ISERROR(N71)=TRUE,"",INDEX(寄与度･寄与率浜松!B:B,'前年比寄与度順 ・浜松'!$R71)&amp;INDEX(寄与度･寄与率浜松!C:C,'前年比寄与度順 ・浜松'!R71)&amp;INDEX(寄与度･寄与率浜松!D:D,'前年比寄与度順 ・浜松'!R71)&amp;INDEX(寄与度･寄与率浜松!E:E,'前年比寄与度順 ・浜松'!R71))</f>
        <v>交通</v>
      </c>
      <c r="B71" s="533"/>
      <c r="C71" s="533"/>
      <c r="D71" s="533"/>
      <c r="E71" s="533"/>
      <c r="F71" s="367">
        <f t="shared" ca="1" si="3"/>
        <v>1</v>
      </c>
      <c r="G71" s="374">
        <v>0</v>
      </c>
      <c r="H71" s="377">
        <f ca="1">IF(ISERROR($N71)=TRUE,"",INDEX(寄与度･寄与率浜松!G:G,'前年比寄与度順 ・浜松'!$R71))</f>
        <v>109</v>
      </c>
      <c r="I71" s="382">
        <f ca="1">IF(ISERROR($N71)=TRUE,"",INDEX(寄与度･寄与率浜松!H:H,'前年比寄与度順 ・浜松'!$R71))</f>
        <v>100.3</v>
      </c>
      <c r="J71" s="382">
        <f ca="1">IF(ISERROR($N71)=TRUE,"",INDEX(寄与度･寄与率浜松!I:I,'前年比寄与度順 ・浜松'!$R71))</f>
        <v>100.1</v>
      </c>
      <c r="K71" s="388">
        <f ca="1">IF(ISERROR($N71)=TRUE,"",INDEX(寄与度･寄与率浜松!J:J,'前年比寄与度順 ・浜松'!$R71))</f>
        <v>-0.2</v>
      </c>
      <c r="L71" s="393">
        <f ca="1">IF(ISERROR($N71)=TRUE,"",INDEX(寄与度･寄与率浜松!K:K,'前年比寄与度順 ・浜松'!$R71))</f>
        <v>-2.169154228855752E-3</v>
      </c>
      <c r="M71" s="399">
        <f ca="1">IF(ISERROR($N71)=TRUE,"",INDEX(寄与度･寄与率浜松!L:L,'前年比寄与度順 ・浜松'!$R71))</f>
        <v>-6.1975835110164343E-2</v>
      </c>
      <c r="N71" s="403">
        <f>LARGE(寄与度･寄与率浜松!$K$1:$K$88,ROW(A67))</f>
        <v>-2.169154228855752E-3</v>
      </c>
      <c r="O71" s="189">
        <f>COUNTIF($N$4:$N71,$N71)-1</f>
        <v>0</v>
      </c>
      <c r="P71" s="403">
        <f t="shared" si="4"/>
        <v>-2.169154228855752E-3</v>
      </c>
      <c r="Q71" s="189" t="str">
        <f t="shared" si="5"/>
        <v/>
      </c>
      <c r="R71" s="189">
        <f ca="1">IF(Q71="",MATCH(N71,寄与度･寄与率浜松!$K$1:$K$88,0),MATCH(N71,INDIRECT("寄与度・寄与率!$L"&amp;INDEX(R:R,Q71)+1&amp;":$L87"),0)+INDEX(R:R,Q71))</f>
        <v>68</v>
      </c>
    </row>
    <row r="72" spans="1:18" ht="15.75" customHeight="1">
      <c r="A72" s="532" t="str">
        <f ca="1">IF(ISERROR(N72)=TRUE,"",INDEX(寄与度･寄与率浜松!B:B,'前年比寄与度順 ・浜松'!$R72)&amp;INDEX(寄与度･寄与率浜松!C:C,'前年比寄与度順 ・浜松'!R72)&amp;INDEX(寄与度･寄与率浜松!D:D,'前年比寄与度順 ・浜松'!R72)&amp;INDEX(寄与度･寄与率浜松!E:E,'前年比寄与度順 ・浜松'!R72))</f>
        <v>保健医療</v>
      </c>
      <c r="B72" s="533"/>
      <c r="C72" s="533"/>
      <c r="D72" s="533"/>
      <c r="E72" s="533"/>
      <c r="F72" s="367" t="str">
        <f t="shared" ca="1" si="3"/>
        <v/>
      </c>
      <c r="G72" s="374">
        <v>-0.01</v>
      </c>
      <c r="H72" s="377">
        <f ca="1">IF(ISERROR($N72)=TRUE,"",INDEX(寄与度･寄与率浜松!G:G,'前年比寄与度順 ・浜松'!$R72))</f>
        <v>516</v>
      </c>
      <c r="I72" s="382">
        <f ca="1">IF(ISERROR($N72)=TRUE,"",INDEX(寄与度･寄与率浜松!H:H,'前年比寄与度順 ・浜松'!$R72))</f>
        <v>99.4</v>
      </c>
      <c r="J72" s="382">
        <f ca="1">IF(ISERROR($N72)=TRUE,"",INDEX(寄与度･寄与率浜松!I:I,'前年比寄与度順 ・浜松'!$R72))</f>
        <v>99.2</v>
      </c>
      <c r="K72" s="388">
        <f ca="1">IF(ISERROR($N72)=TRUE,"",INDEX(寄与度･寄与率浜松!J:J,'前年比寄与度順 ・浜松'!$R72))</f>
        <v>-0.2</v>
      </c>
      <c r="L72" s="393">
        <f ca="1">IF(ISERROR($N72)=TRUE,"",INDEX(寄与度･寄与率浜松!K:K,'前年比寄与度順 ・浜松'!$R72))</f>
        <v>-1.0268656716418056E-2</v>
      </c>
      <c r="M72" s="399">
        <f ca="1">IF(ISERROR($N72)=TRUE,"",INDEX(寄与度･寄与率浜松!L:L,'前年比寄与度順 ・浜松'!$R72))</f>
        <v>-0.29339019189765875</v>
      </c>
      <c r="N72" s="403">
        <f>LARGE(寄与度･寄与率浜松!$K$1:$K$88,ROW(A68))</f>
        <v>-1.0268656716418056E-2</v>
      </c>
      <c r="O72" s="189">
        <f>COUNTIF($N$4:$N72,$N72)-1</f>
        <v>0</v>
      </c>
      <c r="P72" s="403">
        <f t="shared" si="4"/>
        <v>-1.0268656716418056E-2</v>
      </c>
      <c r="Q72" s="189" t="str">
        <f t="shared" si="5"/>
        <v/>
      </c>
      <c r="R72" s="189">
        <f ca="1">IF(Q72="",MATCH(N72,寄与度･寄与率浜松!$K$1:$K$88,0),MATCH(N72,INDIRECT("寄与度・寄与率!$L"&amp;INDEX(R:R,Q72)+1&amp;":$L87"),0)+INDEX(R:R,Q72))</f>
        <v>62</v>
      </c>
    </row>
    <row r="73" spans="1:18" ht="15.75" customHeight="1">
      <c r="A73" s="532" t="str">
        <f ca="1">IF(ISERROR(N73)=TRUE,"",INDEX(寄与度･寄与率浜松!B:B,'前年比寄与度順 ・浜松'!$R73)&amp;INDEX(寄与度･寄与率浜松!C:C,'前年比寄与度順 ・浜松'!R73)&amp;INDEX(寄与度･寄与率浜松!D:D,'前年比寄与度順 ・浜松'!R73)&amp;INDEX(寄与度･寄与率浜松!E:E,'前年比寄与度順 ・浜松'!R73))</f>
        <v>理美容用品</v>
      </c>
      <c r="B73" s="533"/>
      <c r="C73" s="533"/>
      <c r="D73" s="533"/>
      <c r="E73" s="533"/>
      <c r="F73" s="367">
        <f t="shared" ca="1" si="3"/>
        <v>1</v>
      </c>
      <c r="G73" s="374">
        <v>-0.02</v>
      </c>
      <c r="H73" s="377">
        <f ca="1">IF(ISERROR($N73)=TRUE,"",INDEX(寄与度･寄与率浜松!G:G,'前年比寄与度順 ・浜松'!$R73))</f>
        <v>177</v>
      </c>
      <c r="I73" s="382">
        <f ca="1">IF(ISERROR($N73)=TRUE,"",INDEX(寄与度･寄与率浜松!H:H,'前年比寄与度順 ・浜松'!$R73))</f>
        <v>98.2</v>
      </c>
      <c r="J73" s="382">
        <f ca="1">IF(ISERROR($N73)=TRUE,"",INDEX(寄与度･寄与率浜松!I:I,'前年比寄与度順 ・浜松'!$R73))</f>
        <v>97.1</v>
      </c>
      <c r="K73" s="388">
        <f ca="1">IF(ISERROR($N73)=TRUE,"",INDEX(寄与度･寄与率浜松!J:J,'前年比寄与度順 ・浜松'!$R73))</f>
        <v>-1.1000000000000001</v>
      </c>
      <c r="L73" s="393">
        <f ca="1">IF(ISERROR($N73)=TRUE,"",INDEX(寄与度･寄与率浜松!K:K,'前年比寄与度順 ・浜松'!$R73))</f>
        <v>-1.9373134328358362E-2</v>
      </c>
      <c r="M73" s="399">
        <f ca="1">IF(ISERROR($N73)=TRUE,"",INDEX(寄与度･寄与率浜松!L:L,'前年比寄与度順 ・浜松'!$R73))</f>
        <v>-0.55351812366738173</v>
      </c>
      <c r="N73" s="403">
        <f>LARGE(寄与度･寄与率浜松!$K$1:$K$88,ROW(A69))</f>
        <v>-1.9373134328358362E-2</v>
      </c>
      <c r="O73" s="189">
        <f>COUNTIF($N$4:$N73,$N73)-1</f>
        <v>0</v>
      </c>
      <c r="P73" s="403">
        <f t="shared" si="4"/>
        <v>-1.9373134328358362E-2</v>
      </c>
      <c r="Q73" s="189" t="str">
        <f t="shared" si="5"/>
        <v/>
      </c>
      <c r="R73" s="189">
        <f ca="1">IF(Q73="",MATCH(N73,寄与度･寄与率浜松!$K$1:$K$88,0),MATCH(N73,INDIRECT("寄与度・寄与率!$L"&amp;INDEX(R:R,Q73)+1&amp;":$L87"),0)+INDEX(R:R,Q73))</f>
        <v>85</v>
      </c>
    </row>
    <row r="74" spans="1:18" ht="15.75" customHeight="1">
      <c r="A74" s="532" t="str">
        <f ca="1">IF(ISERROR(N74)=TRUE,"",INDEX(寄与度･寄与率浜松!B:B,'前年比寄与度順 ・浜松'!$R74)&amp;INDEX(寄与度･寄与率浜松!C:C,'前年比寄与度順 ・浜松'!R74)&amp;INDEX(寄与度･寄与率浜松!D:D,'前年比寄与度順 ・浜松'!R74)&amp;INDEX(寄与度･寄与率浜松!E:E,'前年比寄与度順 ・浜松'!R74))</f>
        <v>通信</v>
      </c>
      <c r="B74" s="533"/>
      <c r="C74" s="533"/>
      <c r="D74" s="533"/>
      <c r="E74" s="533"/>
      <c r="F74" s="367">
        <f t="shared" ca="1" si="3"/>
        <v>1</v>
      </c>
      <c r="G74" s="374">
        <v>-0.02</v>
      </c>
      <c r="H74" s="377">
        <f ca="1">IF(ISERROR($N74)=TRUE,"",INDEX(寄与度･寄与率浜松!G:G,'前年比寄与度順 ・浜松'!$R74))</f>
        <v>415</v>
      </c>
      <c r="I74" s="382">
        <f ca="1">IF(ISERROR($N74)=TRUE,"",INDEX(寄与度･寄与率浜松!H:H,'前年比寄与度順 ・浜松'!$R74))</f>
        <v>70.3</v>
      </c>
      <c r="J74" s="382">
        <f ca="1">IF(ISERROR($N74)=TRUE,"",INDEX(寄与度･寄与率浜松!I:I,'前年比寄与度順 ・浜松'!$R74))</f>
        <v>69.8</v>
      </c>
      <c r="K74" s="388">
        <f ca="1">IF(ISERROR($N74)=TRUE,"",INDEX(寄与度･寄与率浜松!J:J,'前年比寄与度順 ・浜松'!$R74))</f>
        <v>-0.8</v>
      </c>
      <c r="L74" s="393">
        <f ca="1">IF(ISERROR($N74)=TRUE,"",INDEX(寄与度･寄与率浜松!K:K,'前年比寄与度順 ・浜松'!$R74))</f>
        <v>-2.0646766169154229E-2</v>
      </c>
      <c r="M74" s="399">
        <f ca="1">IF(ISERROR($N74)=TRUE,"",INDEX(寄与度･寄与率浜松!L:L,'前年比寄与度順 ・浜松'!$R74))</f>
        <v>-0.58990760483297799</v>
      </c>
      <c r="N74" s="403">
        <f>LARGE(寄与度･寄与率浜松!$K$1:$K$88,ROW(A70))</f>
        <v>-2.0646766169154229E-2</v>
      </c>
      <c r="O74" s="189">
        <f>COUNTIF($N$4:$N74,$N74)-1</f>
        <v>0</v>
      </c>
      <c r="P74" s="403">
        <f t="shared" si="4"/>
        <v>-2.0646766169154229E-2</v>
      </c>
      <c r="Q74" s="189" t="str">
        <f t="shared" si="5"/>
        <v/>
      </c>
      <c r="R74" s="189">
        <f ca="1">IF(Q74="",MATCH(N74,寄与度･寄与率浜松!$K$1:$K$88,0),MATCH(N74,INDIRECT("寄与度・寄与率!$L"&amp;INDEX(R:R,Q74)+1&amp;":$L87"),0)+INDEX(R:R,Q74))</f>
        <v>70</v>
      </c>
    </row>
    <row r="75" spans="1:18" ht="15.75" customHeight="1">
      <c r="A75" s="532" t="str">
        <f ca="1">IF(ISERROR(N75)=TRUE,"",INDEX(寄与度･寄与率浜松!B:B,'前年比寄与度順 ・浜松'!$R75)&amp;INDEX(寄与度･寄与率浜松!C:C,'前年比寄与度順 ・浜松'!R75)&amp;INDEX(寄与度･寄与率浜松!D:D,'前年比寄与度順 ・浜松'!R75)&amp;INDEX(寄与度･寄与率浜松!E:E,'前年比寄与度順 ・浜松'!R75))</f>
        <v>保健医療サービス</v>
      </c>
      <c r="B75" s="533"/>
      <c r="C75" s="533"/>
      <c r="D75" s="533"/>
      <c r="E75" s="533"/>
      <c r="F75" s="367">
        <f t="shared" ca="1" si="3"/>
        <v>1</v>
      </c>
      <c r="G75" s="374">
        <v>-0.03</v>
      </c>
      <c r="H75" s="377">
        <f ca="1">IF(ISERROR($N75)=TRUE,"",INDEX(寄与度･寄与率浜松!G:G,'前年比寄与度順 ・浜松'!$R75))</f>
        <v>288</v>
      </c>
      <c r="I75" s="382">
        <f ca="1">IF(ISERROR($N75)=TRUE,"",INDEX(寄与度･寄与率浜松!H:H,'前年比寄与度順 ・浜松'!$R75))</f>
        <v>99.4</v>
      </c>
      <c r="J75" s="382">
        <f ca="1">IF(ISERROR($N75)=TRUE,"",INDEX(寄与度･寄与率浜松!I:I,'前年比寄与度順 ・浜松'!$R75))</f>
        <v>98.4</v>
      </c>
      <c r="K75" s="388">
        <f ca="1">IF(ISERROR($N75)=TRUE,"",INDEX(寄与度･寄与率浜松!J:J,'前年比寄与度順 ・浜松'!$R75))</f>
        <v>-1</v>
      </c>
      <c r="L75" s="393">
        <f ca="1">IF(ISERROR($N75)=TRUE,"",INDEX(寄与度･寄与率浜松!K:K,'前年比寄与度順 ・浜松'!$R75))</f>
        <v>-2.8656716417910445E-2</v>
      </c>
      <c r="M75" s="399">
        <f ca="1">IF(ISERROR($N75)=TRUE,"",INDEX(寄与度･寄与率浜松!L:L,'前年比寄与度順 ・浜松'!$R75))</f>
        <v>-0.81876332622601267</v>
      </c>
      <c r="N75" s="403">
        <f>LARGE(寄与度･寄与率浜松!$K$1:$K$88,ROW(A71))</f>
        <v>-2.8656716417910445E-2</v>
      </c>
      <c r="O75" s="189">
        <f>COUNTIF($N$4:$N75,$N75)-1</f>
        <v>0</v>
      </c>
      <c r="P75" s="403">
        <f t="shared" si="4"/>
        <v>-2.8656716417910445E-2</v>
      </c>
      <c r="Q75" s="189" t="str">
        <f t="shared" si="5"/>
        <v/>
      </c>
      <c r="R75" s="189">
        <f ca="1">IF(Q75="",MATCH(N75,寄与度･寄与率浜松!$K$1:$K$88,0),MATCH(N75,INDIRECT("寄与度・寄与率!$L"&amp;INDEX(R:R,Q75)+1&amp;":$L87"),0)+INDEX(R:R,Q75))</f>
        <v>65</v>
      </c>
    </row>
    <row r="76" spans="1:18" ht="15.75" customHeight="1">
      <c r="A76" s="532" t="str">
        <f ca="1">IF(ISERROR(N76)=TRUE,"",INDEX(寄与度･寄与率浜松!B:B,'前年比寄与度順 ・浜松'!$R76)&amp;INDEX(寄与度･寄与率浜松!C:C,'前年比寄与度順 ・浜松'!R76)&amp;INDEX(寄与度･寄与率浜松!D:D,'前年比寄与度順 ・浜松'!R76)&amp;INDEX(寄与度･寄与率浜松!E:E,'前年比寄与度順 ・浜松'!R76))</f>
        <v>教育</v>
      </c>
      <c r="B76" s="533"/>
      <c r="C76" s="533"/>
      <c r="D76" s="533"/>
      <c r="E76" s="533"/>
      <c r="F76" s="367" t="str">
        <f t="shared" ca="1" si="3"/>
        <v/>
      </c>
      <c r="G76" s="374">
        <v>-0.11</v>
      </c>
      <c r="H76" s="377">
        <f ca="1">IF(ISERROR($N76)=TRUE,"",INDEX(寄与度･寄与率浜松!G:G,'前年比寄与度順 ・浜松'!$R76))</f>
        <v>224</v>
      </c>
      <c r="I76" s="382">
        <f ca="1">IF(ISERROR($N76)=TRUE,"",INDEX(寄与度･寄与率浜松!H:H,'前年比寄与度順 ・浜松'!$R76))</f>
        <v>98.3</v>
      </c>
      <c r="J76" s="382">
        <f ca="1">IF(ISERROR($N76)=TRUE,"",INDEX(寄与度･寄与率浜松!I:I,'前年比寄与度順 ・浜松'!$R76))</f>
        <v>93.3</v>
      </c>
      <c r="K76" s="388">
        <f ca="1">IF(ISERROR($N76)=TRUE,"",INDEX(寄与度･寄与率浜松!J:J,'前年比寄与度順 ・浜松'!$R76))</f>
        <v>-5.2</v>
      </c>
      <c r="L76" s="393">
        <f ca="1">IF(ISERROR($N76)=TRUE,"",INDEX(寄与度･寄与率浜松!K:K,'前年比寄与度順 ・浜松'!$R76))</f>
        <v>-0.11144278606965174</v>
      </c>
      <c r="M76" s="399">
        <f ca="1">IF(ISERROR($N76)=TRUE,"",INDEX(寄与度･寄与率浜松!L:L,'前年比寄与度順 ・浜松'!$R76))</f>
        <v>-3.1840796019900495</v>
      </c>
      <c r="N76" s="403">
        <f>LARGE(寄与度･寄与率浜松!$K$1:$K$88,ROW(A72))</f>
        <v>-0.11144278606965174</v>
      </c>
      <c r="O76" s="189">
        <f>COUNTIF($N$4:$N76,$N76)-1</f>
        <v>0</v>
      </c>
      <c r="P76" s="403">
        <f t="shared" si="4"/>
        <v>-0.11144278606965174</v>
      </c>
      <c r="Q76" s="189" t="str">
        <f t="shared" si="5"/>
        <v/>
      </c>
      <c r="R76" s="189">
        <f ca="1">IF(Q76="",MATCH(N76,寄与度･寄与率浜松!$K$1:$K$88,0),MATCH(N76,INDIRECT("寄与度・寄与率!$L"&amp;INDEX(R:R,Q76)+1&amp;":$L87"),0)+INDEX(R:R,Q76))</f>
        <v>72</v>
      </c>
    </row>
    <row r="77" spans="1:18" ht="15.75" customHeight="1">
      <c r="A77" s="532" t="str">
        <f ca="1">IF(ISERROR(N77)=TRUE,"",INDEX(寄与度･寄与率浜松!B:B,'前年比寄与度順 ・浜松'!$R77)&amp;INDEX(寄与度･寄与率浜松!C:C,'前年比寄与度順 ・浜松'!R77)&amp;INDEX(寄与度･寄与率浜松!D:D,'前年比寄与度順 ・浜松'!R77)&amp;INDEX(寄与度･寄与率浜松!E:E,'前年比寄与度順 ・浜松'!R77))</f>
        <v>授業料等</v>
      </c>
      <c r="B77" s="533"/>
      <c r="C77" s="533"/>
      <c r="D77" s="533"/>
      <c r="E77" s="533"/>
      <c r="F77" s="367">
        <f t="shared" ca="1" si="3"/>
        <v>1</v>
      </c>
      <c r="G77" s="374">
        <v>-0.12</v>
      </c>
      <c r="H77" s="377">
        <f ca="1">IF(ISERROR($N77)=TRUE,"",INDEX(寄与度･寄与率浜松!G:G,'前年比寄与度順 ・浜松'!$R77))</f>
        <v>140</v>
      </c>
      <c r="I77" s="382">
        <f ca="1">IF(ISERROR($N77)=TRUE,"",INDEX(寄与度･寄与率浜松!H:H,'前年比寄与度順 ・浜松'!$R77))</f>
        <v>96.5</v>
      </c>
      <c r="J77" s="382">
        <f ca="1">IF(ISERROR($N77)=TRUE,"",INDEX(寄与度･寄与率浜松!I:I,'前年比寄与度順 ・浜松'!$R77))</f>
        <v>88</v>
      </c>
      <c r="K77" s="388">
        <f ca="1">IF(ISERROR($N77)=TRUE,"",INDEX(寄与度･寄与率浜松!J:J,'前年比寄与度順 ・浜松'!$R77))</f>
        <v>-8.8000000000000007</v>
      </c>
      <c r="L77" s="393">
        <f ca="1">IF(ISERROR($N77)=TRUE,"",INDEX(寄与度･寄与率浜松!K:K,'前年比寄与度順 ・浜松'!$R77))</f>
        <v>-0.11840796019900496</v>
      </c>
      <c r="M77" s="399">
        <f ca="1">IF(ISERROR($N77)=TRUE,"",INDEX(寄与度･寄与率浜松!L:L,'前年比寄与度順 ・浜松'!$R77))</f>
        <v>-3.3830845771144271</v>
      </c>
      <c r="N77" s="403">
        <f>LARGE(寄与度･寄与率浜松!$K$1:$K$88,ROW(A73))</f>
        <v>-0.11840796019900496</v>
      </c>
      <c r="O77" s="189">
        <f>COUNTIF($N$4:$N77,$N77)-1</f>
        <v>0</v>
      </c>
      <c r="P77" s="403">
        <f t="shared" si="4"/>
        <v>-0.11840796019900496</v>
      </c>
      <c r="Q77" s="189" t="str">
        <f t="shared" si="5"/>
        <v/>
      </c>
      <c r="R77" s="189">
        <f ca="1">IF(Q77="",MATCH(N77,寄与度･寄与率浜松!$K$1:$K$88,0),MATCH(N77,INDIRECT("寄与度・寄与率!$L"&amp;INDEX(R:R,Q77)+1&amp;":$L87"),0)+INDEX(R:R,Q77))</f>
        <v>73</v>
      </c>
    </row>
    <row r="78" spans="1:18" ht="15.75" customHeight="1">
      <c r="A78" s="532" t="str">
        <f>IF(ISERROR(N78)=TRUE,"",INDEX(寄与度･寄与率・静岡!B:B,'前年比寄与度順 ・浜松'!$R78)&amp;INDEX(寄与度･寄与率・静岡!C:C,'前年比寄与度順 ・浜松'!R78)&amp;INDEX(寄与度･寄与率・静岡!D:D,'前年比寄与度順 ・浜松'!R78)&amp;INDEX(寄与度･寄与率・静岡!E:E,'前年比寄与度順 ・浜松'!R78))</f>
        <v/>
      </c>
      <c r="B78" s="533"/>
      <c r="C78" s="533"/>
      <c r="D78" s="533"/>
      <c r="E78" s="533"/>
      <c r="F78" s="367" t="str">
        <f t="shared" si="3"/>
        <v/>
      </c>
      <c r="G78" s="374"/>
      <c r="H78" s="377" t="str">
        <f>IF(ISERROR($N78)=TRUE,"",INDEX(寄与度･寄与率・静岡!G:G,'前年比寄与度順 ・浜松'!$R78))</f>
        <v/>
      </c>
      <c r="I78" s="382" t="str">
        <f>IF(ISERROR($N78)=TRUE,"",INDEX(寄与度･寄与率・静岡!H:H,'前年比寄与度順 ・浜松'!$R78))</f>
        <v/>
      </c>
      <c r="J78" s="382" t="str">
        <f>IF(ISERROR($N78)=TRUE,"",INDEX(寄与度･寄与率・静岡!I:I,'前年比寄与度順 ・浜松'!$R78))</f>
        <v/>
      </c>
      <c r="K78" s="388" t="str">
        <f>IF(ISERROR($N78)=TRUE,"",INDEX(寄与度･寄与率・静岡!J:J,'前年比寄与度順 ・浜松'!$R78))</f>
        <v/>
      </c>
      <c r="L78" s="393" t="str">
        <f>IF(ISERROR($N78)=TRUE,"",INDEX(寄与度･寄与率・静岡!K:K,'前年比寄与度順 ・浜松'!$R78))</f>
        <v/>
      </c>
      <c r="M78" s="399" t="str">
        <f>IF(ISERROR($N78)=TRUE,"",INDEX(寄与度･寄与率・静岡!L:L,'前年比寄与度順 ・浜松'!$R78))</f>
        <v/>
      </c>
      <c r="N78" s="403" t="e">
        <f>LARGE(寄与度･寄与率浜松!$K$1:$K$88,ROW(A74))</f>
        <v>#NUM!</v>
      </c>
      <c r="O78" s="189">
        <f>COUNTIF($N$4:$N78,$N78)-1</f>
        <v>0</v>
      </c>
      <c r="P78" s="403" t="e">
        <f t="shared" si="4"/>
        <v>#NUM!</v>
      </c>
      <c r="Q78" s="189" t="str">
        <f t="shared" si="5"/>
        <v/>
      </c>
      <c r="R78" s="189" t="e">
        <f ca="1">IF(Q78="",MATCH(N78,寄与度･寄与率浜松!$K$1:$K$88,0),MATCH(N78,INDIRECT("寄与度・寄与率!$L"&amp;INDEX(R:R,Q78)+1&amp;":$L87"),0)+INDEX(R:R,Q78))</f>
        <v>#NUM!</v>
      </c>
    </row>
    <row r="79" spans="1:18" ht="15.75" customHeight="1">
      <c r="A79" s="532" t="str">
        <f>IF(ISERROR(N79)=TRUE,"",INDEX(寄与度･寄与率・静岡!B:B,'前年比寄与度順 ・浜松'!$R79)&amp;INDEX(寄与度･寄与率・静岡!C:C,'前年比寄与度順 ・浜松'!R79)&amp;INDEX(寄与度･寄与率・静岡!D:D,'前年比寄与度順 ・浜松'!R79)&amp;INDEX(寄与度･寄与率・静岡!E:E,'前年比寄与度順 ・浜松'!R79))</f>
        <v/>
      </c>
      <c r="B79" s="533"/>
      <c r="C79" s="533"/>
      <c r="D79" s="533"/>
      <c r="E79" s="533"/>
      <c r="F79" s="367" t="str">
        <f t="shared" si="3"/>
        <v/>
      </c>
      <c r="G79" s="374"/>
      <c r="H79" s="377" t="str">
        <f>IF(ISERROR($N79)=TRUE,"",INDEX(寄与度･寄与率・静岡!G:G,'前年比寄与度順 ・浜松'!$R79))</f>
        <v/>
      </c>
      <c r="I79" s="383" t="str">
        <f>IF(ISERROR($N79)=TRUE,"",INDEX(寄与度･寄与率・静岡!H:H,'前年比寄与度順 ・浜松'!$R79))</f>
        <v/>
      </c>
      <c r="J79" s="383" t="str">
        <f>IF(ISERROR($N79)=TRUE,"",INDEX(寄与度･寄与率・静岡!I:I,'前年比寄与度順 ・浜松'!$R79))</f>
        <v/>
      </c>
      <c r="K79" s="389" t="str">
        <f>IF(ISERROR($N79)=TRUE,"",INDEX(寄与度･寄与率・静岡!J:J,'前年比寄与度順 ・浜松'!$R79))</f>
        <v/>
      </c>
      <c r="L79" s="394" t="str">
        <f>IF(ISERROR($N79)=TRUE,"",INDEX(寄与度･寄与率・静岡!K:K,'前年比寄与度順 ・浜松'!$R79))</f>
        <v/>
      </c>
      <c r="M79" s="400" t="str">
        <f>IF(ISERROR($N79)=TRUE,"",INDEX(寄与度･寄与率・静岡!L:L,'前年比寄与度順 ・浜松'!$R79))</f>
        <v/>
      </c>
      <c r="N79" s="403" t="e">
        <f>LARGE(寄与度･寄与率浜松!$K$1:$K$88,ROW(A75))</f>
        <v>#NUM!</v>
      </c>
      <c r="O79" s="189">
        <f>COUNTIF($N$4:$N79,$N79)-1</f>
        <v>1</v>
      </c>
      <c r="P79" s="403" t="e">
        <f t="shared" si="4"/>
        <v>#NUM!</v>
      </c>
      <c r="Q79" s="189" t="e">
        <f t="shared" si="5"/>
        <v>#NUM!</v>
      </c>
      <c r="R79" s="189" t="e">
        <f ca="1">IF(Q79="",MATCH(N79,寄与度･寄与率浜松!$K$1:$K$88,0),MATCH(N79,INDIRECT("寄与度・寄与率!$L"&amp;INDEX(R:R,Q79)+1&amp;":$L87"),0)+INDEX(R:R,Q79))</f>
        <v>#NUM!</v>
      </c>
    </row>
    <row r="80" spans="1:18" s="189" customFormat="1" ht="15.75" customHeight="1">
      <c r="A80" s="532" t="str">
        <f>IF(ISERROR(N80)=TRUE,"",INDEX(寄与度･寄与率・静岡!B:B,'前年比寄与度順 ・浜松'!$R80)&amp;INDEX(寄与度･寄与率・静岡!C:C,'前年比寄与度順 ・浜松'!R80)&amp;INDEX(寄与度･寄与率・静岡!D:D,'前年比寄与度順 ・浜松'!R80)&amp;INDEX(寄与度･寄与率・静岡!E:E,'前年比寄与度順 ・浜松'!R80))</f>
        <v/>
      </c>
      <c r="B80" s="533"/>
      <c r="C80" s="533"/>
      <c r="D80" s="533"/>
      <c r="E80" s="533"/>
      <c r="F80" s="367" t="str">
        <f t="shared" si="3"/>
        <v/>
      </c>
      <c r="G80" s="374"/>
      <c r="H80" s="377" t="str">
        <f>IF(ISERROR($N80)=TRUE,"",INDEX(寄与度･寄与率・静岡!G:G,'前年比寄与度順 ・浜松'!$R80))</f>
        <v/>
      </c>
      <c r="I80" s="383" t="str">
        <f>IF(ISERROR($N80)=TRUE,"",INDEX(寄与度･寄与率・静岡!H:H,'前年比寄与度順 ・浜松'!$R80))</f>
        <v/>
      </c>
      <c r="J80" s="383" t="str">
        <f>IF(ISERROR($N80)=TRUE,"",INDEX(寄与度･寄与率・静岡!I:I,'前年比寄与度順 ・浜松'!$R80))</f>
        <v/>
      </c>
      <c r="K80" s="389" t="str">
        <f>IF(ISERROR($N80)=TRUE,"",INDEX(寄与度･寄与率・静岡!J:J,'前年比寄与度順 ・浜松'!$R80))</f>
        <v/>
      </c>
      <c r="L80" s="394" t="str">
        <f>IF(ISERROR($N80)=TRUE,"",INDEX(寄与度･寄与率・静岡!K:K,'前年比寄与度順 ・浜松'!$R80))</f>
        <v/>
      </c>
      <c r="M80" s="400" t="str">
        <f>IF(ISERROR($N80)=TRUE,"",INDEX(寄与度･寄与率・静岡!L:L,'前年比寄与度順 ・浜松'!$R80))</f>
        <v/>
      </c>
      <c r="N80" s="403" t="e">
        <f>LARGE(寄与度･寄与率浜松!$K$1:$K$88,ROW(A76))</f>
        <v>#NUM!</v>
      </c>
      <c r="O80" s="189">
        <f>COUNTIF($N$4:$N80,$N80)-1</f>
        <v>2</v>
      </c>
      <c r="P80" s="403" t="e">
        <f t="shared" si="4"/>
        <v>#NUM!</v>
      </c>
      <c r="Q80" s="189" t="e">
        <f t="shared" si="5"/>
        <v>#NUM!</v>
      </c>
      <c r="R80" s="189" t="e">
        <f ca="1">IF(Q80="",MATCH(N80,寄与度･寄与率浜松!$K$1:$K$88,0),MATCH(N80,INDIRECT("寄与度・寄与率!$L"&amp;INDEX(R:R,Q80)+1&amp;":$L87"),0)+INDEX(R:R,Q80))</f>
        <v>#NUM!</v>
      </c>
    </row>
    <row r="81" spans="1:18" ht="15.75" customHeight="1">
      <c r="A81" s="532" t="str">
        <f>IF(ISERROR(N81)=TRUE,"",INDEX(寄与度･寄与率・静岡!B:B,'前年比寄与度順 ・浜松'!$R81)&amp;INDEX(寄与度･寄与率・静岡!C:C,'前年比寄与度順 ・浜松'!R81)&amp;INDEX(寄与度･寄与率・静岡!D:D,'前年比寄与度順 ・浜松'!R81)&amp;INDEX(寄与度･寄与率・静岡!E:E,'前年比寄与度順 ・浜松'!R81))</f>
        <v/>
      </c>
      <c r="B81" s="533"/>
      <c r="C81" s="533"/>
      <c r="D81" s="533"/>
      <c r="E81" s="533"/>
      <c r="F81" s="367" t="str">
        <f t="shared" si="3"/>
        <v/>
      </c>
      <c r="G81" s="374"/>
      <c r="H81" s="377" t="str">
        <f>IF(ISERROR($N81)=TRUE,"",INDEX(寄与度･寄与率・静岡!G:G,'前年比寄与度順 ・浜松'!$R81))</f>
        <v/>
      </c>
      <c r="I81" s="383" t="str">
        <f>IF(ISERROR($N81)=TRUE,"",INDEX(寄与度･寄与率・静岡!H:H,'前年比寄与度順 ・浜松'!$R81))</f>
        <v/>
      </c>
      <c r="J81" s="383" t="str">
        <f>IF(ISERROR($N81)=TRUE,"",INDEX(寄与度･寄与率・静岡!I:I,'前年比寄与度順 ・浜松'!$R81))</f>
        <v/>
      </c>
      <c r="K81" s="389" t="str">
        <f>IF(ISERROR($N81)=TRUE,"",INDEX(寄与度･寄与率・静岡!J:J,'前年比寄与度順 ・浜松'!$R81))</f>
        <v/>
      </c>
      <c r="L81" s="394" t="str">
        <f>IF(ISERROR($N81)=TRUE,"",INDEX(寄与度･寄与率・静岡!K:K,'前年比寄与度順 ・浜松'!$R81))</f>
        <v/>
      </c>
      <c r="M81" s="400" t="str">
        <f>IF(ISERROR($N81)=TRUE,"",INDEX(寄与度･寄与率・静岡!L:L,'前年比寄与度順 ・浜松'!$R81))</f>
        <v/>
      </c>
      <c r="N81" s="403" t="e">
        <f>LARGE(寄与度･寄与率浜松!$K$1:$K$88,ROW(A77))</f>
        <v>#NUM!</v>
      </c>
      <c r="O81" s="189">
        <f>COUNTIF($N$4:$N81,$N81)-1</f>
        <v>3</v>
      </c>
      <c r="P81" s="403" t="e">
        <f t="shared" si="4"/>
        <v>#NUM!</v>
      </c>
      <c r="Q81" s="189" t="e">
        <f t="shared" si="5"/>
        <v>#NUM!</v>
      </c>
      <c r="R81" s="189" t="e">
        <f ca="1">IF(Q81="",MATCH(N81,寄与度･寄与率浜松!$K$1:$K$88,0),MATCH(N81,INDIRECT("寄与度・寄与率!$L"&amp;INDEX(R:R,Q81)+1&amp;":$L87"),0)+INDEX(R:R,Q81))</f>
        <v>#NUM!</v>
      </c>
    </row>
    <row r="82" spans="1:18" ht="15.75" customHeight="1">
      <c r="A82" s="532" t="str">
        <f>IF(ISERROR(N82)=TRUE,"",INDEX(寄与度･寄与率・静岡!B:B,'前年比寄与度順 ・浜松'!$R82)&amp;INDEX(寄与度･寄与率・静岡!C:C,'前年比寄与度順 ・浜松'!R82)&amp;INDEX(寄与度･寄与率・静岡!D:D,'前年比寄与度順 ・浜松'!R82)&amp;INDEX(寄与度･寄与率・静岡!E:E,'前年比寄与度順 ・浜松'!R82))</f>
        <v/>
      </c>
      <c r="B82" s="533"/>
      <c r="C82" s="533"/>
      <c r="D82" s="533"/>
      <c r="E82" s="533"/>
      <c r="F82" s="367" t="str">
        <f t="shared" si="3"/>
        <v/>
      </c>
      <c r="G82" s="374"/>
      <c r="H82" s="377" t="str">
        <f>IF(ISERROR($N82)=TRUE,"",INDEX(寄与度･寄与率・静岡!G:G,'前年比寄与度順 ・浜松'!$R82))</f>
        <v/>
      </c>
      <c r="I82" s="383" t="str">
        <f>IF(ISERROR($N82)=TRUE,"",INDEX(寄与度･寄与率・静岡!H:H,'前年比寄与度順 ・浜松'!$R82))</f>
        <v/>
      </c>
      <c r="J82" s="383" t="str">
        <f>IF(ISERROR($N82)=TRUE,"",INDEX(寄与度･寄与率・静岡!I:I,'前年比寄与度順 ・浜松'!$R82))</f>
        <v/>
      </c>
      <c r="K82" s="389" t="str">
        <f>IF(ISERROR($N82)=TRUE,"",INDEX(寄与度･寄与率・静岡!J:J,'前年比寄与度順 ・浜松'!$R82))</f>
        <v/>
      </c>
      <c r="L82" s="394" t="str">
        <f>IF(ISERROR($N82)=TRUE,"",INDEX(寄与度･寄与率・静岡!K:K,'前年比寄与度順 ・浜松'!$R82))</f>
        <v/>
      </c>
      <c r="M82" s="400" t="str">
        <f>IF(ISERROR($N82)=TRUE,"",INDEX(寄与度･寄与率・静岡!L:L,'前年比寄与度順 ・浜松'!$R82))</f>
        <v/>
      </c>
      <c r="N82" s="403" t="e">
        <f>LARGE(寄与度･寄与率浜松!$K$1:$K$88,ROW(A78))</f>
        <v>#NUM!</v>
      </c>
      <c r="O82" s="189">
        <f>COUNTIF($N$4:$N82,$N82)-1</f>
        <v>4</v>
      </c>
      <c r="P82" s="403" t="e">
        <f t="shared" si="4"/>
        <v>#NUM!</v>
      </c>
      <c r="Q82" s="189" t="e">
        <f t="shared" si="5"/>
        <v>#NUM!</v>
      </c>
      <c r="R82" s="189" t="e">
        <f ca="1">IF(Q82="",MATCH(N82,寄与度･寄与率浜松!$K$1:$K$88,0),MATCH(N82,INDIRECT("寄与度・寄与率!$L"&amp;INDEX(R:R,Q82)+1&amp;":$L87"),0)+INDEX(R:R,Q82))</f>
        <v>#NUM!</v>
      </c>
    </row>
    <row r="83" spans="1:18" ht="15.75" customHeight="1">
      <c r="A83" s="532" t="str">
        <f>IF(ISERROR(N83)=TRUE,"",INDEX(寄与度･寄与率・静岡!B:B,'前年比寄与度順 ・浜松'!$R83)&amp;INDEX(寄与度･寄与率・静岡!C:C,'前年比寄与度順 ・浜松'!R83)&amp;INDEX(寄与度･寄与率・静岡!D:D,'前年比寄与度順 ・浜松'!R83)&amp;INDEX(寄与度･寄与率・静岡!E:E,'前年比寄与度順 ・浜松'!R83))</f>
        <v/>
      </c>
      <c r="B83" s="533"/>
      <c r="C83" s="533"/>
      <c r="D83" s="533"/>
      <c r="E83" s="533"/>
      <c r="F83" s="367" t="str">
        <f t="shared" si="3"/>
        <v/>
      </c>
      <c r="G83" s="374"/>
      <c r="H83" s="377" t="str">
        <f>IF(ISERROR($N83)=TRUE,"",INDEX(寄与度･寄与率・静岡!G:G,'前年比寄与度順 ・浜松'!$R83))</f>
        <v/>
      </c>
      <c r="I83" s="383" t="str">
        <f>IF(ISERROR($N83)=TRUE,"",INDEX(寄与度･寄与率・静岡!H:H,'前年比寄与度順 ・浜松'!$R83))</f>
        <v/>
      </c>
      <c r="J83" s="383" t="str">
        <f>IF(ISERROR($N83)=TRUE,"",INDEX(寄与度･寄与率・静岡!I:I,'前年比寄与度順 ・浜松'!$R83))</f>
        <v/>
      </c>
      <c r="K83" s="389" t="str">
        <f>IF(ISERROR($N83)=TRUE,"",INDEX(寄与度･寄与率・静岡!J:J,'前年比寄与度順 ・浜松'!$R83))</f>
        <v/>
      </c>
      <c r="L83" s="394" t="str">
        <f>IF(ISERROR($N83)=TRUE,"",INDEX(寄与度･寄与率・静岡!K:K,'前年比寄与度順 ・浜松'!$R83))</f>
        <v/>
      </c>
      <c r="M83" s="400" t="str">
        <f>IF(ISERROR($N83)=TRUE,"",INDEX(寄与度･寄与率・静岡!L:L,'前年比寄与度順 ・浜松'!$R83))</f>
        <v/>
      </c>
      <c r="N83" s="403" t="e">
        <f>LARGE(寄与度･寄与率浜松!$K$1:$K$88,ROW(A79))</f>
        <v>#NUM!</v>
      </c>
      <c r="O83" s="189">
        <f>COUNTIF($N$4:$N83,$N83)-1</f>
        <v>5</v>
      </c>
      <c r="P83" s="403" t="e">
        <f t="shared" si="4"/>
        <v>#NUM!</v>
      </c>
      <c r="Q83" s="189" t="e">
        <f t="shared" si="5"/>
        <v>#NUM!</v>
      </c>
      <c r="R83" s="189" t="e">
        <f ca="1">IF(Q83="",MATCH(N83,寄与度･寄与率浜松!$K$1:$K$88,0),MATCH(N83,INDIRECT("寄与度・寄与率!$L"&amp;INDEX(R:R,Q83)+1&amp;":$L87"),0)+INDEX(R:R,Q83))</f>
        <v>#NUM!</v>
      </c>
    </row>
    <row r="84" spans="1:18" ht="15.75" customHeight="1">
      <c r="A84" s="532" t="str">
        <f>IF(ISERROR(N84)=TRUE,"",INDEX(寄与度･寄与率・静岡!B:B,'前年比寄与度順 ・浜松'!$R84)&amp;INDEX(寄与度･寄与率・静岡!C:C,'前年比寄与度順 ・浜松'!R84)&amp;INDEX(寄与度･寄与率・静岡!D:D,'前年比寄与度順 ・浜松'!R84)&amp;INDEX(寄与度･寄与率・静岡!E:E,'前年比寄与度順 ・浜松'!R84))</f>
        <v/>
      </c>
      <c r="B84" s="533"/>
      <c r="C84" s="533"/>
      <c r="D84" s="533"/>
      <c r="E84" s="533"/>
      <c r="F84" s="367" t="str">
        <f t="shared" si="3"/>
        <v/>
      </c>
      <c r="G84" s="374"/>
      <c r="H84" s="377" t="str">
        <f>IF(ISERROR($N84)=TRUE,"",INDEX(寄与度･寄与率・静岡!G:G,'前年比寄与度順 ・浜松'!$R84))</f>
        <v/>
      </c>
      <c r="I84" s="383" t="str">
        <f>IF(ISERROR($N84)=TRUE,"",INDEX(寄与度･寄与率・静岡!H:H,'前年比寄与度順 ・浜松'!$R84))</f>
        <v/>
      </c>
      <c r="J84" s="383" t="str">
        <f>IF(ISERROR($N84)=TRUE,"",INDEX(寄与度･寄与率・静岡!I:I,'前年比寄与度順 ・浜松'!$R84))</f>
        <v/>
      </c>
      <c r="K84" s="389" t="str">
        <f>IF(ISERROR($N84)=TRUE,"",INDEX(寄与度･寄与率・静岡!J:J,'前年比寄与度順 ・浜松'!$R84))</f>
        <v/>
      </c>
      <c r="L84" s="394" t="str">
        <f>IF(ISERROR($N84)=TRUE,"",INDEX(寄与度･寄与率・静岡!K:K,'前年比寄与度順 ・浜松'!$R84))</f>
        <v/>
      </c>
      <c r="M84" s="400" t="str">
        <f>IF(ISERROR($N84)=TRUE,"",INDEX(寄与度･寄与率・静岡!L:L,'前年比寄与度順 ・浜松'!$R84))</f>
        <v/>
      </c>
      <c r="N84" s="403" t="e">
        <f>LARGE(寄与度･寄与率浜松!$K$1:$K$88,ROW(A80))</f>
        <v>#NUM!</v>
      </c>
      <c r="O84" s="189">
        <f>COUNTIF($N$4:$N84,$N84)-1</f>
        <v>6</v>
      </c>
      <c r="P84" s="403" t="e">
        <f t="shared" si="4"/>
        <v>#NUM!</v>
      </c>
      <c r="Q84" s="189" t="e">
        <f t="shared" si="5"/>
        <v>#NUM!</v>
      </c>
      <c r="R84" s="189" t="e">
        <f ca="1">IF(Q84="",MATCH(N84,寄与度･寄与率浜松!$K$1:$K$88,0),MATCH(N84,INDIRECT("寄与度・寄与率!$L"&amp;INDEX(R:R,Q84)+1&amp;":$L87"),0)+INDEX(R:R,Q84))</f>
        <v>#NUM!</v>
      </c>
    </row>
    <row r="85" spans="1:18" ht="15.75" customHeight="1">
      <c r="A85" s="532" t="str">
        <f>IF(ISERROR(N85)=TRUE,"",INDEX(寄与度･寄与率・静岡!B:B,'前年比寄与度順 ・浜松'!$R85)&amp;INDEX(寄与度･寄与率・静岡!C:C,'前年比寄与度順 ・浜松'!R85)&amp;INDEX(寄与度･寄与率・静岡!D:D,'前年比寄与度順 ・浜松'!R85)&amp;INDEX(寄与度･寄与率・静岡!E:E,'前年比寄与度順 ・浜松'!R85))</f>
        <v/>
      </c>
      <c r="B85" s="533"/>
      <c r="C85" s="533"/>
      <c r="D85" s="533"/>
      <c r="E85" s="533"/>
      <c r="F85" s="367" t="str">
        <f t="shared" si="3"/>
        <v/>
      </c>
      <c r="G85" s="374"/>
      <c r="H85" s="377" t="str">
        <f>IF(ISERROR($N85)=TRUE,"",INDEX(寄与度･寄与率・静岡!G:G,'前年比寄与度順 ・浜松'!$R85))</f>
        <v/>
      </c>
      <c r="I85" s="383" t="str">
        <f>IF(ISERROR($N85)=TRUE,"",INDEX(寄与度･寄与率・静岡!H:H,'前年比寄与度順 ・浜松'!$R85))</f>
        <v/>
      </c>
      <c r="J85" s="383" t="str">
        <f>IF(ISERROR($N85)=TRUE,"",INDEX(寄与度･寄与率・静岡!I:I,'前年比寄与度順 ・浜松'!$R85))</f>
        <v/>
      </c>
      <c r="K85" s="389" t="str">
        <f>IF(ISERROR($N85)=TRUE,"",INDEX(寄与度･寄与率・静岡!J:J,'前年比寄与度順 ・浜松'!$R85))</f>
        <v/>
      </c>
      <c r="L85" s="394" t="str">
        <f>IF(ISERROR($N85)=TRUE,"",INDEX(寄与度･寄与率・静岡!K:K,'前年比寄与度順 ・浜松'!$R85))</f>
        <v/>
      </c>
      <c r="M85" s="400" t="str">
        <f>IF(ISERROR($N85)=TRUE,"",INDEX(寄与度･寄与率・静岡!L:L,'前年比寄与度順 ・浜松'!$R85))</f>
        <v/>
      </c>
      <c r="N85" s="403" t="e">
        <f>LARGE(寄与度･寄与率浜松!$K$1:$K$88,ROW(A81))</f>
        <v>#NUM!</v>
      </c>
      <c r="O85" s="189">
        <f>COUNTIF($N$4:$N85,$N85)-1</f>
        <v>7</v>
      </c>
      <c r="P85" s="403" t="e">
        <f t="shared" si="4"/>
        <v>#NUM!</v>
      </c>
      <c r="Q85" s="189" t="e">
        <f t="shared" si="5"/>
        <v>#NUM!</v>
      </c>
      <c r="R85" s="189" t="e">
        <f ca="1">IF(Q85="",MATCH(N85,寄与度･寄与率浜松!$K$1:$K$88,0),MATCH(N85,INDIRECT("寄与度・寄与率!$L"&amp;INDEX(R:R,Q85)+1&amp;":$L87"),0)+INDEX(R:R,Q85))</f>
        <v>#NUM!</v>
      </c>
    </row>
    <row r="86" spans="1:18" ht="15.75" customHeight="1">
      <c r="A86" s="532" t="str">
        <f>IF(ISERROR(N86)=TRUE,"",INDEX(寄与度･寄与率・静岡!B:B,'前年比寄与度順 ・浜松'!$R86)&amp;INDEX(寄与度･寄与率・静岡!C:C,'前年比寄与度順 ・浜松'!R86)&amp;INDEX(寄与度･寄与率・静岡!D:D,'前年比寄与度順 ・浜松'!R86)&amp;INDEX(寄与度･寄与率・静岡!E:E,'前年比寄与度順 ・浜松'!R86))</f>
        <v/>
      </c>
      <c r="B86" s="533"/>
      <c r="C86" s="533"/>
      <c r="D86" s="533"/>
      <c r="E86" s="533"/>
      <c r="F86" s="367" t="str">
        <f t="shared" si="3"/>
        <v/>
      </c>
      <c r="G86" s="374"/>
      <c r="H86" s="377" t="str">
        <f>IF(ISERROR($N86)=TRUE,"",INDEX(寄与度･寄与率・静岡!G:G,'前年比寄与度順 ・浜松'!$R86))</f>
        <v/>
      </c>
      <c r="I86" s="383" t="str">
        <f>IF(ISERROR($N86)=TRUE,"",INDEX(寄与度･寄与率・静岡!H:H,'前年比寄与度順 ・浜松'!$R86))</f>
        <v/>
      </c>
      <c r="J86" s="383" t="str">
        <f>IF(ISERROR($N86)=TRUE,"",INDEX(寄与度･寄与率・静岡!I:I,'前年比寄与度順 ・浜松'!$R86))</f>
        <v/>
      </c>
      <c r="K86" s="389" t="str">
        <f>IF(ISERROR($N86)=TRUE,"",INDEX(寄与度･寄与率・静岡!J:J,'前年比寄与度順 ・浜松'!$R86))</f>
        <v/>
      </c>
      <c r="L86" s="394" t="str">
        <f>IF(ISERROR($N86)=TRUE,"",INDEX(寄与度･寄与率・静岡!K:K,'前年比寄与度順 ・浜松'!$R86))</f>
        <v/>
      </c>
      <c r="M86" s="400" t="str">
        <f>IF(ISERROR($N86)=TRUE,"",INDEX(寄与度･寄与率・静岡!L:L,'前年比寄与度順 ・浜松'!$R86))</f>
        <v/>
      </c>
      <c r="N86" s="403" t="e">
        <f>LARGE(寄与度･寄与率浜松!$K$1:$K$88,ROW(A82))</f>
        <v>#NUM!</v>
      </c>
      <c r="O86" s="189">
        <f>COUNTIF($N$4:$N86,$N86)-1</f>
        <v>8</v>
      </c>
      <c r="P86" s="403" t="e">
        <f t="shared" si="4"/>
        <v>#NUM!</v>
      </c>
      <c r="Q86" s="189" t="e">
        <f t="shared" si="5"/>
        <v>#NUM!</v>
      </c>
      <c r="R86" s="189" t="e">
        <f ca="1">IF(Q86="",MATCH(N86,寄与度･寄与率浜松!$K$1:$K$88,0),MATCH(N86,INDIRECT("寄与度・寄与率!$L"&amp;INDEX(R:R,Q86)+1&amp;":$L87"),0)+INDEX(R:R,Q86))</f>
        <v>#NUM!</v>
      </c>
    </row>
    <row r="87" spans="1:18" ht="15.75" customHeight="1">
      <c r="A87" s="534" t="str">
        <f>IF(ISERROR(N87)=TRUE,"",INDEX(寄与度･寄与率・静岡!B:B,'前年比寄与度順 ・浜松'!$R87)&amp;INDEX(寄与度･寄与率・静岡!C:C,'前年比寄与度順 ・浜松'!R87)&amp;INDEX(寄与度･寄与率・静岡!D:D,'前年比寄与度順 ・浜松'!R87)&amp;INDEX(寄与度･寄与率・静岡!E:E,'前年比寄与度順 ・浜松'!R87))</f>
        <v/>
      </c>
      <c r="B87" s="535"/>
      <c r="C87" s="535"/>
      <c r="D87" s="535"/>
      <c r="E87" s="535"/>
      <c r="F87" s="368" t="str">
        <f t="shared" si="3"/>
        <v/>
      </c>
      <c r="G87" s="375"/>
      <c r="H87" s="378" t="str">
        <f>IF(ISERROR($N87)=TRUE,"",INDEX(寄与度･寄与率・静岡!G:G,'前年比寄与度順 ・浜松'!$R87))</f>
        <v/>
      </c>
      <c r="I87" s="384" t="str">
        <f>IF(ISERROR($N87)=TRUE,"",INDEX(寄与度･寄与率・静岡!H:H,'前年比寄与度順 ・浜松'!$R87))</f>
        <v/>
      </c>
      <c r="J87" s="384" t="str">
        <f>IF(ISERROR($N87)=TRUE,"",INDEX(寄与度･寄与率・静岡!I:I,'前年比寄与度順 ・浜松'!$R87))</f>
        <v/>
      </c>
      <c r="K87" s="390" t="str">
        <f>IF(ISERROR($N87)=TRUE,"",INDEX(寄与度･寄与率・静岡!J:J,'前年比寄与度順 ・浜松'!$R87))</f>
        <v/>
      </c>
      <c r="L87" s="395" t="str">
        <f>IF(ISERROR($N87)=TRUE,"",INDEX(寄与度･寄与率・静岡!K:K,'前年比寄与度順 ・浜松'!$R87))</f>
        <v/>
      </c>
      <c r="M87" s="401" t="str">
        <f>IF(ISERROR($N87)=TRUE,"",INDEX(寄与度･寄与率・静岡!L:L,'前年比寄与度順 ・浜松'!$R87))</f>
        <v/>
      </c>
      <c r="N87" s="403" t="e">
        <f>LARGE(寄与度･寄与率浜松!$K$1:$K$88,ROW(A83))</f>
        <v>#NUM!</v>
      </c>
      <c r="O87" s="189">
        <f>COUNTIF($N$4:$N87,$N87)-1</f>
        <v>9</v>
      </c>
      <c r="P87" s="403" t="e">
        <f t="shared" si="4"/>
        <v>#NUM!</v>
      </c>
      <c r="Q87" s="189" t="e">
        <f t="shared" si="5"/>
        <v>#NUM!</v>
      </c>
      <c r="R87" s="189" t="e">
        <f ca="1">IF(Q87="",MATCH(N87,寄与度･寄与率浜松!$K$1:$K$88,0),MATCH(N87,INDIRECT("寄与度・寄与率!$L"&amp;INDEX(R:R,Q87)+1&amp;":$L87"),0)+INDEX(R:R,Q87))</f>
        <v>#NUM!</v>
      </c>
    </row>
    <row r="88" spans="1:18" ht="15.75" customHeight="1">
      <c r="A88" s="361"/>
      <c r="B88" s="362"/>
      <c r="C88" s="362"/>
      <c r="D88" s="362"/>
      <c r="E88" s="362"/>
      <c r="F88" s="369"/>
      <c r="G88" s="369"/>
      <c r="H88" s="379"/>
      <c r="I88" s="385"/>
      <c r="J88" s="385"/>
      <c r="K88" s="385"/>
      <c r="L88" s="396"/>
      <c r="M88" s="396"/>
    </row>
  </sheetData>
  <mergeCells count="86">
    <mergeCell ref="L2:M2"/>
    <mergeCell ref="K3:M3"/>
    <mergeCell ref="A5:E5"/>
    <mergeCell ref="A6:E6"/>
    <mergeCell ref="A7:E7"/>
    <mergeCell ref="H2:H4"/>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 ref="A63:E63"/>
    <mergeCell ref="A64:E64"/>
    <mergeCell ref="A65:E65"/>
    <mergeCell ref="A66:E66"/>
    <mergeCell ref="A67:E67"/>
    <mergeCell ref="A68:E68"/>
    <mergeCell ref="A69:E69"/>
    <mergeCell ref="A70:E70"/>
    <mergeCell ref="A71:E71"/>
    <mergeCell ref="A72:E72"/>
    <mergeCell ref="A73:E73"/>
    <mergeCell ref="A74:E74"/>
    <mergeCell ref="A75:E75"/>
    <mergeCell ref="A76:E76"/>
    <mergeCell ref="A77:E77"/>
    <mergeCell ref="A78:E78"/>
    <mergeCell ref="A79:E79"/>
    <mergeCell ref="A80:E80"/>
    <mergeCell ref="A81:E81"/>
    <mergeCell ref="A82:E82"/>
    <mergeCell ref="A83:E83"/>
    <mergeCell ref="A84:E84"/>
    <mergeCell ref="A85:E85"/>
    <mergeCell ref="A86:E86"/>
    <mergeCell ref="A87:E87"/>
  </mergeCells>
  <phoneticPr fontId="20"/>
  <conditionalFormatting sqref="A5:E87">
    <cfRule type="expression" dxfId="3" priority="1" stopIfTrue="1">
      <formula>ISERROR($N5)=TRUE</formula>
    </cfRule>
    <cfRule type="expression" dxfId="2" priority="2" stopIfTrue="1">
      <formula>$F5=1</formula>
    </cfRule>
  </conditionalFormatting>
  <conditionalFormatting sqref="F5:M87">
    <cfRule type="expression" dxfId="1" priority="3" stopIfTrue="1">
      <formula>ISERROR($N5)=TRUE</formula>
    </cfRule>
    <cfRule type="expression" dxfId="0" priority="4" stopIfTrue="1">
      <formula>$F5=1</formula>
    </cfRule>
  </conditionalFormatting>
  <printOptions horizontalCentered="1"/>
  <pageMargins left="0.19685039370078741" right="0.19685039370078741" top="0.19685039370078741" bottom="0.19685039370078741" header="0.39370078740157483" footer="0.11811023622047245"/>
  <pageSetup paperSize="9" scale="60" orientation="portrait" r:id="rId1"/>
  <headerFooter alignWithMargins="0"/>
  <rowBreaks count="1" manualBreakCount="1">
    <brk id="3"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50"/>
  <sheetViews>
    <sheetView topLeftCell="C25" workbookViewId="0">
      <selection activeCell="D12" sqref="D12"/>
    </sheetView>
  </sheetViews>
  <sheetFormatPr defaultColWidth="9" defaultRowHeight="12"/>
  <cols>
    <col min="1" max="1" width="8.6328125" style="406" customWidth="1"/>
    <col min="2" max="11" width="13.6328125" style="406" customWidth="1"/>
    <col min="12" max="12" width="2.6328125" style="407" customWidth="1"/>
    <col min="13" max="13" width="13.6328125" style="408" customWidth="1"/>
    <col min="14" max="14" width="9" style="407" bestFit="1"/>
    <col min="15" max="16384" width="9" style="407"/>
  </cols>
  <sheetData>
    <row r="1" spans="1:13" ht="14">
      <c r="A1" s="409" t="s">
        <v>255</v>
      </c>
    </row>
    <row r="3" spans="1:13">
      <c r="A3" s="410" t="s">
        <v>277</v>
      </c>
      <c r="B3" s="410" t="s">
        <v>120</v>
      </c>
      <c r="C3" s="410" t="s">
        <v>132</v>
      </c>
      <c r="D3" s="410" t="s">
        <v>114</v>
      </c>
      <c r="E3" s="410" t="s">
        <v>128</v>
      </c>
      <c r="F3" s="410" t="s">
        <v>19</v>
      </c>
      <c r="G3" s="410" t="s">
        <v>250</v>
      </c>
      <c r="H3" s="410" t="s">
        <v>138</v>
      </c>
      <c r="I3" s="410" t="s">
        <v>71</v>
      </c>
      <c r="J3" s="410" t="s">
        <v>133</v>
      </c>
      <c r="K3" s="410" t="s">
        <v>74</v>
      </c>
      <c r="M3" s="410" t="s">
        <v>24</v>
      </c>
    </row>
    <row r="4" spans="1:13">
      <c r="A4" s="538" t="s">
        <v>104</v>
      </c>
      <c r="B4" s="412" t="s">
        <v>189</v>
      </c>
      <c r="C4" s="412" t="s">
        <v>172</v>
      </c>
      <c r="D4" s="412" t="s">
        <v>143</v>
      </c>
      <c r="E4" s="412" t="s">
        <v>126</v>
      </c>
      <c r="F4" s="412" t="s">
        <v>204</v>
      </c>
      <c r="G4" s="412" t="s">
        <v>16</v>
      </c>
      <c r="H4" s="412" t="s">
        <v>161</v>
      </c>
      <c r="I4" s="412" t="s">
        <v>139</v>
      </c>
      <c r="J4" s="412" t="s">
        <v>1</v>
      </c>
      <c r="K4" s="412" t="s">
        <v>22</v>
      </c>
      <c r="M4" s="412" t="s">
        <v>189</v>
      </c>
    </row>
    <row r="5" spans="1:13">
      <c r="A5" s="538"/>
      <c r="B5" s="413" t="s">
        <v>145</v>
      </c>
      <c r="C5" s="413" t="s">
        <v>88</v>
      </c>
      <c r="D5" s="413" t="s">
        <v>192</v>
      </c>
      <c r="E5" s="413" t="s">
        <v>195</v>
      </c>
      <c r="F5" s="413" t="s">
        <v>156</v>
      </c>
      <c r="G5" s="413" t="s">
        <v>279</v>
      </c>
      <c r="H5" s="413" t="s">
        <v>144</v>
      </c>
      <c r="I5" s="413" t="s">
        <v>103</v>
      </c>
      <c r="J5" s="413" t="s">
        <v>134</v>
      </c>
      <c r="K5" s="413" t="s">
        <v>280</v>
      </c>
      <c r="M5" s="413" t="s">
        <v>145</v>
      </c>
    </row>
    <row r="6" spans="1:13">
      <c r="A6" s="538"/>
      <c r="B6" s="413" t="s">
        <v>121</v>
      </c>
      <c r="C6" s="413"/>
      <c r="D6" s="413" t="s">
        <v>200</v>
      </c>
      <c r="E6" s="413" t="s">
        <v>281</v>
      </c>
      <c r="F6" s="413" t="s">
        <v>80</v>
      </c>
      <c r="G6" s="413" t="s">
        <v>75</v>
      </c>
      <c r="H6" s="413" t="s">
        <v>282</v>
      </c>
      <c r="I6" s="413" t="s">
        <v>167</v>
      </c>
      <c r="J6" s="413" t="s">
        <v>98</v>
      </c>
      <c r="K6" s="413" t="s">
        <v>76</v>
      </c>
      <c r="M6" s="413" t="s">
        <v>121</v>
      </c>
    </row>
    <row r="7" spans="1:13">
      <c r="A7" s="538"/>
      <c r="B7" s="413" t="s">
        <v>122</v>
      </c>
      <c r="C7" s="413"/>
      <c r="D7" s="413" t="s">
        <v>135</v>
      </c>
      <c r="E7" s="413" t="s">
        <v>159</v>
      </c>
      <c r="F7" s="413" t="s">
        <v>127</v>
      </c>
      <c r="G7" s="413"/>
      <c r="H7" s="413"/>
      <c r="I7" s="413"/>
      <c r="J7" s="413" t="s">
        <v>141</v>
      </c>
      <c r="K7" s="413" t="s">
        <v>236</v>
      </c>
      <c r="M7" s="413" t="s">
        <v>122</v>
      </c>
    </row>
    <row r="8" spans="1:13">
      <c r="A8" s="538"/>
      <c r="B8" s="413" t="s">
        <v>129</v>
      </c>
      <c r="C8" s="413"/>
      <c r="D8" s="413"/>
      <c r="E8" s="413" t="s">
        <v>83</v>
      </c>
      <c r="F8" s="413" t="s">
        <v>44</v>
      </c>
      <c r="G8" s="413"/>
      <c r="H8" s="413"/>
      <c r="I8" s="413"/>
      <c r="J8" s="413"/>
      <c r="K8" s="413" t="s">
        <v>206</v>
      </c>
      <c r="M8" s="413" t="s">
        <v>129</v>
      </c>
    </row>
    <row r="9" spans="1:13">
      <c r="A9" s="538"/>
      <c r="B9" s="413" t="s">
        <v>158</v>
      </c>
      <c r="C9" s="413"/>
      <c r="D9" s="413"/>
      <c r="E9" s="413" t="s">
        <v>201</v>
      </c>
      <c r="F9" s="413"/>
      <c r="G9" s="413"/>
      <c r="H9" s="413"/>
      <c r="I9" s="413"/>
      <c r="J9" s="413"/>
      <c r="K9" s="413"/>
      <c r="M9" s="413" t="s">
        <v>158</v>
      </c>
    </row>
    <row r="10" spans="1:13">
      <c r="A10" s="538"/>
      <c r="B10" s="413" t="s">
        <v>54</v>
      </c>
      <c r="C10" s="413"/>
      <c r="D10" s="413"/>
      <c r="E10" s="413"/>
      <c r="F10" s="413"/>
      <c r="G10" s="413"/>
      <c r="H10" s="413"/>
      <c r="I10" s="413"/>
      <c r="J10" s="413"/>
      <c r="K10" s="413"/>
      <c r="M10" s="413" t="s">
        <v>54</v>
      </c>
    </row>
    <row r="11" spans="1:13">
      <c r="A11" s="538"/>
      <c r="B11" s="413" t="s">
        <v>119</v>
      </c>
      <c r="C11" s="413"/>
      <c r="D11" s="413"/>
      <c r="E11" s="413"/>
      <c r="F11" s="413"/>
      <c r="G11" s="413"/>
      <c r="H11" s="413"/>
      <c r="I11" s="413"/>
      <c r="J11" s="413"/>
      <c r="K11" s="413"/>
      <c r="M11" s="413" t="s">
        <v>119</v>
      </c>
    </row>
    <row r="12" spans="1:13">
      <c r="A12" s="538"/>
      <c r="B12" s="413" t="s">
        <v>125</v>
      </c>
      <c r="C12" s="413"/>
      <c r="D12" s="413"/>
      <c r="E12" s="413"/>
      <c r="F12" s="413"/>
      <c r="G12" s="413"/>
      <c r="H12" s="413"/>
      <c r="I12" s="413"/>
      <c r="J12" s="413"/>
      <c r="K12" s="413"/>
      <c r="M12" s="413" t="s">
        <v>125</v>
      </c>
    </row>
    <row r="13" spans="1:13">
      <c r="A13" s="538"/>
      <c r="B13" s="413" t="s">
        <v>52</v>
      </c>
      <c r="C13" s="413"/>
      <c r="D13" s="413"/>
      <c r="E13" s="413"/>
      <c r="F13" s="413"/>
      <c r="G13" s="413"/>
      <c r="H13" s="413"/>
      <c r="I13" s="413"/>
      <c r="J13" s="413"/>
      <c r="K13" s="413"/>
      <c r="M13" s="413" t="s">
        <v>52</v>
      </c>
    </row>
    <row r="14" spans="1:13">
      <c r="A14" s="538"/>
      <c r="B14" s="413" t="s">
        <v>94</v>
      </c>
      <c r="C14" s="413"/>
      <c r="D14" s="413"/>
      <c r="E14" s="413"/>
      <c r="F14" s="413"/>
      <c r="G14" s="413"/>
      <c r="H14" s="413"/>
      <c r="I14" s="413"/>
      <c r="J14" s="413"/>
      <c r="K14" s="413"/>
      <c r="M14" s="413" t="s">
        <v>94</v>
      </c>
    </row>
    <row r="15" spans="1:13">
      <c r="A15" s="538"/>
      <c r="B15" s="413" t="s">
        <v>124</v>
      </c>
      <c r="C15" s="413"/>
      <c r="D15" s="413"/>
      <c r="E15" s="413"/>
      <c r="F15" s="413"/>
      <c r="G15" s="413"/>
      <c r="H15" s="413"/>
      <c r="I15" s="413"/>
      <c r="J15" s="413"/>
      <c r="K15" s="413"/>
      <c r="M15" s="413" t="s">
        <v>124</v>
      </c>
    </row>
    <row r="16" spans="1:13">
      <c r="A16" s="538"/>
      <c r="B16" s="414"/>
      <c r="C16" s="414"/>
      <c r="D16" s="414"/>
      <c r="E16" s="414"/>
      <c r="F16" s="414"/>
      <c r="G16" s="414"/>
      <c r="H16" s="414"/>
      <c r="I16" s="414"/>
      <c r="J16" s="414"/>
      <c r="K16" s="414"/>
      <c r="M16" s="413" t="s">
        <v>172</v>
      </c>
    </row>
    <row r="17" spans="1:13">
      <c r="A17" s="411" t="s">
        <v>219</v>
      </c>
      <c r="M17" s="413" t="s">
        <v>88</v>
      </c>
    </row>
    <row r="18" spans="1:13">
      <c r="M18" s="413" t="s">
        <v>143</v>
      </c>
    </row>
    <row r="19" spans="1:13">
      <c r="M19" s="413" t="s">
        <v>192</v>
      </c>
    </row>
    <row r="20" spans="1:13">
      <c r="K20" s="407"/>
      <c r="M20" s="413" t="s">
        <v>200</v>
      </c>
    </row>
    <row r="21" spans="1:13">
      <c r="M21" s="413" t="s">
        <v>135</v>
      </c>
    </row>
    <row r="22" spans="1:13">
      <c r="M22" s="413" t="s">
        <v>126</v>
      </c>
    </row>
    <row r="23" spans="1:13">
      <c r="M23" s="413" t="s">
        <v>195</v>
      </c>
    </row>
    <row r="24" spans="1:13">
      <c r="M24" s="413" t="s">
        <v>281</v>
      </c>
    </row>
    <row r="25" spans="1:13">
      <c r="M25" s="413" t="s">
        <v>159</v>
      </c>
    </row>
    <row r="26" spans="1:13">
      <c r="M26" s="413" t="s">
        <v>83</v>
      </c>
    </row>
    <row r="27" spans="1:13">
      <c r="M27" s="413" t="s">
        <v>201</v>
      </c>
    </row>
    <row r="28" spans="1:13">
      <c r="M28" s="413" t="s">
        <v>204</v>
      </c>
    </row>
    <row r="29" spans="1:13">
      <c r="M29" s="413" t="s">
        <v>156</v>
      </c>
    </row>
    <row r="30" spans="1:13">
      <c r="M30" s="413" t="s">
        <v>80</v>
      </c>
    </row>
    <row r="31" spans="1:13">
      <c r="M31" s="413" t="s">
        <v>127</v>
      </c>
    </row>
    <row r="32" spans="1:13">
      <c r="M32" s="413" t="s">
        <v>44</v>
      </c>
    </row>
    <row r="33" spans="13:13">
      <c r="M33" s="413" t="s">
        <v>16</v>
      </c>
    </row>
    <row r="34" spans="13:13">
      <c r="M34" s="413" t="s">
        <v>279</v>
      </c>
    </row>
    <row r="35" spans="13:13">
      <c r="M35" s="413" t="s">
        <v>75</v>
      </c>
    </row>
    <row r="36" spans="13:13">
      <c r="M36" s="413" t="s">
        <v>161</v>
      </c>
    </row>
    <row r="37" spans="13:13">
      <c r="M37" s="413" t="s">
        <v>144</v>
      </c>
    </row>
    <row r="38" spans="13:13">
      <c r="M38" s="413" t="s">
        <v>282</v>
      </c>
    </row>
    <row r="39" spans="13:13">
      <c r="M39" s="413" t="s">
        <v>139</v>
      </c>
    </row>
    <row r="40" spans="13:13">
      <c r="M40" s="413" t="s">
        <v>103</v>
      </c>
    </row>
    <row r="41" spans="13:13">
      <c r="M41" s="413" t="s">
        <v>167</v>
      </c>
    </row>
    <row r="42" spans="13:13">
      <c r="M42" s="413" t="s">
        <v>1</v>
      </c>
    </row>
    <row r="43" spans="13:13">
      <c r="M43" s="413" t="s">
        <v>134</v>
      </c>
    </row>
    <row r="44" spans="13:13">
      <c r="M44" s="413" t="s">
        <v>98</v>
      </c>
    </row>
    <row r="45" spans="13:13">
      <c r="M45" s="413" t="s">
        <v>141</v>
      </c>
    </row>
    <row r="46" spans="13:13">
      <c r="M46" s="413" t="s">
        <v>22</v>
      </c>
    </row>
    <row r="47" spans="13:13">
      <c r="M47" s="413" t="s">
        <v>280</v>
      </c>
    </row>
    <row r="48" spans="13:13">
      <c r="M48" s="413" t="s">
        <v>76</v>
      </c>
    </row>
    <row r="49" spans="13:13">
      <c r="M49" s="413" t="s">
        <v>236</v>
      </c>
    </row>
    <row r="50" spans="13:13">
      <c r="M50" s="414" t="s">
        <v>206</v>
      </c>
    </row>
  </sheetData>
  <mergeCells count="1">
    <mergeCell ref="A4:A16"/>
  </mergeCells>
  <phoneticPr fontId="20"/>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Y44"/>
  <sheetViews>
    <sheetView showGridLines="0" view="pageBreakPreview" zoomScaleSheetLayoutView="100" workbookViewId="0">
      <selection activeCell="E1" sqref="E1"/>
    </sheetView>
  </sheetViews>
  <sheetFormatPr defaultColWidth="9" defaultRowHeight="20.149999999999999" customHeight="1"/>
  <cols>
    <col min="1" max="1" width="6.36328125" style="1" customWidth="1"/>
    <col min="2" max="3" width="5.90625" style="1" customWidth="1"/>
    <col min="4" max="4" width="5.90625" style="2" customWidth="1"/>
    <col min="5" max="8" width="5.90625" style="1" customWidth="1"/>
    <col min="9" max="10" width="5.90625" style="63" customWidth="1"/>
    <col min="11" max="15" width="5.90625" style="1" customWidth="1"/>
    <col min="16" max="16" width="5.90625" style="63" customWidth="1"/>
    <col min="17" max="23" width="9" style="1" bestFit="1"/>
    <col min="24" max="16384" width="9" style="1"/>
  </cols>
  <sheetData>
    <row r="1" spans="1:22" ht="19.5" customHeight="1">
      <c r="A1" s="9" t="s">
        <v>32</v>
      </c>
    </row>
    <row r="2" spans="1:22" s="64" customFormat="1" ht="15.75" customHeight="1">
      <c r="A2" s="67"/>
      <c r="B2" s="79"/>
      <c r="C2" s="79"/>
      <c r="D2" s="97"/>
      <c r="E2" s="18"/>
      <c r="F2" s="110"/>
      <c r="G2" s="110"/>
      <c r="H2" s="79"/>
      <c r="I2" s="114"/>
      <c r="J2" s="118"/>
      <c r="K2" s="79"/>
      <c r="L2" s="125"/>
      <c r="M2" s="24"/>
      <c r="O2" s="130"/>
      <c r="P2" s="130" t="s">
        <v>91</v>
      </c>
    </row>
    <row r="3" spans="1:22" s="65" customFormat="1" ht="8.25" customHeight="1">
      <c r="A3" s="68"/>
      <c r="B3" s="457" t="s">
        <v>35</v>
      </c>
      <c r="C3" s="91"/>
      <c r="D3" s="91"/>
      <c r="E3" s="101"/>
      <c r="F3" s="459" t="s">
        <v>59</v>
      </c>
      <c r="G3" s="101"/>
      <c r="H3" s="458" t="s">
        <v>58</v>
      </c>
      <c r="I3" s="434" t="s">
        <v>20</v>
      </c>
      <c r="J3" s="434" t="s">
        <v>61</v>
      </c>
      <c r="K3" s="434" t="s">
        <v>49</v>
      </c>
      <c r="L3" s="434" t="s">
        <v>73</v>
      </c>
      <c r="M3" s="434" t="s">
        <v>28</v>
      </c>
      <c r="N3" s="434" t="s">
        <v>7</v>
      </c>
      <c r="O3" s="434" t="s">
        <v>34</v>
      </c>
      <c r="P3" s="434" t="s">
        <v>78</v>
      </c>
    </row>
    <row r="4" spans="1:22" s="65" customFormat="1" ht="42" customHeight="1">
      <c r="A4" s="69"/>
      <c r="B4" s="458"/>
      <c r="C4" s="92" t="s">
        <v>72</v>
      </c>
      <c r="D4" s="92" t="s">
        <v>29</v>
      </c>
      <c r="E4" s="92" t="s">
        <v>82</v>
      </c>
      <c r="F4" s="460"/>
      <c r="G4" s="80" t="s">
        <v>41</v>
      </c>
      <c r="H4" s="458"/>
      <c r="I4" s="461"/>
      <c r="J4" s="456"/>
      <c r="K4" s="435"/>
      <c r="L4" s="435"/>
      <c r="M4" s="456"/>
      <c r="N4" s="435"/>
      <c r="O4" s="435"/>
      <c r="P4" s="435"/>
    </row>
    <row r="5" spans="1:22" s="66" customFormat="1" ht="28" customHeight="1">
      <c r="A5" s="70" t="s">
        <v>84</v>
      </c>
      <c r="B5" s="81">
        <v>102.7</v>
      </c>
      <c r="C5" s="81">
        <v>102.5</v>
      </c>
      <c r="D5" s="81">
        <v>100.6</v>
      </c>
      <c r="E5" s="81">
        <v>99.1</v>
      </c>
      <c r="F5" s="81">
        <v>105.1</v>
      </c>
      <c r="G5" s="81">
        <v>107.4</v>
      </c>
      <c r="H5" s="81">
        <v>99.6</v>
      </c>
      <c r="I5" s="81">
        <v>122.6</v>
      </c>
      <c r="J5" s="119">
        <v>104.9</v>
      </c>
      <c r="K5" s="119">
        <v>102.4</v>
      </c>
      <c r="L5" s="126">
        <v>99.2</v>
      </c>
      <c r="M5" s="81">
        <v>93.4</v>
      </c>
      <c r="N5" s="81">
        <v>101.1</v>
      </c>
      <c r="O5" s="81">
        <v>103.5</v>
      </c>
      <c r="P5" s="81">
        <v>102.7</v>
      </c>
    </row>
    <row r="6" spans="1:22" s="66" customFormat="1" ht="28" customHeight="1">
      <c r="A6" s="71" t="s">
        <v>137</v>
      </c>
      <c r="B6" s="82">
        <v>3.5</v>
      </c>
      <c r="C6" s="82">
        <v>3.3</v>
      </c>
      <c r="D6" s="82">
        <v>2</v>
      </c>
      <c r="E6" s="82">
        <v>0.9</v>
      </c>
      <c r="F6" s="82">
        <v>5.2</v>
      </c>
      <c r="G6" s="82">
        <v>7.4</v>
      </c>
      <c r="H6" s="82">
        <v>0.2</v>
      </c>
      <c r="I6" s="82">
        <v>17.5</v>
      </c>
      <c r="J6" s="120">
        <v>5.6</v>
      </c>
      <c r="K6" s="120">
        <v>2.7</v>
      </c>
      <c r="L6" s="127">
        <v>-0.4</v>
      </c>
      <c r="M6" s="82">
        <v>0.6</v>
      </c>
      <c r="N6" s="82">
        <v>0.5</v>
      </c>
      <c r="O6" s="82">
        <v>2.1</v>
      </c>
      <c r="P6" s="82">
        <v>0.8</v>
      </c>
    </row>
    <row r="7" spans="1:22" s="66" customFormat="1" ht="28" customHeight="1">
      <c r="A7" s="71" t="s">
        <v>85</v>
      </c>
      <c r="B7" s="83" t="s">
        <v>68</v>
      </c>
      <c r="C7" s="93">
        <v>3.14</v>
      </c>
      <c r="D7" s="93">
        <v>1.75</v>
      </c>
      <c r="E7" s="93">
        <v>0.61</v>
      </c>
      <c r="F7" s="93">
        <v>1.47</v>
      </c>
      <c r="G7" s="93">
        <v>0.32</v>
      </c>
      <c r="H7" s="93">
        <v>0.05</v>
      </c>
      <c r="I7" s="93">
        <v>1.32</v>
      </c>
      <c r="J7" s="121">
        <v>0.22</v>
      </c>
      <c r="K7" s="122">
        <v>0.1</v>
      </c>
      <c r="L7" s="122">
        <v>-0.02</v>
      </c>
      <c r="M7" s="93">
        <v>0.08</v>
      </c>
      <c r="N7" s="93">
        <v>0.01</v>
      </c>
      <c r="O7" s="93">
        <v>0.19</v>
      </c>
      <c r="P7" s="93">
        <v>0.05</v>
      </c>
    </row>
    <row r="8" spans="1:22" ht="18" customHeight="1">
      <c r="A8" s="12"/>
      <c r="B8" s="19"/>
    </row>
    <row r="9" spans="1:22" ht="12" customHeight="1">
      <c r="A9" s="57"/>
      <c r="B9" s="3"/>
    </row>
    <row r="10" spans="1:22" ht="18.75" customHeight="1">
      <c r="A10" s="72"/>
      <c r="B10" s="84"/>
      <c r="D10" s="98"/>
      <c r="I10" s="115"/>
      <c r="J10" s="115"/>
      <c r="P10" s="115"/>
    </row>
    <row r="11" spans="1:22" ht="18.75" customHeight="1">
      <c r="A11" s="72"/>
      <c r="B11" s="85"/>
      <c r="D11" s="98"/>
      <c r="I11" s="115"/>
      <c r="J11" s="115"/>
      <c r="P11" s="115"/>
    </row>
    <row r="12" spans="1:22" ht="18" customHeight="1">
      <c r="A12" s="73"/>
      <c r="B12" s="86"/>
      <c r="C12" s="86"/>
      <c r="D12" s="86"/>
      <c r="E12" s="102"/>
      <c r="F12" s="102"/>
      <c r="G12" s="102"/>
      <c r="H12" s="112"/>
      <c r="I12" s="116"/>
      <c r="J12" s="112"/>
      <c r="K12" s="112"/>
      <c r="L12" s="86"/>
      <c r="M12" s="86"/>
      <c r="N12" s="86"/>
      <c r="O12" s="86"/>
      <c r="P12" s="115"/>
    </row>
    <row r="13" spans="1:22" ht="18" customHeight="1">
      <c r="A13" s="74"/>
      <c r="B13" s="73"/>
      <c r="C13" s="73"/>
      <c r="D13" s="73"/>
      <c r="E13" s="103"/>
      <c r="F13" s="103"/>
      <c r="G13" s="103"/>
      <c r="H13" s="103"/>
      <c r="I13" s="117"/>
      <c r="J13" s="117"/>
      <c r="K13" s="117"/>
      <c r="L13" s="104"/>
      <c r="M13" s="104"/>
      <c r="N13" s="104"/>
      <c r="O13" s="104"/>
      <c r="P13" s="104"/>
    </row>
    <row r="14" spans="1:22" ht="18" customHeight="1">
      <c r="A14" s="74"/>
      <c r="B14" s="73"/>
      <c r="C14" s="73"/>
      <c r="D14" s="73"/>
      <c r="E14" s="103"/>
      <c r="F14" s="103"/>
      <c r="G14" s="103"/>
      <c r="H14" s="103"/>
      <c r="I14" s="117"/>
      <c r="J14" s="117"/>
      <c r="K14" s="117"/>
      <c r="L14" s="104"/>
      <c r="M14" s="104"/>
      <c r="N14" s="104"/>
      <c r="O14" s="104"/>
      <c r="P14" s="104"/>
    </row>
    <row r="15" spans="1:22" ht="18" customHeight="1">
      <c r="A15" s="74"/>
      <c r="B15" s="73"/>
      <c r="C15" s="73"/>
      <c r="D15" s="73"/>
      <c r="E15" s="103"/>
      <c r="F15" s="103"/>
      <c r="G15" s="103"/>
      <c r="H15" s="103"/>
      <c r="I15" s="117"/>
      <c r="J15" s="117"/>
      <c r="K15" s="117"/>
      <c r="L15" s="104"/>
      <c r="M15" s="104"/>
      <c r="N15" s="104"/>
      <c r="O15" s="104"/>
      <c r="P15" s="104"/>
      <c r="Q15" s="133"/>
      <c r="R15" s="133"/>
      <c r="S15" s="133"/>
      <c r="T15" s="133"/>
      <c r="U15" s="133"/>
      <c r="V15" s="133"/>
    </row>
    <row r="16" spans="1:22" ht="18" customHeight="1">
      <c r="A16" s="74"/>
      <c r="B16" s="73"/>
      <c r="C16" s="73"/>
      <c r="D16" s="73"/>
      <c r="E16" s="103"/>
      <c r="F16" s="103"/>
      <c r="G16" s="103"/>
      <c r="H16" s="103"/>
      <c r="I16" s="117"/>
      <c r="J16" s="117"/>
      <c r="K16" s="117"/>
      <c r="L16" s="104"/>
      <c r="M16" s="104"/>
      <c r="N16" s="104"/>
      <c r="O16" s="104"/>
      <c r="P16" s="104"/>
      <c r="Q16" s="133"/>
      <c r="R16" s="133"/>
      <c r="S16" s="133"/>
      <c r="T16" s="133"/>
      <c r="U16" s="133"/>
      <c r="V16" s="133"/>
    </row>
    <row r="17" spans="1:25" ht="18" customHeight="1">
      <c r="A17" s="74"/>
      <c r="B17" s="73"/>
      <c r="C17" s="73"/>
      <c r="D17" s="73"/>
      <c r="E17" s="103"/>
      <c r="F17" s="103"/>
      <c r="G17" s="103"/>
      <c r="H17" s="103"/>
      <c r="I17" s="117"/>
      <c r="J17" s="117"/>
      <c r="K17" s="117"/>
      <c r="L17" s="104"/>
      <c r="M17" s="104"/>
      <c r="N17" s="104"/>
      <c r="O17" s="104"/>
      <c r="P17" s="104"/>
      <c r="Q17" s="133"/>
      <c r="R17" s="133"/>
      <c r="S17" s="133"/>
      <c r="T17" s="133"/>
      <c r="U17" s="133"/>
      <c r="V17" s="133"/>
    </row>
    <row r="18" spans="1:25" ht="18" customHeight="1">
      <c r="A18" s="74"/>
      <c r="B18" s="73"/>
      <c r="C18" s="73"/>
      <c r="D18" s="73"/>
      <c r="E18" s="103"/>
      <c r="F18" s="103"/>
      <c r="G18" s="103"/>
      <c r="H18" s="103"/>
      <c r="I18" s="117"/>
      <c r="J18" s="117"/>
      <c r="K18" s="117"/>
      <c r="L18" s="104"/>
      <c r="M18" s="104"/>
      <c r="N18" s="104"/>
      <c r="O18" s="104"/>
      <c r="P18" s="104"/>
      <c r="Q18" s="133"/>
      <c r="R18" s="133"/>
      <c r="S18" s="133"/>
      <c r="T18" s="133"/>
      <c r="U18" s="133"/>
      <c r="V18" s="133"/>
    </row>
    <row r="19" spans="1:25" ht="18" customHeight="1">
      <c r="A19" s="74"/>
      <c r="B19" s="73"/>
      <c r="C19" s="73"/>
      <c r="D19" s="73"/>
      <c r="E19" s="103"/>
      <c r="F19" s="103"/>
      <c r="G19" s="103"/>
      <c r="H19" s="103"/>
      <c r="I19" s="117"/>
      <c r="J19" s="117"/>
      <c r="K19" s="117"/>
      <c r="L19" s="104"/>
      <c r="M19" s="104"/>
      <c r="N19" s="104"/>
      <c r="O19" s="104"/>
      <c r="P19" s="115"/>
      <c r="Q19" s="133"/>
      <c r="R19" s="133"/>
      <c r="S19" s="133"/>
      <c r="T19" s="133"/>
      <c r="U19" s="133"/>
      <c r="V19" s="133"/>
    </row>
    <row r="20" spans="1:25" ht="18" customHeight="1">
      <c r="A20" s="74"/>
      <c r="B20" s="73"/>
      <c r="C20" s="73"/>
      <c r="D20" s="73"/>
      <c r="E20" s="103"/>
      <c r="F20" s="103"/>
      <c r="G20" s="103"/>
      <c r="H20" s="103"/>
      <c r="I20" s="117"/>
      <c r="J20" s="117"/>
      <c r="K20" s="117"/>
      <c r="L20" s="104"/>
      <c r="M20" s="104"/>
      <c r="N20" s="104"/>
      <c r="O20" s="104"/>
      <c r="P20" s="115"/>
      <c r="Q20" s="133"/>
      <c r="R20" s="133"/>
      <c r="S20" s="133"/>
      <c r="T20" s="133"/>
      <c r="U20" s="133"/>
      <c r="V20" s="133"/>
    </row>
    <row r="21" spans="1:25" ht="18" customHeight="1">
      <c r="A21" s="74"/>
      <c r="B21" s="73"/>
      <c r="C21" s="73"/>
      <c r="D21" s="73"/>
      <c r="E21" s="103"/>
      <c r="F21" s="103"/>
      <c r="G21" s="103"/>
      <c r="H21" s="103"/>
      <c r="I21" s="117"/>
      <c r="J21" s="117"/>
      <c r="K21" s="117"/>
      <c r="L21" s="104"/>
      <c r="M21" s="104"/>
      <c r="N21" s="104"/>
      <c r="O21" s="104"/>
      <c r="P21" s="115"/>
      <c r="Q21" s="133"/>
      <c r="R21" s="133"/>
      <c r="S21" s="133"/>
      <c r="T21" s="133"/>
      <c r="U21" s="133"/>
      <c r="V21" s="133"/>
    </row>
    <row r="22" spans="1:25" ht="18" customHeight="1">
      <c r="A22" s="74"/>
      <c r="B22" s="73"/>
      <c r="C22" s="73"/>
      <c r="D22" s="73"/>
      <c r="E22" s="103"/>
      <c r="F22" s="103"/>
      <c r="G22" s="103"/>
      <c r="H22" s="103"/>
      <c r="I22" s="117"/>
      <c r="J22" s="117"/>
      <c r="K22" s="117"/>
      <c r="L22" s="104"/>
      <c r="M22" s="104"/>
      <c r="N22" s="104"/>
      <c r="O22" s="104"/>
      <c r="P22" s="115"/>
      <c r="Q22" s="133"/>
      <c r="R22" s="133"/>
      <c r="S22" s="133"/>
      <c r="T22" s="133"/>
      <c r="U22" s="133"/>
      <c r="V22" s="133"/>
    </row>
    <row r="23" spans="1:25" ht="18" customHeight="1">
      <c r="A23" s="74"/>
      <c r="B23" s="73"/>
      <c r="C23" s="73"/>
      <c r="D23" s="73"/>
      <c r="E23" s="103"/>
      <c r="F23" s="103"/>
      <c r="G23" s="103"/>
      <c r="H23" s="103"/>
      <c r="I23" s="117"/>
      <c r="J23" s="117"/>
      <c r="K23" s="117"/>
      <c r="L23" s="104"/>
      <c r="M23" s="104"/>
      <c r="N23" s="104"/>
      <c r="O23" s="104"/>
      <c r="P23" s="134"/>
      <c r="Q23" s="133"/>
      <c r="R23" s="133"/>
      <c r="S23" s="133"/>
      <c r="T23" s="133"/>
      <c r="U23" s="133"/>
      <c r="V23" s="133"/>
    </row>
    <row r="24" spans="1:25" ht="18" customHeight="1">
      <c r="A24" s="75"/>
      <c r="B24" s="73"/>
      <c r="C24" s="73"/>
      <c r="D24" s="73"/>
      <c r="E24" s="104"/>
      <c r="F24" s="73"/>
      <c r="G24" s="73"/>
      <c r="H24" s="73"/>
      <c r="I24" s="73"/>
      <c r="J24" s="73"/>
      <c r="K24" s="123"/>
      <c r="L24" s="123"/>
      <c r="M24" s="128"/>
      <c r="N24" s="128"/>
      <c r="O24" s="131"/>
      <c r="P24" s="112"/>
      <c r="Q24" s="133"/>
      <c r="R24" s="133"/>
      <c r="S24" s="133"/>
      <c r="T24" s="133"/>
      <c r="U24" s="133"/>
      <c r="V24" s="133"/>
      <c r="W24" s="133"/>
      <c r="X24" s="133"/>
      <c r="Y24" s="133"/>
    </row>
    <row r="25" spans="1:25" ht="18" customHeight="1">
      <c r="A25" s="75"/>
      <c r="B25" s="73"/>
      <c r="C25" s="73"/>
      <c r="D25" s="73"/>
      <c r="E25" s="104"/>
      <c r="F25" s="73"/>
      <c r="G25" s="73"/>
      <c r="H25" s="73"/>
      <c r="I25" s="73"/>
      <c r="J25" s="73"/>
      <c r="K25" s="123"/>
      <c r="L25" s="123"/>
      <c r="M25" s="128"/>
      <c r="N25" s="128"/>
      <c r="O25" s="131"/>
      <c r="P25" s="112"/>
      <c r="Q25" s="133"/>
      <c r="R25" s="133"/>
      <c r="S25" s="133"/>
      <c r="T25" s="133"/>
      <c r="U25" s="133"/>
      <c r="V25" s="133"/>
      <c r="W25" s="133"/>
      <c r="X25" s="133"/>
      <c r="Y25" s="133"/>
    </row>
    <row r="26" spans="1:25" ht="18" customHeight="1">
      <c r="A26" s="76"/>
      <c r="B26" s="87"/>
      <c r="C26" s="87"/>
      <c r="D26" s="87"/>
      <c r="E26" s="105"/>
      <c r="F26" s="87"/>
      <c r="G26" s="87"/>
      <c r="H26" s="87"/>
      <c r="I26" s="87"/>
      <c r="J26" s="87"/>
      <c r="K26" s="124"/>
      <c r="L26" s="124"/>
      <c r="M26" s="129"/>
      <c r="N26" s="129"/>
      <c r="O26" s="132"/>
      <c r="P26" s="17"/>
    </row>
    <row r="27" spans="1:25" ht="18" customHeight="1">
      <c r="A27" s="76"/>
      <c r="B27" s="87"/>
      <c r="C27" s="87"/>
      <c r="D27" s="87"/>
      <c r="E27" s="105"/>
      <c r="F27" s="87"/>
      <c r="G27" s="87"/>
      <c r="H27" s="87"/>
      <c r="I27" s="87"/>
      <c r="J27" s="87"/>
      <c r="K27" s="124"/>
      <c r="L27" s="124"/>
      <c r="M27" s="129"/>
      <c r="N27" s="129"/>
      <c r="O27" s="132"/>
      <c r="P27" s="17"/>
    </row>
    <row r="28" spans="1:25" ht="18.75" customHeight="1">
      <c r="A28" s="9" t="s">
        <v>304</v>
      </c>
      <c r="B28" s="87"/>
      <c r="C28" s="87"/>
      <c r="D28" s="99"/>
      <c r="E28" s="87"/>
      <c r="F28" s="87"/>
      <c r="G28" s="87"/>
      <c r="H28" s="87"/>
      <c r="I28" s="87"/>
      <c r="J28" s="87"/>
      <c r="K28" s="87"/>
      <c r="L28" s="87"/>
      <c r="M28" s="87"/>
      <c r="N28" s="87"/>
      <c r="O28" s="87"/>
      <c r="P28" s="87"/>
      <c r="Q28" s="133"/>
      <c r="R28" s="133"/>
      <c r="S28" s="133"/>
      <c r="T28" s="133"/>
      <c r="U28" s="133"/>
      <c r="V28" s="133"/>
      <c r="W28" s="133"/>
      <c r="X28" s="133"/>
      <c r="Y28" s="133"/>
    </row>
    <row r="29" spans="1:25" ht="18.75" customHeight="1">
      <c r="A29" s="53" t="s">
        <v>101</v>
      </c>
      <c r="B29" s="3"/>
      <c r="C29" s="15"/>
      <c r="D29" s="99"/>
      <c r="E29" s="15"/>
      <c r="F29" s="15"/>
      <c r="G29" s="15"/>
      <c r="H29" s="15"/>
      <c r="I29" s="87"/>
      <c r="J29" s="87"/>
      <c r="K29" s="15"/>
      <c r="L29" s="15"/>
      <c r="M29" s="15"/>
      <c r="N29" s="15"/>
      <c r="O29" s="15"/>
      <c r="P29" s="87"/>
      <c r="Q29" s="133"/>
      <c r="R29" s="133"/>
      <c r="S29" s="133"/>
      <c r="T29" s="133"/>
      <c r="U29" s="133"/>
      <c r="V29" s="133"/>
      <c r="W29" s="133"/>
      <c r="X29" s="133"/>
      <c r="Y29" s="133"/>
    </row>
    <row r="30" spans="1:25" ht="18" customHeight="1">
      <c r="A30" s="77"/>
      <c r="B30" s="469" t="s">
        <v>104</v>
      </c>
      <c r="C30" s="470"/>
      <c r="D30" s="470"/>
      <c r="E30" s="106"/>
      <c r="F30" s="106" t="s">
        <v>105</v>
      </c>
      <c r="G30" s="106"/>
      <c r="H30" s="113"/>
      <c r="I30" s="471" t="s">
        <v>305</v>
      </c>
      <c r="J30" s="472"/>
      <c r="K30" s="472"/>
      <c r="L30" s="473" t="s">
        <v>111</v>
      </c>
      <c r="M30" s="474"/>
      <c r="N30" s="474"/>
      <c r="O30" s="474"/>
      <c r="P30" s="475"/>
      <c r="Q30" s="133"/>
      <c r="R30" s="133"/>
      <c r="S30" s="133"/>
      <c r="T30" s="133"/>
      <c r="U30" s="133"/>
      <c r="V30" s="133"/>
    </row>
    <row r="31" spans="1:25" ht="18" customHeight="1">
      <c r="A31" s="454" t="s">
        <v>115</v>
      </c>
      <c r="B31" s="88" t="s">
        <v>143</v>
      </c>
      <c r="C31" s="94"/>
      <c r="D31" s="94"/>
      <c r="E31" s="107"/>
      <c r="F31" s="476" t="s">
        <v>114</v>
      </c>
      <c r="G31" s="476"/>
      <c r="H31" s="476"/>
      <c r="I31" s="463" t="s">
        <v>253</v>
      </c>
      <c r="J31" s="464"/>
      <c r="K31" s="465"/>
      <c r="L31" s="466" t="s">
        <v>143</v>
      </c>
      <c r="M31" s="467"/>
      <c r="N31" s="467"/>
      <c r="O31" s="467"/>
      <c r="P31" s="468"/>
      <c r="Q31" s="133"/>
      <c r="R31" s="133"/>
      <c r="S31" s="133"/>
      <c r="T31" s="133"/>
      <c r="U31" s="133"/>
      <c r="V31" s="133"/>
    </row>
    <row r="32" spans="1:25" ht="18" customHeight="1">
      <c r="A32" s="455"/>
      <c r="B32" s="88" t="s">
        <v>192</v>
      </c>
      <c r="C32" s="95"/>
      <c r="D32" s="95"/>
      <c r="E32" s="108"/>
      <c r="F32" s="462" t="s">
        <v>114</v>
      </c>
      <c r="G32" s="462"/>
      <c r="H32" s="462"/>
      <c r="I32" s="463" t="s">
        <v>345</v>
      </c>
      <c r="J32" s="464"/>
      <c r="K32" s="465"/>
      <c r="L32" s="466" t="s">
        <v>286</v>
      </c>
      <c r="M32" s="467"/>
      <c r="N32" s="467"/>
      <c r="O32" s="467"/>
      <c r="P32" s="468"/>
    </row>
    <row r="33" spans="1:22" ht="18" customHeight="1">
      <c r="A33" s="455"/>
      <c r="B33" s="88" t="s">
        <v>125</v>
      </c>
      <c r="C33" s="95"/>
      <c r="D33" s="95"/>
      <c r="E33" s="108"/>
      <c r="F33" s="462" t="s">
        <v>120</v>
      </c>
      <c r="G33" s="462"/>
      <c r="H33" s="462"/>
      <c r="I33" s="463" t="s">
        <v>346</v>
      </c>
      <c r="J33" s="464"/>
      <c r="K33" s="465"/>
      <c r="L33" s="466" t="s">
        <v>337</v>
      </c>
      <c r="M33" s="467"/>
      <c r="N33" s="467"/>
      <c r="O33" s="467"/>
      <c r="P33" s="468"/>
    </row>
    <row r="34" spans="1:22" ht="18" customHeight="1">
      <c r="A34" s="455"/>
      <c r="B34" s="88" t="s">
        <v>145</v>
      </c>
      <c r="C34" s="95"/>
      <c r="D34" s="95"/>
      <c r="E34" s="108"/>
      <c r="F34" s="462" t="s">
        <v>120</v>
      </c>
      <c r="G34" s="462"/>
      <c r="H34" s="462"/>
      <c r="I34" s="463" t="s">
        <v>347</v>
      </c>
      <c r="J34" s="464"/>
      <c r="K34" s="465"/>
      <c r="L34" s="466" t="s">
        <v>289</v>
      </c>
      <c r="M34" s="467"/>
      <c r="N34" s="467"/>
      <c r="O34" s="467"/>
      <c r="P34" s="468"/>
    </row>
    <row r="35" spans="1:22" ht="18" customHeight="1">
      <c r="A35" s="455"/>
      <c r="B35" s="88" t="s">
        <v>124</v>
      </c>
      <c r="C35" s="95"/>
      <c r="D35" s="95"/>
      <c r="E35" s="108"/>
      <c r="F35" s="462" t="s">
        <v>120</v>
      </c>
      <c r="G35" s="462"/>
      <c r="H35" s="462"/>
      <c r="I35" s="463" t="s">
        <v>89</v>
      </c>
      <c r="J35" s="464"/>
      <c r="K35" s="465"/>
      <c r="L35" s="466" t="s">
        <v>338</v>
      </c>
      <c r="M35" s="467"/>
      <c r="N35" s="467"/>
      <c r="O35" s="467"/>
      <c r="P35" s="468"/>
    </row>
    <row r="36" spans="1:22" ht="18" customHeight="1">
      <c r="A36" s="455"/>
      <c r="B36" s="88" t="s">
        <v>189</v>
      </c>
      <c r="C36" s="95"/>
      <c r="D36" s="95"/>
      <c r="E36" s="108"/>
      <c r="F36" s="462" t="s">
        <v>120</v>
      </c>
      <c r="G36" s="462"/>
      <c r="H36" s="462"/>
      <c r="I36" s="463" t="s">
        <v>117</v>
      </c>
      <c r="J36" s="464"/>
      <c r="K36" s="465"/>
      <c r="L36" s="466" t="s">
        <v>276</v>
      </c>
      <c r="M36" s="467"/>
      <c r="N36" s="467"/>
      <c r="O36" s="467"/>
      <c r="P36" s="468"/>
    </row>
    <row r="37" spans="1:22" ht="18" customHeight="1">
      <c r="A37" s="455"/>
      <c r="B37" s="88" t="s">
        <v>119</v>
      </c>
      <c r="C37" s="95"/>
      <c r="D37" s="95"/>
      <c r="E37" s="108"/>
      <c r="F37" s="462" t="s">
        <v>120</v>
      </c>
      <c r="G37" s="462"/>
      <c r="H37" s="462"/>
      <c r="I37" s="463" t="s">
        <v>348</v>
      </c>
      <c r="J37" s="464"/>
      <c r="K37" s="465"/>
      <c r="L37" s="466" t="s">
        <v>86</v>
      </c>
      <c r="M37" s="467"/>
      <c r="N37" s="467"/>
      <c r="O37" s="467"/>
      <c r="P37" s="468"/>
    </row>
    <row r="38" spans="1:22" ht="18" customHeight="1">
      <c r="A38" s="455"/>
      <c r="B38" s="88" t="s">
        <v>159</v>
      </c>
      <c r="C38" s="95"/>
      <c r="D38" s="95"/>
      <c r="E38" s="108"/>
      <c r="F38" s="462" t="s">
        <v>128</v>
      </c>
      <c r="G38" s="462"/>
      <c r="H38" s="462"/>
      <c r="I38" s="463" t="s">
        <v>349</v>
      </c>
      <c r="J38" s="464"/>
      <c r="K38" s="465"/>
      <c r="L38" s="466" t="s">
        <v>329</v>
      </c>
      <c r="M38" s="467"/>
      <c r="N38" s="467"/>
      <c r="O38" s="467"/>
      <c r="P38" s="468"/>
    </row>
    <row r="39" spans="1:22" ht="18" customHeight="1">
      <c r="A39" s="455"/>
      <c r="B39" s="88" t="s">
        <v>129</v>
      </c>
      <c r="C39" s="95"/>
      <c r="D39" s="95"/>
      <c r="E39" s="108"/>
      <c r="F39" s="462" t="s">
        <v>120</v>
      </c>
      <c r="G39" s="462"/>
      <c r="H39" s="462"/>
      <c r="I39" s="463" t="s">
        <v>231</v>
      </c>
      <c r="J39" s="464"/>
      <c r="K39" s="465"/>
      <c r="L39" s="466" t="s">
        <v>339</v>
      </c>
      <c r="M39" s="467"/>
      <c r="N39" s="467"/>
      <c r="O39" s="467"/>
      <c r="P39" s="468"/>
    </row>
    <row r="40" spans="1:22" ht="18" customHeight="1">
      <c r="A40" s="455"/>
      <c r="B40" s="88" t="s">
        <v>134</v>
      </c>
      <c r="C40" s="95"/>
      <c r="D40" s="95"/>
      <c r="E40" s="108"/>
      <c r="F40" s="462" t="s">
        <v>133</v>
      </c>
      <c r="G40" s="462"/>
      <c r="H40" s="462"/>
      <c r="I40" s="463" t="s">
        <v>350</v>
      </c>
      <c r="J40" s="464"/>
      <c r="K40" s="465"/>
      <c r="L40" s="466" t="s">
        <v>340</v>
      </c>
      <c r="M40" s="467"/>
      <c r="N40" s="467"/>
      <c r="O40" s="467"/>
      <c r="P40" s="468"/>
    </row>
    <row r="41" spans="1:22" ht="18" customHeight="1">
      <c r="A41" s="455"/>
      <c r="B41" s="88" t="s">
        <v>144</v>
      </c>
      <c r="C41" s="95"/>
      <c r="D41" s="96"/>
      <c r="E41" s="109"/>
      <c r="F41" s="462" t="s">
        <v>138</v>
      </c>
      <c r="G41" s="462"/>
      <c r="H41" s="462"/>
      <c r="I41" s="463" t="s">
        <v>351</v>
      </c>
      <c r="J41" s="464"/>
      <c r="K41" s="465"/>
      <c r="L41" s="466" t="s">
        <v>287</v>
      </c>
      <c r="M41" s="467"/>
      <c r="N41" s="467"/>
      <c r="O41" s="467"/>
      <c r="P41" s="468"/>
    </row>
    <row r="42" spans="1:22" ht="13.5" customHeight="1">
      <c r="A42" s="436" t="s">
        <v>18</v>
      </c>
      <c r="B42" s="438" t="s">
        <v>355</v>
      </c>
      <c r="C42" s="439"/>
      <c r="D42" s="95"/>
      <c r="E42" s="108"/>
      <c r="F42" s="442" t="s">
        <v>132</v>
      </c>
      <c r="G42" s="442"/>
      <c r="H42" s="443"/>
      <c r="I42" s="446" t="s">
        <v>357</v>
      </c>
      <c r="J42" s="447"/>
      <c r="K42" s="448"/>
      <c r="L42" s="438" t="s">
        <v>356</v>
      </c>
      <c r="M42" s="439"/>
      <c r="N42" s="439"/>
      <c r="O42" s="439"/>
      <c r="P42" s="452"/>
      <c r="Q42" s="133"/>
      <c r="R42" s="133"/>
      <c r="S42" s="133"/>
      <c r="T42" s="133"/>
      <c r="U42" s="133"/>
      <c r="V42" s="133"/>
    </row>
    <row r="43" spans="1:22" ht="13.5" customHeight="1">
      <c r="A43" s="437"/>
      <c r="B43" s="440"/>
      <c r="C43" s="441"/>
      <c r="D43" s="96"/>
      <c r="E43" s="109"/>
      <c r="F43" s="444"/>
      <c r="G43" s="444"/>
      <c r="H43" s="445"/>
      <c r="I43" s="449"/>
      <c r="J43" s="450"/>
      <c r="K43" s="451"/>
      <c r="L43" s="440"/>
      <c r="M43" s="441"/>
      <c r="N43" s="441"/>
      <c r="O43" s="441"/>
      <c r="P43" s="453"/>
      <c r="Q43" s="133"/>
      <c r="R43" s="133"/>
      <c r="S43" s="133"/>
      <c r="T43" s="133"/>
      <c r="U43" s="133"/>
      <c r="V43" s="133"/>
    </row>
    <row r="44" spans="1:22" ht="18" customHeight="1">
      <c r="A44" s="78"/>
      <c r="B44" s="90"/>
      <c r="C44" s="78"/>
      <c r="D44" s="100"/>
      <c r="E44" s="78"/>
      <c r="F44" s="78"/>
      <c r="G44" s="78"/>
      <c r="H44" s="78"/>
      <c r="I44" s="78"/>
      <c r="J44" s="78"/>
      <c r="K44" s="78"/>
      <c r="L44" s="78"/>
      <c r="M44" s="78"/>
      <c r="N44" s="78"/>
      <c r="O44" s="133"/>
      <c r="P44" s="115"/>
      <c r="Q44" s="133"/>
      <c r="R44" s="133"/>
      <c r="S44" s="133"/>
      <c r="T44" s="133"/>
      <c r="U44" s="133"/>
    </row>
  </sheetData>
  <mergeCells count="53">
    <mergeCell ref="B30:D30"/>
    <mergeCell ref="I30:K30"/>
    <mergeCell ref="L30:P30"/>
    <mergeCell ref="F31:H31"/>
    <mergeCell ref="I31:K31"/>
    <mergeCell ref="L31:P31"/>
    <mergeCell ref="F32:H32"/>
    <mergeCell ref="I32:K32"/>
    <mergeCell ref="L32:P32"/>
    <mergeCell ref="F33:H33"/>
    <mergeCell ref="I33:K33"/>
    <mergeCell ref="L33:P33"/>
    <mergeCell ref="F37:H37"/>
    <mergeCell ref="I37:K37"/>
    <mergeCell ref="L37:P37"/>
    <mergeCell ref="F34:H34"/>
    <mergeCell ref="I34:K34"/>
    <mergeCell ref="L34:P34"/>
    <mergeCell ref="F35:H35"/>
    <mergeCell ref="I35:K35"/>
    <mergeCell ref="L35:P35"/>
    <mergeCell ref="J3:J4"/>
    <mergeCell ref="F40:H40"/>
    <mergeCell ref="I40:K40"/>
    <mergeCell ref="L40:P40"/>
    <mergeCell ref="F41:H41"/>
    <mergeCell ref="I41:K41"/>
    <mergeCell ref="L41:P41"/>
    <mergeCell ref="F38:H38"/>
    <mergeCell ref="I38:K38"/>
    <mergeCell ref="L38:P38"/>
    <mergeCell ref="F39:H39"/>
    <mergeCell ref="I39:K39"/>
    <mergeCell ref="L39:P39"/>
    <mergeCell ref="F36:H36"/>
    <mergeCell ref="I36:K36"/>
    <mergeCell ref="L36:P36"/>
    <mergeCell ref="P3:P4"/>
    <mergeCell ref="A42:A43"/>
    <mergeCell ref="B42:C43"/>
    <mergeCell ref="F42:H43"/>
    <mergeCell ref="I42:K43"/>
    <mergeCell ref="L42:P43"/>
    <mergeCell ref="A31:A41"/>
    <mergeCell ref="K3:K4"/>
    <mergeCell ref="L3:L4"/>
    <mergeCell ref="M3:M4"/>
    <mergeCell ref="N3:N4"/>
    <mergeCell ref="O3:O4"/>
    <mergeCell ref="B3:B4"/>
    <mergeCell ref="F3:F4"/>
    <mergeCell ref="H3:H4"/>
    <mergeCell ref="I3:I4"/>
  </mergeCells>
  <phoneticPr fontId="20"/>
  <conditionalFormatting sqref="I36:K36">
    <cfRule type="expression" dxfId="33" priority="1" stopIfTrue="1">
      <formula>ISERROR($I36)=TRUE</formula>
    </cfRule>
  </conditionalFormatting>
  <conditionalFormatting sqref="I35:K35">
    <cfRule type="expression" dxfId="32" priority="2" stopIfTrue="1">
      <formula>ISERROR($I35)=TRUE</formula>
    </cfRule>
  </conditionalFormatting>
  <conditionalFormatting sqref="I34:K34">
    <cfRule type="expression" dxfId="31" priority="3" stopIfTrue="1">
      <formula>ISERROR($I34)=TRUE</formula>
    </cfRule>
  </conditionalFormatting>
  <conditionalFormatting sqref="I13:K23 I31:K31">
    <cfRule type="expression" dxfId="30" priority="30" stopIfTrue="1">
      <formula>ISERROR($I13)=TRUE</formula>
    </cfRule>
  </conditionalFormatting>
  <conditionalFormatting sqref="I33:K33">
    <cfRule type="expression" dxfId="29" priority="17" stopIfTrue="1">
      <formula>ISERROR($I33)=TRUE</formula>
    </cfRule>
  </conditionalFormatting>
  <conditionalFormatting sqref="I32:K32">
    <cfRule type="expression" dxfId="28" priority="18" stopIfTrue="1">
      <formula>ISERROR($I32)=TRUE</formula>
    </cfRule>
  </conditionalFormatting>
  <conditionalFormatting sqref="I41:K41">
    <cfRule type="expression" dxfId="27" priority="12" stopIfTrue="1">
      <formula>ISERROR($I41)=TRUE</formula>
    </cfRule>
  </conditionalFormatting>
  <conditionalFormatting sqref="I39:K39">
    <cfRule type="expression" dxfId="26" priority="13" stopIfTrue="1">
      <formula>ISERROR($I39)=TRUE</formula>
    </cfRule>
  </conditionalFormatting>
  <conditionalFormatting sqref="I40:K40">
    <cfRule type="expression" dxfId="25" priority="14" stopIfTrue="1">
      <formula>ISERROR($I40)=TRUE</formula>
    </cfRule>
  </conditionalFormatting>
  <conditionalFormatting sqref="I38:K38">
    <cfRule type="expression" dxfId="24" priority="15" stopIfTrue="1">
      <formula>ISERROR($I38)=TRUE</formula>
    </cfRule>
  </conditionalFormatting>
  <conditionalFormatting sqref="I37:K37">
    <cfRule type="expression" dxfId="23" priority="16" stopIfTrue="1">
      <formula>ISERROR($I37)=TRUE</formula>
    </cfRule>
  </conditionalFormatting>
  <conditionalFormatting sqref="I42">
    <cfRule type="expression" dxfId="22" priority="4" stopIfTrue="1">
      <formula>ISERROR($I42)=TRUE</formula>
    </cfRule>
  </conditionalFormatting>
  <dataValidations count="3">
    <dataValidation type="list" allowBlank="1" showInputMessage="1" showErrorMessage="1" sqref="E13:E23">
      <formula1>INDIRECT($B13)</formula1>
    </dataValidation>
    <dataValidation type="list" allowBlank="1" showInputMessage="1" showErrorMessage="1" sqref="F31:F42 B13:B23">
      <formula1>費目</formula1>
    </dataValidation>
    <dataValidation showDropDown="1" showInputMessage="1" showErrorMessage="1" sqref="C31:E41 D42:E43"/>
  </dataValidations>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rowBreaks count="1" manualBreakCount="1">
    <brk id="43"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G40"/>
  <sheetViews>
    <sheetView showGridLines="0" view="pageBreakPreview" topLeftCell="A2" zoomScaleSheetLayoutView="100" workbookViewId="0">
      <selection activeCell="E1" sqref="E1"/>
    </sheetView>
  </sheetViews>
  <sheetFormatPr defaultColWidth="9" defaultRowHeight="20.149999999999999" customHeight="1"/>
  <cols>
    <col min="1" max="1" width="7.26953125" style="1" customWidth="1"/>
    <col min="2" max="2" width="2.36328125" style="1" customWidth="1"/>
    <col min="3" max="3" width="4.6328125" style="1" customWidth="1"/>
    <col min="4" max="4" width="2.6328125" style="2" customWidth="1"/>
    <col min="5" max="5" width="6" style="1" customWidth="1"/>
    <col min="6" max="6" width="6" style="2" customWidth="1"/>
    <col min="7" max="16" width="6" style="1" customWidth="1"/>
    <col min="17" max="17" width="6" style="3" customWidth="1"/>
    <col min="18" max="30" width="9" style="3" bestFit="1"/>
    <col min="31" max="31" width="9" style="1" bestFit="1"/>
    <col min="32" max="16384" width="9" style="1"/>
  </cols>
  <sheetData>
    <row r="1" spans="1:33" s="4" customFormat="1" ht="16.5" hidden="1" customHeight="1">
      <c r="A1" s="137"/>
      <c r="B1" s="18"/>
      <c r="C1" s="18"/>
      <c r="D1" s="26"/>
      <c r="E1" s="26"/>
      <c r="F1" s="26"/>
      <c r="G1" s="42"/>
      <c r="H1" s="42"/>
      <c r="I1" s="42"/>
      <c r="J1" s="42"/>
      <c r="K1" s="42"/>
      <c r="L1" s="42"/>
      <c r="M1" s="42"/>
      <c r="N1" s="42"/>
      <c r="O1" s="42"/>
      <c r="P1" s="42"/>
      <c r="Q1" s="3"/>
      <c r="R1" s="3"/>
      <c r="S1" s="3"/>
      <c r="T1" s="59"/>
      <c r="U1" s="59"/>
      <c r="V1" s="59"/>
      <c r="W1" s="59"/>
      <c r="X1" s="59"/>
      <c r="Y1" s="59"/>
      <c r="Z1" s="59"/>
      <c r="AA1" s="59"/>
      <c r="AB1" s="59"/>
      <c r="AC1" s="59"/>
      <c r="AD1" s="59"/>
      <c r="AE1" s="62"/>
      <c r="AF1" s="62"/>
      <c r="AG1" s="62"/>
    </row>
    <row r="2" spans="1:33" s="4" customFormat="1" ht="16.5" customHeight="1">
      <c r="A2" s="137"/>
      <c r="B2" s="18"/>
      <c r="C2" s="18"/>
      <c r="D2" s="26"/>
      <c r="E2" s="26"/>
      <c r="F2" s="26"/>
      <c r="G2" s="42"/>
      <c r="H2" s="42"/>
      <c r="I2" s="42"/>
      <c r="J2" s="42"/>
      <c r="K2" s="42"/>
      <c r="L2" s="42"/>
      <c r="M2" s="42"/>
      <c r="N2" s="42"/>
      <c r="O2" s="42"/>
      <c r="P2" s="42"/>
      <c r="Q2" s="3"/>
      <c r="R2" s="3"/>
      <c r="S2" s="3"/>
      <c r="T2" s="59"/>
      <c r="U2" s="59"/>
      <c r="V2" s="59"/>
      <c r="W2" s="59"/>
      <c r="X2" s="59"/>
      <c r="Y2" s="59"/>
      <c r="Z2" s="59"/>
      <c r="AA2" s="59"/>
      <c r="AB2" s="59"/>
      <c r="AC2" s="59"/>
      <c r="AD2" s="59"/>
      <c r="AE2" s="62"/>
      <c r="AF2" s="62"/>
      <c r="AG2" s="62"/>
    </row>
    <row r="3" spans="1:33" s="4" customFormat="1" ht="16.5" customHeight="1">
      <c r="A3" s="9" t="s">
        <v>147</v>
      </c>
      <c r="B3" s="18"/>
      <c r="C3" s="18"/>
      <c r="D3" s="26"/>
      <c r="E3" s="26"/>
      <c r="F3" s="26"/>
      <c r="G3" s="42"/>
      <c r="H3" s="42"/>
      <c r="I3" s="42"/>
      <c r="J3" s="42"/>
      <c r="K3" s="42"/>
      <c r="L3" s="42"/>
      <c r="M3" s="42"/>
      <c r="N3" s="42"/>
      <c r="O3" s="42"/>
      <c r="P3" s="42"/>
      <c r="Q3" s="3"/>
      <c r="R3" s="3"/>
      <c r="S3" s="3"/>
      <c r="T3" s="59"/>
      <c r="U3" s="59"/>
      <c r="V3" s="59"/>
      <c r="W3" s="59"/>
      <c r="X3" s="59"/>
      <c r="Y3" s="59"/>
      <c r="Z3" s="59"/>
      <c r="AA3" s="59"/>
      <c r="AB3" s="59"/>
      <c r="AC3" s="59"/>
      <c r="AD3" s="59"/>
      <c r="AE3" s="62"/>
      <c r="AF3" s="62"/>
      <c r="AG3" s="62"/>
    </row>
    <row r="4" spans="1:33" s="4" customFormat="1" ht="16.5" customHeight="1">
      <c r="A4" s="9" t="s">
        <v>21</v>
      </c>
      <c r="B4" s="18"/>
      <c r="C4" s="18"/>
      <c r="D4" s="26"/>
      <c r="E4" s="26"/>
      <c r="F4" s="26"/>
      <c r="G4" s="42"/>
      <c r="H4" s="42"/>
      <c r="I4" s="42"/>
      <c r="J4" s="42"/>
      <c r="K4" s="42"/>
      <c r="L4" s="42"/>
      <c r="M4" s="42"/>
      <c r="N4" s="42"/>
      <c r="O4" s="42"/>
      <c r="P4" s="42"/>
      <c r="Q4" s="3"/>
      <c r="R4" s="3"/>
      <c r="S4" s="3"/>
      <c r="T4" s="59"/>
      <c r="U4" s="59"/>
      <c r="V4" s="59"/>
      <c r="W4" s="59"/>
      <c r="X4" s="59"/>
      <c r="Y4" s="59"/>
      <c r="Z4" s="59"/>
      <c r="AA4" s="59"/>
      <c r="AB4" s="59"/>
      <c r="AC4" s="59"/>
      <c r="AD4" s="59"/>
      <c r="AE4" s="62"/>
      <c r="AF4" s="62"/>
      <c r="AG4" s="62"/>
    </row>
    <row r="5" spans="1:33" s="6" customFormat="1" ht="16.5" customHeight="1">
      <c r="A5" s="10" t="s">
        <v>4</v>
      </c>
      <c r="B5" s="11" t="s">
        <v>306</v>
      </c>
      <c r="C5" s="17"/>
      <c r="D5" s="17"/>
      <c r="E5" s="17"/>
      <c r="F5" s="17"/>
      <c r="G5" s="17"/>
      <c r="H5" s="17"/>
      <c r="I5" s="17"/>
      <c r="J5" s="17"/>
      <c r="K5" s="17"/>
      <c r="L5" s="17"/>
      <c r="M5" s="17"/>
      <c r="N5" s="17"/>
      <c r="O5" s="17"/>
      <c r="P5" s="17"/>
      <c r="Q5" s="53"/>
      <c r="R5" s="53"/>
      <c r="S5" s="53"/>
      <c r="T5" s="60"/>
      <c r="U5" s="61"/>
      <c r="V5" s="61"/>
      <c r="W5" s="61"/>
      <c r="X5" s="61"/>
      <c r="Y5" s="61"/>
      <c r="Z5" s="61"/>
      <c r="AA5" s="61"/>
      <c r="AB5" s="61"/>
      <c r="AC5" s="61"/>
      <c r="AD5" s="61"/>
      <c r="AE5" s="61"/>
      <c r="AF5" s="20"/>
      <c r="AG5" s="20"/>
    </row>
    <row r="6" spans="1:33" s="6" customFormat="1" ht="8.25" customHeight="1">
      <c r="A6" s="11"/>
      <c r="B6" s="12"/>
      <c r="C6" s="12"/>
      <c r="D6" s="12"/>
      <c r="E6" s="12"/>
      <c r="F6" s="12"/>
      <c r="G6" s="12"/>
      <c r="H6" s="12"/>
      <c r="I6" s="12"/>
      <c r="J6" s="12"/>
      <c r="K6" s="12"/>
      <c r="L6" s="12"/>
      <c r="M6" s="12"/>
      <c r="N6" s="12"/>
      <c r="O6" s="12"/>
      <c r="P6" s="12"/>
      <c r="Q6" s="53"/>
      <c r="R6" s="53"/>
      <c r="S6" s="53"/>
      <c r="T6" s="12"/>
      <c r="U6" s="12"/>
      <c r="V6" s="12"/>
      <c r="W6" s="12"/>
      <c r="X6" s="12"/>
      <c r="Y6" s="12"/>
      <c r="Z6" s="12"/>
      <c r="AA6" s="12"/>
      <c r="AB6" s="12"/>
      <c r="AC6" s="12"/>
      <c r="AD6" s="12"/>
      <c r="AE6" s="12"/>
      <c r="AF6" s="12"/>
      <c r="AG6" s="12"/>
    </row>
    <row r="7" spans="1:33" s="6" customFormat="1" ht="16.5" customHeight="1">
      <c r="A7" s="10" t="s">
        <v>25</v>
      </c>
      <c r="B7" s="11" t="s">
        <v>70</v>
      </c>
      <c r="C7" s="23"/>
      <c r="D7" s="23"/>
      <c r="E7" s="23"/>
      <c r="F7" s="23"/>
      <c r="G7" s="23"/>
      <c r="H7" s="23"/>
      <c r="I7" s="23"/>
      <c r="J7" s="23"/>
      <c r="K7" s="23"/>
      <c r="L7" s="23"/>
      <c r="M7" s="23"/>
      <c r="N7" s="23"/>
      <c r="O7" s="23"/>
      <c r="P7" s="23"/>
      <c r="Q7" s="53"/>
      <c r="R7" s="53"/>
      <c r="S7" s="53"/>
      <c r="T7" s="60"/>
      <c r="U7" s="61"/>
      <c r="V7" s="61"/>
      <c r="W7" s="61"/>
      <c r="X7" s="61"/>
      <c r="Y7" s="61"/>
      <c r="Z7" s="61"/>
      <c r="AA7" s="61"/>
      <c r="AB7" s="61"/>
      <c r="AC7" s="61"/>
      <c r="AD7" s="61"/>
      <c r="AE7" s="61"/>
      <c r="AF7" s="20"/>
      <c r="AG7" s="20"/>
    </row>
    <row r="8" spans="1:33" s="6" customFormat="1" ht="8.25" customHeight="1">
      <c r="A8" s="11"/>
      <c r="B8" s="12"/>
      <c r="C8" s="12"/>
      <c r="D8" s="12"/>
      <c r="E8" s="12"/>
      <c r="F8" s="12"/>
      <c r="G8" s="12"/>
      <c r="H8" s="12"/>
      <c r="I8" s="12"/>
      <c r="J8" s="12"/>
      <c r="K8" s="12"/>
      <c r="L8" s="12"/>
      <c r="M8" s="12"/>
      <c r="N8" s="12"/>
      <c r="O8" s="12"/>
      <c r="P8" s="12"/>
      <c r="Q8" s="53"/>
      <c r="R8" s="53"/>
      <c r="S8" s="53"/>
      <c r="T8" s="12"/>
      <c r="U8" s="12"/>
      <c r="V8" s="12"/>
      <c r="W8" s="12"/>
      <c r="X8" s="12"/>
      <c r="Y8" s="12"/>
      <c r="Z8" s="12"/>
      <c r="AA8" s="12"/>
      <c r="AB8" s="12"/>
      <c r="AC8" s="12"/>
      <c r="AD8" s="12"/>
      <c r="AE8" s="12"/>
      <c r="AF8" s="12"/>
      <c r="AG8" s="12"/>
    </row>
    <row r="9" spans="1:33" s="6" customFormat="1" ht="16.5" customHeight="1">
      <c r="A9" s="10" t="s">
        <v>39</v>
      </c>
      <c r="B9" s="11" t="s">
        <v>307</v>
      </c>
      <c r="C9" s="17"/>
      <c r="D9" s="17"/>
      <c r="E9" s="17"/>
      <c r="F9" s="17"/>
      <c r="G9" s="17"/>
      <c r="H9" s="17"/>
      <c r="I9" s="17"/>
      <c r="J9" s="17"/>
      <c r="K9" s="17"/>
      <c r="L9" s="17"/>
      <c r="M9" s="17"/>
      <c r="N9" s="17"/>
      <c r="O9" s="17"/>
      <c r="P9" s="17"/>
      <c r="Q9" s="54"/>
      <c r="R9" s="53"/>
      <c r="S9" s="53"/>
      <c r="T9" s="60"/>
      <c r="U9" s="61"/>
      <c r="V9" s="61"/>
      <c r="W9" s="61"/>
      <c r="X9" s="61"/>
      <c r="Y9" s="61"/>
      <c r="Z9" s="61"/>
      <c r="AA9" s="61"/>
      <c r="AB9" s="61"/>
      <c r="AC9" s="61"/>
      <c r="AD9" s="61"/>
      <c r="AE9" s="61"/>
      <c r="AF9" s="20"/>
      <c r="AG9" s="20"/>
    </row>
    <row r="10" spans="1:33" s="6" customFormat="1" ht="16.5" customHeight="1">
      <c r="A10" s="12"/>
      <c r="B10" s="12"/>
      <c r="C10" s="12"/>
      <c r="D10" s="12"/>
      <c r="E10" s="12"/>
      <c r="F10" s="12"/>
      <c r="G10" s="12"/>
      <c r="H10" s="12"/>
      <c r="I10" s="12"/>
      <c r="J10" s="12"/>
      <c r="K10" s="12"/>
      <c r="L10" s="12"/>
      <c r="M10" s="12"/>
      <c r="N10" s="12"/>
      <c r="O10" s="12"/>
      <c r="P10" s="12"/>
      <c r="Q10" s="53"/>
      <c r="R10" s="53"/>
      <c r="S10" s="53"/>
      <c r="T10" s="12"/>
      <c r="U10" s="12"/>
      <c r="V10" s="12"/>
      <c r="W10" s="12"/>
      <c r="X10" s="12"/>
      <c r="Y10" s="12"/>
      <c r="Z10" s="12"/>
      <c r="AA10" s="12"/>
      <c r="AB10" s="12"/>
      <c r="AC10" s="12"/>
      <c r="AD10" s="12"/>
      <c r="AE10" s="12"/>
      <c r="AF10" s="12"/>
      <c r="AG10" s="12"/>
    </row>
    <row r="11" spans="1:33" s="6" customFormat="1" ht="16.5" customHeight="1">
      <c r="A11" s="12"/>
      <c r="B11" s="12"/>
      <c r="C11" s="12"/>
      <c r="D11" s="12"/>
      <c r="E11" s="12"/>
      <c r="F11" s="12"/>
      <c r="G11" s="12"/>
      <c r="H11" s="12"/>
      <c r="I11" s="12"/>
      <c r="J11" s="12"/>
      <c r="K11" s="12"/>
      <c r="L11" s="12"/>
      <c r="M11" s="12"/>
      <c r="N11" s="12"/>
      <c r="O11" s="12"/>
      <c r="P11" s="12"/>
      <c r="Q11" s="53"/>
      <c r="R11" s="53"/>
      <c r="S11" s="53"/>
      <c r="T11" s="12"/>
      <c r="U11" s="12"/>
      <c r="V11" s="12"/>
      <c r="W11" s="12"/>
      <c r="X11" s="12"/>
      <c r="Y11" s="12"/>
      <c r="Z11" s="12"/>
      <c r="AA11" s="12"/>
      <c r="AB11" s="12"/>
      <c r="AC11" s="12"/>
      <c r="AD11" s="12"/>
      <c r="AE11" s="12"/>
      <c r="AF11" s="12"/>
      <c r="AG11" s="12"/>
    </row>
    <row r="12" spans="1:33" s="4" customFormat="1" ht="13.5" customHeight="1">
      <c r="A12" s="3"/>
      <c r="B12" s="3"/>
      <c r="C12" s="3"/>
      <c r="D12" s="27"/>
      <c r="E12" s="27"/>
      <c r="F12" s="27"/>
      <c r="Q12" s="3"/>
      <c r="R12" s="3"/>
      <c r="S12" s="3"/>
      <c r="T12" s="59"/>
      <c r="U12" s="59"/>
      <c r="V12" s="59"/>
      <c r="W12" s="59"/>
      <c r="X12" s="59"/>
      <c r="Y12" s="59"/>
      <c r="Z12" s="59"/>
      <c r="AA12" s="59"/>
      <c r="AB12" s="59"/>
      <c r="AC12" s="59"/>
      <c r="AD12" s="59"/>
      <c r="AE12" s="62"/>
      <c r="AF12" s="62"/>
      <c r="AG12" s="62"/>
    </row>
    <row r="13" spans="1:33" s="4" customFormat="1" ht="22.5" customHeight="1">
      <c r="D13" s="28"/>
      <c r="E13" s="28"/>
      <c r="F13" s="28"/>
      <c r="G13" s="18"/>
      <c r="Q13" s="3"/>
      <c r="R13" s="3"/>
      <c r="S13" s="3"/>
      <c r="T13" s="59"/>
      <c r="U13" s="59"/>
      <c r="V13" s="59"/>
      <c r="W13" s="59"/>
      <c r="X13" s="59"/>
      <c r="Y13" s="59"/>
      <c r="Z13" s="59"/>
      <c r="AA13" s="59"/>
      <c r="AB13" s="59"/>
      <c r="AC13" s="59"/>
      <c r="AD13" s="59"/>
      <c r="AE13" s="62"/>
      <c r="AF13" s="62"/>
      <c r="AG13" s="62"/>
    </row>
    <row r="14" spans="1:33" s="4" customFormat="1" ht="20.149999999999999" customHeight="1">
      <c r="A14" s="13"/>
      <c r="D14" s="28"/>
      <c r="E14" s="28"/>
      <c r="F14" s="28"/>
      <c r="Q14" s="55"/>
      <c r="R14" s="3"/>
      <c r="S14" s="3"/>
      <c r="T14" s="3"/>
      <c r="U14" s="3"/>
      <c r="V14" s="3"/>
      <c r="W14" s="3"/>
      <c r="X14" s="3"/>
      <c r="Y14" s="3"/>
      <c r="Z14" s="3"/>
      <c r="AA14" s="3"/>
      <c r="AB14" s="3"/>
      <c r="AC14" s="3"/>
      <c r="AD14" s="3"/>
    </row>
    <row r="15" spans="1:33" ht="18" customHeight="1">
      <c r="A15" s="14"/>
      <c r="B15" s="19"/>
      <c r="Q15" s="55"/>
    </row>
    <row r="16" spans="1:33" ht="18" customHeight="1">
      <c r="A16" s="14"/>
      <c r="B16" s="19"/>
    </row>
    <row r="17" spans="1:17" ht="18" customHeight="1">
      <c r="A17" s="14"/>
      <c r="B17" s="19"/>
    </row>
    <row r="18" spans="1:17" ht="18" customHeight="1">
      <c r="A18" s="14"/>
      <c r="B18" s="19"/>
    </row>
    <row r="19" spans="1:17" ht="18" customHeight="1">
      <c r="A19" s="14"/>
      <c r="B19" s="19"/>
    </row>
    <row r="20" spans="1:17" ht="18" customHeight="1">
      <c r="A20" s="14"/>
      <c r="B20" s="19"/>
    </row>
    <row r="21" spans="1:17" ht="18" customHeight="1">
      <c r="A21" s="14"/>
      <c r="B21" s="19"/>
    </row>
    <row r="22" spans="1:17" ht="18" customHeight="1">
      <c r="A22" s="14"/>
      <c r="B22" s="19"/>
    </row>
    <row r="23" spans="1:17" ht="18" customHeight="1">
      <c r="A23" s="14"/>
      <c r="B23" s="19"/>
    </row>
    <row r="24" spans="1:17" ht="18" customHeight="1">
      <c r="A24" s="14"/>
      <c r="B24" s="19"/>
    </row>
    <row r="25" spans="1:17" ht="18" customHeight="1">
      <c r="A25" s="14"/>
      <c r="B25" s="19"/>
    </row>
    <row r="26" spans="1:17" ht="18" customHeight="1">
      <c r="A26" s="14"/>
      <c r="B26" s="19"/>
    </row>
    <row r="27" spans="1:17" ht="32.25" customHeight="1">
      <c r="A27" s="14"/>
      <c r="B27" s="19"/>
    </row>
    <row r="28" spans="1:17" ht="18" customHeight="1">
      <c r="A28" s="14"/>
      <c r="B28" s="19"/>
    </row>
    <row r="29" spans="1:17" ht="18" customHeight="1">
      <c r="A29" s="14"/>
      <c r="B29" s="19"/>
    </row>
    <row r="30" spans="1:17" ht="25.5" customHeight="1">
      <c r="A30" s="11" t="s">
        <v>308</v>
      </c>
      <c r="B30" s="20"/>
      <c r="C30" s="20"/>
      <c r="D30" s="20"/>
      <c r="E30" s="20"/>
      <c r="F30" s="20"/>
      <c r="G30" s="20"/>
      <c r="H30" s="20"/>
      <c r="I30" s="20"/>
      <c r="J30" s="20"/>
      <c r="K30" s="20"/>
      <c r="L30" s="20"/>
      <c r="M30" s="20"/>
      <c r="N30" s="20"/>
      <c r="O30" s="20"/>
      <c r="P30" s="20"/>
      <c r="Q30" s="55"/>
    </row>
    <row r="31" spans="1:17" ht="13.5" customHeight="1">
      <c r="A31" s="15"/>
      <c r="B31" s="21"/>
      <c r="C31" s="24"/>
      <c r="D31" s="24"/>
      <c r="E31" s="24"/>
      <c r="F31" s="24"/>
      <c r="G31" s="24"/>
      <c r="H31" s="24"/>
      <c r="I31" s="24"/>
      <c r="J31" s="24"/>
      <c r="M31" s="24"/>
      <c r="N31" s="24"/>
      <c r="O31" s="24"/>
      <c r="P31" s="24" t="s">
        <v>180</v>
      </c>
    </row>
    <row r="32" spans="1:17" ht="27" customHeight="1">
      <c r="A32" s="423"/>
      <c r="B32" s="424"/>
      <c r="C32" s="424"/>
      <c r="D32" s="425"/>
      <c r="E32" s="29" t="s">
        <v>278</v>
      </c>
      <c r="F32" s="29" t="s">
        <v>293</v>
      </c>
      <c r="G32" s="29" t="s">
        <v>294</v>
      </c>
      <c r="H32" s="29" t="s">
        <v>265</v>
      </c>
      <c r="I32" s="29" t="s">
        <v>295</v>
      </c>
      <c r="J32" s="29" t="s">
        <v>296</v>
      </c>
      <c r="K32" s="29" t="s">
        <v>297</v>
      </c>
      <c r="L32" s="29" t="s">
        <v>298</v>
      </c>
      <c r="M32" s="29" t="s">
        <v>108</v>
      </c>
      <c r="N32" s="29" t="s">
        <v>299</v>
      </c>
      <c r="O32" s="29" t="s">
        <v>300</v>
      </c>
      <c r="P32" s="29" t="s">
        <v>183</v>
      </c>
      <c r="Q32" s="29" t="s">
        <v>301</v>
      </c>
    </row>
    <row r="33" spans="1:17" ht="21" customHeight="1">
      <c r="A33" s="419" t="s">
        <v>66</v>
      </c>
      <c r="B33" s="420"/>
      <c r="C33" s="426" t="s">
        <v>17</v>
      </c>
      <c r="D33" s="427"/>
      <c r="E33" s="138">
        <v>94.9</v>
      </c>
      <c r="F33" s="37">
        <v>95</v>
      </c>
      <c r="G33" s="35">
        <v>94.9</v>
      </c>
      <c r="H33" s="35">
        <v>95.1</v>
      </c>
      <c r="I33" s="35">
        <v>98</v>
      </c>
      <c r="J33" s="35">
        <v>98.1</v>
      </c>
      <c r="K33" s="35">
        <v>98.1</v>
      </c>
      <c r="L33" s="35">
        <v>99.1</v>
      </c>
      <c r="M33" s="50">
        <v>99.9</v>
      </c>
      <c r="N33" s="50">
        <v>100.2</v>
      </c>
      <c r="O33" s="50">
        <v>100</v>
      </c>
      <c r="P33" s="50">
        <v>100.5</v>
      </c>
      <c r="Q33" s="50">
        <v>104</v>
      </c>
    </row>
    <row r="34" spans="1:17" ht="21" customHeight="1">
      <c r="A34" s="421"/>
      <c r="B34" s="422"/>
      <c r="C34" s="417" t="s">
        <v>302</v>
      </c>
      <c r="D34" s="418"/>
      <c r="E34" s="139" t="s">
        <v>68</v>
      </c>
      <c r="F34" s="140">
        <v>0.1</v>
      </c>
      <c r="G34" s="36">
        <v>-0.1</v>
      </c>
      <c r="H34" s="36">
        <v>0.3</v>
      </c>
      <c r="I34" s="36">
        <v>3</v>
      </c>
      <c r="J34" s="36">
        <v>0.2</v>
      </c>
      <c r="K34" s="36">
        <v>-0.1</v>
      </c>
      <c r="L34" s="36">
        <v>1.1000000000000001</v>
      </c>
      <c r="M34" s="51">
        <v>0.8</v>
      </c>
      <c r="N34" s="51">
        <v>0.3</v>
      </c>
      <c r="O34" s="51">
        <v>-0.1</v>
      </c>
      <c r="P34" s="51">
        <v>0.5</v>
      </c>
      <c r="Q34" s="51">
        <v>3.5</v>
      </c>
    </row>
    <row r="35" spans="1:17" ht="21" customHeight="1">
      <c r="A35" s="419" t="s">
        <v>285</v>
      </c>
      <c r="B35" s="420"/>
      <c r="C35" s="415" t="s">
        <v>17</v>
      </c>
      <c r="D35" s="416"/>
      <c r="E35" s="32">
        <v>95.4</v>
      </c>
      <c r="F35" s="37">
        <v>95.5</v>
      </c>
      <c r="G35" s="37">
        <v>95.6</v>
      </c>
      <c r="H35" s="37">
        <v>95.7</v>
      </c>
      <c r="I35" s="37">
        <v>98.5</v>
      </c>
      <c r="J35" s="37">
        <v>98.4</v>
      </c>
      <c r="K35" s="37">
        <v>98.1</v>
      </c>
      <c r="L35" s="37">
        <v>99.1</v>
      </c>
      <c r="M35" s="50">
        <v>99.9</v>
      </c>
      <c r="N35" s="50">
        <v>100.3</v>
      </c>
      <c r="O35" s="50">
        <v>100</v>
      </c>
      <c r="P35" s="50">
        <v>100.4</v>
      </c>
      <c r="Q35" s="50">
        <v>103.8</v>
      </c>
    </row>
    <row r="36" spans="1:17" ht="21" customHeight="1">
      <c r="A36" s="421"/>
      <c r="B36" s="422"/>
      <c r="C36" s="417" t="s">
        <v>302</v>
      </c>
      <c r="D36" s="418"/>
      <c r="E36" s="139" t="s">
        <v>68</v>
      </c>
      <c r="F36" s="140">
        <v>0.1</v>
      </c>
      <c r="G36" s="38">
        <v>0.1</v>
      </c>
      <c r="H36" s="38">
        <v>0.1</v>
      </c>
      <c r="I36" s="38">
        <v>2.9</v>
      </c>
      <c r="J36" s="38">
        <v>-0.1</v>
      </c>
      <c r="K36" s="38">
        <v>-0.3</v>
      </c>
      <c r="L36" s="38">
        <v>1</v>
      </c>
      <c r="M36" s="52">
        <v>0.9</v>
      </c>
      <c r="N36" s="51">
        <v>0.3</v>
      </c>
      <c r="O36" s="51">
        <v>-0.2</v>
      </c>
      <c r="P36" s="51">
        <v>0.4</v>
      </c>
      <c r="Q36" s="51">
        <v>3.4</v>
      </c>
    </row>
    <row r="37" spans="1:17" ht="21" customHeight="1">
      <c r="A37" s="419" t="s">
        <v>42</v>
      </c>
      <c r="B37" s="420"/>
      <c r="C37" s="415" t="s">
        <v>17</v>
      </c>
      <c r="D37" s="416"/>
      <c r="E37" s="33" t="s">
        <v>68</v>
      </c>
      <c r="F37" s="141" t="s">
        <v>68</v>
      </c>
      <c r="G37" s="39" t="s">
        <v>68</v>
      </c>
      <c r="H37" s="39" t="s">
        <v>68</v>
      </c>
      <c r="I37" s="39" t="s">
        <v>68</v>
      </c>
      <c r="J37" s="37">
        <v>98.4</v>
      </c>
      <c r="K37" s="37">
        <v>98.7</v>
      </c>
      <c r="L37" s="37">
        <v>99.3</v>
      </c>
      <c r="M37" s="50">
        <v>99.5</v>
      </c>
      <c r="N37" s="50">
        <v>99.9</v>
      </c>
      <c r="O37" s="50">
        <v>100.1</v>
      </c>
      <c r="P37" s="50">
        <v>99.7</v>
      </c>
      <c r="Q37" s="50">
        <v>101.9</v>
      </c>
    </row>
    <row r="38" spans="1:17" ht="21" customHeight="1">
      <c r="A38" s="421"/>
      <c r="B38" s="422"/>
      <c r="C38" s="417" t="s">
        <v>302</v>
      </c>
      <c r="D38" s="418"/>
      <c r="E38" s="34" t="s">
        <v>68</v>
      </c>
      <c r="F38" s="142" t="s">
        <v>68</v>
      </c>
      <c r="G38" s="40" t="s">
        <v>68</v>
      </c>
      <c r="H38" s="40" t="s">
        <v>68</v>
      </c>
      <c r="I38" s="40" t="s">
        <v>68</v>
      </c>
      <c r="J38" s="40" t="s">
        <v>68</v>
      </c>
      <c r="K38" s="45">
        <v>0.3</v>
      </c>
      <c r="L38" s="45">
        <v>0.6</v>
      </c>
      <c r="M38" s="51">
        <v>0.3</v>
      </c>
      <c r="N38" s="51">
        <v>0.3</v>
      </c>
      <c r="O38" s="51">
        <v>0.3</v>
      </c>
      <c r="P38" s="51">
        <v>-0.5</v>
      </c>
      <c r="Q38" s="51">
        <v>2.2000000000000002</v>
      </c>
    </row>
    <row r="39" spans="1:17" ht="17.25" customHeight="1">
      <c r="A39" s="16" t="s">
        <v>344</v>
      </c>
      <c r="B39" s="22"/>
      <c r="D39" s="22"/>
      <c r="E39" s="22"/>
      <c r="F39" s="22"/>
      <c r="G39" s="43"/>
      <c r="H39" s="43"/>
      <c r="I39" s="43"/>
      <c r="J39" s="43"/>
      <c r="K39" s="43"/>
      <c r="L39" s="43"/>
      <c r="M39" s="43"/>
      <c r="N39" s="43"/>
      <c r="O39" s="43"/>
      <c r="P39" s="43"/>
    </row>
    <row r="40" spans="1:17" ht="18" customHeight="1">
      <c r="D40" s="22"/>
      <c r="E40" s="22"/>
      <c r="F40" s="22"/>
      <c r="G40" s="43"/>
    </row>
  </sheetData>
  <mergeCells count="10">
    <mergeCell ref="A32:D32"/>
    <mergeCell ref="C33:D33"/>
    <mergeCell ref="C34:D34"/>
    <mergeCell ref="C35:D35"/>
    <mergeCell ref="C36:D36"/>
    <mergeCell ref="C37:D37"/>
    <mergeCell ref="C38:D38"/>
    <mergeCell ref="A33:B34"/>
    <mergeCell ref="A35:B36"/>
    <mergeCell ref="A37:B38"/>
  </mergeCells>
  <phoneticPr fontId="20"/>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Y47"/>
  <sheetViews>
    <sheetView showGridLines="0" view="pageBreakPreview" zoomScaleSheetLayoutView="100" workbookViewId="0">
      <selection activeCell="E1" sqref="E1"/>
    </sheetView>
  </sheetViews>
  <sheetFormatPr defaultColWidth="9" defaultRowHeight="20.149999999999999" customHeight="1"/>
  <cols>
    <col min="1" max="1" width="6.36328125" style="1" customWidth="1"/>
    <col min="2" max="3" width="5.90625" style="1" customWidth="1"/>
    <col min="4" max="4" width="5.90625" style="2" customWidth="1"/>
    <col min="5" max="8" width="5.90625" style="1" customWidth="1"/>
    <col min="9" max="10" width="5.90625" style="63" customWidth="1"/>
    <col min="11" max="15" width="5.90625" style="1" customWidth="1"/>
    <col min="16" max="16" width="5.90625" style="63" customWidth="1"/>
    <col min="17" max="23" width="9" style="1" bestFit="1"/>
    <col min="24" max="16384" width="9" style="1"/>
  </cols>
  <sheetData>
    <row r="1" spans="1:22" ht="19.5" customHeight="1">
      <c r="A1" s="9" t="s">
        <v>32</v>
      </c>
    </row>
    <row r="2" spans="1:22" s="64" customFormat="1" ht="15.75" customHeight="1">
      <c r="A2" s="67"/>
      <c r="B2" s="79"/>
      <c r="C2" s="79"/>
      <c r="D2" s="97"/>
      <c r="E2" s="18"/>
      <c r="F2" s="110"/>
      <c r="G2" s="110"/>
      <c r="H2" s="79"/>
      <c r="I2" s="114"/>
      <c r="J2" s="118"/>
      <c r="K2" s="79"/>
      <c r="L2" s="125"/>
      <c r="M2" s="24"/>
      <c r="N2" s="483" t="s">
        <v>284</v>
      </c>
      <c r="O2" s="483"/>
      <c r="P2" s="483"/>
    </row>
    <row r="3" spans="1:22" s="65" customFormat="1" ht="8.25" customHeight="1">
      <c r="A3" s="68"/>
      <c r="B3" s="457" t="s">
        <v>35</v>
      </c>
      <c r="C3" s="91"/>
      <c r="D3" s="91"/>
      <c r="E3" s="101"/>
      <c r="F3" s="459" t="s">
        <v>59</v>
      </c>
      <c r="G3" s="101"/>
      <c r="H3" s="458" t="s">
        <v>58</v>
      </c>
      <c r="I3" s="434" t="s">
        <v>20</v>
      </c>
      <c r="J3" s="434" t="s">
        <v>61</v>
      </c>
      <c r="K3" s="434" t="s">
        <v>49</v>
      </c>
      <c r="L3" s="434" t="s">
        <v>73</v>
      </c>
      <c r="M3" s="434" t="s">
        <v>28</v>
      </c>
      <c r="N3" s="434" t="s">
        <v>7</v>
      </c>
      <c r="O3" s="434" t="s">
        <v>34</v>
      </c>
      <c r="P3" s="434" t="s">
        <v>78</v>
      </c>
    </row>
    <row r="4" spans="1:22" s="65" customFormat="1" ht="42" customHeight="1">
      <c r="A4" s="69"/>
      <c r="B4" s="458"/>
      <c r="C4" s="92" t="s">
        <v>72</v>
      </c>
      <c r="D4" s="92" t="s">
        <v>29</v>
      </c>
      <c r="E4" s="92" t="s">
        <v>82</v>
      </c>
      <c r="F4" s="460"/>
      <c r="G4" s="80" t="s">
        <v>41</v>
      </c>
      <c r="H4" s="458"/>
      <c r="I4" s="461"/>
      <c r="J4" s="456"/>
      <c r="K4" s="435"/>
      <c r="L4" s="435"/>
      <c r="M4" s="456"/>
      <c r="N4" s="435"/>
      <c r="O4" s="435"/>
      <c r="P4" s="435"/>
    </row>
    <row r="5" spans="1:22" s="66" customFormat="1" ht="28" customHeight="1">
      <c r="A5" s="70" t="s">
        <v>84</v>
      </c>
      <c r="B5" s="81">
        <v>104</v>
      </c>
      <c r="C5" s="81">
        <v>103.8</v>
      </c>
      <c r="D5" s="81">
        <v>101.9</v>
      </c>
      <c r="E5" s="81">
        <v>101</v>
      </c>
      <c r="F5" s="81">
        <v>105.2</v>
      </c>
      <c r="G5" s="81">
        <v>109.1</v>
      </c>
      <c r="H5" s="81">
        <v>105.5</v>
      </c>
      <c r="I5" s="81">
        <v>120.8</v>
      </c>
      <c r="J5" s="119">
        <v>107.4</v>
      </c>
      <c r="K5" s="119">
        <v>104.2</v>
      </c>
      <c r="L5" s="126">
        <v>99.2</v>
      </c>
      <c r="M5" s="81">
        <v>96.3</v>
      </c>
      <c r="N5" s="81">
        <v>93.3</v>
      </c>
      <c r="O5" s="81">
        <v>103.7</v>
      </c>
      <c r="P5" s="81">
        <v>101.4</v>
      </c>
    </row>
    <row r="6" spans="1:22" s="66" customFormat="1" ht="28" customHeight="1">
      <c r="A6" s="71" t="s">
        <v>137</v>
      </c>
      <c r="B6" s="82">
        <v>3.5</v>
      </c>
      <c r="C6" s="82">
        <v>3.4</v>
      </c>
      <c r="D6" s="82">
        <v>2.2000000000000002</v>
      </c>
      <c r="E6" s="82">
        <v>1.5</v>
      </c>
      <c r="F6" s="82">
        <v>4.7</v>
      </c>
      <c r="G6" s="82">
        <v>7.1</v>
      </c>
      <c r="H6" s="82">
        <v>2</v>
      </c>
      <c r="I6" s="82">
        <v>16.8</v>
      </c>
      <c r="J6" s="120">
        <v>6.9</v>
      </c>
      <c r="K6" s="120">
        <v>3.7</v>
      </c>
      <c r="L6" s="127">
        <v>-0.2</v>
      </c>
      <c r="M6" s="82">
        <v>1.1000000000000001</v>
      </c>
      <c r="N6" s="82">
        <v>-5.2</v>
      </c>
      <c r="O6" s="82">
        <v>1.9</v>
      </c>
      <c r="P6" s="82">
        <v>0.5</v>
      </c>
    </row>
    <row r="7" spans="1:22" s="66" customFormat="1" ht="28" customHeight="1">
      <c r="A7" s="71" t="s">
        <v>85</v>
      </c>
      <c r="B7" s="83" t="s">
        <v>68</v>
      </c>
      <c r="C7" s="93">
        <v>3.23</v>
      </c>
      <c r="D7" s="93">
        <v>1.92</v>
      </c>
      <c r="E7" s="93">
        <v>0.99</v>
      </c>
      <c r="F7" s="93">
        <v>1.24</v>
      </c>
      <c r="G7" s="93">
        <v>0.28000000000000003</v>
      </c>
      <c r="H7" s="93">
        <v>0.43</v>
      </c>
      <c r="I7" s="93">
        <v>1.19</v>
      </c>
      <c r="J7" s="121">
        <v>0.28000000000000003</v>
      </c>
      <c r="K7" s="122">
        <v>0.12</v>
      </c>
      <c r="L7" s="122">
        <v>-0.01</v>
      </c>
      <c r="M7" s="93">
        <v>0.17</v>
      </c>
      <c r="N7" s="93">
        <v>-0.11</v>
      </c>
      <c r="O7" s="93">
        <v>0.17</v>
      </c>
      <c r="P7" s="93">
        <v>0.03</v>
      </c>
    </row>
    <row r="8" spans="1:22" ht="18" customHeight="1">
      <c r="A8" s="12"/>
      <c r="B8" s="19"/>
    </row>
    <row r="9" spans="1:22" ht="12" customHeight="1">
      <c r="A9" s="57"/>
      <c r="B9" s="3"/>
    </row>
    <row r="10" spans="1:22" ht="18.75" customHeight="1">
      <c r="A10" s="72"/>
      <c r="B10" s="84"/>
      <c r="D10" s="98"/>
      <c r="I10" s="115"/>
      <c r="J10" s="115"/>
      <c r="P10" s="115"/>
    </row>
    <row r="11" spans="1:22" ht="18.75" customHeight="1">
      <c r="A11" s="72"/>
      <c r="B11" s="85"/>
      <c r="D11" s="98"/>
      <c r="I11" s="115"/>
      <c r="J11" s="115"/>
      <c r="P11" s="115"/>
    </row>
    <row r="12" spans="1:22" ht="18" customHeight="1">
      <c r="A12" s="73"/>
      <c r="B12" s="86"/>
      <c r="C12" s="86"/>
      <c r="D12" s="86"/>
      <c r="E12" s="102"/>
      <c r="F12" s="102"/>
      <c r="G12" s="102"/>
      <c r="H12" s="112"/>
      <c r="I12" s="116"/>
      <c r="J12" s="112"/>
      <c r="K12" s="112"/>
      <c r="L12" s="86"/>
      <c r="M12" s="86"/>
      <c r="N12" s="86"/>
      <c r="O12" s="86"/>
      <c r="P12" s="115"/>
    </row>
    <row r="13" spans="1:22" ht="18" customHeight="1">
      <c r="A13" s="74"/>
      <c r="B13" s="73"/>
      <c r="C13" s="73"/>
      <c r="D13" s="73"/>
      <c r="E13" s="103"/>
      <c r="F13" s="103"/>
      <c r="G13" s="103"/>
      <c r="H13" s="103"/>
      <c r="I13" s="117"/>
      <c r="J13" s="117"/>
      <c r="K13" s="117"/>
      <c r="L13" s="104"/>
      <c r="M13" s="104"/>
      <c r="N13" s="104"/>
      <c r="O13" s="104"/>
      <c r="P13" s="104"/>
    </row>
    <row r="14" spans="1:22" ht="18" customHeight="1">
      <c r="A14" s="74"/>
      <c r="B14" s="73"/>
      <c r="C14" s="73"/>
      <c r="D14" s="73"/>
      <c r="E14" s="103"/>
      <c r="F14" s="103"/>
      <c r="G14" s="103"/>
      <c r="H14" s="103"/>
      <c r="I14" s="117"/>
      <c r="J14" s="117"/>
      <c r="K14" s="117"/>
      <c r="L14" s="104"/>
      <c r="M14" s="104"/>
      <c r="N14" s="104"/>
      <c r="O14" s="104"/>
      <c r="P14" s="104"/>
    </row>
    <row r="15" spans="1:22" ht="18" customHeight="1">
      <c r="A15" s="74"/>
      <c r="B15" s="73"/>
      <c r="C15" s="73"/>
      <c r="D15" s="73"/>
      <c r="E15" s="103"/>
      <c r="F15" s="103"/>
      <c r="G15" s="103"/>
      <c r="H15" s="103"/>
      <c r="I15" s="117"/>
      <c r="J15" s="117"/>
      <c r="K15" s="117"/>
      <c r="L15" s="104"/>
      <c r="M15" s="104"/>
      <c r="N15" s="104"/>
      <c r="O15" s="104"/>
      <c r="P15" s="104"/>
      <c r="Q15" s="133"/>
      <c r="R15" s="133"/>
      <c r="S15" s="133"/>
      <c r="T15" s="133"/>
      <c r="U15" s="133"/>
      <c r="V15" s="133"/>
    </row>
    <row r="16" spans="1:22" ht="18" customHeight="1">
      <c r="A16" s="74"/>
      <c r="B16" s="73"/>
      <c r="C16" s="73"/>
      <c r="D16" s="73"/>
      <c r="E16" s="103"/>
      <c r="F16" s="103"/>
      <c r="G16" s="103"/>
      <c r="H16" s="103"/>
      <c r="I16" s="117"/>
      <c r="J16" s="117"/>
      <c r="K16" s="117"/>
      <c r="L16" s="104"/>
      <c r="M16" s="104"/>
      <c r="N16" s="104"/>
      <c r="O16" s="104"/>
      <c r="P16" s="104"/>
      <c r="Q16" s="133"/>
      <c r="R16" s="133"/>
      <c r="S16" s="133"/>
      <c r="T16" s="133"/>
      <c r="U16" s="133"/>
      <c r="V16" s="133"/>
    </row>
    <row r="17" spans="1:25" ht="18" customHeight="1">
      <c r="A17" s="74"/>
      <c r="B17" s="73"/>
      <c r="C17" s="73"/>
      <c r="D17" s="73"/>
      <c r="E17" s="103"/>
      <c r="F17" s="103"/>
      <c r="G17" s="103"/>
      <c r="H17" s="103"/>
      <c r="I17" s="117"/>
      <c r="J17" s="117"/>
      <c r="K17" s="117"/>
      <c r="L17" s="104"/>
      <c r="M17" s="104"/>
      <c r="N17" s="104"/>
      <c r="O17" s="104"/>
      <c r="P17" s="104"/>
      <c r="Q17" s="133"/>
      <c r="R17" s="133"/>
      <c r="S17" s="133"/>
      <c r="T17" s="133"/>
      <c r="U17" s="133"/>
      <c r="V17" s="133"/>
    </row>
    <row r="18" spans="1:25" ht="18" customHeight="1">
      <c r="A18" s="74"/>
      <c r="B18" s="73"/>
      <c r="C18" s="73"/>
      <c r="D18" s="73"/>
      <c r="E18" s="103"/>
      <c r="F18" s="103"/>
      <c r="G18" s="103"/>
      <c r="H18" s="103"/>
      <c r="I18" s="117"/>
      <c r="J18" s="117"/>
      <c r="K18" s="117"/>
      <c r="L18" s="104"/>
      <c r="M18" s="104"/>
      <c r="N18" s="104"/>
      <c r="O18" s="104"/>
      <c r="P18" s="104"/>
      <c r="Q18" s="133"/>
      <c r="R18" s="133"/>
      <c r="S18" s="133"/>
      <c r="T18" s="133"/>
      <c r="U18" s="133"/>
      <c r="V18" s="133"/>
    </row>
    <row r="19" spans="1:25" ht="18" customHeight="1">
      <c r="A19" s="74"/>
      <c r="B19" s="73"/>
      <c r="C19" s="73"/>
      <c r="D19" s="73"/>
      <c r="E19" s="103"/>
      <c r="F19" s="103"/>
      <c r="G19" s="103"/>
      <c r="H19" s="103"/>
      <c r="I19" s="117"/>
      <c r="J19" s="117"/>
      <c r="K19" s="117"/>
      <c r="L19" s="104"/>
      <c r="M19" s="104"/>
      <c r="N19" s="104"/>
      <c r="O19" s="104"/>
      <c r="P19" s="115"/>
      <c r="Q19" s="133"/>
      <c r="R19" s="133"/>
      <c r="S19" s="133"/>
      <c r="T19" s="133"/>
      <c r="U19" s="133"/>
      <c r="V19" s="133"/>
    </row>
    <row r="20" spans="1:25" ht="18" customHeight="1">
      <c r="A20" s="74"/>
      <c r="B20" s="73"/>
      <c r="C20" s="73"/>
      <c r="D20" s="73"/>
      <c r="E20" s="103"/>
      <c r="F20" s="103"/>
      <c r="G20" s="103"/>
      <c r="H20" s="103"/>
      <c r="I20" s="117"/>
      <c r="J20" s="117"/>
      <c r="K20" s="117"/>
      <c r="L20" s="104"/>
      <c r="M20" s="104"/>
      <c r="N20" s="104"/>
      <c r="O20" s="104"/>
      <c r="P20" s="115"/>
      <c r="Q20" s="133"/>
      <c r="R20" s="133"/>
      <c r="S20" s="133"/>
      <c r="T20" s="133"/>
      <c r="U20" s="133"/>
      <c r="V20" s="133"/>
    </row>
    <row r="21" spans="1:25" ht="18" customHeight="1">
      <c r="A21" s="74"/>
      <c r="B21" s="73"/>
      <c r="C21" s="73"/>
      <c r="D21" s="73"/>
      <c r="E21" s="103"/>
      <c r="F21" s="103"/>
      <c r="G21" s="103"/>
      <c r="H21" s="103"/>
      <c r="I21" s="117"/>
      <c r="J21" s="117"/>
      <c r="K21" s="117"/>
      <c r="L21" s="104"/>
      <c r="M21" s="104"/>
      <c r="N21" s="104"/>
      <c r="O21" s="104"/>
      <c r="P21" s="115"/>
      <c r="Q21" s="133"/>
      <c r="R21" s="133"/>
      <c r="S21" s="133"/>
      <c r="T21" s="133"/>
      <c r="U21" s="133"/>
      <c r="V21" s="133"/>
    </row>
    <row r="22" spans="1:25" ht="18" customHeight="1">
      <c r="A22" s="74"/>
      <c r="B22" s="73"/>
      <c r="C22" s="73"/>
      <c r="D22" s="73"/>
      <c r="E22" s="103"/>
      <c r="F22" s="103"/>
      <c r="G22" s="103"/>
      <c r="H22" s="103"/>
      <c r="I22" s="117"/>
      <c r="J22" s="117"/>
      <c r="K22" s="117"/>
      <c r="L22" s="104"/>
      <c r="M22" s="104"/>
      <c r="N22" s="104"/>
      <c r="O22" s="104"/>
      <c r="P22" s="115"/>
      <c r="Q22" s="133"/>
      <c r="R22" s="133"/>
      <c r="S22" s="133"/>
      <c r="T22" s="133"/>
      <c r="U22" s="133"/>
      <c r="V22" s="133"/>
    </row>
    <row r="23" spans="1:25" ht="18" customHeight="1">
      <c r="A23" s="74"/>
      <c r="B23" s="73"/>
      <c r="C23" s="73"/>
      <c r="D23" s="73"/>
      <c r="E23" s="103"/>
      <c r="F23" s="103"/>
      <c r="G23" s="103"/>
      <c r="H23" s="103"/>
      <c r="I23" s="117"/>
      <c r="J23" s="117"/>
      <c r="K23" s="117"/>
      <c r="L23" s="104"/>
      <c r="M23" s="104"/>
      <c r="N23" s="104"/>
      <c r="O23" s="104"/>
      <c r="P23" s="134"/>
      <c r="Q23" s="133"/>
      <c r="R23" s="133"/>
      <c r="S23" s="133"/>
      <c r="T23" s="133"/>
      <c r="U23" s="133"/>
      <c r="V23" s="133"/>
    </row>
    <row r="24" spans="1:25" ht="18" customHeight="1">
      <c r="A24" s="143"/>
      <c r="B24" s="87"/>
      <c r="C24" s="87"/>
      <c r="D24" s="87"/>
      <c r="E24" s="150"/>
      <c r="F24" s="150"/>
      <c r="G24" s="150"/>
      <c r="H24" s="150"/>
      <c r="I24" s="153"/>
      <c r="J24" s="153"/>
      <c r="K24" s="153"/>
      <c r="L24" s="105"/>
      <c r="M24" s="105"/>
      <c r="N24" s="105"/>
      <c r="O24" s="105"/>
      <c r="P24" s="155"/>
    </row>
    <row r="25" spans="1:25" ht="18" customHeight="1">
      <c r="A25" s="143"/>
      <c r="B25" s="87"/>
      <c r="C25" s="87"/>
      <c r="D25" s="87"/>
      <c r="E25" s="150"/>
      <c r="F25" s="150"/>
      <c r="G25" s="150"/>
      <c r="H25" s="150"/>
      <c r="I25" s="153"/>
      <c r="J25" s="153"/>
      <c r="K25" s="153"/>
      <c r="L25" s="105"/>
      <c r="M25" s="105"/>
      <c r="N25" s="105"/>
      <c r="O25" s="105"/>
      <c r="P25" s="155"/>
    </row>
    <row r="26" spans="1:25" ht="18" customHeight="1">
      <c r="A26" s="143"/>
      <c r="B26" s="87"/>
      <c r="C26" s="87"/>
      <c r="D26" s="87"/>
      <c r="E26" s="150"/>
      <c r="F26" s="150"/>
      <c r="G26" s="150"/>
      <c r="H26" s="150"/>
      <c r="I26" s="153"/>
      <c r="J26" s="153"/>
      <c r="K26" s="153"/>
      <c r="L26" s="105"/>
      <c r="M26" s="105"/>
      <c r="N26" s="105"/>
      <c r="O26" s="105"/>
      <c r="P26" s="155"/>
    </row>
    <row r="27" spans="1:25" ht="18" customHeight="1">
      <c r="A27" s="143"/>
      <c r="B27" s="87"/>
      <c r="C27" s="87"/>
      <c r="D27" s="87"/>
      <c r="E27" s="150"/>
      <c r="F27" s="150"/>
      <c r="G27" s="150"/>
      <c r="H27" s="150"/>
      <c r="I27" s="153"/>
      <c r="J27" s="153"/>
      <c r="K27" s="153"/>
      <c r="L27" s="105"/>
      <c r="M27" s="105"/>
      <c r="N27" s="105"/>
      <c r="O27" s="105"/>
      <c r="P27" s="155"/>
    </row>
    <row r="28" spans="1:25" ht="18" customHeight="1">
      <c r="A28" s="9" t="s">
        <v>304</v>
      </c>
      <c r="B28" s="87"/>
      <c r="C28" s="87"/>
      <c r="D28" s="87"/>
      <c r="E28" s="150"/>
      <c r="F28" s="150"/>
      <c r="G28" s="150"/>
      <c r="H28" s="150"/>
      <c r="I28" s="153"/>
      <c r="J28" s="153"/>
      <c r="K28" s="153"/>
      <c r="L28" s="105"/>
      <c r="M28" s="105"/>
      <c r="N28" s="105"/>
      <c r="O28" s="105"/>
      <c r="P28" s="155"/>
    </row>
    <row r="29" spans="1:25" ht="18" customHeight="1">
      <c r="A29" s="53" t="s">
        <v>101</v>
      </c>
      <c r="B29" s="3"/>
      <c r="C29" s="15"/>
      <c r="D29" s="99"/>
      <c r="E29" s="15"/>
      <c r="F29" s="15"/>
      <c r="G29" s="15"/>
      <c r="H29" s="15"/>
      <c r="I29" s="87"/>
      <c r="J29" s="87"/>
      <c r="K29" s="15"/>
      <c r="L29" s="15" t="s">
        <v>157</v>
      </c>
      <c r="M29" s="15"/>
      <c r="N29" s="15"/>
      <c r="O29" s="15"/>
      <c r="P29" s="87"/>
    </row>
    <row r="30" spans="1:25" ht="18.75" customHeight="1">
      <c r="A30" s="144"/>
      <c r="B30" s="484" t="s">
        <v>104</v>
      </c>
      <c r="C30" s="470"/>
      <c r="D30" s="470"/>
      <c r="E30" s="485" t="s">
        <v>105</v>
      </c>
      <c r="F30" s="485"/>
      <c r="G30" s="485"/>
      <c r="H30" s="486"/>
      <c r="I30" s="471" t="s">
        <v>305</v>
      </c>
      <c r="J30" s="487"/>
      <c r="K30" s="488"/>
      <c r="L30" s="473" t="s">
        <v>111</v>
      </c>
      <c r="M30" s="474"/>
      <c r="N30" s="474"/>
      <c r="O30" s="474"/>
      <c r="P30" s="475"/>
      <c r="Q30" s="133"/>
      <c r="R30" s="133"/>
      <c r="S30" s="133"/>
      <c r="T30" s="133"/>
      <c r="U30" s="133"/>
      <c r="V30" s="133"/>
      <c r="W30" s="133"/>
      <c r="X30" s="133"/>
      <c r="Y30" s="133"/>
    </row>
    <row r="31" spans="1:25" ht="18.75" customHeight="1">
      <c r="A31" s="436" t="s">
        <v>65</v>
      </c>
      <c r="B31" s="88" t="s">
        <v>143</v>
      </c>
      <c r="C31" s="94"/>
      <c r="D31" s="94"/>
      <c r="E31" s="107"/>
      <c r="F31" s="111" t="s">
        <v>114</v>
      </c>
      <c r="G31" s="111"/>
      <c r="H31" s="152"/>
      <c r="I31" s="480" t="s">
        <v>102</v>
      </c>
      <c r="J31" s="481"/>
      <c r="K31" s="482"/>
      <c r="L31" s="88" t="s">
        <v>143</v>
      </c>
      <c r="M31" s="95"/>
      <c r="N31" s="95"/>
      <c r="O31" s="95"/>
      <c r="P31" s="135"/>
      <c r="Q31" s="133"/>
      <c r="R31" s="133"/>
      <c r="S31" s="133"/>
      <c r="T31" s="133"/>
      <c r="U31" s="133"/>
      <c r="V31" s="133"/>
      <c r="W31" s="133"/>
      <c r="X31" s="133"/>
      <c r="Y31" s="133"/>
    </row>
    <row r="32" spans="1:25" ht="18" customHeight="1">
      <c r="A32" s="477"/>
      <c r="B32" s="88" t="s">
        <v>172</v>
      </c>
      <c r="C32" s="148"/>
      <c r="D32" s="148"/>
      <c r="E32" s="151"/>
      <c r="F32" s="104" t="s">
        <v>132</v>
      </c>
      <c r="G32" s="104"/>
      <c r="H32" s="73"/>
      <c r="I32" s="463" t="s">
        <v>275</v>
      </c>
      <c r="J32" s="464"/>
      <c r="K32" s="465"/>
      <c r="L32" s="88" t="s">
        <v>283</v>
      </c>
      <c r="M32" s="95"/>
      <c r="N32" s="95"/>
      <c r="O32" s="95"/>
      <c r="P32" s="135"/>
      <c r="Q32" s="133"/>
      <c r="R32" s="133"/>
      <c r="S32" s="133"/>
      <c r="T32" s="133"/>
      <c r="U32" s="133"/>
      <c r="V32" s="133"/>
    </row>
    <row r="33" spans="1:22" ht="18" customHeight="1">
      <c r="A33" s="477"/>
      <c r="B33" s="88" t="s">
        <v>192</v>
      </c>
      <c r="C33" s="148"/>
      <c r="D33" s="148"/>
      <c r="E33" s="151"/>
      <c r="F33" s="104" t="s">
        <v>114</v>
      </c>
      <c r="G33" s="104"/>
      <c r="H33" s="73"/>
      <c r="I33" s="463" t="s">
        <v>288</v>
      </c>
      <c r="J33" s="464"/>
      <c r="K33" s="465"/>
      <c r="L33" s="88" t="s">
        <v>286</v>
      </c>
      <c r="M33" s="95"/>
      <c r="N33" s="95"/>
      <c r="O33" s="95"/>
      <c r="P33" s="135"/>
      <c r="Q33" s="133"/>
      <c r="R33" s="133"/>
      <c r="S33" s="133"/>
      <c r="T33" s="133"/>
      <c r="U33" s="133"/>
      <c r="V33" s="133"/>
    </row>
    <row r="34" spans="1:22" ht="18" customHeight="1">
      <c r="A34" s="477"/>
      <c r="B34" s="88" t="s">
        <v>125</v>
      </c>
      <c r="C34" s="104"/>
      <c r="D34" s="104"/>
      <c r="E34" s="108"/>
      <c r="F34" s="104" t="s">
        <v>120</v>
      </c>
      <c r="G34" s="104"/>
      <c r="H34" s="73"/>
      <c r="I34" s="463" t="s">
        <v>177</v>
      </c>
      <c r="J34" s="464"/>
      <c r="K34" s="465"/>
      <c r="L34" s="88"/>
      <c r="M34" s="95"/>
      <c r="N34" s="95"/>
      <c r="O34" s="95"/>
      <c r="P34" s="135"/>
    </row>
    <row r="35" spans="1:22" ht="18" customHeight="1">
      <c r="A35" s="477"/>
      <c r="B35" s="88" t="s">
        <v>145</v>
      </c>
      <c r="C35" s="105"/>
      <c r="D35" s="105"/>
      <c r="E35" s="151"/>
      <c r="F35" s="104" t="s">
        <v>120</v>
      </c>
      <c r="G35" s="104"/>
      <c r="H35" s="73"/>
      <c r="I35" s="463" t="s">
        <v>63</v>
      </c>
      <c r="J35" s="464"/>
      <c r="K35" s="465"/>
      <c r="L35" s="88" t="s">
        <v>341</v>
      </c>
      <c r="M35" s="95"/>
      <c r="N35" s="95"/>
      <c r="O35" s="95"/>
      <c r="P35" s="135"/>
    </row>
    <row r="36" spans="1:22" ht="18" customHeight="1">
      <c r="A36" s="477"/>
      <c r="B36" s="88" t="s">
        <v>144</v>
      </c>
      <c r="C36" s="148"/>
      <c r="D36" s="148"/>
      <c r="E36" s="151"/>
      <c r="F36" s="104" t="s">
        <v>138</v>
      </c>
      <c r="G36" s="104"/>
      <c r="H36" s="73"/>
      <c r="I36" s="463" t="s">
        <v>352</v>
      </c>
      <c r="J36" s="464"/>
      <c r="K36" s="465"/>
      <c r="L36" s="88" t="s">
        <v>287</v>
      </c>
      <c r="M36" s="95"/>
      <c r="N36" s="95"/>
      <c r="O36" s="95"/>
      <c r="P36" s="135"/>
      <c r="Q36" s="133"/>
      <c r="R36" s="133"/>
      <c r="S36" s="133"/>
      <c r="T36" s="133"/>
      <c r="U36" s="133"/>
      <c r="V36" s="133"/>
    </row>
    <row r="37" spans="1:22" ht="18" customHeight="1">
      <c r="A37" s="477"/>
      <c r="B37" s="88" t="s">
        <v>124</v>
      </c>
      <c r="C37" s="104"/>
      <c r="D37" s="104"/>
      <c r="E37" s="108"/>
      <c r="F37" s="104" t="s">
        <v>120</v>
      </c>
      <c r="G37" s="104"/>
      <c r="H37" s="73"/>
      <c r="I37" s="463" t="s">
        <v>252</v>
      </c>
      <c r="J37" s="464"/>
      <c r="K37" s="465"/>
      <c r="L37" s="88"/>
      <c r="M37" s="95"/>
      <c r="N37" s="95"/>
      <c r="O37" s="95"/>
      <c r="P37" s="135"/>
    </row>
    <row r="38" spans="1:22" ht="18" customHeight="1">
      <c r="A38" s="477"/>
      <c r="B38" s="88" t="s">
        <v>189</v>
      </c>
      <c r="C38" s="105"/>
      <c r="D38" s="105"/>
      <c r="E38" s="151"/>
      <c r="F38" s="104" t="s">
        <v>120</v>
      </c>
      <c r="G38" s="104"/>
      <c r="H38" s="73"/>
      <c r="I38" s="463" t="s">
        <v>235</v>
      </c>
      <c r="J38" s="464"/>
      <c r="K38" s="465"/>
      <c r="L38" s="88" t="s">
        <v>276</v>
      </c>
      <c r="M38" s="95"/>
      <c r="N38" s="95"/>
      <c r="O38" s="95"/>
      <c r="P38" s="135"/>
    </row>
    <row r="39" spans="1:22" ht="18" customHeight="1">
      <c r="A39" s="477"/>
      <c r="B39" s="88" t="s">
        <v>88</v>
      </c>
      <c r="C39" s="104"/>
      <c r="D39" s="104"/>
      <c r="E39" s="108"/>
      <c r="F39" s="104" t="s">
        <v>132</v>
      </c>
      <c r="G39" s="104"/>
      <c r="H39" s="73"/>
      <c r="I39" s="463" t="s">
        <v>202</v>
      </c>
      <c r="J39" s="464"/>
      <c r="K39" s="465"/>
      <c r="L39" s="88" t="s">
        <v>118</v>
      </c>
      <c r="M39" s="95"/>
      <c r="N39" s="95"/>
      <c r="O39" s="95"/>
      <c r="P39" s="135"/>
      <c r="Q39" s="133"/>
      <c r="R39" s="133"/>
      <c r="S39" s="133"/>
      <c r="T39" s="133"/>
      <c r="U39" s="133"/>
      <c r="V39" s="133"/>
    </row>
    <row r="40" spans="1:22" ht="18" customHeight="1">
      <c r="A40" s="477"/>
      <c r="B40" s="88" t="s">
        <v>134</v>
      </c>
      <c r="C40" s="104"/>
      <c r="D40" s="104"/>
      <c r="E40" s="108"/>
      <c r="F40" s="104" t="s">
        <v>133</v>
      </c>
      <c r="G40" s="104"/>
      <c r="H40" s="73"/>
      <c r="I40" s="463" t="s">
        <v>292</v>
      </c>
      <c r="J40" s="464"/>
      <c r="K40" s="465"/>
      <c r="L40" s="88"/>
      <c r="M40" s="95"/>
      <c r="N40" s="95"/>
      <c r="O40" s="95"/>
      <c r="P40" s="135"/>
    </row>
    <row r="41" spans="1:22" ht="18" customHeight="1">
      <c r="A41" s="477"/>
      <c r="B41" s="88" t="s">
        <v>119</v>
      </c>
      <c r="C41" s="148"/>
      <c r="D41" s="148"/>
      <c r="E41" s="151"/>
      <c r="F41" s="104" t="s">
        <v>120</v>
      </c>
      <c r="G41" s="104"/>
      <c r="H41" s="73"/>
      <c r="I41" s="463" t="s">
        <v>353</v>
      </c>
      <c r="J41" s="464"/>
      <c r="K41" s="465"/>
      <c r="L41" s="88" t="s">
        <v>86</v>
      </c>
      <c r="M41" s="95"/>
      <c r="N41" s="95"/>
      <c r="O41" s="95"/>
      <c r="P41" s="135"/>
      <c r="Q41" s="133"/>
      <c r="R41" s="133"/>
      <c r="S41" s="133"/>
      <c r="T41" s="133"/>
      <c r="U41" s="133"/>
      <c r="V41" s="133"/>
    </row>
    <row r="42" spans="1:22" ht="18" customHeight="1">
      <c r="A42" s="478"/>
      <c r="B42" s="89" t="s">
        <v>126</v>
      </c>
      <c r="C42" s="96"/>
      <c r="D42" s="96"/>
      <c r="E42" s="151"/>
      <c r="F42" s="104" t="s">
        <v>128</v>
      </c>
      <c r="G42" s="104"/>
      <c r="H42" s="73"/>
      <c r="I42" s="463" t="s">
        <v>354</v>
      </c>
      <c r="J42" s="464"/>
      <c r="K42" s="465"/>
      <c r="L42" s="89" t="s">
        <v>342</v>
      </c>
      <c r="M42" s="96"/>
      <c r="N42" s="96"/>
      <c r="O42" s="96"/>
      <c r="P42" s="136"/>
      <c r="Q42" s="133"/>
      <c r="R42" s="133"/>
      <c r="S42" s="133"/>
      <c r="T42" s="133"/>
      <c r="U42" s="133"/>
      <c r="V42" s="133"/>
    </row>
    <row r="43" spans="1:22" ht="13.5" customHeight="1">
      <c r="A43" s="436" t="s">
        <v>160</v>
      </c>
      <c r="B43" s="466" t="s">
        <v>139</v>
      </c>
      <c r="C43" s="467"/>
      <c r="D43" s="467"/>
      <c r="E43" s="107"/>
      <c r="F43" s="476" t="s">
        <v>71</v>
      </c>
      <c r="G43" s="476"/>
      <c r="H43" s="479"/>
      <c r="I43" s="480" t="s">
        <v>60</v>
      </c>
      <c r="J43" s="481"/>
      <c r="K43" s="482"/>
      <c r="L43" s="438" t="s">
        <v>343</v>
      </c>
      <c r="M43" s="439"/>
      <c r="N43" s="439"/>
      <c r="O43" s="439"/>
      <c r="P43" s="452"/>
    </row>
    <row r="44" spans="1:22" ht="13.5" customHeight="1">
      <c r="A44" s="437"/>
      <c r="B44" s="440"/>
      <c r="C44" s="441"/>
      <c r="D44" s="441"/>
      <c r="E44" s="109"/>
      <c r="F44" s="444"/>
      <c r="G44" s="444"/>
      <c r="H44" s="445"/>
      <c r="I44" s="449"/>
      <c r="J44" s="450"/>
      <c r="K44" s="451"/>
      <c r="L44" s="440"/>
      <c r="M44" s="441"/>
      <c r="N44" s="441"/>
      <c r="O44" s="441"/>
      <c r="P44" s="453"/>
    </row>
    <row r="45" spans="1:22" ht="18" customHeight="1">
      <c r="A45" s="145"/>
      <c r="B45" s="147"/>
      <c r="C45" s="145"/>
      <c r="D45" s="149"/>
      <c r="E45" s="145"/>
      <c r="F45" s="145"/>
      <c r="G45" s="145"/>
      <c r="H45" s="145"/>
      <c r="I45" s="145"/>
      <c r="J45" s="145"/>
      <c r="K45" s="145"/>
      <c r="L45" s="145"/>
      <c r="M45" s="145"/>
      <c r="N45" s="145"/>
      <c r="O45" s="154"/>
      <c r="P45" s="115"/>
      <c r="Q45" s="133"/>
      <c r="R45" s="133"/>
      <c r="S45" s="133"/>
      <c r="T45" s="133"/>
      <c r="U45" s="133"/>
    </row>
    <row r="47" spans="1:22" ht="20.149999999999999" customHeight="1">
      <c r="A47" s="146"/>
    </row>
  </sheetData>
  <mergeCells count="34">
    <mergeCell ref="N2:P2"/>
    <mergeCell ref="B30:D30"/>
    <mergeCell ref="E30:H30"/>
    <mergeCell ref="I30:K30"/>
    <mergeCell ref="L30:P30"/>
    <mergeCell ref="L3:L4"/>
    <mergeCell ref="M3:M4"/>
    <mergeCell ref="N3:N4"/>
    <mergeCell ref="O3:O4"/>
    <mergeCell ref="P3:P4"/>
    <mergeCell ref="L43:P44"/>
    <mergeCell ref="I41:K41"/>
    <mergeCell ref="I42:K42"/>
    <mergeCell ref="B3:B4"/>
    <mergeCell ref="F3:F4"/>
    <mergeCell ref="H3:H4"/>
    <mergeCell ref="I3:I4"/>
    <mergeCell ref="J3:J4"/>
    <mergeCell ref="K3:K4"/>
    <mergeCell ref="I36:K36"/>
    <mergeCell ref="I37:K37"/>
    <mergeCell ref="I38:K38"/>
    <mergeCell ref="I39:K39"/>
    <mergeCell ref="I40:K40"/>
    <mergeCell ref="I31:K31"/>
    <mergeCell ref="I32:K32"/>
    <mergeCell ref="A31:A42"/>
    <mergeCell ref="A43:A44"/>
    <mergeCell ref="B43:D44"/>
    <mergeCell ref="F43:H44"/>
    <mergeCell ref="I43:K44"/>
    <mergeCell ref="I33:K33"/>
    <mergeCell ref="I34:K34"/>
    <mergeCell ref="I35:K35"/>
  </mergeCells>
  <phoneticPr fontId="20"/>
  <conditionalFormatting sqref="I35">
    <cfRule type="expression" dxfId="21" priority="1" stopIfTrue="1">
      <formula>ISERROR($I35)=TRUE</formula>
    </cfRule>
  </conditionalFormatting>
  <conditionalFormatting sqref="I34">
    <cfRule type="expression" dxfId="20" priority="2" stopIfTrue="1">
      <formula>ISERROR($I34)=TRUE</formula>
    </cfRule>
  </conditionalFormatting>
  <conditionalFormatting sqref="I33">
    <cfRule type="expression" dxfId="19" priority="3" stopIfTrue="1">
      <formula>ISERROR($I33)=TRUE</formula>
    </cfRule>
  </conditionalFormatting>
  <conditionalFormatting sqref="I32">
    <cfRule type="expression" dxfId="18" priority="13" stopIfTrue="1">
      <formula>ISERROR($I32)=TRUE</formula>
    </cfRule>
  </conditionalFormatting>
  <conditionalFormatting sqref="I31">
    <cfRule type="expression" dxfId="17" priority="22" stopIfTrue="1">
      <formula>ISERROR($I31)=TRUE</formula>
    </cfRule>
  </conditionalFormatting>
  <conditionalFormatting sqref="I13:K28">
    <cfRule type="expression" dxfId="16" priority="42" stopIfTrue="1">
      <formula>ISERROR($I13)=TRUE</formula>
    </cfRule>
  </conditionalFormatting>
  <conditionalFormatting sqref="I42">
    <cfRule type="expression" dxfId="15" priority="6" stopIfTrue="1">
      <formula>ISERROR($I42)=TRUE</formula>
    </cfRule>
  </conditionalFormatting>
  <conditionalFormatting sqref="I41">
    <cfRule type="expression" dxfId="14" priority="7" stopIfTrue="1">
      <formula>ISERROR($I41)=TRUE</formula>
    </cfRule>
  </conditionalFormatting>
  <conditionalFormatting sqref="I40">
    <cfRule type="expression" dxfId="13" priority="8" stopIfTrue="1">
      <formula>ISERROR($I40)=TRUE</formula>
    </cfRule>
  </conditionalFormatting>
  <conditionalFormatting sqref="I39">
    <cfRule type="expression" dxfId="12" priority="9" stopIfTrue="1">
      <formula>ISERROR($I39)=TRUE</formula>
    </cfRule>
  </conditionalFormatting>
  <conditionalFormatting sqref="I38">
    <cfRule type="expression" dxfId="11" priority="10" stopIfTrue="1">
      <formula>ISERROR($I38)=TRUE</formula>
    </cfRule>
  </conditionalFormatting>
  <conditionalFormatting sqref="I37">
    <cfRule type="expression" dxfId="10" priority="11" stopIfTrue="1">
      <formula>ISERROR($I37)=TRUE</formula>
    </cfRule>
  </conditionalFormatting>
  <conditionalFormatting sqref="I36">
    <cfRule type="expression" dxfId="9" priority="12" stopIfTrue="1">
      <formula>ISERROR($I36)=TRUE</formula>
    </cfRule>
  </conditionalFormatting>
  <conditionalFormatting sqref="I43">
    <cfRule type="expression" dxfId="8" priority="5" stopIfTrue="1">
      <formula>ISERROR($I43)=TRUE</formula>
    </cfRule>
  </conditionalFormatting>
  <dataValidations count="3">
    <dataValidation type="list" allowBlank="1" showInputMessage="1" showErrorMessage="1" sqref="E34:E35 E13:E28 E37:E40">
      <formula1>INDIRECT($B13)</formula1>
    </dataValidation>
    <dataValidation type="list" allowBlank="1" showInputMessage="1" showErrorMessage="1" sqref="B13:B27 F31:F43">
      <formula1>費目</formula1>
    </dataValidation>
    <dataValidation showDropDown="1" showInputMessage="1" showErrorMessage="1" sqref="C31:E33 C36:E36 C41:E42"/>
  </dataValidations>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I47"/>
  <sheetViews>
    <sheetView view="pageBreakPreview" zoomScaleSheetLayoutView="100" workbookViewId="0">
      <selection activeCell="E1" sqref="E1"/>
    </sheetView>
  </sheetViews>
  <sheetFormatPr defaultColWidth="9" defaultRowHeight="13"/>
  <cols>
    <col min="1" max="1" width="9.6328125" style="156" customWidth="1"/>
    <col min="2" max="7" width="9.453125" style="156" customWidth="1"/>
    <col min="8" max="9" width="9.453125" style="157" customWidth="1"/>
    <col min="10" max="10" width="0.90625" style="156" customWidth="1"/>
    <col min="11" max="11" width="9" style="156" bestFit="1"/>
    <col min="12" max="16384" width="9" style="156"/>
  </cols>
  <sheetData>
    <row r="2" spans="1:9">
      <c r="A2" s="9" t="s">
        <v>113</v>
      </c>
      <c r="B2" s="18"/>
      <c r="C2" s="18"/>
      <c r="D2" s="26"/>
      <c r="E2" s="18"/>
      <c r="F2" s="18"/>
      <c r="G2" s="18"/>
      <c r="H2" s="18"/>
      <c r="I2" s="18"/>
    </row>
    <row r="3" spans="1:9">
      <c r="A3" s="9"/>
      <c r="B3" s="18"/>
      <c r="C3" s="18"/>
      <c r="D3" s="26"/>
      <c r="E3" s="18"/>
      <c r="F3" s="18"/>
      <c r="G3" s="18"/>
      <c r="H3" s="18"/>
      <c r="I3" s="18"/>
    </row>
    <row r="4" spans="1:9" ht="12" customHeight="1">
      <c r="A4" s="86" t="s">
        <v>48</v>
      </c>
      <c r="B4" s="159"/>
      <c r="C4" s="159"/>
      <c r="D4" s="159"/>
      <c r="E4" s="18"/>
      <c r="F4" s="18"/>
      <c r="G4" s="18"/>
      <c r="H4" s="18"/>
      <c r="I4" s="18"/>
    </row>
    <row r="5" spans="1:9" ht="12" customHeight="1">
      <c r="A5" s="86" t="s">
        <v>14</v>
      </c>
      <c r="B5" s="86"/>
      <c r="C5" s="86"/>
      <c r="D5" s="162"/>
      <c r="E5" s="86"/>
      <c r="F5" s="86"/>
      <c r="G5" s="86"/>
      <c r="H5" s="86"/>
      <c r="I5" s="86"/>
    </row>
    <row r="6" spans="1:9" ht="12" customHeight="1">
      <c r="A6" s="86" t="s">
        <v>175</v>
      </c>
      <c r="B6" s="159"/>
      <c r="C6" s="159"/>
      <c r="D6" s="159"/>
      <c r="E6" s="18"/>
      <c r="F6" s="18"/>
      <c r="G6" s="18"/>
      <c r="H6" s="18"/>
      <c r="I6" s="18"/>
    </row>
    <row r="7" spans="1:9" ht="12" customHeight="1">
      <c r="A7" s="86" t="s">
        <v>116</v>
      </c>
      <c r="B7" s="86"/>
      <c r="C7" s="86"/>
      <c r="D7" s="162"/>
      <c r="E7" s="86"/>
      <c r="F7" s="86"/>
      <c r="G7" s="86"/>
      <c r="H7" s="86"/>
      <c r="I7" s="86"/>
    </row>
    <row r="8" spans="1:9" ht="12" customHeight="1">
      <c r="A8" s="86"/>
      <c r="B8" s="86"/>
      <c r="C8" s="86"/>
      <c r="D8" s="162"/>
      <c r="E8" s="86"/>
      <c r="F8" s="86"/>
      <c r="G8" s="86"/>
      <c r="H8" s="86"/>
      <c r="I8" s="86"/>
    </row>
    <row r="9" spans="1:9" ht="12" customHeight="1">
      <c r="A9" s="86" t="s">
        <v>6</v>
      </c>
      <c r="B9" s="159"/>
      <c r="C9" s="159"/>
      <c r="D9" s="159"/>
      <c r="E9" s="18"/>
      <c r="F9" s="18"/>
      <c r="G9" s="18"/>
      <c r="H9" s="18"/>
      <c r="I9" s="18"/>
    </row>
    <row r="10" spans="1:9" ht="12" customHeight="1">
      <c r="A10" s="18" t="s">
        <v>40</v>
      </c>
      <c r="B10" s="18"/>
      <c r="C10" s="18"/>
      <c r="D10" s="26"/>
      <c r="E10" s="18"/>
      <c r="F10" s="18"/>
      <c r="G10" s="18"/>
      <c r="H10" s="18"/>
      <c r="I10" s="18"/>
    </row>
    <row r="11" spans="1:9" ht="12" customHeight="1">
      <c r="A11" s="18"/>
      <c r="B11" s="18"/>
      <c r="C11" s="18"/>
      <c r="D11" s="18"/>
      <c r="E11" s="18"/>
      <c r="F11" s="18"/>
      <c r="G11" s="18"/>
      <c r="H11" s="18"/>
      <c r="I11" s="18"/>
    </row>
    <row r="12" spans="1:9" ht="12" customHeight="1">
      <c r="A12" s="86" t="s">
        <v>162</v>
      </c>
      <c r="B12" s="159"/>
      <c r="C12" s="159"/>
      <c r="D12" s="159"/>
      <c r="E12" s="18"/>
      <c r="F12" s="18"/>
      <c r="G12" s="18"/>
      <c r="H12" s="18"/>
      <c r="I12" s="18"/>
    </row>
    <row r="13" spans="1:9" ht="12" customHeight="1">
      <c r="A13" s="18" t="s">
        <v>163</v>
      </c>
      <c r="B13" s="18"/>
      <c r="C13" s="18"/>
      <c r="D13" s="26"/>
      <c r="E13" s="18"/>
      <c r="F13" s="18"/>
      <c r="G13" s="18"/>
      <c r="H13" s="18"/>
      <c r="I13" s="18"/>
    </row>
    <row r="14" spans="1:9" ht="12" customHeight="1">
      <c r="A14" s="18"/>
      <c r="B14" s="18"/>
      <c r="C14" s="18"/>
      <c r="D14" s="26"/>
      <c r="E14" s="18"/>
      <c r="F14" s="18"/>
      <c r="G14" s="18"/>
      <c r="H14" s="18"/>
      <c r="I14" s="18"/>
    </row>
    <row r="15" spans="1:9" ht="12" customHeight="1">
      <c r="A15" s="18"/>
      <c r="B15" s="18"/>
      <c r="C15" s="18"/>
      <c r="D15" s="26"/>
      <c r="E15" s="18"/>
      <c r="F15" s="18"/>
      <c r="G15" s="18"/>
      <c r="H15" s="18"/>
      <c r="I15" s="18"/>
    </row>
    <row r="16" spans="1:9" ht="12" customHeight="1">
      <c r="A16" s="18"/>
      <c r="B16" s="18"/>
      <c r="C16" s="18"/>
      <c r="D16" s="26"/>
      <c r="E16" s="18"/>
      <c r="F16" s="18"/>
      <c r="G16" s="18"/>
      <c r="H16" s="18"/>
      <c r="I16" s="18"/>
    </row>
    <row r="17" spans="1:9" ht="12" customHeight="1">
      <c r="A17" s="9" t="s">
        <v>164</v>
      </c>
      <c r="B17" s="18"/>
      <c r="C17" s="18"/>
      <c r="D17" s="26"/>
      <c r="E17" s="18"/>
      <c r="F17" s="18"/>
      <c r="G17" s="18"/>
      <c r="H17" s="18"/>
      <c r="I17" s="18"/>
    </row>
    <row r="18" spans="1:9" ht="12" customHeight="1">
      <c r="A18" s="18" t="s">
        <v>166</v>
      </c>
      <c r="B18" s="18"/>
      <c r="C18" s="18"/>
      <c r="D18" s="26"/>
      <c r="E18" s="18"/>
      <c r="F18" s="18"/>
      <c r="G18" s="18"/>
      <c r="H18" s="18"/>
      <c r="I18" s="18"/>
    </row>
    <row r="19" spans="1:9" ht="12" customHeight="1">
      <c r="A19" s="158" t="s">
        <v>168</v>
      </c>
      <c r="B19" s="18"/>
      <c r="C19" s="18"/>
      <c r="D19" s="26"/>
      <c r="E19" s="18"/>
      <c r="F19" s="18"/>
      <c r="G19" s="18"/>
      <c r="H19" s="18"/>
      <c r="I19" s="18"/>
    </row>
    <row r="20" spans="1:9" ht="12" customHeight="1">
      <c r="A20" s="87" t="s">
        <v>170</v>
      </c>
      <c r="B20" s="18"/>
      <c r="C20" s="18"/>
      <c r="D20" s="26"/>
      <c r="E20" s="18"/>
      <c r="F20" s="18"/>
      <c r="G20" s="18"/>
      <c r="H20" s="18"/>
      <c r="I20" s="18"/>
    </row>
    <row r="21" spans="1:9" ht="12" customHeight="1">
      <c r="A21" s="158" t="s">
        <v>174</v>
      </c>
      <c r="B21" s="18"/>
      <c r="C21" s="18"/>
      <c r="D21" s="26"/>
      <c r="E21" s="18"/>
      <c r="F21" s="18"/>
      <c r="G21" s="18"/>
      <c r="H21" s="18"/>
      <c r="I21" s="18"/>
    </row>
    <row r="22" spans="1:9" ht="12" customHeight="1">
      <c r="A22" s="158"/>
      <c r="B22" s="156" t="s">
        <v>30</v>
      </c>
      <c r="C22" s="18"/>
      <c r="D22" s="26"/>
      <c r="E22" s="18"/>
      <c r="F22" s="18"/>
      <c r="G22" s="18"/>
      <c r="H22" s="18"/>
      <c r="I22" s="18"/>
    </row>
    <row r="23" spans="1:9" ht="12" customHeight="1">
      <c r="A23" s="158"/>
      <c r="B23" s="160"/>
      <c r="C23" s="18"/>
      <c r="D23" s="26"/>
      <c r="E23" s="18"/>
      <c r="F23" s="18"/>
      <c r="G23" s="18"/>
      <c r="H23" s="18"/>
      <c r="I23" s="18"/>
    </row>
    <row r="24" spans="1:9" ht="12" customHeight="1">
      <c r="A24" s="18"/>
      <c r="B24" s="18"/>
      <c r="C24" s="18"/>
      <c r="D24" s="26"/>
      <c r="E24" s="18"/>
      <c r="F24" s="18"/>
      <c r="G24" s="18"/>
      <c r="H24" s="18"/>
      <c r="I24" s="18"/>
    </row>
    <row r="25" spans="1:9" ht="12" customHeight="1">
      <c r="A25" s="9"/>
      <c r="B25" s="18"/>
      <c r="C25" s="18"/>
      <c r="D25" s="26"/>
      <c r="E25" s="18"/>
      <c r="F25" s="18"/>
      <c r="G25" s="18"/>
      <c r="H25" s="18"/>
      <c r="I25" s="18"/>
    </row>
    <row r="26" spans="1:9" ht="12" customHeight="1">
      <c r="A26" s="18"/>
      <c r="B26" s="18"/>
      <c r="C26" s="18"/>
      <c r="D26" s="18"/>
      <c r="E26" s="18"/>
      <c r="F26" s="18"/>
      <c r="G26" s="18"/>
      <c r="H26" s="18"/>
      <c r="I26" s="18"/>
    </row>
    <row r="27" spans="1:9" ht="12" customHeight="1">
      <c r="A27" s="18"/>
      <c r="B27" s="17"/>
      <c r="C27" s="17"/>
      <c r="D27" s="17"/>
      <c r="E27" s="17"/>
      <c r="F27" s="17"/>
      <c r="G27" s="17"/>
      <c r="H27" s="18"/>
      <c r="I27" s="18"/>
    </row>
    <row r="28" spans="1:9" ht="12" customHeight="1">
      <c r="A28" s="18"/>
      <c r="B28" s="18"/>
      <c r="C28" s="18"/>
      <c r="D28" s="26"/>
      <c r="E28" s="18"/>
      <c r="F28" s="18"/>
      <c r="G28" s="18"/>
      <c r="H28" s="18"/>
      <c r="I28" s="18"/>
    </row>
    <row r="29" spans="1:9" ht="12" customHeight="1">
      <c r="A29" s="18"/>
      <c r="B29" s="66"/>
      <c r="C29" s="66"/>
      <c r="D29" s="163"/>
      <c r="E29" s="66"/>
      <c r="F29" s="66"/>
      <c r="G29" s="66"/>
      <c r="H29" s="66"/>
      <c r="I29" s="66"/>
    </row>
    <row r="30" spans="1:9" ht="12" customHeight="1">
      <c r="H30" s="156"/>
      <c r="I30" s="156"/>
    </row>
    <row r="31" spans="1:9">
      <c r="H31" s="156"/>
      <c r="I31" s="156"/>
    </row>
    <row r="32" spans="1:9">
      <c r="H32" s="156"/>
      <c r="I32" s="156"/>
    </row>
    <row r="33" spans="1:9">
      <c r="H33" s="156"/>
      <c r="I33" s="156"/>
    </row>
    <row r="34" spans="1:9">
      <c r="H34" s="156"/>
      <c r="I34" s="156"/>
    </row>
    <row r="35" spans="1:9">
      <c r="H35" s="156"/>
      <c r="I35" s="156"/>
    </row>
    <row r="36" spans="1:9">
      <c r="H36" s="156"/>
      <c r="I36" s="156"/>
    </row>
    <row r="37" spans="1:9">
      <c r="H37" s="156"/>
      <c r="I37" s="156"/>
    </row>
    <row r="38" spans="1:9" ht="16.5">
      <c r="A38" s="156" t="s">
        <v>112</v>
      </c>
      <c r="B38" s="161"/>
      <c r="H38" s="156"/>
      <c r="I38" s="156"/>
    </row>
    <row r="39" spans="1:9" ht="16.5">
      <c r="F39" s="164"/>
      <c r="H39" s="156"/>
      <c r="I39" s="156"/>
    </row>
    <row r="46" spans="1:9" ht="16.5">
      <c r="A46" s="156" t="s">
        <v>112</v>
      </c>
      <c r="B46" s="161"/>
    </row>
    <row r="47" spans="1:9" ht="16.5">
      <c r="F47" s="164"/>
    </row>
  </sheetData>
  <phoneticPr fontId="20"/>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52"/>
  <sheetViews>
    <sheetView showGridLines="0" view="pageBreakPreview" zoomScaleSheetLayoutView="100" workbookViewId="0">
      <selection activeCell="E1" sqref="E1"/>
    </sheetView>
  </sheetViews>
  <sheetFormatPr defaultColWidth="9" defaultRowHeight="14.5" customHeight="1"/>
  <cols>
    <col min="1" max="4" width="1.90625" style="165" customWidth="1"/>
    <col min="5" max="5" width="22.08984375" style="165" customWidth="1"/>
    <col min="6" max="6" width="10.6328125" style="166" customWidth="1"/>
    <col min="7" max="9" width="15.6328125" style="167" customWidth="1"/>
    <col min="10" max="10" width="9" style="167" bestFit="1"/>
    <col min="11" max="16384" width="9" style="167"/>
  </cols>
  <sheetData>
    <row r="1" spans="1:9" ht="20.149999999999999" customHeight="1">
      <c r="B1" s="176"/>
      <c r="C1" s="176"/>
      <c r="D1" s="176"/>
      <c r="E1" s="176"/>
      <c r="F1" s="186"/>
      <c r="G1" s="189"/>
      <c r="H1" s="194"/>
      <c r="I1" s="199" t="s">
        <v>179</v>
      </c>
    </row>
    <row r="2" spans="1:9" ht="17.149999999999999" customHeight="1">
      <c r="B2" s="177"/>
      <c r="C2" s="176"/>
      <c r="D2" s="176"/>
      <c r="E2" s="176"/>
      <c r="F2" s="186"/>
      <c r="G2" s="190"/>
      <c r="H2" s="195"/>
      <c r="I2" s="195"/>
    </row>
    <row r="3" spans="1:9" s="168" customFormat="1" ht="13.5" customHeight="1">
      <c r="A3" s="170"/>
      <c r="B3" s="178"/>
      <c r="C3" s="178"/>
      <c r="D3" s="178"/>
      <c r="E3" s="182"/>
      <c r="F3" s="493" t="s">
        <v>181</v>
      </c>
      <c r="G3" s="489" t="s">
        <v>10</v>
      </c>
      <c r="H3" s="496" t="s">
        <v>309</v>
      </c>
      <c r="I3" s="489" t="s">
        <v>310</v>
      </c>
    </row>
    <row r="4" spans="1:9" s="168" customFormat="1" ht="13.5" customHeight="1">
      <c r="A4" s="171"/>
      <c r="B4" s="103"/>
      <c r="C4" s="103"/>
      <c r="D4" s="103"/>
      <c r="E4" s="183"/>
      <c r="F4" s="494"/>
      <c r="G4" s="490"/>
      <c r="H4" s="497"/>
      <c r="I4" s="490"/>
    </row>
    <row r="5" spans="1:9" s="168" customFormat="1" ht="13.5" customHeight="1">
      <c r="A5" s="172"/>
      <c r="B5" s="179"/>
      <c r="C5" s="179"/>
      <c r="D5" s="179"/>
      <c r="E5" s="184"/>
      <c r="F5" s="495"/>
      <c r="G5" s="491"/>
      <c r="H5" s="498"/>
      <c r="I5" s="491"/>
    </row>
    <row r="6" spans="1:9" s="169" customFormat="1" ht="15.75" customHeight="1">
      <c r="A6" s="173"/>
      <c r="B6" s="501" t="s">
        <v>77</v>
      </c>
      <c r="C6" s="501"/>
      <c r="D6" s="501"/>
      <c r="E6" s="501"/>
      <c r="F6" s="187">
        <v>10000</v>
      </c>
      <c r="G6" s="191">
        <v>99.3</v>
      </c>
      <c r="H6" s="196">
        <v>102.7</v>
      </c>
      <c r="I6" s="200">
        <v>3.5</v>
      </c>
    </row>
    <row r="7" spans="1:9" s="168" customFormat="1" ht="15.75" customHeight="1">
      <c r="A7" s="174"/>
      <c r="B7" s="108"/>
      <c r="C7" s="492" t="s">
        <v>72</v>
      </c>
      <c r="D7" s="492"/>
      <c r="E7" s="492"/>
      <c r="F7" s="187">
        <v>9566</v>
      </c>
      <c r="G7" s="192">
        <v>99.3</v>
      </c>
      <c r="H7" s="197">
        <v>102.5</v>
      </c>
      <c r="I7" s="201">
        <v>3.3</v>
      </c>
    </row>
    <row r="8" spans="1:9" s="168" customFormat="1" ht="15.75" customHeight="1">
      <c r="A8" s="174"/>
      <c r="B8" s="108"/>
      <c r="C8" s="492" t="s">
        <v>184</v>
      </c>
      <c r="D8" s="492"/>
      <c r="E8" s="492"/>
      <c r="F8" s="187">
        <v>8579</v>
      </c>
      <c r="G8" s="192">
        <v>99.4</v>
      </c>
      <c r="H8" s="197">
        <v>103.4</v>
      </c>
      <c r="I8" s="201">
        <v>4.0999999999999996</v>
      </c>
    </row>
    <row r="9" spans="1:9" s="168" customFormat="1" ht="15.75" customHeight="1">
      <c r="A9" s="174"/>
      <c r="B9" s="108"/>
      <c r="C9" s="500" t="s">
        <v>186</v>
      </c>
      <c r="D9" s="502"/>
      <c r="E9" s="502"/>
      <c r="F9" s="187">
        <v>8145</v>
      </c>
      <c r="G9" s="192">
        <v>99.3</v>
      </c>
      <c r="H9" s="197">
        <v>103.2</v>
      </c>
      <c r="I9" s="201">
        <v>3.9</v>
      </c>
    </row>
    <row r="10" spans="1:9" s="168" customFormat="1" ht="15.75" customHeight="1">
      <c r="A10" s="174"/>
      <c r="B10" s="108"/>
      <c r="C10" s="500" t="s">
        <v>29</v>
      </c>
      <c r="D10" s="503"/>
      <c r="E10" s="504"/>
      <c r="F10" s="187">
        <v>8838</v>
      </c>
      <c r="G10" s="192">
        <v>98.6</v>
      </c>
      <c r="H10" s="197">
        <v>100.6</v>
      </c>
      <c r="I10" s="201">
        <v>2</v>
      </c>
    </row>
    <row r="11" spans="1:9" s="168" customFormat="1" ht="15.75" customHeight="1">
      <c r="A11" s="174"/>
      <c r="B11" s="108"/>
      <c r="C11" s="500" t="s">
        <v>79</v>
      </c>
      <c r="D11" s="500"/>
      <c r="E11" s="500"/>
      <c r="F11" s="187">
        <v>6555</v>
      </c>
      <c r="G11" s="192">
        <v>98.1</v>
      </c>
      <c r="H11" s="197">
        <v>99.1</v>
      </c>
      <c r="I11" s="201">
        <v>0.9</v>
      </c>
    </row>
    <row r="12" spans="1:9" s="169" customFormat="1" ht="15.75" customHeight="1">
      <c r="A12" s="174"/>
      <c r="B12" s="108"/>
      <c r="C12" s="181"/>
      <c r="D12" s="181"/>
      <c r="E12" s="181"/>
      <c r="F12" s="187"/>
      <c r="G12" s="192"/>
      <c r="H12" s="197"/>
      <c r="I12" s="201"/>
    </row>
    <row r="13" spans="1:9" s="168" customFormat="1" ht="15.75" customHeight="1">
      <c r="A13" s="174"/>
      <c r="B13" s="499" t="s">
        <v>95</v>
      </c>
      <c r="C13" s="499"/>
      <c r="D13" s="499"/>
      <c r="E13" s="499"/>
      <c r="F13" s="187">
        <v>2821</v>
      </c>
      <c r="G13" s="192">
        <v>100</v>
      </c>
      <c r="H13" s="197">
        <v>105.1</v>
      </c>
      <c r="I13" s="201">
        <v>5.2</v>
      </c>
    </row>
    <row r="14" spans="1:9" s="168" customFormat="1" ht="15.75" customHeight="1">
      <c r="A14" s="174"/>
      <c r="B14" s="108"/>
      <c r="C14" s="492" t="s">
        <v>142</v>
      </c>
      <c r="D14" s="492"/>
      <c r="E14" s="492"/>
      <c r="F14" s="187">
        <v>434</v>
      </c>
      <c r="G14" s="192">
        <v>100</v>
      </c>
      <c r="H14" s="197">
        <v>107.4</v>
      </c>
      <c r="I14" s="201">
        <v>7.4</v>
      </c>
    </row>
    <row r="15" spans="1:9" s="168" customFormat="1" ht="15.75" customHeight="1">
      <c r="A15" s="174"/>
      <c r="B15" s="108"/>
      <c r="C15" s="492" t="s">
        <v>188</v>
      </c>
      <c r="D15" s="492"/>
      <c r="E15" s="492"/>
      <c r="F15" s="187">
        <v>2387</v>
      </c>
      <c r="G15" s="192">
        <v>99.9</v>
      </c>
      <c r="H15" s="197">
        <v>104.7</v>
      </c>
      <c r="I15" s="201">
        <v>4.8</v>
      </c>
    </row>
    <row r="16" spans="1:9" s="168" customFormat="1" ht="15.75" customHeight="1">
      <c r="A16" s="174"/>
      <c r="B16" s="108"/>
      <c r="C16" s="108"/>
      <c r="D16" s="492" t="s">
        <v>189</v>
      </c>
      <c r="E16" s="492"/>
      <c r="F16" s="187">
        <v>241</v>
      </c>
      <c r="G16" s="192">
        <v>98.6</v>
      </c>
      <c r="H16" s="197">
        <v>105</v>
      </c>
      <c r="I16" s="201">
        <v>6.5</v>
      </c>
    </row>
    <row r="17" spans="1:9" s="168" customFormat="1" ht="15.75" customHeight="1">
      <c r="A17" s="174"/>
      <c r="B17" s="108"/>
      <c r="C17" s="108"/>
      <c r="D17" s="492" t="s">
        <v>155</v>
      </c>
      <c r="E17" s="492"/>
      <c r="F17" s="187">
        <v>222</v>
      </c>
      <c r="G17" s="192">
        <v>103.7</v>
      </c>
      <c r="H17" s="197">
        <v>118.8</v>
      </c>
      <c r="I17" s="201">
        <v>14.5</v>
      </c>
    </row>
    <row r="18" spans="1:9" s="168" customFormat="1" ht="15.75" customHeight="1">
      <c r="A18" s="174"/>
      <c r="B18" s="108"/>
      <c r="C18" s="108"/>
      <c r="D18" s="108"/>
      <c r="E18" s="108" t="s">
        <v>145</v>
      </c>
      <c r="F18" s="187">
        <v>121</v>
      </c>
      <c r="G18" s="192">
        <v>105</v>
      </c>
      <c r="H18" s="197">
        <v>121</v>
      </c>
      <c r="I18" s="201">
        <v>15.2</v>
      </c>
    </row>
    <row r="19" spans="1:9" s="168" customFormat="1" ht="15.75" customHeight="1">
      <c r="A19" s="174"/>
      <c r="B19" s="108"/>
      <c r="C19" s="108"/>
      <c r="D19" s="492" t="s">
        <v>121</v>
      </c>
      <c r="E19" s="492"/>
      <c r="F19" s="187">
        <v>248</v>
      </c>
      <c r="G19" s="192">
        <v>100.3</v>
      </c>
      <c r="H19" s="197">
        <v>102.7</v>
      </c>
      <c r="I19" s="201">
        <v>2.4</v>
      </c>
    </row>
    <row r="20" spans="1:9" s="168" customFormat="1" ht="15.75" customHeight="1">
      <c r="A20" s="174"/>
      <c r="B20" s="108"/>
      <c r="C20" s="108"/>
      <c r="D20" s="492" t="s">
        <v>136</v>
      </c>
      <c r="E20" s="492"/>
      <c r="F20" s="187">
        <v>132</v>
      </c>
      <c r="G20" s="192">
        <v>96.4</v>
      </c>
      <c r="H20" s="197">
        <v>102.3</v>
      </c>
      <c r="I20" s="201">
        <v>6.2</v>
      </c>
    </row>
    <row r="21" spans="1:9" s="168" customFormat="1" ht="15.75" customHeight="1">
      <c r="A21" s="174"/>
      <c r="B21" s="108"/>
      <c r="C21" s="108"/>
      <c r="D21" s="492" t="s">
        <v>55</v>
      </c>
      <c r="E21" s="492"/>
      <c r="F21" s="187">
        <v>319</v>
      </c>
      <c r="G21" s="192">
        <v>98</v>
      </c>
      <c r="H21" s="197">
        <v>102</v>
      </c>
      <c r="I21" s="201">
        <v>4.0999999999999996</v>
      </c>
    </row>
    <row r="22" spans="1:9" s="168" customFormat="1" ht="15.75" customHeight="1">
      <c r="A22" s="174"/>
      <c r="B22" s="108"/>
      <c r="C22" s="108"/>
      <c r="D22" s="108"/>
      <c r="E22" s="108" t="s">
        <v>129</v>
      </c>
      <c r="F22" s="187">
        <v>215</v>
      </c>
      <c r="G22" s="192">
        <v>97</v>
      </c>
      <c r="H22" s="197">
        <v>102</v>
      </c>
      <c r="I22" s="201">
        <v>5.2</v>
      </c>
    </row>
    <row r="23" spans="1:9" s="168" customFormat="1" ht="15.75" customHeight="1">
      <c r="A23" s="174"/>
      <c r="B23" s="108"/>
      <c r="C23" s="108"/>
      <c r="D23" s="492" t="s">
        <v>152</v>
      </c>
      <c r="E23" s="492"/>
      <c r="F23" s="187">
        <v>108</v>
      </c>
      <c r="G23" s="192">
        <v>99.8</v>
      </c>
      <c r="H23" s="197">
        <v>101.6</v>
      </c>
      <c r="I23" s="201">
        <v>1.8</v>
      </c>
    </row>
    <row r="24" spans="1:9" s="168" customFormat="1" ht="15.75" customHeight="1">
      <c r="A24" s="174"/>
      <c r="B24" s="108"/>
      <c r="C24" s="108"/>
      <c r="D24" s="108"/>
      <c r="E24" s="108" t="s">
        <v>158</v>
      </c>
      <c r="F24" s="187">
        <v>98</v>
      </c>
      <c r="G24" s="192">
        <v>100.4</v>
      </c>
      <c r="H24" s="197">
        <v>102.3</v>
      </c>
      <c r="I24" s="201">
        <v>1.8</v>
      </c>
    </row>
    <row r="25" spans="1:9" s="168" customFormat="1" ht="15.75" customHeight="1">
      <c r="A25" s="174"/>
      <c r="B25" s="108"/>
      <c r="C25" s="108"/>
      <c r="D25" s="492" t="s">
        <v>54</v>
      </c>
      <c r="E25" s="492"/>
      <c r="F25" s="187">
        <v>124</v>
      </c>
      <c r="G25" s="192">
        <v>100.5</v>
      </c>
      <c r="H25" s="197">
        <v>106.1</v>
      </c>
      <c r="I25" s="201">
        <v>5.6</v>
      </c>
    </row>
    <row r="26" spans="1:9" s="168" customFormat="1" ht="15.75" customHeight="1">
      <c r="A26" s="174"/>
      <c r="B26" s="108"/>
      <c r="C26" s="108"/>
      <c r="D26" s="492" t="s">
        <v>119</v>
      </c>
      <c r="E26" s="492"/>
      <c r="F26" s="187">
        <v>246</v>
      </c>
      <c r="G26" s="192">
        <v>101.3</v>
      </c>
      <c r="H26" s="197">
        <v>107.5</v>
      </c>
      <c r="I26" s="201">
        <v>6.1</v>
      </c>
    </row>
    <row r="27" spans="1:9" s="168" customFormat="1" ht="15.75" customHeight="1">
      <c r="A27" s="174"/>
      <c r="B27" s="108"/>
      <c r="C27" s="108"/>
      <c r="D27" s="492" t="s">
        <v>125</v>
      </c>
      <c r="E27" s="492"/>
      <c r="F27" s="187">
        <v>427</v>
      </c>
      <c r="G27" s="192">
        <v>99.3</v>
      </c>
      <c r="H27" s="197">
        <v>104.8</v>
      </c>
      <c r="I27" s="201">
        <v>5.5</v>
      </c>
    </row>
    <row r="28" spans="1:9" s="168" customFormat="1" ht="15.75" customHeight="1">
      <c r="A28" s="174"/>
      <c r="B28" s="108"/>
      <c r="C28" s="108"/>
      <c r="D28" s="492" t="s">
        <v>52</v>
      </c>
      <c r="E28" s="492"/>
      <c r="F28" s="187">
        <v>171</v>
      </c>
      <c r="G28" s="192">
        <v>101.6</v>
      </c>
      <c r="H28" s="197">
        <v>104.5</v>
      </c>
      <c r="I28" s="201">
        <v>2.8</v>
      </c>
    </row>
    <row r="29" spans="1:9" s="168" customFormat="1" ht="15.75" customHeight="1">
      <c r="A29" s="174"/>
      <c r="B29" s="108"/>
      <c r="C29" s="108"/>
      <c r="D29" s="492" t="s">
        <v>94</v>
      </c>
      <c r="E29" s="492"/>
      <c r="F29" s="187">
        <v>104</v>
      </c>
      <c r="G29" s="192">
        <v>99.6</v>
      </c>
      <c r="H29" s="197">
        <v>100.1</v>
      </c>
      <c r="I29" s="201">
        <v>0.6</v>
      </c>
    </row>
    <row r="30" spans="1:9" s="168" customFormat="1" ht="15.75" customHeight="1">
      <c r="A30" s="174"/>
      <c r="B30" s="108"/>
      <c r="C30" s="108"/>
      <c r="D30" s="492" t="s">
        <v>124</v>
      </c>
      <c r="E30" s="492"/>
      <c r="F30" s="187">
        <v>478</v>
      </c>
      <c r="G30" s="192">
        <v>100.3</v>
      </c>
      <c r="H30" s="197">
        <v>103.9</v>
      </c>
      <c r="I30" s="201">
        <v>3.6</v>
      </c>
    </row>
    <row r="31" spans="1:9" s="169" customFormat="1" ht="15.75" customHeight="1">
      <c r="A31" s="174"/>
      <c r="B31" s="108"/>
      <c r="C31" s="108"/>
      <c r="D31" s="108"/>
      <c r="E31" s="108"/>
      <c r="F31" s="187"/>
      <c r="G31" s="192"/>
      <c r="H31" s="197"/>
      <c r="I31" s="201"/>
    </row>
    <row r="32" spans="1:9" s="168" customFormat="1" ht="15.75" customHeight="1">
      <c r="A32" s="174"/>
      <c r="B32" s="499" t="s">
        <v>2</v>
      </c>
      <c r="C32" s="499"/>
      <c r="D32" s="499"/>
      <c r="E32" s="499"/>
      <c r="F32" s="187">
        <v>1948</v>
      </c>
      <c r="G32" s="192">
        <v>99.4</v>
      </c>
      <c r="H32" s="197">
        <v>99.6</v>
      </c>
      <c r="I32" s="201">
        <v>0.2</v>
      </c>
    </row>
    <row r="33" spans="1:9" s="168" customFormat="1" ht="15.75" customHeight="1">
      <c r="A33" s="174"/>
      <c r="B33" s="108"/>
      <c r="C33" s="492" t="s">
        <v>15</v>
      </c>
      <c r="D33" s="492"/>
      <c r="E33" s="492"/>
      <c r="F33" s="187">
        <v>527</v>
      </c>
      <c r="G33" s="192">
        <v>100.4</v>
      </c>
      <c r="H33" s="197">
        <v>102.2</v>
      </c>
      <c r="I33" s="201">
        <v>1.8</v>
      </c>
    </row>
    <row r="34" spans="1:9" s="168" customFormat="1" ht="15.75" customHeight="1">
      <c r="A34" s="174"/>
      <c r="B34" s="108"/>
      <c r="C34" s="108"/>
      <c r="D34" s="492" t="s">
        <v>172</v>
      </c>
      <c r="E34" s="492"/>
      <c r="F34" s="187">
        <v>1733</v>
      </c>
      <c r="G34" s="192">
        <v>99.1</v>
      </c>
      <c r="H34" s="197">
        <v>98.8</v>
      </c>
      <c r="I34" s="201">
        <v>-0.3</v>
      </c>
    </row>
    <row r="35" spans="1:9" s="168" customFormat="1" ht="15.75" customHeight="1">
      <c r="A35" s="174"/>
      <c r="B35" s="108"/>
      <c r="C35" s="108"/>
      <c r="D35" s="108"/>
      <c r="E35" s="185" t="s">
        <v>191</v>
      </c>
      <c r="F35" s="187">
        <v>312</v>
      </c>
      <c r="G35" s="192">
        <v>99.5</v>
      </c>
      <c r="H35" s="197">
        <v>99.5</v>
      </c>
      <c r="I35" s="201">
        <v>0.1</v>
      </c>
    </row>
    <row r="36" spans="1:9" s="168" customFormat="1" ht="15.75" customHeight="1">
      <c r="A36" s="174"/>
      <c r="B36" s="108"/>
      <c r="C36" s="108"/>
      <c r="D36" s="492" t="s">
        <v>88</v>
      </c>
      <c r="E36" s="492"/>
      <c r="F36" s="187">
        <v>215</v>
      </c>
      <c r="G36" s="192">
        <v>101.8</v>
      </c>
      <c r="H36" s="197">
        <v>106.1</v>
      </c>
      <c r="I36" s="201">
        <v>4.3</v>
      </c>
    </row>
    <row r="37" spans="1:9" s="169" customFormat="1" ht="15.75" customHeight="1">
      <c r="A37" s="174"/>
      <c r="B37" s="108"/>
      <c r="C37" s="108"/>
      <c r="D37" s="108"/>
      <c r="E37" s="108"/>
      <c r="F37" s="187"/>
      <c r="G37" s="192"/>
      <c r="H37" s="197"/>
      <c r="I37" s="201"/>
    </row>
    <row r="38" spans="1:9" s="168" customFormat="1" ht="15.75" customHeight="1">
      <c r="A38" s="174"/>
      <c r="B38" s="499" t="s">
        <v>131</v>
      </c>
      <c r="C38" s="499"/>
      <c r="D38" s="499"/>
      <c r="E38" s="499"/>
      <c r="F38" s="187">
        <v>720</v>
      </c>
      <c r="G38" s="192">
        <v>104.3</v>
      </c>
      <c r="H38" s="197">
        <v>122.6</v>
      </c>
      <c r="I38" s="201">
        <v>17.5</v>
      </c>
    </row>
    <row r="39" spans="1:9" s="168" customFormat="1" ht="15.75" customHeight="1">
      <c r="A39" s="174"/>
      <c r="B39" s="108"/>
      <c r="C39" s="108"/>
      <c r="D39" s="492" t="s">
        <v>143</v>
      </c>
      <c r="E39" s="492"/>
      <c r="F39" s="187">
        <v>355</v>
      </c>
      <c r="G39" s="192">
        <v>104.5</v>
      </c>
      <c r="H39" s="197">
        <v>130.19999999999999</v>
      </c>
      <c r="I39" s="201">
        <v>24.6</v>
      </c>
    </row>
    <row r="40" spans="1:9" s="168" customFormat="1" ht="15.75" customHeight="1">
      <c r="A40" s="174"/>
      <c r="B40" s="108"/>
      <c r="C40" s="108"/>
      <c r="D40" s="492" t="s">
        <v>192</v>
      </c>
      <c r="E40" s="492"/>
      <c r="F40" s="187">
        <v>192</v>
      </c>
      <c r="G40" s="192">
        <v>102.8</v>
      </c>
      <c r="H40" s="197">
        <v>123</v>
      </c>
      <c r="I40" s="201">
        <v>19.7</v>
      </c>
    </row>
    <row r="41" spans="1:9" s="168" customFormat="1" ht="15.75" customHeight="1">
      <c r="A41" s="174"/>
      <c r="B41" s="108"/>
      <c r="C41" s="108"/>
      <c r="D41" s="492" t="s">
        <v>43</v>
      </c>
      <c r="E41" s="492"/>
      <c r="F41" s="187">
        <v>14</v>
      </c>
      <c r="G41" s="192">
        <v>113.4</v>
      </c>
      <c r="H41" s="197">
        <v>124.6</v>
      </c>
      <c r="I41" s="201">
        <v>9.9</v>
      </c>
    </row>
    <row r="42" spans="1:9" s="168" customFormat="1" ht="15.75" customHeight="1">
      <c r="A42" s="174"/>
      <c r="B42" s="108"/>
      <c r="C42" s="108"/>
      <c r="D42" s="492" t="s">
        <v>150</v>
      </c>
      <c r="E42" s="492"/>
      <c r="F42" s="187">
        <v>160</v>
      </c>
      <c r="G42" s="192">
        <v>105.1</v>
      </c>
      <c r="H42" s="197">
        <v>105.1</v>
      </c>
      <c r="I42" s="201">
        <v>0</v>
      </c>
    </row>
    <row r="43" spans="1:9" s="169" customFormat="1" ht="15.75" customHeight="1">
      <c r="A43" s="174"/>
      <c r="B43" s="108"/>
      <c r="C43" s="108"/>
      <c r="D43" s="108"/>
      <c r="E43" s="108"/>
      <c r="F43" s="187"/>
      <c r="G43" s="192"/>
      <c r="H43" s="197"/>
      <c r="I43" s="201"/>
    </row>
    <row r="44" spans="1:9" s="168" customFormat="1" ht="15.75" customHeight="1">
      <c r="A44" s="174"/>
      <c r="B44" s="499" t="s">
        <v>33</v>
      </c>
      <c r="C44" s="499"/>
      <c r="D44" s="499"/>
      <c r="E44" s="499"/>
      <c r="F44" s="187">
        <v>394</v>
      </c>
      <c r="G44" s="192">
        <v>99.3</v>
      </c>
      <c r="H44" s="197">
        <v>104.9</v>
      </c>
      <c r="I44" s="201">
        <v>5.6</v>
      </c>
    </row>
    <row r="45" spans="1:9" s="168" customFormat="1" ht="15.75" customHeight="1">
      <c r="A45" s="174"/>
      <c r="B45" s="108"/>
      <c r="C45" s="108"/>
      <c r="D45" s="492" t="s">
        <v>126</v>
      </c>
      <c r="E45" s="492"/>
      <c r="F45" s="187">
        <v>135</v>
      </c>
      <c r="G45" s="192">
        <v>94.5</v>
      </c>
      <c r="H45" s="197">
        <v>95.2</v>
      </c>
      <c r="I45" s="201">
        <v>0.8</v>
      </c>
    </row>
    <row r="46" spans="1:9" s="168" customFormat="1" ht="15.75" customHeight="1">
      <c r="A46" s="174"/>
      <c r="B46" s="108"/>
      <c r="C46" s="108"/>
      <c r="D46" s="492" t="s">
        <v>195</v>
      </c>
      <c r="E46" s="492"/>
      <c r="F46" s="187">
        <v>34</v>
      </c>
      <c r="G46" s="192">
        <v>96.4</v>
      </c>
      <c r="H46" s="197">
        <v>100.9</v>
      </c>
      <c r="I46" s="201">
        <v>4.5999999999999996</v>
      </c>
    </row>
    <row r="47" spans="1:9" s="168" customFormat="1" ht="15.75" customHeight="1">
      <c r="A47" s="174"/>
      <c r="B47" s="108"/>
      <c r="C47" s="108"/>
      <c r="D47" s="492" t="s">
        <v>198</v>
      </c>
      <c r="E47" s="492"/>
      <c r="F47" s="187">
        <v>25</v>
      </c>
      <c r="G47" s="192">
        <v>101.7</v>
      </c>
      <c r="H47" s="197">
        <v>111.2</v>
      </c>
      <c r="I47" s="201">
        <v>9.3000000000000007</v>
      </c>
    </row>
    <row r="48" spans="1:9" s="168" customFormat="1" ht="15.75" customHeight="1">
      <c r="A48" s="174"/>
      <c r="B48" s="108"/>
      <c r="C48" s="108"/>
      <c r="D48" s="492" t="s">
        <v>159</v>
      </c>
      <c r="E48" s="492"/>
      <c r="F48" s="187">
        <v>73</v>
      </c>
      <c r="G48" s="192">
        <v>102.2</v>
      </c>
      <c r="H48" s="197">
        <v>118.8</v>
      </c>
      <c r="I48" s="201">
        <v>16.2</v>
      </c>
    </row>
    <row r="49" spans="1:9" s="168" customFormat="1" ht="15.75" customHeight="1">
      <c r="A49" s="174"/>
      <c r="B49" s="108"/>
      <c r="C49" s="108"/>
      <c r="D49" s="492" t="s">
        <v>199</v>
      </c>
      <c r="E49" s="492"/>
      <c r="F49" s="187">
        <v>107</v>
      </c>
      <c r="G49" s="192">
        <v>103.5</v>
      </c>
      <c r="H49" s="197">
        <v>107.7</v>
      </c>
      <c r="I49" s="201">
        <v>4</v>
      </c>
    </row>
    <row r="50" spans="1:9" ht="15.75" customHeight="1">
      <c r="A50" s="174"/>
      <c r="B50" s="108"/>
      <c r="C50" s="108"/>
      <c r="D50" s="492" t="s">
        <v>201</v>
      </c>
      <c r="E50" s="492"/>
      <c r="F50" s="187">
        <v>19</v>
      </c>
      <c r="G50" s="192">
        <v>100</v>
      </c>
      <c r="H50" s="197">
        <v>102.3</v>
      </c>
      <c r="I50" s="201">
        <v>2.2999999999999998</v>
      </c>
    </row>
    <row r="51" spans="1:9" ht="14.5" customHeight="1">
      <c r="A51" s="175"/>
      <c r="B51" s="180"/>
      <c r="C51" s="180"/>
      <c r="D51" s="180"/>
      <c r="E51" s="180"/>
      <c r="F51" s="188"/>
      <c r="G51" s="193"/>
      <c r="H51" s="198"/>
      <c r="I51" s="202"/>
    </row>
    <row r="52" spans="1:9" ht="14.5" customHeight="1">
      <c r="C52" s="165" t="s">
        <v>205</v>
      </c>
    </row>
  </sheetData>
  <mergeCells count="41">
    <mergeCell ref="B6:E6"/>
    <mergeCell ref="C7:E7"/>
    <mergeCell ref="C8:E8"/>
    <mergeCell ref="C9:E9"/>
    <mergeCell ref="C10:E10"/>
    <mergeCell ref="C11:E11"/>
    <mergeCell ref="B13:E13"/>
    <mergeCell ref="C14:E14"/>
    <mergeCell ref="C15:E15"/>
    <mergeCell ref="D16:E16"/>
    <mergeCell ref="D17:E17"/>
    <mergeCell ref="D19:E19"/>
    <mergeCell ref="D20:E20"/>
    <mergeCell ref="D21:E21"/>
    <mergeCell ref="D23:E23"/>
    <mergeCell ref="D25:E25"/>
    <mergeCell ref="D26:E26"/>
    <mergeCell ref="D27:E27"/>
    <mergeCell ref="D28:E28"/>
    <mergeCell ref="D29:E29"/>
    <mergeCell ref="D30:E30"/>
    <mergeCell ref="B32:E32"/>
    <mergeCell ref="C33:E33"/>
    <mergeCell ref="D34:E34"/>
    <mergeCell ref="D36:E36"/>
    <mergeCell ref="I3:I5"/>
    <mergeCell ref="D49:E49"/>
    <mergeCell ref="D50:E50"/>
    <mergeCell ref="F3:F5"/>
    <mergeCell ref="G3:G5"/>
    <mergeCell ref="H3:H5"/>
    <mergeCell ref="B44:E44"/>
    <mergeCell ref="D45:E45"/>
    <mergeCell ref="D46:E46"/>
    <mergeCell ref="D47:E47"/>
    <mergeCell ref="D48:E48"/>
    <mergeCell ref="B38:E38"/>
    <mergeCell ref="D39:E39"/>
    <mergeCell ref="D40:E40"/>
    <mergeCell ref="D41:E41"/>
    <mergeCell ref="D42:E42"/>
  </mergeCells>
  <phoneticPr fontId="20"/>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52"/>
  <sheetViews>
    <sheetView showGridLines="0" view="pageBreakPreview" zoomScaleSheetLayoutView="100" workbookViewId="0">
      <selection activeCell="E1" sqref="E1"/>
    </sheetView>
  </sheetViews>
  <sheetFormatPr defaultColWidth="9" defaultRowHeight="14.5" customHeight="1"/>
  <cols>
    <col min="1" max="1" width="1.90625" style="165" customWidth="1"/>
    <col min="2" max="4" width="1.90625" style="203" customWidth="1"/>
    <col min="5" max="5" width="21.90625" style="203" customWidth="1"/>
    <col min="6" max="6" width="10.6328125" style="166" customWidth="1"/>
    <col min="7" max="9" width="15.6328125" style="167" customWidth="1"/>
    <col min="10" max="10" width="9" style="167" bestFit="1"/>
    <col min="11" max="16384" width="9" style="167"/>
  </cols>
  <sheetData>
    <row r="1" spans="1:9" ht="20.149999999999999" customHeight="1">
      <c r="A1" s="204" t="s">
        <v>210</v>
      </c>
      <c r="B1" s="208"/>
      <c r="C1" s="208"/>
      <c r="D1" s="208"/>
      <c r="F1" s="186"/>
      <c r="G1" s="189"/>
      <c r="H1" s="194"/>
      <c r="I1" s="224"/>
    </row>
    <row r="2" spans="1:9" ht="17.149999999999999" customHeight="1">
      <c r="B2" s="209"/>
      <c r="C2" s="208"/>
      <c r="D2" s="208"/>
      <c r="E2" s="208"/>
      <c r="F2" s="186"/>
      <c r="G2" s="190"/>
      <c r="H2" s="195"/>
      <c r="I2" s="225" t="s">
        <v>11</v>
      </c>
    </row>
    <row r="3" spans="1:9" s="168" customFormat="1" ht="13.5" customHeight="1">
      <c r="A3" s="170"/>
      <c r="B3" s="210"/>
      <c r="C3" s="210"/>
      <c r="D3" s="210"/>
      <c r="E3" s="215"/>
      <c r="F3" s="493" t="s">
        <v>181</v>
      </c>
      <c r="G3" s="489" t="s">
        <v>10</v>
      </c>
      <c r="H3" s="496" t="s">
        <v>309</v>
      </c>
      <c r="I3" s="489" t="s">
        <v>310</v>
      </c>
    </row>
    <row r="4" spans="1:9" s="168" customFormat="1" ht="13.5" customHeight="1">
      <c r="A4" s="205"/>
      <c r="B4" s="199"/>
      <c r="C4" s="199"/>
      <c r="D4" s="199"/>
      <c r="E4" s="216"/>
      <c r="F4" s="494"/>
      <c r="G4" s="490"/>
      <c r="H4" s="497"/>
      <c r="I4" s="490"/>
    </row>
    <row r="5" spans="1:9" s="168" customFormat="1" ht="13.5" customHeight="1">
      <c r="A5" s="206"/>
      <c r="B5" s="211"/>
      <c r="C5" s="211"/>
      <c r="D5" s="211"/>
      <c r="E5" s="217"/>
      <c r="F5" s="495"/>
      <c r="G5" s="491"/>
      <c r="H5" s="498"/>
      <c r="I5" s="491"/>
    </row>
    <row r="6" spans="1:9" s="169" customFormat="1" ht="15.75" customHeight="1">
      <c r="A6" s="207"/>
      <c r="B6" s="501" t="s">
        <v>197</v>
      </c>
      <c r="C6" s="501"/>
      <c r="D6" s="501"/>
      <c r="E6" s="501"/>
      <c r="F6" s="220">
        <v>353</v>
      </c>
      <c r="G6" s="191">
        <v>99.7</v>
      </c>
      <c r="H6" s="196">
        <v>102.4</v>
      </c>
      <c r="I6" s="226">
        <v>2.7</v>
      </c>
    </row>
    <row r="7" spans="1:9" s="168" customFormat="1" ht="15.75" customHeight="1">
      <c r="A7" s="171"/>
      <c r="B7" s="108"/>
      <c r="C7" s="108"/>
      <c r="D7" s="492" t="s">
        <v>107</v>
      </c>
      <c r="E7" s="492"/>
      <c r="F7" s="187">
        <v>147</v>
      </c>
      <c r="G7" s="192">
        <v>99.5</v>
      </c>
      <c r="H7" s="197">
        <v>101.2</v>
      </c>
      <c r="I7" s="227">
        <v>1.7</v>
      </c>
    </row>
    <row r="8" spans="1:9" s="168" customFormat="1" ht="15.75" customHeight="1">
      <c r="A8" s="171"/>
      <c r="B8" s="108"/>
      <c r="C8" s="108"/>
      <c r="D8" s="108"/>
      <c r="E8" s="108" t="s">
        <v>213</v>
      </c>
      <c r="F8" s="187">
        <v>5</v>
      </c>
      <c r="G8" s="192">
        <v>95.9</v>
      </c>
      <c r="H8" s="197">
        <v>102.2</v>
      </c>
      <c r="I8" s="227">
        <v>6.6</v>
      </c>
    </row>
    <row r="9" spans="1:9" s="168" customFormat="1" ht="15.75" customHeight="1">
      <c r="A9" s="171"/>
      <c r="B9" s="108"/>
      <c r="C9" s="108"/>
      <c r="D9" s="108"/>
      <c r="E9" s="108" t="s">
        <v>46</v>
      </c>
      <c r="F9" s="187">
        <v>142</v>
      </c>
      <c r="G9" s="192">
        <v>99.6</v>
      </c>
      <c r="H9" s="197">
        <v>101.1</v>
      </c>
      <c r="I9" s="227">
        <v>1.5</v>
      </c>
    </row>
    <row r="10" spans="1:9" s="168" customFormat="1" ht="15.75" customHeight="1">
      <c r="A10" s="171"/>
      <c r="B10" s="108"/>
      <c r="C10" s="181"/>
      <c r="D10" s="492" t="s">
        <v>214</v>
      </c>
      <c r="E10" s="492"/>
      <c r="F10" s="187">
        <v>111</v>
      </c>
      <c r="G10" s="192">
        <v>99.9</v>
      </c>
      <c r="H10" s="197">
        <v>104.9</v>
      </c>
      <c r="I10" s="227">
        <v>5</v>
      </c>
    </row>
    <row r="11" spans="1:9" s="168" customFormat="1" ht="15.75" customHeight="1">
      <c r="A11" s="171"/>
      <c r="B11" s="108"/>
      <c r="C11" s="108"/>
      <c r="D11" s="108"/>
      <c r="E11" s="108" t="s">
        <v>215</v>
      </c>
      <c r="F11" s="187">
        <v>73</v>
      </c>
      <c r="G11" s="192">
        <v>98.1</v>
      </c>
      <c r="H11" s="197">
        <v>106</v>
      </c>
      <c r="I11" s="227">
        <v>8</v>
      </c>
    </row>
    <row r="12" spans="1:9" s="169" customFormat="1" ht="15.75" customHeight="1">
      <c r="A12" s="171"/>
      <c r="B12" s="212"/>
      <c r="C12" s="108"/>
      <c r="D12" s="108"/>
      <c r="E12" s="108" t="s">
        <v>90</v>
      </c>
      <c r="F12" s="187">
        <v>38</v>
      </c>
      <c r="G12" s="192">
        <v>103.3</v>
      </c>
      <c r="H12" s="197">
        <v>102.8</v>
      </c>
      <c r="I12" s="227">
        <v>-0.5</v>
      </c>
    </row>
    <row r="13" spans="1:9" s="168" customFormat="1" ht="15.75" customHeight="1">
      <c r="A13" s="171"/>
      <c r="B13" s="108"/>
      <c r="C13" s="108"/>
      <c r="D13" s="492" t="s">
        <v>187</v>
      </c>
      <c r="E13" s="492"/>
      <c r="F13" s="187">
        <v>49</v>
      </c>
      <c r="G13" s="192">
        <v>100</v>
      </c>
      <c r="H13" s="197">
        <v>97.9</v>
      </c>
      <c r="I13" s="227">
        <v>-2.1</v>
      </c>
    </row>
    <row r="14" spans="1:9" s="168" customFormat="1" ht="15.75" customHeight="1">
      <c r="A14" s="171"/>
      <c r="B14" s="108"/>
      <c r="C14" s="108"/>
      <c r="D14" s="507" t="s">
        <v>216</v>
      </c>
      <c r="E14" s="507"/>
      <c r="F14" s="187">
        <v>27</v>
      </c>
      <c r="G14" s="192">
        <v>97.9</v>
      </c>
      <c r="H14" s="197">
        <v>101.5</v>
      </c>
      <c r="I14" s="227">
        <v>3.7</v>
      </c>
    </row>
    <row r="15" spans="1:9" s="168" customFormat="1" ht="15.75" customHeight="1">
      <c r="A15" s="171"/>
      <c r="B15" s="108"/>
      <c r="C15" s="108"/>
      <c r="D15" s="492" t="s">
        <v>44</v>
      </c>
      <c r="E15" s="492"/>
      <c r="F15" s="187">
        <v>19</v>
      </c>
      <c r="G15" s="192">
        <v>101.1</v>
      </c>
      <c r="H15" s="197">
        <v>109.5</v>
      </c>
      <c r="I15" s="227">
        <v>8.3000000000000007</v>
      </c>
    </row>
    <row r="16" spans="1:9" s="168" customFormat="1" ht="15.75" customHeight="1">
      <c r="A16" s="171"/>
      <c r="B16" s="108"/>
      <c r="C16" s="108"/>
      <c r="D16" s="108"/>
      <c r="E16" s="108"/>
      <c r="F16" s="187"/>
      <c r="G16" s="192"/>
      <c r="H16" s="197"/>
      <c r="I16" s="227"/>
    </row>
    <row r="17" spans="1:9" s="168" customFormat="1" ht="15.75" customHeight="1">
      <c r="A17" s="171"/>
      <c r="B17" s="499" t="s">
        <v>218</v>
      </c>
      <c r="C17" s="499"/>
      <c r="D17" s="499"/>
      <c r="E17" s="499"/>
      <c r="F17" s="187">
        <v>533</v>
      </c>
      <c r="G17" s="192">
        <v>99.6</v>
      </c>
      <c r="H17" s="197">
        <v>99.2</v>
      </c>
      <c r="I17" s="227">
        <v>-0.4</v>
      </c>
    </row>
    <row r="18" spans="1:9" s="168" customFormat="1" ht="15.75" customHeight="1">
      <c r="A18" s="171"/>
      <c r="B18" s="108"/>
      <c r="C18" s="108"/>
      <c r="D18" s="492" t="s">
        <v>194</v>
      </c>
      <c r="E18" s="492"/>
      <c r="F18" s="187">
        <v>124</v>
      </c>
      <c r="G18" s="192">
        <v>100.4</v>
      </c>
      <c r="H18" s="197">
        <v>100.9</v>
      </c>
      <c r="I18" s="227">
        <v>0.5</v>
      </c>
    </row>
    <row r="19" spans="1:9" s="168" customFormat="1" ht="15.75" customHeight="1">
      <c r="A19" s="171"/>
      <c r="B19" s="108"/>
      <c r="C19" s="108"/>
      <c r="D19" s="492" t="s">
        <v>64</v>
      </c>
      <c r="E19" s="492"/>
      <c r="F19" s="187">
        <v>95</v>
      </c>
      <c r="G19" s="192">
        <v>99.1</v>
      </c>
      <c r="H19" s="197">
        <v>99.6</v>
      </c>
      <c r="I19" s="227">
        <v>0.5</v>
      </c>
    </row>
    <row r="20" spans="1:9" s="168" customFormat="1" ht="15.75" customHeight="1">
      <c r="A20" s="171"/>
      <c r="B20" s="108"/>
      <c r="C20" s="108"/>
      <c r="D20" s="492" t="s">
        <v>0</v>
      </c>
      <c r="E20" s="492"/>
      <c r="F20" s="187">
        <v>313</v>
      </c>
      <c r="G20" s="192">
        <v>99.5</v>
      </c>
      <c r="H20" s="197">
        <v>98.5</v>
      </c>
      <c r="I20" s="227">
        <v>-1</v>
      </c>
    </row>
    <row r="21" spans="1:9" s="168" customFormat="1" ht="15.75" customHeight="1">
      <c r="A21" s="171"/>
      <c r="B21" s="108"/>
      <c r="C21" s="108"/>
      <c r="D21" s="108"/>
      <c r="E21" s="108"/>
      <c r="F21" s="187"/>
      <c r="G21" s="192"/>
      <c r="H21" s="197"/>
      <c r="I21" s="227"/>
    </row>
    <row r="22" spans="1:9" s="168" customFormat="1" ht="15.75" customHeight="1">
      <c r="A22" s="171"/>
      <c r="B22" s="499" t="s">
        <v>209</v>
      </c>
      <c r="C22" s="499"/>
      <c r="D22" s="499"/>
      <c r="E22" s="499"/>
      <c r="F22" s="187">
        <v>1493</v>
      </c>
      <c r="G22" s="192">
        <v>92.9</v>
      </c>
      <c r="H22" s="197">
        <v>93.4</v>
      </c>
      <c r="I22" s="227">
        <v>0.6</v>
      </c>
    </row>
    <row r="23" spans="1:9" s="168" customFormat="1" ht="15.75" customHeight="1">
      <c r="A23" s="171"/>
      <c r="B23" s="108"/>
      <c r="C23" s="108"/>
      <c r="D23" s="492" t="s">
        <v>176</v>
      </c>
      <c r="E23" s="492"/>
      <c r="F23" s="187">
        <v>146</v>
      </c>
      <c r="G23" s="192">
        <v>100.3</v>
      </c>
      <c r="H23" s="197">
        <v>100.4</v>
      </c>
      <c r="I23" s="227">
        <v>0</v>
      </c>
    </row>
    <row r="24" spans="1:9" s="168" customFormat="1" ht="15.75" customHeight="1">
      <c r="A24" s="171"/>
      <c r="B24" s="108"/>
      <c r="C24" s="108"/>
      <c r="D24" s="492" t="s">
        <v>5</v>
      </c>
      <c r="E24" s="492"/>
      <c r="F24" s="187">
        <v>888</v>
      </c>
      <c r="G24" s="192">
        <v>103.3</v>
      </c>
      <c r="H24" s="197">
        <v>104.4</v>
      </c>
      <c r="I24" s="227">
        <v>1.1000000000000001</v>
      </c>
    </row>
    <row r="25" spans="1:9" s="168" customFormat="1" ht="15.75" customHeight="1">
      <c r="A25" s="171"/>
      <c r="B25" s="108"/>
      <c r="C25" s="108"/>
      <c r="D25" s="492" t="s">
        <v>221</v>
      </c>
      <c r="E25" s="492"/>
      <c r="F25" s="187">
        <v>459</v>
      </c>
      <c r="G25" s="192">
        <v>70.3</v>
      </c>
      <c r="H25" s="197">
        <v>69.8</v>
      </c>
      <c r="I25" s="227">
        <v>-0.8</v>
      </c>
    </row>
    <row r="26" spans="1:9" s="168" customFormat="1" ht="15.75" customHeight="1">
      <c r="A26" s="171"/>
      <c r="B26" s="108"/>
      <c r="C26" s="108"/>
      <c r="D26" s="108"/>
      <c r="E26" s="108"/>
      <c r="F26" s="187"/>
      <c r="G26" s="192"/>
      <c r="H26" s="197"/>
      <c r="I26" s="227"/>
    </row>
    <row r="27" spans="1:9" s="168" customFormat="1" ht="15.75" customHeight="1">
      <c r="A27" s="171"/>
      <c r="B27" s="499" t="s">
        <v>110</v>
      </c>
      <c r="C27" s="499"/>
      <c r="D27" s="499"/>
      <c r="E27" s="499"/>
      <c r="F27" s="187">
        <v>231</v>
      </c>
      <c r="G27" s="192">
        <v>100.6</v>
      </c>
      <c r="H27" s="197">
        <v>101.1</v>
      </c>
      <c r="I27" s="227">
        <v>0.5</v>
      </c>
    </row>
    <row r="28" spans="1:9" s="168" customFormat="1" ht="15.75" customHeight="1">
      <c r="A28" s="171"/>
      <c r="B28" s="108"/>
      <c r="C28" s="108"/>
      <c r="D28" s="492" t="s">
        <v>69</v>
      </c>
      <c r="E28" s="492"/>
      <c r="F28" s="187">
        <v>137</v>
      </c>
      <c r="G28" s="192">
        <v>99.6</v>
      </c>
      <c r="H28" s="197">
        <v>99.9</v>
      </c>
      <c r="I28" s="227">
        <v>0.4</v>
      </c>
    </row>
    <row r="29" spans="1:9" s="169" customFormat="1" ht="15.75" customHeight="1">
      <c r="A29" s="171"/>
      <c r="B29" s="213"/>
      <c r="C29" s="213"/>
      <c r="D29" s="492" t="s">
        <v>223</v>
      </c>
      <c r="E29" s="492"/>
      <c r="F29" s="187">
        <v>8</v>
      </c>
      <c r="G29" s="192">
        <v>100.3</v>
      </c>
      <c r="H29" s="197">
        <v>104.2</v>
      </c>
      <c r="I29" s="227">
        <v>3.8</v>
      </c>
    </row>
    <row r="30" spans="1:9" s="168" customFormat="1" ht="15.75" customHeight="1">
      <c r="A30" s="171"/>
      <c r="B30" s="108"/>
      <c r="C30" s="108"/>
      <c r="D30" s="492" t="s">
        <v>224</v>
      </c>
      <c r="E30" s="492"/>
      <c r="F30" s="187">
        <v>86</v>
      </c>
      <c r="G30" s="192">
        <v>102.2</v>
      </c>
      <c r="H30" s="197">
        <v>102.7</v>
      </c>
      <c r="I30" s="227">
        <v>0.4</v>
      </c>
    </row>
    <row r="31" spans="1:9" s="168" customFormat="1" ht="15.75" customHeight="1">
      <c r="A31" s="171"/>
      <c r="B31" s="108"/>
      <c r="C31" s="108"/>
      <c r="D31" s="108"/>
      <c r="E31" s="108"/>
      <c r="F31" s="187"/>
      <c r="G31" s="192"/>
      <c r="H31" s="197"/>
      <c r="I31" s="227"/>
    </row>
    <row r="32" spans="1:9" s="168" customFormat="1" ht="15.75" customHeight="1">
      <c r="A32" s="171"/>
      <c r="B32" s="499" t="s">
        <v>225</v>
      </c>
      <c r="C32" s="499"/>
      <c r="D32" s="499"/>
      <c r="E32" s="499"/>
      <c r="F32" s="187">
        <v>895</v>
      </c>
      <c r="G32" s="192">
        <v>101.4</v>
      </c>
      <c r="H32" s="197">
        <v>103.5</v>
      </c>
      <c r="I32" s="227">
        <v>2.1</v>
      </c>
    </row>
    <row r="33" spans="1:9" s="168" customFormat="1" ht="15.75" customHeight="1">
      <c r="A33" s="171"/>
      <c r="B33" s="108"/>
      <c r="C33" s="108"/>
      <c r="D33" s="492" t="s">
        <v>227</v>
      </c>
      <c r="E33" s="492"/>
      <c r="F33" s="187">
        <v>98</v>
      </c>
      <c r="G33" s="192">
        <v>99.5</v>
      </c>
      <c r="H33" s="197">
        <v>103.8</v>
      </c>
      <c r="I33" s="227">
        <v>4.4000000000000004</v>
      </c>
    </row>
    <row r="34" spans="1:9" s="168" customFormat="1" ht="15.75" customHeight="1">
      <c r="A34" s="171"/>
      <c r="B34" s="108"/>
      <c r="C34" s="108"/>
      <c r="D34" s="492" t="s">
        <v>190</v>
      </c>
      <c r="E34" s="492"/>
      <c r="F34" s="187">
        <v>196</v>
      </c>
      <c r="G34" s="192">
        <v>99.7</v>
      </c>
      <c r="H34" s="197">
        <v>104.7</v>
      </c>
      <c r="I34" s="227">
        <v>5.0999999999999996</v>
      </c>
    </row>
    <row r="35" spans="1:9" s="169" customFormat="1" ht="15.75" customHeight="1">
      <c r="A35" s="171"/>
      <c r="B35" s="213"/>
      <c r="C35" s="213"/>
      <c r="D35" s="492" t="s">
        <v>92</v>
      </c>
      <c r="E35" s="492"/>
      <c r="F35" s="187">
        <v>118</v>
      </c>
      <c r="G35" s="192">
        <v>102.6</v>
      </c>
      <c r="H35" s="197">
        <v>103.4</v>
      </c>
      <c r="I35" s="227">
        <v>0.8</v>
      </c>
    </row>
    <row r="36" spans="1:9" s="168" customFormat="1" ht="15.75" customHeight="1">
      <c r="A36" s="171"/>
      <c r="B36" s="108"/>
      <c r="C36" s="108"/>
      <c r="D36" s="492" t="s">
        <v>228</v>
      </c>
      <c r="E36" s="492"/>
      <c r="F36" s="187">
        <v>483</v>
      </c>
      <c r="G36" s="192">
        <v>102.1</v>
      </c>
      <c r="H36" s="197">
        <v>102.9</v>
      </c>
      <c r="I36" s="227">
        <v>0.8</v>
      </c>
    </row>
    <row r="37" spans="1:9" s="168" customFormat="1" ht="15.75" customHeight="1">
      <c r="A37" s="171"/>
      <c r="B37" s="108"/>
      <c r="C37" s="108"/>
      <c r="D37" s="108"/>
      <c r="E37" s="108"/>
      <c r="F37" s="187"/>
      <c r="G37" s="192"/>
      <c r="H37" s="197"/>
      <c r="I37" s="227"/>
    </row>
    <row r="38" spans="1:9" s="168" customFormat="1" ht="15.75" customHeight="1">
      <c r="A38" s="171"/>
      <c r="B38" s="499" t="s">
        <v>229</v>
      </c>
      <c r="C38" s="499"/>
      <c r="D38" s="499"/>
      <c r="E38" s="499"/>
      <c r="F38" s="187">
        <v>613</v>
      </c>
      <c r="G38" s="192">
        <v>101.9</v>
      </c>
      <c r="H38" s="197">
        <v>102.7</v>
      </c>
      <c r="I38" s="227">
        <v>0.8</v>
      </c>
    </row>
    <row r="39" spans="1:9" s="168" customFormat="1" ht="15.75" customHeight="1">
      <c r="A39" s="171"/>
      <c r="B39" s="108"/>
      <c r="C39" s="108"/>
      <c r="D39" s="492" t="s">
        <v>230</v>
      </c>
      <c r="E39" s="492"/>
      <c r="F39" s="187">
        <v>105</v>
      </c>
      <c r="G39" s="192">
        <v>102</v>
      </c>
      <c r="H39" s="197">
        <v>102.3</v>
      </c>
      <c r="I39" s="227">
        <v>0.3</v>
      </c>
    </row>
    <row r="40" spans="1:9" s="168" customFormat="1" ht="15.75" customHeight="1">
      <c r="A40" s="171"/>
      <c r="B40" s="108"/>
      <c r="C40" s="108"/>
      <c r="D40" s="492" t="s">
        <v>232</v>
      </c>
      <c r="E40" s="492"/>
      <c r="F40" s="187">
        <v>151</v>
      </c>
      <c r="G40" s="192">
        <v>99.8</v>
      </c>
      <c r="H40" s="197">
        <v>99.4</v>
      </c>
      <c r="I40" s="227">
        <v>-0.4</v>
      </c>
    </row>
    <row r="41" spans="1:9" s="168" customFormat="1" ht="15.75" customHeight="1">
      <c r="A41" s="171"/>
      <c r="B41" s="108"/>
      <c r="C41" s="108"/>
      <c r="D41" s="492" t="s">
        <v>234</v>
      </c>
      <c r="E41" s="492"/>
      <c r="F41" s="187">
        <v>72</v>
      </c>
      <c r="G41" s="192">
        <v>103.4</v>
      </c>
      <c r="H41" s="197">
        <v>107.1</v>
      </c>
      <c r="I41" s="227">
        <v>3.6</v>
      </c>
    </row>
    <row r="42" spans="1:9" s="169" customFormat="1" ht="15.75" customHeight="1">
      <c r="A42" s="171"/>
      <c r="B42" s="213"/>
      <c r="C42" s="213"/>
      <c r="D42" s="492" t="s">
        <v>236</v>
      </c>
      <c r="E42" s="492"/>
      <c r="F42" s="187">
        <v>33</v>
      </c>
      <c r="G42" s="192">
        <v>110.2</v>
      </c>
      <c r="H42" s="197">
        <v>113.8</v>
      </c>
      <c r="I42" s="227">
        <v>3.3</v>
      </c>
    </row>
    <row r="43" spans="1:9" s="168" customFormat="1" ht="15.75" customHeight="1">
      <c r="A43" s="171"/>
      <c r="B43" s="108"/>
      <c r="C43" s="108"/>
      <c r="D43" s="492" t="s">
        <v>106</v>
      </c>
      <c r="E43" s="492"/>
      <c r="F43" s="187">
        <v>252</v>
      </c>
      <c r="G43" s="192">
        <v>101.6</v>
      </c>
      <c r="H43" s="197">
        <v>102.1</v>
      </c>
      <c r="I43" s="227">
        <v>0.5</v>
      </c>
    </row>
    <row r="44" spans="1:9" s="168" customFormat="1" ht="15.75" customHeight="1">
      <c r="A44" s="171"/>
      <c r="B44" s="108"/>
      <c r="C44" s="108"/>
      <c r="D44" s="108"/>
      <c r="E44" s="108"/>
      <c r="F44" s="187"/>
      <c r="G44" s="192"/>
      <c r="H44" s="197"/>
      <c r="I44" s="227"/>
    </row>
    <row r="45" spans="1:9" s="168" customFormat="1" ht="15.75" customHeight="1">
      <c r="A45" s="505"/>
      <c r="B45" s="108" t="s">
        <v>237</v>
      </c>
      <c r="C45" s="108"/>
      <c r="D45" s="108"/>
      <c r="E45" s="218"/>
      <c r="F45" s="187"/>
      <c r="G45" s="192"/>
      <c r="H45" s="197"/>
      <c r="I45" s="227"/>
    </row>
    <row r="46" spans="1:9" s="168" customFormat="1" ht="15.75" customHeight="1">
      <c r="A46" s="505"/>
      <c r="B46" s="492" t="s">
        <v>238</v>
      </c>
      <c r="C46" s="492"/>
      <c r="D46" s="492"/>
      <c r="E46" s="506"/>
      <c r="F46" s="187">
        <v>320</v>
      </c>
      <c r="G46" s="192">
        <v>100.5</v>
      </c>
      <c r="H46" s="197">
        <v>101.1</v>
      </c>
      <c r="I46" s="227">
        <v>0.6</v>
      </c>
    </row>
    <row r="47" spans="1:9" s="168" customFormat="1" ht="15.75" customHeight="1">
      <c r="A47" s="505"/>
      <c r="B47" s="492" t="s">
        <v>239</v>
      </c>
      <c r="C47" s="492"/>
      <c r="D47" s="492"/>
      <c r="E47" s="506"/>
      <c r="F47" s="187">
        <v>728</v>
      </c>
      <c r="G47" s="192">
        <v>107.3</v>
      </c>
      <c r="H47" s="197">
        <v>126.2</v>
      </c>
      <c r="I47" s="227">
        <v>17.7</v>
      </c>
    </row>
    <row r="48" spans="1:9" s="168" customFormat="1" ht="15.75" customHeight="1">
      <c r="A48" s="505"/>
      <c r="B48" s="492" t="s">
        <v>240</v>
      </c>
      <c r="C48" s="492"/>
      <c r="D48" s="492"/>
      <c r="E48" s="506"/>
      <c r="F48" s="187">
        <v>503</v>
      </c>
      <c r="G48" s="192">
        <v>73.8</v>
      </c>
      <c r="H48" s="197">
        <v>70.8</v>
      </c>
      <c r="I48" s="227">
        <v>-4</v>
      </c>
    </row>
    <row r="49" spans="1:9" s="168" customFormat="1" ht="15.75" customHeight="1">
      <c r="A49" s="505"/>
      <c r="B49" s="492" t="s">
        <v>241</v>
      </c>
      <c r="C49" s="492"/>
      <c r="D49" s="492"/>
      <c r="E49" s="506"/>
      <c r="F49" s="187">
        <v>937</v>
      </c>
      <c r="G49" s="192">
        <v>101.3</v>
      </c>
      <c r="H49" s="197">
        <v>103.2</v>
      </c>
      <c r="I49" s="227">
        <v>1.9</v>
      </c>
    </row>
    <row r="50" spans="1:9" s="168" customFormat="1" ht="15.75" customHeight="1">
      <c r="A50" s="505"/>
      <c r="B50" s="108"/>
      <c r="C50" s="108"/>
      <c r="D50" s="108"/>
      <c r="E50" s="218"/>
      <c r="F50" s="187"/>
      <c r="G50" s="192"/>
      <c r="H50" s="197"/>
      <c r="I50" s="227"/>
    </row>
    <row r="51" spans="1:9" ht="15.75" customHeight="1">
      <c r="A51" s="175"/>
      <c r="B51" s="214"/>
      <c r="C51" s="214"/>
      <c r="D51" s="214"/>
      <c r="E51" s="219"/>
      <c r="F51" s="221"/>
      <c r="G51" s="222"/>
      <c r="H51" s="223"/>
      <c r="I51" s="228"/>
    </row>
    <row r="52" spans="1:9" ht="14.5" customHeight="1">
      <c r="B52" s="208" t="s">
        <v>242</v>
      </c>
      <c r="C52" s="208"/>
      <c r="D52" s="208"/>
      <c r="E52" s="208"/>
      <c r="F52" s="186"/>
      <c r="H52" s="195"/>
      <c r="I52" s="195"/>
    </row>
  </sheetData>
  <mergeCells count="38">
    <mergeCell ref="B6:E6"/>
    <mergeCell ref="D7:E7"/>
    <mergeCell ref="D10:E10"/>
    <mergeCell ref="D13:E13"/>
    <mergeCell ref="D14:E14"/>
    <mergeCell ref="D15:E15"/>
    <mergeCell ref="B17:E17"/>
    <mergeCell ref="D18:E18"/>
    <mergeCell ref="D19:E19"/>
    <mergeCell ref="D20:E20"/>
    <mergeCell ref="B22:E22"/>
    <mergeCell ref="D23:E23"/>
    <mergeCell ref="D24:E24"/>
    <mergeCell ref="D25:E25"/>
    <mergeCell ref="B27:E27"/>
    <mergeCell ref="B38:E38"/>
    <mergeCell ref="D39:E39"/>
    <mergeCell ref="D28:E28"/>
    <mergeCell ref="D29:E29"/>
    <mergeCell ref="D30:E30"/>
    <mergeCell ref="B32:E32"/>
    <mergeCell ref="D33:E33"/>
    <mergeCell ref="H3:H5"/>
    <mergeCell ref="I3:I5"/>
    <mergeCell ref="A45:A50"/>
    <mergeCell ref="B47:E47"/>
    <mergeCell ref="B48:E48"/>
    <mergeCell ref="B49:E49"/>
    <mergeCell ref="F3:F5"/>
    <mergeCell ref="G3:G5"/>
    <mergeCell ref="D40:E40"/>
    <mergeCell ref="D41:E41"/>
    <mergeCell ref="D42:E42"/>
    <mergeCell ref="D43:E43"/>
    <mergeCell ref="B46:E46"/>
    <mergeCell ref="D34:E34"/>
    <mergeCell ref="D35:E35"/>
    <mergeCell ref="D36:E36"/>
  </mergeCells>
  <phoneticPr fontId="20"/>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51"/>
  <sheetViews>
    <sheetView showGridLines="0" view="pageBreakPreview" zoomScaleSheetLayoutView="100" workbookViewId="0">
      <selection activeCell="E1" sqref="E1"/>
    </sheetView>
  </sheetViews>
  <sheetFormatPr defaultColWidth="9" defaultRowHeight="14.5" customHeight="1"/>
  <cols>
    <col min="1" max="4" width="1.90625" style="165" customWidth="1"/>
    <col min="5" max="5" width="22.08984375" style="165" customWidth="1"/>
    <col min="6" max="6" width="10.6328125" style="166" customWidth="1"/>
    <col min="7" max="9" width="15.6328125" style="167" customWidth="1"/>
    <col min="10" max="10" width="9" style="167" bestFit="1"/>
    <col min="11" max="16384" width="9" style="167"/>
  </cols>
  <sheetData>
    <row r="1" spans="1:9" ht="20.149999999999999" customHeight="1">
      <c r="B1" s="176"/>
      <c r="C1" s="176"/>
      <c r="D1" s="176"/>
      <c r="E1" s="176"/>
      <c r="F1" s="186"/>
      <c r="G1" s="189"/>
      <c r="H1" s="194"/>
      <c r="I1" s="199" t="s">
        <v>243</v>
      </c>
    </row>
    <row r="2" spans="1:9" ht="17.149999999999999" customHeight="1">
      <c r="B2" s="177"/>
      <c r="C2" s="176"/>
      <c r="D2" s="176"/>
      <c r="E2" s="176"/>
      <c r="F2" s="186"/>
      <c r="G2" s="190"/>
      <c r="H2" s="195"/>
      <c r="I2" s="195"/>
    </row>
    <row r="3" spans="1:9" s="168" customFormat="1" ht="13.5" customHeight="1">
      <c r="A3" s="170"/>
      <c r="B3" s="178"/>
      <c r="C3" s="178"/>
      <c r="D3" s="178"/>
      <c r="E3" s="182"/>
      <c r="F3" s="493" t="s">
        <v>181</v>
      </c>
      <c r="G3" s="489" t="s">
        <v>10</v>
      </c>
      <c r="H3" s="496" t="s">
        <v>309</v>
      </c>
      <c r="I3" s="489" t="s">
        <v>310</v>
      </c>
    </row>
    <row r="4" spans="1:9" s="168" customFormat="1" ht="13.5" customHeight="1">
      <c r="A4" s="171"/>
      <c r="B4" s="103"/>
      <c r="C4" s="103"/>
      <c r="D4" s="103"/>
      <c r="E4" s="183"/>
      <c r="F4" s="494"/>
      <c r="G4" s="490"/>
      <c r="H4" s="497"/>
      <c r="I4" s="490"/>
    </row>
    <row r="5" spans="1:9" s="168" customFormat="1" ht="13.5" customHeight="1">
      <c r="A5" s="172"/>
      <c r="B5" s="179"/>
      <c r="C5" s="179"/>
      <c r="D5" s="179"/>
      <c r="E5" s="184"/>
      <c r="F5" s="495"/>
      <c r="G5" s="491"/>
      <c r="H5" s="498"/>
      <c r="I5" s="491"/>
    </row>
    <row r="6" spans="1:9" s="169" customFormat="1" ht="15.75" customHeight="1">
      <c r="A6" s="173"/>
      <c r="B6" s="501" t="s">
        <v>77</v>
      </c>
      <c r="C6" s="501"/>
      <c r="D6" s="501"/>
      <c r="E6" s="501"/>
      <c r="F6" s="187">
        <v>10000</v>
      </c>
      <c r="G6" s="191">
        <v>100.5</v>
      </c>
      <c r="H6" s="196">
        <v>104</v>
      </c>
      <c r="I6" s="200">
        <v>3.5</v>
      </c>
    </row>
    <row r="7" spans="1:9" s="168" customFormat="1" ht="15.75" customHeight="1">
      <c r="A7" s="174"/>
      <c r="B7" s="108"/>
      <c r="C7" s="492" t="s">
        <v>72</v>
      </c>
      <c r="D7" s="492"/>
      <c r="E7" s="492"/>
      <c r="F7" s="187">
        <v>9609</v>
      </c>
      <c r="G7" s="192">
        <v>100.4</v>
      </c>
      <c r="H7" s="197">
        <v>103.8</v>
      </c>
      <c r="I7" s="201">
        <v>3.4</v>
      </c>
    </row>
    <row r="8" spans="1:9" s="168" customFormat="1" ht="15.75" customHeight="1">
      <c r="A8" s="174"/>
      <c r="B8" s="108"/>
      <c r="C8" s="492" t="s">
        <v>184</v>
      </c>
      <c r="D8" s="492"/>
      <c r="E8" s="492"/>
      <c r="F8" s="187">
        <v>8472</v>
      </c>
      <c r="G8" s="192">
        <v>99.8</v>
      </c>
      <c r="H8" s="197">
        <v>103.7</v>
      </c>
      <c r="I8" s="201">
        <v>3.9</v>
      </c>
    </row>
    <row r="9" spans="1:9" s="168" customFormat="1" ht="15.75" customHeight="1">
      <c r="A9" s="174"/>
      <c r="B9" s="108"/>
      <c r="C9" s="500" t="s">
        <v>186</v>
      </c>
      <c r="D9" s="502"/>
      <c r="E9" s="502"/>
      <c r="F9" s="187">
        <v>8081</v>
      </c>
      <c r="G9" s="192">
        <v>99.7</v>
      </c>
      <c r="H9" s="197">
        <v>103.4</v>
      </c>
      <c r="I9" s="201">
        <v>3.7</v>
      </c>
    </row>
    <row r="10" spans="1:9" s="168" customFormat="1" ht="15.75" customHeight="1">
      <c r="A10" s="174"/>
      <c r="B10" s="108"/>
      <c r="C10" s="500" t="s">
        <v>29</v>
      </c>
      <c r="D10" s="502"/>
      <c r="E10" s="508"/>
      <c r="F10" s="187">
        <v>8863</v>
      </c>
      <c r="G10" s="192">
        <v>99.7</v>
      </c>
      <c r="H10" s="197">
        <v>101.9</v>
      </c>
      <c r="I10" s="201">
        <v>2.2000000000000002</v>
      </c>
    </row>
    <row r="11" spans="1:9" s="168" customFormat="1" ht="15.75" customHeight="1">
      <c r="A11" s="174"/>
      <c r="B11" s="108"/>
      <c r="C11" s="500" t="s">
        <v>79</v>
      </c>
      <c r="D11" s="500"/>
      <c r="E11" s="500"/>
      <c r="F11" s="187">
        <v>6712</v>
      </c>
      <c r="G11" s="192">
        <v>99.5</v>
      </c>
      <c r="H11" s="197">
        <v>101</v>
      </c>
      <c r="I11" s="201">
        <v>1.5</v>
      </c>
    </row>
    <row r="12" spans="1:9" s="169" customFormat="1" ht="15.75" customHeight="1">
      <c r="A12" s="174"/>
      <c r="B12" s="108"/>
      <c r="C12" s="181"/>
      <c r="D12" s="181"/>
      <c r="E12" s="181"/>
      <c r="F12" s="187"/>
      <c r="G12" s="192"/>
      <c r="H12" s="197"/>
      <c r="I12" s="201"/>
    </row>
    <row r="13" spans="1:9" s="168" customFormat="1" ht="15.75" customHeight="1">
      <c r="A13" s="174"/>
      <c r="B13" s="499" t="s">
        <v>95</v>
      </c>
      <c r="C13" s="499"/>
      <c r="D13" s="499"/>
      <c r="E13" s="499"/>
      <c r="F13" s="187">
        <v>2621</v>
      </c>
      <c r="G13" s="192">
        <v>100.5</v>
      </c>
      <c r="H13" s="197">
        <v>105.2</v>
      </c>
      <c r="I13" s="201">
        <v>4.7</v>
      </c>
    </row>
    <row r="14" spans="1:9" s="168" customFormat="1" ht="15.75" customHeight="1">
      <c r="A14" s="174"/>
      <c r="B14" s="108"/>
      <c r="C14" s="492" t="s">
        <v>142</v>
      </c>
      <c r="D14" s="492"/>
      <c r="E14" s="492"/>
      <c r="F14" s="187">
        <v>391</v>
      </c>
      <c r="G14" s="192">
        <v>101.9</v>
      </c>
      <c r="H14" s="197">
        <v>109.1</v>
      </c>
      <c r="I14" s="201">
        <v>7.1</v>
      </c>
    </row>
    <row r="15" spans="1:9" s="168" customFormat="1" ht="15.75" customHeight="1">
      <c r="A15" s="174"/>
      <c r="B15" s="108"/>
      <c r="C15" s="492" t="s">
        <v>188</v>
      </c>
      <c r="D15" s="492"/>
      <c r="E15" s="492"/>
      <c r="F15" s="187">
        <v>2231</v>
      </c>
      <c r="G15" s="192">
        <v>100.2</v>
      </c>
      <c r="H15" s="197">
        <v>104.6</v>
      </c>
      <c r="I15" s="201">
        <v>4.3</v>
      </c>
    </row>
    <row r="16" spans="1:9" s="168" customFormat="1" ht="15.75" customHeight="1">
      <c r="A16" s="174"/>
      <c r="B16" s="108"/>
      <c r="C16" s="108"/>
      <c r="D16" s="492" t="s">
        <v>189</v>
      </c>
      <c r="E16" s="492"/>
      <c r="F16" s="187">
        <v>222</v>
      </c>
      <c r="G16" s="192">
        <v>98.4</v>
      </c>
      <c r="H16" s="197">
        <v>104.9</v>
      </c>
      <c r="I16" s="201">
        <v>6.7</v>
      </c>
    </row>
    <row r="17" spans="1:9" s="168" customFormat="1" ht="15.75" customHeight="1">
      <c r="A17" s="174"/>
      <c r="B17" s="108"/>
      <c r="C17" s="108"/>
      <c r="D17" s="492" t="s">
        <v>155</v>
      </c>
      <c r="E17" s="492"/>
      <c r="F17" s="187">
        <v>203</v>
      </c>
      <c r="G17" s="192">
        <v>104.8</v>
      </c>
      <c r="H17" s="197">
        <v>119.7</v>
      </c>
      <c r="I17" s="201">
        <v>14.2</v>
      </c>
    </row>
    <row r="18" spans="1:9" s="168" customFormat="1" ht="15.75" customHeight="1">
      <c r="A18" s="174"/>
      <c r="B18" s="108"/>
      <c r="C18" s="108"/>
      <c r="D18" s="108"/>
      <c r="E18" s="108" t="s">
        <v>145</v>
      </c>
      <c r="F18" s="187">
        <v>111</v>
      </c>
      <c r="G18" s="192">
        <v>107.1</v>
      </c>
      <c r="H18" s="197">
        <v>126</v>
      </c>
      <c r="I18" s="201">
        <v>17.7</v>
      </c>
    </row>
    <row r="19" spans="1:9" s="168" customFormat="1" ht="15.75" customHeight="1">
      <c r="A19" s="174"/>
      <c r="B19" s="108"/>
      <c r="C19" s="108"/>
      <c r="D19" s="492" t="s">
        <v>121</v>
      </c>
      <c r="E19" s="492"/>
      <c r="F19" s="187">
        <v>229</v>
      </c>
      <c r="G19" s="192">
        <v>100.4</v>
      </c>
      <c r="H19" s="197">
        <v>102.3</v>
      </c>
      <c r="I19" s="201">
        <v>2</v>
      </c>
    </row>
    <row r="20" spans="1:9" s="168" customFormat="1" ht="15.75" customHeight="1">
      <c r="A20" s="174"/>
      <c r="B20" s="108"/>
      <c r="C20" s="108"/>
      <c r="D20" s="492" t="s">
        <v>136</v>
      </c>
      <c r="E20" s="492"/>
      <c r="F20" s="187">
        <v>135</v>
      </c>
      <c r="G20" s="192">
        <v>99</v>
      </c>
      <c r="H20" s="197">
        <v>100.6</v>
      </c>
      <c r="I20" s="201">
        <v>1.7</v>
      </c>
    </row>
    <row r="21" spans="1:9" s="168" customFormat="1" ht="15.75" customHeight="1">
      <c r="A21" s="174"/>
      <c r="B21" s="108"/>
      <c r="C21" s="108"/>
      <c r="D21" s="492" t="s">
        <v>55</v>
      </c>
      <c r="E21" s="492"/>
      <c r="F21" s="187">
        <v>293</v>
      </c>
      <c r="G21" s="192">
        <v>99.6</v>
      </c>
      <c r="H21" s="197">
        <v>101.4</v>
      </c>
      <c r="I21" s="201">
        <v>1.8</v>
      </c>
    </row>
    <row r="22" spans="1:9" s="168" customFormat="1" ht="15.75" customHeight="1">
      <c r="A22" s="174"/>
      <c r="B22" s="108"/>
      <c r="C22" s="108"/>
      <c r="D22" s="108"/>
      <c r="E22" s="108" t="s">
        <v>129</v>
      </c>
      <c r="F22" s="187">
        <v>192</v>
      </c>
      <c r="G22" s="192">
        <v>99.1</v>
      </c>
      <c r="H22" s="197">
        <v>101.1</v>
      </c>
      <c r="I22" s="201">
        <v>2</v>
      </c>
    </row>
    <row r="23" spans="1:9" s="168" customFormat="1" ht="15.75" customHeight="1">
      <c r="A23" s="174"/>
      <c r="B23" s="108"/>
      <c r="C23" s="108"/>
      <c r="D23" s="492" t="s">
        <v>152</v>
      </c>
      <c r="E23" s="492"/>
      <c r="F23" s="187">
        <v>96</v>
      </c>
      <c r="G23" s="192">
        <v>100.5</v>
      </c>
      <c r="H23" s="197">
        <v>104.3</v>
      </c>
      <c r="I23" s="201">
        <v>3.8</v>
      </c>
    </row>
    <row r="24" spans="1:9" s="168" customFormat="1" ht="15.75" customHeight="1">
      <c r="A24" s="174"/>
      <c r="B24" s="108"/>
      <c r="C24" s="108"/>
      <c r="D24" s="108"/>
      <c r="E24" s="108" t="s">
        <v>158</v>
      </c>
      <c r="F24" s="187">
        <v>87</v>
      </c>
      <c r="G24" s="192">
        <v>101.2</v>
      </c>
      <c r="H24" s="197">
        <v>105.2</v>
      </c>
      <c r="I24" s="201">
        <v>4</v>
      </c>
    </row>
    <row r="25" spans="1:9" s="168" customFormat="1" ht="15.75" customHeight="1">
      <c r="A25" s="174"/>
      <c r="B25" s="108"/>
      <c r="C25" s="108"/>
      <c r="D25" s="492" t="s">
        <v>54</v>
      </c>
      <c r="E25" s="492"/>
      <c r="F25" s="187">
        <v>122</v>
      </c>
      <c r="G25" s="192">
        <v>101.5</v>
      </c>
      <c r="H25" s="197">
        <v>108</v>
      </c>
      <c r="I25" s="201">
        <v>6.4</v>
      </c>
    </row>
    <row r="26" spans="1:9" s="168" customFormat="1" ht="15.75" customHeight="1">
      <c r="A26" s="174"/>
      <c r="B26" s="108"/>
      <c r="C26" s="108"/>
      <c r="D26" s="492" t="s">
        <v>119</v>
      </c>
      <c r="E26" s="492"/>
      <c r="F26" s="187">
        <v>246</v>
      </c>
      <c r="G26" s="192">
        <v>101</v>
      </c>
      <c r="H26" s="197">
        <v>105.1</v>
      </c>
      <c r="I26" s="201">
        <v>4</v>
      </c>
    </row>
    <row r="27" spans="1:9" s="168" customFormat="1" ht="15.75" customHeight="1">
      <c r="A27" s="174"/>
      <c r="B27" s="108"/>
      <c r="C27" s="108"/>
      <c r="D27" s="492" t="s">
        <v>125</v>
      </c>
      <c r="E27" s="492"/>
      <c r="F27" s="187">
        <v>420</v>
      </c>
      <c r="G27" s="192">
        <v>99.9</v>
      </c>
      <c r="H27" s="197">
        <v>105.7</v>
      </c>
      <c r="I27" s="201">
        <v>5.8</v>
      </c>
    </row>
    <row r="28" spans="1:9" s="168" customFormat="1" ht="15.75" customHeight="1">
      <c r="A28" s="174"/>
      <c r="B28" s="108"/>
      <c r="C28" s="108"/>
      <c r="D28" s="492" t="s">
        <v>52</v>
      </c>
      <c r="E28" s="492"/>
      <c r="F28" s="187">
        <v>165</v>
      </c>
      <c r="G28" s="192">
        <v>100.5</v>
      </c>
      <c r="H28" s="197">
        <v>101.7</v>
      </c>
      <c r="I28" s="201">
        <v>1.3</v>
      </c>
    </row>
    <row r="29" spans="1:9" s="168" customFormat="1" ht="15.75" customHeight="1">
      <c r="A29" s="174"/>
      <c r="B29" s="108"/>
      <c r="C29" s="108"/>
      <c r="D29" s="492" t="s">
        <v>94</v>
      </c>
      <c r="E29" s="492"/>
      <c r="F29" s="187">
        <v>79</v>
      </c>
      <c r="G29" s="192">
        <v>99.6</v>
      </c>
      <c r="H29" s="197">
        <v>103</v>
      </c>
      <c r="I29" s="201">
        <v>3.4</v>
      </c>
    </row>
    <row r="30" spans="1:9" s="168" customFormat="1" ht="15.75" customHeight="1">
      <c r="A30" s="174"/>
      <c r="B30" s="108"/>
      <c r="C30" s="108"/>
      <c r="D30" s="492" t="s">
        <v>124</v>
      </c>
      <c r="E30" s="492"/>
      <c r="F30" s="187">
        <v>410</v>
      </c>
      <c r="G30" s="192">
        <v>100.9</v>
      </c>
      <c r="H30" s="197">
        <v>105</v>
      </c>
      <c r="I30" s="201">
        <v>4.0999999999999996</v>
      </c>
    </row>
    <row r="31" spans="1:9" s="169" customFormat="1" ht="15.75" customHeight="1">
      <c r="A31" s="174"/>
      <c r="B31" s="108"/>
      <c r="C31" s="108"/>
      <c r="D31" s="108"/>
      <c r="E31" s="108"/>
      <c r="F31" s="187"/>
      <c r="G31" s="192"/>
      <c r="H31" s="197"/>
      <c r="I31" s="201"/>
    </row>
    <row r="32" spans="1:9" s="168" customFormat="1" ht="15.75" customHeight="1">
      <c r="A32" s="174"/>
      <c r="B32" s="499" t="s">
        <v>2</v>
      </c>
      <c r="C32" s="499"/>
      <c r="D32" s="499"/>
      <c r="E32" s="499"/>
      <c r="F32" s="187">
        <v>2049</v>
      </c>
      <c r="G32" s="192">
        <v>103.4</v>
      </c>
      <c r="H32" s="197">
        <v>105.5</v>
      </c>
      <c r="I32" s="201">
        <v>2</v>
      </c>
    </row>
    <row r="33" spans="1:9" s="168" customFormat="1" ht="15.75" customHeight="1">
      <c r="A33" s="174"/>
      <c r="B33" s="108"/>
      <c r="C33" s="492" t="s">
        <v>15</v>
      </c>
      <c r="D33" s="492"/>
      <c r="E33" s="492"/>
      <c r="F33" s="187">
        <v>520</v>
      </c>
      <c r="G33" s="192">
        <v>101.2</v>
      </c>
      <c r="H33" s="197">
        <v>104.3</v>
      </c>
      <c r="I33" s="201">
        <v>3.1</v>
      </c>
    </row>
    <row r="34" spans="1:9" s="168" customFormat="1" ht="15.75" customHeight="1">
      <c r="A34" s="174"/>
      <c r="B34" s="108"/>
      <c r="C34" s="108"/>
      <c r="D34" s="492" t="s">
        <v>172</v>
      </c>
      <c r="E34" s="492"/>
      <c r="F34" s="187">
        <v>1703</v>
      </c>
      <c r="G34" s="192">
        <v>103.8</v>
      </c>
      <c r="H34" s="197">
        <v>105.6</v>
      </c>
      <c r="I34" s="201">
        <v>1.7</v>
      </c>
    </row>
    <row r="35" spans="1:9" s="168" customFormat="1" ht="15.75" customHeight="1">
      <c r="A35" s="174"/>
      <c r="B35" s="108"/>
      <c r="C35" s="108"/>
      <c r="D35" s="108"/>
      <c r="E35" s="185" t="s">
        <v>191</v>
      </c>
      <c r="F35" s="187">
        <v>175</v>
      </c>
      <c r="G35" s="192">
        <v>101.3</v>
      </c>
      <c r="H35" s="197">
        <v>103.1</v>
      </c>
      <c r="I35" s="201">
        <v>1.8</v>
      </c>
    </row>
    <row r="36" spans="1:9" s="168" customFormat="1" ht="15.75" customHeight="1">
      <c r="A36" s="174"/>
      <c r="B36" s="108"/>
      <c r="C36" s="108"/>
      <c r="D36" s="492" t="s">
        <v>88</v>
      </c>
      <c r="E36" s="492"/>
      <c r="F36" s="187">
        <v>345</v>
      </c>
      <c r="G36" s="192">
        <v>101.2</v>
      </c>
      <c r="H36" s="197">
        <v>104.9</v>
      </c>
      <c r="I36" s="201">
        <v>3.7</v>
      </c>
    </row>
    <row r="37" spans="1:9" s="169" customFormat="1" ht="15.75" customHeight="1">
      <c r="A37" s="174"/>
      <c r="B37" s="108"/>
      <c r="C37" s="108"/>
      <c r="D37" s="108"/>
      <c r="E37" s="108"/>
      <c r="F37" s="187"/>
      <c r="G37" s="192"/>
      <c r="H37" s="197"/>
      <c r="I37" s="201"/>
    </row>
    <row r="38" spans="1:9" s="168" customFormat="1" ht="15.75" customHeight="1">
      <c r="A38" s="174"/>
      <c r="B38" s="499" t="s">
        <v>131</v>
      </c>
      <c r="C38" s="499"/>
      <c r="D38" s="499"/>
      <c r="E38" s="499"/>
      <c r="F38" s="187">
        <v>689</v>
      </c>
      <c r="G38" s="192">
        <v>103.5</v>
      </c>
      <c r="H38" s="197">
        <v>120.8</v>
      </c>
      <c r="I38" s="201">
        <v>16.8</v>
      </c>
    </row>
    <row r="39" spans="1:9" s="168" customFormat="1" ht="15.75" customHeight="1">
      <c r="A39" s="174"/>
      <c r="B39" s="108"/>
      <c r="C39" s="108"/>
      <c r="D39" s="492" t="s">
        <v>143</v>
      </c>
      <c r="E39" s="492"/>
      <c r="F39" s="187">
        <v>345</v>
      </c>
      <c r="G39" s="192">
        <v>104.5</v>
      </c>
      <c r="H39" s="197">
        <v>130.19999999999999</v>
      </c>
      <c r="I39" s="201">
        <v>24.6</v>
      </c>
    </row>
    <row r="40" spans="1:9" s="168" customFormat="1" ht="15.75" customHeight="1">
      <c r="A40" s="174"/>
      <c r="B40" s="108"/>
      <c r="C40" s="108"/>
      <c r="D40" s="492" t="s">
        <v>192</v>
      </c>
      <c r="E40" s="492"/>
      <c r="F40" s="187">
        <v>160</v>
      </c>
      <c r="G40" s="192">
        <v>102.9</v>
      </c>
      <c r="H40" s="197">
        <v>120.3</v>
      </c>
      <c r="I40" s="201">
        <v>17</v>
      </c>
    </row>
    <row r="41" spans="1:9" s="168" customFormat="1" ht="15.75" customHeight="1">
      <c r="A41" s="174"/>
      <c r="B41" s="108"/>
      <c r="C41" s="108"/>
      <c r="D41" s="492" t="s">
        <v>43</v>
      </c>
      <c r="E41" s="492"/>
      <c r="F41" s="187">
        <v>19</v>
      </c>
      <c r="G41" s="192">
        <v>119.2</v>
      </c>
      <c r="H41" s="197">
        <v>135</v>
      </c>
      <c r="I41" s="201">
        <v>13.3</v>
      </c>
    </row>
    <row r="42" spans="1:9" s="168" customFormat="1" ht="15.75" customHeight="1">
      <c r="A42" s="174"/>
      <c r="B42" s="108"/>
      <c r="C42" s="108"/>
      <c r="D42" s="492" t="s">
        <v>150</v>
      </c>
      <c r="E42" s="492"/>
      <c r="F42" s="187">
        <v>165</v>
      </c>
      <c r="G42" s="192">
        <v>100</v>
      </c>
      <c r="H42" s="197">
        <v>100</v>
      </c>
      <c r="I42" s="201">
        <v>0</v>
      </c>
    </row>
    <row r="43" spans="1:9" s="169" customFormat="1" ht="15.75" customHeight="1">
      <c r="A43" s="174"/>
      <c r="B43" s="108"/>
      <c r="C43" s="108"/>
      <c r="D43" s="108"/>
      <c r="E43" s="108"/>
      <c r="F43" s="187"/>
      <c r="G43" s="192"/>
      <c r="H43" s="197"/>
      <c r="I43" s="201"/>
    </row>
    <row r="44" spans="1:9" s="168" customFormat="1" ht="15.75" customHeight="1">
      <c r="A44" s="174"/>
      <c r="B44" s="499" t="s">
        <v>33</v>
      </c>
      <c r="C44" s="499"/>
      <c r="D44" s="499"/>
      <c r="E44" s="499"/>
      <c r="F44" s="187">
        <v>410</v>
      </c>
      <c r="G44" s="192">
        <v>100.5</v>
      </c>
      <c r="H44" s="197">
        <v>107.4</v>
      </c>
      <c r="I44" s="201">
        <v>6.9</v>
      </c>
    </row>
    <row r="45" spans="1:9" s="168" customFormat="1" ht="15.75" customHeight="1">
      <c r="A45" s="174"/>
      <c r="B45" s="108"/>
      <c r="C45" s="108"/>
      <c r="D45" s="492" t="s">
        <v>126</v>
      </c>
      <c r="E45" s="492"/>
      <c r="F45" s="187">
        <v>132</v>
      </c>
      <c r="G45" s="192">
        <v>100.3</v>
      </c>
      <c r="H45" s="197">
        <v>107.8</v>
      </c>
      <c r="I45" s="201">
        <v>7.5</v>
      </c>
    </row>
    <row r="46" spans="1:9" s="168" customFormat="1" ht="15.75" customHeight="1">
      <c r="A46" s="174"/>
      <c r="B46" s="108"/>
      <c r="C46" s="108"/>
      <c r="D46" s="492" t="s">
        <v>195</v>
      </c>
      <c r="E46" s="492"/>
      <c r="F46" s="187">
        <v>22</v>
      </c>
      <c r="G46" s="192">
        <v>95.3</v>
      </c>
      <c r="H46" s="197">
        <v>101.1</v>
      </c>
      <c r="I46" s="201">
        <v>6.1</v>
      </c>
    </row>
    <row r="47" spans="1:9" s="168" customFormat="1" ht="15.75" customHeight="1">
      <c r="A47" s="174"/>
      <c r="B47" s="108"/>
      <c r="C47" s="108"/>
      <c r="D47" s="492" t="s">
        <v>198</v>
      </c>
      <c r="E47" s="492"/>
      <c r="F47" s="187">
        <v>35</v>
      </c>
      <c r="G47" s="192">
        <v>98.4</v>
      </c>
      <c r="H47" s="197">
        <v>110.8</v>
      </c>
      <c r="I47" s="201">
        <v>12.6</v>
      </c>
    </row>
    <row r="48" spans="1:9" s="168" customFormat="1" ht="15.75" customHeight="1">
      <c r="A48" s="174"/>
      <c r="B48" s="108"/>
      <c r="C48" s="108"/>
      <c r="D48" s="492" t="s">
        <v>159</v>
      </c>
      <c r="E48" s="492"/>
      <c r="F48" s="187">
        <v>79</v>
      </c>
      <c r="G48" s="192">
        <v>103.2</v>
      </c>
      <c r="H48" s="197">
        <v>112.6</v>
      </c>
      <c r="I48" s="201">
        <v>9.1</v>
      </c>
    </row>
    <row r="49" spans="1:9" s="168" customFormat="1" ht="15.75" customHeight="1">
      <c r="A49" s="174"/>
      <c r="B49" s="108"/>
      <c r="C49" s="108"/>
      <c r="D49" s="492" t="s">
        <v>199</v>
      </c>
      <c r="E49" s="492"/>
      <c r="F49" s="187">
        <v>115</v>
      </c>
      <c r="G49" s="192">
        <v>100.8</v>
      </c>
      <c r="H49" s="197">
        <v>105.3</v>
      </c>
      <c r="I49" s="201">
        <v>4.5</v>
      </c>
    </row>
    <row r="50" spans="1:9" ht="15.75" customHeight="1">
      <c r="A50" s="174"/>
      <c r="B50" s="108"/>
      <c r="C50" s="108"/>
      <c r="D50" s="492" t="s">
        <v>201</v>
      </c>
      <c r="E50" s="492"/>
      <c r="F50" s="187">
        <v>27</v>
      </c>
      <c r="G50" s="192">
        <v>100</v>
      </c>
      <c r="H50" s="197">
        <v>100.7</v>
      </c>
      <c r="I50" s="201">
        <v>0.7</v>
      </c>
    </row>
    <row r="51" spans="1:9" ht="14.5" customHeight="1">
      <c r="A51" s="175"/>
      <c r="B51" s="180"/>
      <c r="C51" s="180"/>
      <c r="D51" s="180"/>
      <c r="E51" s="180"/>
      <c r="F51" s="188"/>
      <c r="G51" s="193"/>
      <c r="H51" s="198"/>
      <c r="I51" s="202"/>
    </row>
  </sheetData>
  <mergeCells count="41">
    <mergeCell ref="B6:E6"/>
    <mergeCell ref="C7:E7"/>
    <mergeCell ref="C8:E8"/>
    <mergeCell ref="C9:E9"/>
    <mergeCell ref="C10:E10"/>
    <mergeCell ref="C11:E11"/>
    <mergeCell ref="B13:E13"/>
    <mergeCell ref="C14:E14"/>
    <mergeCell ref="C15:E15"/>
    <mergeCell ref="D16:E16"/>
    <mergeCell ref="D17:E17"/>
    <mergeCell ref="D19:E19"/>
    <mergeCell ref="D20:E20"/>
    <mergeCell ref="D21:E21"/>
    <mergeCell ref="D23:E23"/>
    <mergeCell ref="D25:E25"/>
    <mergeCell ref="D26:E26"/>
    <mergeCell ref="D27:E27"/>
    <mergeCell ref="D28:E28"/>
    <mergeCell ref="D29:E29"/>
    <mergeCell ref="D30:E30"/>
    <mergeCell ref="B32:E32"/>
    <mergeCell ref="C33:E33"/>
    <mergeCell ref="D34:E34"/>
    <mergeCell ref="D36:E36"/>
    <mergeCell ref="I3:I5"/>
    <mergeCell ref="D49:E49"/>
    <mergeCell ref="D50:E50"/>
    <mergeCell ref="F3:F5"/>
    <mergeCell ref="G3:G5"/>
    <mergeCell ref="H3:H5"/>
    <mergeCell ref="B44:E44"/>
    <mergeCell ref="D45:E45"/>
    <mergeCell ref="D46:E46"/>
    <mergeCell ref="D47:E47"/>
    <mergeCell ref="D48:E48"/>
    <mergeCell ref="B38:E38"/>
    <mergeCell ref="D39:E39"/>
    <mergeCell ref="D40:E40"/>
    <mergeCell ref="D41:E41"/>
    <mergeCell ref="D42:E42"/>
  </mergeCells>
  <phoneticPr fontId="20"/>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51"/>
  <sheetViews>
    <sheetView showGridLines="0" view="pageBreakPreview" zoomScaleSheetLayoutView="100" workbookViewId="0">
      <selection activeCell="E1" sqref="E1"/>
    </sheetView>
  </sheetViews>
  <sheetFormatPr defaultColWidth="9" defaultRowHeight="14.5" customHeight="1"/>
  <cols>
    <col min="1" max="1" width="1.90625" style="165" customWidth="1"/>
    <col min="2" max="4" width="1.90625" style="203" customWidth="1"/>
    <col min="5" max="5" width="21.90625" style="203" customWidth="1"/>
    <col min="6" max="6" width="10.6328125" style="166" customWidth="1"/>
    <col min="7" max="9" width="15.6328125" style="167" customWidth="1"/>
    <col min="10" max="10" width="9" style="167" bestFit="1"/>
    <col min="11" max="16384" width="9" style="167"/>
  </cols>
  <sheetData>
    <row r="1" spans="1:9" ht="20.149999999999999" customHeight="1">
      <c r="A1" s="204" t="s">
        <v>210</v>
      </c>
      <c r="B1" s="208"/>
      <c r="C1" s="208"/>
      <c r="D1" s="208"/>
      <c r="F1" s="186"/>
      <c r="G1" s="189"/>
      <c r="H1" s="194"/>
      <c r="I1" s="224"/>
    </row>
    <row r="2" spans="1:9" ht="17.149999999999999" customHeight="1">
      <c r="B2" s="209"/>
      <c r="C2" s="208"/>
      <c r="D2" s="208"/>
      <c r="E2" s="208"/>
      <c r="F2" s="186"/>
      <c r="G2" s="190"/>
      <c r="H2" s="195"/>
      <c r="I2" s="225" t="s">
        <v>11</v>
      </c>
    </row>
    <row r="3" spans="1:9" s="168" customFormat="1" ht="13.5" customHeight="1">
      <c r="A3" s="170"/>
      <c r="B3" s="210"/>
      <c r="C3" s="210"/>
      <c r="D3" s="210"/>
      <c r="E3" s="215"/>
      <c r="F3" s="493" t="s">
        <v>181</v>
      </c>
      <c r="G3" s="489" t="s">
        <v>10</v>
      </c>
      <c r="H3" s="496" t="s">
        <v>309</v>
      </c>
      <c r="I3" s="489" t="s">
        <v>310</v>
      </c>
    </row>
    <row r="4" spans="1:9" s="168" customFormat="1" ht="13.5" customHeight="1">
      <c r="A4" s="205"/>
      <c r="B4" s="199"/>
      <c r="C4" s="199"/>
      <c r="D4" s="199"/>
      <c r="E4" s="216"/>
      <c r="F4" s="494"/>
      <c r="G4" s="490"/>
      <c r="H4" s="497"/>
      <c r="I4" s="490"/>
    </row>
    <row r="5" spans="1:9" s="168" customFormat="1" ht="13.5" customHeight="1">
      <c r="A5" s="206"/>
      <c r="B5" s="211"/>
      <c r="C5" s="211"/>
      <c r="D5" s="211"/>
      <c r="E5" s="217"/>
      <c r="F5" s="495"/>
      <c r="G5" s="491"/>
      <c r="H5" s="498"/>
      <c r="I5" s="491"/>
    </row>
    <row r="6" spans="1:9" s="169" customFormat="1" ht="15.75" customHeight="1">
      <c r="A6" s="207"/>
      <c r="B6" s="501" t="s">
        <v>197</v>
      </c>
      <c r="C6" s="501"/>
      <c r="D6" s="501"/>
      <c r="E6" s="501"/>
      <c r="F6" s="220">
        <v>329</v>
      </c>
      <c r="G6" s="191">
        <v>100.4</v>
      </c>
      <c r="H6" s="196">
        <v>104.2</v>
      </c>
      <c r="I6" s="226">
        <v>3.7</v>
      </c>
    </row>
    <row r="7" spans="1:9" s="168" customFormat="1" ht="15.75" customHeight="1">
      <c r="A7" s="171"/>
      <c r="B7" s="108"/>
      <c r="C7" s="108"/>
      <c r="D7" s="492" t="s">
        <v>107</v>
      </c>
      <c r="E7" s="492"/>
      <c r="F7" s="187">
        <v>136</v>
      </c>
      <c r="G7" s="192">
        <v>100.8</v>
      </c>
      <c r="H7" s="197">
        <v>102.6</v>
      </c>
      <c r="I7" s="227">
        <v>1.8</v>
      </c>
    </row>
    <row r="8" spans="1:9" s="168" customFormat="1" ht="15.75" customHeight="1">
      <c r="A8" s="171"/>
      <c r="B8" s="108"/>
      <c r="C8" s="108"/>
      <c r="D8" s="108"/>
      <c r="E8" s="108" t="s">
        <v>213</v>
      </c>
      <c r="F8" s="187">
        <v>7</v>
      </c>
      <c r="G8" s="192">
        <v>95.9</v>
      </c>
      <c r="H8" s="197">
        <v>102.2</v>
      </c>
      <c r="I8" s="227">
        <v>6.6</v>
      </c>
    </row>
    <row r="9" spans="1:9" s="168" customFormat="1" ht="15.75" customHeight="1">
      <c r="A9" s="171"/>
      <c r="B9" s="108"/>
      <c r="C9" s="108"/>
      <c r="D9" s="108"/>
      <c r="E9" s="108" t="s">
        <v>46</v>
      </c>
      <c r="F9" s="187">
        <v>129</v>
      </c>
      <c r="G9" s="192">
        <v>101.1</v>
      </c>
      <c r="H9" s="197">
        <v>102.7</v>
      </c>
      <c r="I9" s="227">
        <v>1.6</v>
      </c>
    </row>
    <row r="10" spans="1:9" s="168" customFormat="1" ht="15.75" customHeight="1">
      <c r="A10" s="171"/>
      <c r="B10" s="108"/>
      <c r="C10" s="181"/>
      <c r="D10" s="492" t="s">
        <v>214</v>
      </c>
      <c r="E10" s="492"/>
      <c r="F10" s="187">
        <v>100</v>
      </c>
      <c r="G10" s="192">
        <v>101.1</v>
      </c>
      <c r="H10" s="197">
        <v>105.3</v>
      </c>
      <c r="I10" s="227">
        <v>4.0999999999999996</v>
      </c>
    </row>
    <row r="11" spans="1:9" s="168" customFormat="1" ht="15.75" customHeight="1">
      <c r="A11" s="171"/>
      <c r="B11" s="108"/>
      <c r="C11" s="108"/>
      <c r="D11" s="108"/>
      <c r="E11" s="108" t="s">
        <v>215</v>
      </c>
      <c r="F11" s="187">
        <v>68</v>
      </c>
      <c r="G11" s="192">
        <v>100.8</v>
      </c>
      <c r="H11" s="197">
        <v>105.2</v>
      </c>
      <c r="I11" s="227">
        <v>4.3</v>
      </c>
    </row>
    <row r="12" spans="1:9" s="169" customFormat="1" ht="15.75" customHeight="1">
      <c r="A12" s="171"/>
      <c r="B12" s="212"/>
      <c r="C12" s="108"/>
      <c r="D12" s="108"/>
      <c r="E12" s="108" t="s">
        <v>90</v>
      </c>
      <c r="F12" s="187">
        <v>31</v>
      </c>
      <c r="G12" s="192">
        <v>101.8</v>
      </c>
      <c r="H12" s="197">
        <v>105.6</v>
      </c>
      <c r="I12" s="227">
        <v>3.7</v>
      </c>
    </row>
    <row r="13" spans="1:9" s="168" customFormat="1" ht="15.75" customHeight="1">
      <c r="A13" s="171"/>
      <c r="B13" s="108"/>
      <c r="C13" s="108"/>
      <c r="D13" s="492" t="s">
        <v>187</v>
      </c>
      <c r="E13" s="492"/>
      <c r="F13" s="187">
        <v>47</v>
      </c>
      <c r="G13" s="192">
        <v>99</v>
      </c>
      <c r="H13" s="197">
        <v>108.4</v>
      </c>
      <c r="I13" s="227">
        <v>9.5</v>
      </c>
    </row>
    <row r="14" spans="1:9" s="168" customFormat="1" ht="15.75" customHeight="1">
      <c r="A14" s="171"/>
      <c r="B14" s="108"/>
      <c r="C14" s="108"/>
      <c r="D14" s="507" t="s">
        <v>216</v>
      </c>
      <c r="E14" s="507"/>
      <c r="F14" s="187">
        <v>28</v>
      </c>
      <c r="G14" s="192">
        <v>98.3</v>
      </c>
      <c r="H14" s="197">
        <v>98.7</v>
      </c>
      <c r="I14" s="227">
        <v>0.4</v>
      </c>
    </row>
    <row r="15" spans="1:9" s="168" customFormat="1" ht="15.75" customHeight="1">
      <c r="A15" s="171"/>
      <c r="B15" s="108"/>
      <c r="C15" s="108"/>
      <c r="D15" s="492" t="s">
        <v>44</v>
      </c>
      <c r="E15" s="492"/>
      <c r="F15" s="187">
        <v>17</v>
      </c>
      <c r="G15" s="192">
        <v>100.6</v>
      </c>
      <c r="H15" s="197">
        <v>106.9</v>
      </c>
      <c r="I15" s="227">
        <v>6.3</v>
      </c>
    </row>
    <row r="16" spans="1:9" s="168" customFormat="1" ht="15.75" customHeight="1">
      <c r="A16" s="171"/>
      <c r="B16" s="108"/>
      <c r="C16" s="108"/>
      <c r="D16" s="108"/>
      <c r="E16" s="108"/>
      <c r="F16" s="187"/>
      <c r="G16" s="192"/>
      <c r="H16" s="197"/>
      <c r="I16" s="227"/>
    </row>
    <row r="17" spans="1:9" s="168" customFormat="1" ht="15.75" customHeight="1">
      <c r="A17" s="171"/>
      <c r="B17" s="499" t="s">
        <v>218</v>
      </c>
      <c r="C17" s="499"/>
      <c r="D17" s="499"/>
      <c r="E17" s="499"/>
      <c r="F17" s="187">
        <v>516</v>
      </c>
      <c r="G17" s="192">
        <v>99.4</v>
      </c>
      <c r="H17" s="197">
        <v>99.2</v>
      </c>
      <c r="I17" s="227">
        <v>-0.2</v>
      </c>
    </row>
    <row r="18" spans="1:9" s="168" customFormat="1" ht="15.75" customHeight="1">
      <c r="A18" s="171"/>
      <c r="B18" s="108"/>
      <c r="C18" s="108"/>
      <c r="D18" s="492" t="s">
        <v>194</v>
      </c>
      <c r="E18" s="492"/>
      <c r="F18" s="187">
        <v>130</v>
      </c>
      <c r="G18" s="192">
        <v>100.1</v>
      </c>
      <c r="H18" s="197">
        <v>100.8</v>
      </c>
      <c r="I18" s="227">
        <v>0.7</v>
      </c>
    </row>
    <row r="19" spans="1:9" s="168" customFormat="1" ht="15.75" customHeight="1">
      <c r="A19" s="171"/>
      <c r="B19" s="108"/>
      <c r="C19" s="108"/>
      <c r="D19" s="492" t="s">
        <v>64</v>
      </c>
      <c r="E19" s="492"/>
      <c r="F19" s="187">
        <v>98</v>
      </c>
      <c r="G19" s="192">
        <v>98.2</v>
      </c>
      <c r="H19" s="197">
        <v>99.4</v>
      </c>
      <c r="I19" s="227">
        <v>1.1000000000000001</v>
      </c>
    </row>
    <row r="20" spans="1:9" s="168" customFormat="1" ht="15.75" customHeight="1">
      <c r="A20" s="171"/>
      <c r="B20" s="108"/>
      <c r="C20" s="108"/>
      <c r="D20" s="492" t="s">
        <v>0</v>
      </c>
      <c r="E20" s="492"/>
      <c r="F20" s="187">
        <v>288</v>
      </c>
      <c r="G20" s="192">
        <v>99.4</v>
      </c>
      <c r="H20" s="197">
        <v>98.4</v>
      </c>
      <c r="I20" s="227">
        <v>-1</v>
      </c>
    </row>
    <row r="21" spans="1:9" s="168" customFormat="1" ht="15.75" customHeight="1">
      <c r="A21" s="171"/>
      <c r="B21" s="108"/>
      <c r="C21" s="108"/>
      <c r="D21" s="108"/>
      <c r="E21" s="108"/>
      <c r="F21" s="187"/>
      <c r="G21" s="192"/>
      <c r="H21" s="197"/>
      <c r="I21" s="227"/>
    </row>
    <row r="22" spans="1:9" s="168" customFormat="1" ht="15.75" customHeight="1">
      <c r="A22" s="171"/>
      <c r="B22" s="499" t="s">
        <v>209</v>
      </c>
      <c r="C22" s="499"/>
      <c r="D22" s="499"/>
      <c r="E22" s="499"/>
      <c r="F22" s="187">
        <v>1623</v>
      </c>
      <c r="G22" s="192">
        <v>95.3</v>
      </c>
      <c r="H22" s="197">
        <v>96.3</v>
      </c>
      <c r="I22" s="227">
        <v>1.1000000000000001</v>
      </c>
    </row>
    <row r="23" spans="1:9" s="168" customFormat="1" ht="15.75" customHeight="1">
      <c r="A23" s="171"/>
      <c r="B23" s="108"/>
      <c r="C23" s="108"/>
      <c r="D23" s="492" t="s">
        <v>176</v>
      </c>
      <c r="E23" s="492"/>
      <c r="F23" s="187">
        <v>109</v>
      </c>
      <c r="G23" s="192">
        <v>100.3</v>
      </c>
      <c r="H23" s="197">
        <v>100.1</v>
      </c>
      <c r="I23" s="227">
        <v>-0.2</v>
      </c>
    </row>
    <row r="24" spans="1:9" s="168" customFormat="1" ht="15.75" customHeight="1">
      <c r="A24" s="171"/>
      <c r="B24" s="108"/>
      <c r="C24" s="108"/>
      <c r="D24" s="492" t="s">
        <v>5</v>
      </c>
      <c r="E24" s="492"/>
      <c r="F24" s="187">
        <v>1099</v>
      </c>
      <c r="G24" s="192">
        <v>104.2</v>
      </c>
      <c r="H24" s="197">
        <v>106</v>
      </c>
      <c r="I24" s="227">
        <v>1.7</v>
      </c>
    </row>
    <row r="25" spans="1:9" s="168" customFormat="1" ht="15.75" customHeight="1">
      <c r="A25" s="171"/>
      <c r="B25" s="108"/>
      <c r="C25" s="108"/>
      <c r="D25" s="492" t="s">
        <v>221</v>
      </c>
      <c r="E25" s="492"/>
      <c r="F25" s="187">
        <v>415</v>
      </c>
      <c r="G25" s="192">
        <v>70.3</v>
      </c>
      <c r="H25" s="197">
        <v>69.8</v>
      </c>
      <c r="I25" s="227">
        <v>-0.8</v>
      </c>
    </row>
    <row r="26" spans="1:9" s="168" customFormat="1" ht="15.75" customHeight="1">
      <c r="A26" s="171"/>
      <c r="B26" s="108"/>
      <c r="C26" s="108"/>
      <c r="D26" s="108"/>
      <c r="E26" s="108"/>
      <c r="F26" s="187"/>
      <c r="G26" s="192"/>
      <c r="H26" s="197"/>
      <c r="I26" s="227"/>
    </row>
    <row r="27" spans="1:9" s="168" customFormat="1" ht="15.75" customHeight="1">
      <c r="A27" s="171"/>
      <c r="B27" s="499" t="s">
        <v>110</v>
      </c>
      <c r="C27" s="499"/>
      <c r="D27" s="499"/>
      <c r="E27" s="499"/>
      <c r="F27" s="187">
        <v>224</v>
      </c>
      <c r="G27" s="192">
        <v>98.3</v>
      </c>
      <c r="H27" s="197">
        <v>93.3</v>
      </c>
      <c r="I27" s="227">
        <v>-5.2</v>
      </c>
    </row>
    <row r="28" spans="1:9" s="168" customFormat="1" ht="15.75" customHeight="1">
      <c r="A28" s="171"/>
      <c r="B28" s="108"/>
      <c r="C28" s="108"/>
      <c r="D28" s="492" t="s">
        <v>69</v>
      </c>
      <c r="E28" s="492"/>
      <c r="F28" s="187">
        <v>140</v>
      </c>
      <c r="G28" s="192">
        <v>96.5</v>
      </c>
      <c r="H28" s="197">
        <v>88</v>
      </c>
      <c r="I28" s="227">
        <v>-8.8000000000000007</v>
      </c>
    </row>
    <row r="29" spans="1:9" s="169" customFormat="1" ht="15.75" customHeight="1">
      <c r="A29" s="171"/>
      <c r="B29" s="213"/>
      <c r="C29" s="213"/>
      <c r="D29" s="492" t="s">
        <v>223</v>
      </c>
      <c r="E29" s="492"/>
      <c r="F29" s="187">
        <v>5</v>
      </c>
      <c r="G29" s="192">
        <v>100.3</v>
      </c>
      <c r="H29" s="197">
        <v>104</v>
      </c>
      <c r="I29" s="227">
        <v>3.6</v>
      </c>
    </row>
    <row r="30" spans="1:9" s="168" customFormat="1" ht="15.75" customHeight="1">
      <c r="A30" s="171"/>
      <c r="B30" s="108"/>
      <c r="C30" s="108"/>
      <c r="D30" s="492" t="s">
        <v>224</v>
      </c>
      <c r="E30" s="492"/>
      <c r="F30" s="187">
        <v>79</v>
      </c>
      <c r="G30" s="192">
        <v>101.6</v>
      </c>
      <c r="H30" s="197">
        <v>101.9</v>
      </c>
      <c r="I30" s="227">
        <v>0.3</v>
      </c>
    </row>
    <row r="31" spans="1:9" s="168" customFormat="1" ht="15.75" customHeight="1">
      <c r="A31" s="171"/>
      <c r="B31" s="108"/>
      <c r="C31" s="108"/>
      <c r="D31" s="108"/>
      <c r="E31" s="108"/>
      <c r="F31" s="187"/>
      <c r="G31" s="192"/>
      <c r="H31" s="197"/>
      <c r="I31" s="227"/>
    </row>
    <row r="32" spans="1:9" s="168" customFormat="1" ht="15.75" customHeight="1">
      <c r="A32" s="171"/>
      <c r="B32" s="499" t="s">
        <v>225</v>
      </c>
      <c r="C32" s="499"/>
      <c r="D32" s="499"/>
      <c r="E32" s="499"/>
      <c r="F32" s="187">
        <v>912</v>
      </c>
      <c r="G32" s="192">
        <v>101.8</v>
      </c>
      <c r="H32" s="197">
        <v>103.7</v>
      </c>
      <c r="I32" s="227">
        <v>1.9</v>
      </c>
    </row>
    <row r="33" spans="1:9" s="168" customFormat="1" ht="15.75" customHeight="1">
      <c r="A33" s="171"/>
      <c r="B33" s="108"/>
      <c r="C33" s="108"/>
      <c r="D33" s="492" t="s">
        <v>227</v>
      </c>
      <c r="E33" s="492"/>
      <c r="F33" s="187">
        <v>71</v>
      </c>
      <c r="G33" s="192">
        <v>101.3</v>
      </c>
      <c r="H33" s="197">
        <v>103.9</v>
      </c>
      <c r="I33" s="227">
        <v>2.6</v>
      </c>
    </row>
    <row r="34" spans="1:9" s="168" customFormat="1" ht="15.75" customHeight="1">
      <c r="A34" s="171"/>
      <c r="B34" s="108"/>
      <c r="C34" s="108"/>
      <c r="D34" s="492" t="s">
        <v>190</v>
      </c>
      <c r="E34" s="492"/>
      <c r="F34" s="187">
        <v>213</v>
      </c>
      <c r="G34" s="192">
        <v>100.1</v>
      </c>
      <c r="H34" s="197">
        <v>105.1</v>
      </c>
      <c r="I34" s="227">
        <v>5</v>
      </c>
    </row>
    <row r="35" spans="1:9" s="169" customFormat="1" ht="15.75" customHeight="1">
      <c r="A35" s="171"/>
      <c r="B35" s="213"/>
      <c r="C35" s="213"/>
      <c r="D35" s="492" t="s">
        <v>92</v>
      </c>
      <c r="E35" s="492"/>
      <c r="F35" s="187">
        <v>107</v>
      </c>
      <c r="G35" s="192">
        <v>105.5</v>
      </c>
      <c r="H35" s="197">
        <v>106.4</v>
      </c>
      <c r="I35" s="227">
        <v>0.8</v>
      </c>
    </row>
    <row r="36" spans="1:9" s="168" customFormat="1" ht="15.75" customHeight="1">
      <c r="A36" s="171"/>
      <c r="B36" s="108"/>
      <c r="C36" s="108"/>
      <c r="D36" s="492" t="s">
        <v>228</v>
      </c>
      <c r="E36" s="492"/>
      <c r="F36" s="187">
        <v>522</v>
      </c>
      <c r="G36" s="192">
        <v>101.8</v>
      </c>
      <c r="H36" s="197">
        <v>102.5</v>
      </c>
      <c r="I36" s="227">
        <v>0.7</v>
      </c>
    </row>
    <row r="37" spans="1:9" s="168" customFormat="1" ht="15.75" customHeight="1">
      <c r="A37" s="171"/>
      <c r="B37" s="108"/>
      <c r="C37" s="108"/>
      <c r="D37" s="108"/>
      <c r="E37" s="108"/>
      <c r="F37" s="187"/>
      <c r="G37" s="192"/>
      <c r="H37" s="197"/>
      <c r="I37" s="227"/>
    </row>
    <row r="38" spans="1:9" s="168" customFormat="1" ht="15.75" customHeight="1">
      <c r="A38" s="171"/>
      <c r="B38" s="499" t="s">
        <v>229</v>
      </c>
      <c r="C38" s="499"/>
      <c r="D38" s="499"/>
      <c r="E38" s="499"/>
      <c r="F38" s="187">
        <v>626</v>
      </c>
      <c r="G38" s="192">
        <v>100.9</v>
      </c>
      <c r="H38" s="197">
        <v>101.4</v>
      </c>
      <c r="I38" s="227">
        <v>0.5</v>
      </c>
    </row>
    <row r="39" spans="1:9" s="168" customFormat="1" ht="15.75" customHeight="1">
      <c r="A39" s="171"/>
      <c r="B39" s="108"/>
      <c r="C39" s="108"/>
      <c r="D39" s="492" t="s">
        <v>230</v>
      </c>
      <c r="E39" s="492"/>
      <c r="F39" s="187">
        <v>106</v>
      </c>
      <c r="G39" s="192">
        <v>102.1</v>
      </c>
      <c r="H39" s="197">
        <v>102.4</v>
      </c>
      <c r="I39" s="227">
        <v>0.3</v>
      </c>
    </row>
    <row r="40" spans="1:9" s="168" customFormat="1" ht="15.75" customHeight="1">
      <c r="A40" s="171"/>
      <c r="B40" s="108"/>
      <c r="C40" s="108"/>
      <c r="D40" s="492" t="s">
        <v>232</v>
      </c>
      <c r="E40" s="492"/>
      <c r="F40" s="187">
        <v>177</v>
      </c>
      <c r="G40" s="192">
        <v>98.2</v>
      </c>
      <c r="H40" s="197">
        <v>97.1</v>
      </c>
      <c r="I40" s="227">
        <v>-1.1000000000000001</v>
      </c>
    </row>
    <row r="41" spans="1:9" s="168" customFormat="1" ht="15.75" customHeight="1">
      <c r="A41" s="171"/>
      <c r="B41" s="108"/>
      <c r="C41" s="108"/>
      <c r="D41" s="492" t="s">
        <v>234</v>
      </c>
      <c r="E41" s="492"/>
      <c r="F41" s="187">
        <v>59</v>
      </c>
      <c r="G41" s="192">
        <v>103.1</v>
      </c>
      <c r="H41" s="197">
        <v>107.3</v>
      </c>
      <c r="I41" s="227">
        <v>4.0999999999999996</v>
      </c>
    </row>
    <row r="42" spans="1:9" s="169" customFormat="1" ht="15.75" customHeight="1">
      <c r="A42" s="171"/>
      <c r="B42" s="213"/>
      <c r="C42" s="213"/>
      <c r="D42" s="492" t="s">
        <v>236</v>
      </c>
      <c r="E42" s="492"/>
      <c r="F42" s="187">
        <v>30</v>
      </c>
      <c r="G42" s="192">
        <v>110.2</v>
      </c>
      <c r="H42" s="197">
        <v>113.8</v>
      </c>
      <c r="I42" s="227">
        <v>3.3</v>
      </c>
    </row>
    <row r="43" spans="1:9" s="168" customFormat="1" ht="15.75" customHeight="1">
      <c r="A43" s="171"/>
      <c r="B43" s="108"/>
      <c r="C43" s="108"/>
      <c r="D43" s="492" t="s">
        <v>106</v>
      </c>
      <c r="E43" s="492"/>
      <c r="F43" s="187">
        <v>254</v>
      </c>
      <c r="G43" s="192">
        <v>100.7</v>
      </c>
      <c r="H43" s="197">
        <v>101.1</v>
      </c>
      <c r="I43" s="227">
        <v>0.4</v>
      </c>
    </row>
    <row r="44" spans="1:9" s="168" customFormat="1" ht="15.75" customHeight="1">
      <c r="A44" s="171"/>
      <c r="B44" s="108"/>
      <c r="C44" s="108"/>
      <c r="D44" s="108"/>
      <c r="E44" s="108"/>
      <c r="F44" s="187"/>
      <c r="G44" s="192"/>
      <c r="H44" s="197"/>
      <c r="I44" s="227"/>
    </row>
    <row r="45" spans="1:9" s="168" customFormat="1" ht="15.75" customHeight="1">
      <c r="A45" s="505"/>
      <c r="B45" s="108" t="s">
        <v>237</v>
      </c>
      <c r="C45" s="108"/>
      <c r="D45" s="108"/>
      <c r="E45" s="218"/>
      <c r="F45" s="187"/>
      <c r="G45" s="192"/>
      <c r="H45" s="197"/>
      <c r="I45" s="227"/>
    </row>
    <row r="46" spans="1:9" s="168" customFormat="1" ht="15.75" customHeight="1">
      <c r="A46" s="505"/>
      <c r="B46" s="492" t="s">
        <v>238</v>
      </c>
      <c r="C46" s="492"/>
      <c r="D46" s="492"/>
      <c r="E46" s="506"/>
      <c r="F46" s="187">
        <v>327</v>
      </c>
      <c r="G46" s="192">
        <v>99.9</v>
      </c>
      <c r="H46" s="197">
        <v>97.3</v>
      </c>
      <c r="I46" s="227">
        <v>-2.5</v>
      </c>
    </row>
    <row r="47" spans="1:9" s="168" customFormat="1" ht="15.75" customHeight="1">
      <c r="A47" s="505"/>
      <c r="B47" s="492" t="s">
        <v>239</v>
      </c>
      <c r="C47" s="492"/>
      <c r="D47" s="492"/>
      <c r="E47" s="506"/>
      <c r="F47" s="187">
        <v>746</v>
      </c>
      <c r="G47" s="192">
        <v>109.3</v>
      </c>
      <c r="H47" s="197">
        <v>127</v>
      </c>
      <c r="I47" s="227">
        <v>16.2</v>
      </c>
    </row>
    <row r="48" spans="1:9" s="168" customFormat="1" ht="15.75" customHeight="1">
      <c r="A48" s="505"/>
      <c r="B48" s="492" t="s">
        <v>240</v>
      </c>
      <c r="C48" s="492"/>
      <c r="D48" s="492"/>
      <c r="E48" s="506"/>
      <c r="F48" s="187">
        <v>470</v>
      </c>
      <c r="G48" s="192">
        <v>74.599999999999994</v>
      </c>
      <c r="H48" s="197">
        <v>71.7</v>
      </c>
      <c r="I48" s="227">
        <v>-3.9</v>
      </c>
    </row>
    <row r="49" spans="1:9" s="168" customFormat="1" ht="15.75" customHeight="1">
      <c r="A49" s="505"/>
      <c r="B49" s="492" t="s">
        <v>241</v>
      </c>
      <c r="C49" s="492"/>
      <c r="D49" s="492"/>
      <c r="E49" s="506"/>
      <c r="F49" s="187">
        <v>916</v>
      </c>
      <c r="G49" s="192">
        <v>101.6</v>
      </c>
      <c r="H49" s="197">
        <v>103.4</v>
      </c>
      <c r="I49" s="227">
        <v>1.8</v>
      </c>
    </row>
    <row r="50" spans="1:9" s="168" customFormat="1" ht="15.75" customHeight="1">
      <c r="A50" s="509"/>
      <c r="B50" s="229"/>
      <c r="C50" s="229"/>
      <c r="D50" s="229"/>
      <c r="E50" s="230"/>
      <c r="F50" s="231"/>
      <c r="G50" s="232"/>
      <c r="H50" s="233"/>
      <c r="I50" s="234"/>
    </row>
    <row r="51" spans="1:9" ht="14.5" customHeight="1">
      <c r="B51" s="208"/>
      <c r="C51" s="208" t="s">
        <v>242</v>
      </c>
      <c r="D51" s="208"/>
      <c r="E51" s="208"/>
      <c r="F51" s="186"/>
      <c r="H51" s="195"/>
      <c r="I51" s="195"/>
    </row>
  </sheetData>
  <mergeCells count="38">
    <mergeCell ref="B6:E6"/>
    <mergeCell ref="D7:E7"/>
    <mergeCell ref="D10:E10"/>
    <mergeCell ref="D13:E13"/>
    <mergeCell ref="D14:E14"/>
    <mergeCell ref="D15:E15"/>
    <mergeCell ref="B17:E17"/>
    <mergeCell ref="D18:E18"/>
    <mergeCell ref="D19:E19"/>
    <mergeCell ref="D20:E20"/>
    <mergeCell ref="B22:E22"/>
    <mergeCell ref="D23:E23"/>
    <mergeCell ref="D24:E24"/>
    <mergeCell ref="D25:E25"/>
    <mergeCell ref="B27:E27"/>
    <mergeCell ref="B38:E38"/>
    <mergeCell ref="D39:E39"/>
    <mergeCell ref="D28:E28"/>
    <mergeCell ref="D29:E29"/>
    <mergeCell ref="D30:E30"/>
    <mergeCell ref="B32:E32"/>
    <mergeCell ref="D33:E33"/>
    <mergeCell ref="H3:H5"/>
    <mergeCell ref="I3:I5"/>
    <mergeCell ref="A45:A50"/>
    <mergeCell ref="B47:E47"/>
    <mergeCell ref="B48:E48"/>
    <mergeCell ref="B49:E49"/>
    <mergeCell ref="F3:F5"/>
    <mergeCell ref="G3:G5"/>
    <mergeCell ref="D40:E40"/>
    <mergeCell ref="D41:E41"/>
    <mergeCell ref="D42:E42"/>
    <mergeCell ref="D43:E43"/>
    <mergeCell ref="B46:E46"/>
    <mergeCell ref="D34:E34"/>
    <mergeCell ref="D35:E35"/>
    <mergeCell ref="D36:E36"/>
  </mergeCells>
  <phoneticPr fontId="20"/>
  <pageMargins left="0.74803149606299213" right="0.47244094488188981" top="0.70866141732283472" bottom="0.55118110236220474" header="0.51181102362204722" footer="0.51181102362204722"/>
  <pageSetup paperSize="9" scale="95"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31</vt:i4>
      </vt:variant>
    </vt:vector>
  </HeadingPairs>
  <TitlesOfParts>
    <vt:vector size="48" baseType="lpstr">
      <vt:lpstr>年報表紙 </vt:lpstr>
      <vt:lpstr>年報の概要  (静岡)</vt:lpstr>
      <vt:lpstr>年報 (浜松)</vt:lpstr>
      <vt:lpstr>年報の概要（浜松） </vt:lpstr>
      <vt:lpstr>利用上の注意</vt:lpstr>
      <vt:lpstr>中分類1 (静岡)</vt:lpstr>
      <vt:lpstr>中分類2 (静岡)</vt:lpstr>
      <vt:lpstr>中分類1（浜松）</vt:lpstr>
      <vt:lpstr>中分類2（浜松）</vt:lpstr>
      <vt:lpstr>指数推移（静岡浜松）</vt:lpstr>
      <vt:lpstr>指数（表紙グラフ用データ）</vt:lpstr>
      <vt:lpstr>指数（表紙グラフ用データ） (浜松) </vt:lpstr>
      <vt:lpstr>寄与度･寄与率・静岡</vt:lpstr>
      <vt:lpstr>寄与度･寄与率浜松</vt:lpstr>
      <vt:lpstr>前年比寄与度順・静岡</vt:lpstr>
      <vt:lpstr>前年比寄与度順 ・浜松</vt:lpstr>
      <vt:lpstr>中分類一覧</vt:lpstr>
      <vt:lpstr>寄与度･寄与率・静岡!Print_Area</vt:lpstr>
      <vt:lpstr>寄与度･寄与率浜松!Print_Area</vt:lpstr>
      <vt:lpstr>'指数（表紙グラフ用データ）'!Print_Area</vt:lpstr>
      <vt:lpstr>'指数（表紙グラフ用データ） (浜松) '!Print_Area</vt:lpstr>
      <vt:lpstr>'指数推移（静岡浜松）'!Print_Area</vt:lpstr>
      <vt:lpstr>'前年比寄与度順 ・浜松'!Print_Area</vt:lpstr>
      <vt:lpstr>前年比寄与度順・静岡!Print_Area</vt:lpstr>
      <vt:lpstr>'中分類1 (静岡)'!Print_Area</vt:lpstr>
      <vt:lpstr>'中分類1（浜松）'!Print_Area</vt:lpstr>
      <vt:lpstr>'中分類2 (静岡)'!Print_Area</vt:lpstr>
      <vt:lpstr>'中分類2（浜松）'!Print_Area</vt:lpstr>
      <vt:lpstr>'年報 (浜松)'!Print_Area</vt:lpstr>
      <vt:lpstr>'年報の概要  (静岡)'!Print_Area</vt:lpstr>
      <vt:lpstr>'年報の概要（浜松） '!Print_Area</vt:lpstr>
      <vt:lpstr>'年報表紙 '!Print_Area</vt:lpstr>
      <vt:lpstr>寄与度･寄与率・静岡!Print_Titles</vt:lpstr>
      <vt:lpstr>寄与度･寄与率浜松!Print_Titles</vt:lpstr>
      <vt:lpstr>'前年比寄与度順 ・浜松'!Print_Titles</vt:lpstr>
      <vt:lpstr>前年比寄与度順・静岡!Print_Titles</vt:lpstr>
      <vt:lpstr>家具・家事用品</vt:lpstr>
      <vt:lpstr>寄与度順用一覧</vt:lpstr>
      <vt:lpstr>教育</vt:lpstr>
      <vt:lpstr>教養娯楽</vt:lpstr>
      <vt:lpstr>交通・通信</vt:lpstr>
      <vt:lpstr>光熱・水道</vt:lpstr>
      <vt:lpstr>住居</vt:lpstr>
      <vt:lpstr>諸雑費</vt:lpstr>
      <vt:lpstr>食料</vt:lpstr>
      <vt:lpstr>被服及び履物</vt:lpstr>
      <vt:lpstr>費目</vt:lpstr>
      <vt:lpstr>保健医療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ＥＸＣＥＬ</dc:creator>
  <cp:lastModifiedBy>小野　寧音</cp:lastModifiedBy>
  <cp:lastPrinted>2023-04-26T07:27:10Z</cp:lastPrinted>
  <dcterms:created xsi:type="dcterms:W3CDTF">1998-02-24T01:15:13Z</dcterms:created>
  <dcterms:modified xsi:type="dcterms:W3CDTF">2023-04-26T08:35:10Z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2023-04-21T07:28:46Z</vt:filetime>
  </property>
</Properties>
</file>