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65476" windowWidth="10815" windowHeight="8790" activeTab="0"/>
  </bookViews>
  <sheets>
    <sheet name="結果表" sheetId="1" r:id="rId1"/>
    <sheet name="集計表" sheetId="2" r:id="rId2"/>
    <sheet name="集計元" sheetId="3" r:id="rId3"/>
  </sheets>
  <definedNames>
    <definedName name="ＡＡ">'集計表'!#REF!</definedName>
    <definedName name="_xlnm.Print_Area" localSheetId="0">'結果表'!$A$1:$H$25</definedName>
    <definedName name="_xlnm.Print_Area" localSheetId="1">'集計表'!$A$1:$CR$18</definedName>
    <definedName name="_xlnm.Print_Titles" localSheetId="1">'集計表'!$A:$A</definedName>
  </definedNames>
  <calcPr fullCalcOnLoad="1"/>
</workbook>
</file>

<file path=xl/sharedStrings.xml><?xml version="1.0" encoding="utf-8"?>
<sst xmlns="http://schemas.openxmlformats.org/spreadsheetml/2006/main" count="330" uniqueCount="115">
  <si>
    <t>市</t>
  </si>
  <si>
    <t>食パン</t>
  </si>
  <si>
    <t>うるち米</t>
  </si>
  <si>
    <t>味噌</t>
  </si>
  <si>
    <t>マーガリン</t>
  </si>
  <si>
    <t>砂糖</t>
  </si>
  <si>
    <t>醤油</t>
  </si>
  <si>
    <t>食用油</t>
  </si>
  <si>
    <t>マヨネーズ</t>
  </si>
  <si>
    <t>豚肉</t>
  </si>
  <si>
    <t>牛乳</t>
  </si>
  <si>
    <t>鶏卵</t>
  </si>
  <si>
    <t>台所用洗剤</t>
  </si>
  <si>
    <t>洗濯用洗剤</t>
  </si>
  <si>
    <t>ティッシュﾍﾟｰﾊﾟｰ</t>
  </si>
  <si>
    <t>店数</t>
  </si>
  <si>
    <t>集計値</t>
  </si>
  <si>
    <t>平均</t>
  </si>
  <si>
    <t>高値</t>
  </si>
  <si>
    <t>安値</t>
  </si>
  <si>
    <t>伊東市</t>
  </si>
  <si>
    <t>熱海市</t>
  </si>
  <si>
    <t>裾野市</t>
  </si>
  <si>
    <t>沼津市</t>
  </si>
  <si>
    <t>富士市</t>
  </si>
  <si>
    <t>富士宮市</t>
  </si>
  <si>
    <t>東部計</t>
  </si>
  <si>
    <t>静岡市</t>
  </si>
  <si>
    <t>藤枝市</t>
  </si>
  <si>
    <t>島田市</t>
  </si>
  <si>
    <t>中部計</t>
  </si>
  <si>
    <t>浜松市</t>
  </si>
  <si>
    <t>西部計</t>
  </si>
  <si>
    <t>県計</t>
  </si>
  <si>
    <t>今月平均</t>
  </si>
  <si>
    <t>前月平均</t>
  </si>
  <si>
    <t>前年同月</t>
  </si>
  <si>
    <t>対前年</t>
  </si>
  <si>
    <t>価格</t>
  </si>
  <si>
    <t>同月比</t>
  </si>
  <si>
    <t>ガソリン</t>
  </si>
  <si>
    <t>県下主要生活物資価格調査結果</t>
  </si>
  <si>
    <t>灯油(店頭)は10月～3月に実施</t>
  </si>
  <si>
    <t>(円)</t>
  </si>
  <si>
    <t>(%)</t>
  </si>
  <si>
    <t>※灯油(店頭)は10月～3月に実施</t>
  </si>
  <si>
    <t>前月比</t>
  </si>
  <si>
    <t>平均</t>
  </si>
  <si>
    <t>１  食パン</t>
  </si>
  <si>
    <t>２  うるち米</t>
  </si>
  <si>
    <t>５  砂糖</t>
  </si>
  <si>
    <t>７  食用油</t>
  </si>
  <si>
    <t>価格</t>
  </si>
  <si>
    <t>集計値</t>
  </si>
  <si>
    <t>高値</t>
  </si>
  <si>
    <t>確認欄</t>
  </si>
  <si>
    <t>規格</t>
  </si>
  <si>
    <t>灯油</t>
  </si>
  <si>
    <t>(1/3)</t>
  </si>
  <si>
    <t>(2/3)</t>
  </si>
  <si>
    <t>(3/3)</t>
  </si>
  <si>
    <t xml:space="preserve"> ガソリン</t>
  </si>
  <si>
    <t>灯油(店頭）</t>
  </si>
  <si>
    <t>３  み     そ</t>
  </si>
  <si>
    <t>４  マーガリン</t>
  </si>
  <si>
    <t>６  しょうゆ</t>
  </si>
  <si>
    <t>８  マヨネーズ</t>
  </si>
  <si>
    <t>数</t>
  </si>
  <si>
    <t>対</t>
  </si>
  <si>
    <t>ティッシュペーパー</t>
  </si>
  <si>
    <t>並　袋入り　1kg</t>
  </si>
  <si>
    <t>品目</t>
  </si>
  <si>
    <t>上白
1kg袋入り</t>
  </si>
  <si>
    <t>1000mL
紙パック入り</t>
  </si>
  <si>
    <t>国産　スライス
(切り落としも可)　もも肉100g</t>
  </si>
  <si>
    <t>Lサイズ
10個パック</t>
  </si>
  <si>
    <t>店頭渡し
18L</t>
  </si>
  <si>
    <t>こいくち特級
本醸造　1Lポリ容器入り</t>
  </si>
  <si>
    <t>現金売り
（セルフ含む）　　１L</t>
  </si>
  <si>
    <t>１斤  袋入り
４～８枚切り</t>
  </si>
  <si>
    <t>国産米  精米
単一原料米コシヒカリ ５ｋｇ</t>
  </si>
  <si>
    <t>スリムサイズ360又は400枚
5箱セット</t>
  </si>
  <si>
    <t>キャノーラ油
ポリ容器入り1kg</t>
  </si>
  <si>
    <t>みそ</t>
  </si>
  <si>
    <t>マーガリン</t>
  </si>
  <si>
    <t>しょうゆ</t>
  </si>
  <si>
    <t>小麦粉</t>
  </si>
  <si>
    <t>薄力粉　袋入り　１kg</t>
  </si>
  <si>
    <t>キャベツ</t>
  </si>
  <si>
    <t>国産　１玉</t>
  </si>
  <si>
    <t>大根</t>
  </si>
  <si>
    <t>洗たく用合成洗剤</t>
  </si>
  <si>
    <t>キャベツ</t>
  </si>
  <si>
    <t>９  小麦粉</t>
  </si>
  <si>
    <t>11　大根</t>
  </si>
  <si>
    <t>12  牛乳</t>
  </si>
  <si>
    <t>13  豚肉</t>
  </si>
  <si>
    <t>14  鶏卵</t>
  </si>
  <si>
    <t>15  台所用洗剤</t>
  </si>
  <si>
    <t>19  家庭用灯油</t>
  </si>
  <si>
    <t>国産　青首大根　１本</t>
  </si>
  <si>
    <t/>
  </si>
  <si>
    <t>浜松市</t>
  </si>
  <si>
    <t>450g
ポリ容器入り</t>
  </si>
  <si>
    <t>食器・野菜・果物洗い用
200～260ml</t>
  </si>
  <si>
    <t>衣料用洗剤液体
0.85kg～1kg</t>
  </si>
  <si>
    <t>沼津市</t>
  </si>
  <si>
    <t>店舗</t>
  </si>
  <si>
    <t>店舗</t>
  </si>
  <si>
    <t>10　キャベツ</t>
  </si>
  <si>
    <t>16  合成洗剤</t>
  </si>
  <si>
    <t>17  ﾃｨｯｼｭﾍﾟｰﾊﾟｰ</t>
  </si>
  <si>
    <t>18  ガソリン</t>
  </si>
  <si>
    <t>店舗</t>
  </si>
  <si>
    <t>植物性ｿﾌﾄﾀｲﾌﾟ
プラ容器入り　300g</t>
  </si>
</sst>
</file>

<file path=xl/styles.xml><?xml version="1.0" encoding="utf-8"?>
<styleSheet xmlns="http://schemas.openxmlformats.org/spreadsheetml/2006/main">
  <numFmts count="4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0;"/>
    <numFmt numFmtId="177" formatCode="#,###"/>
    <numFmt numFmtId="178" formatCode="General;0;"/>
    <numFmt numFmtId="179" formatCode="0.0;0;"/>
    <numFmt numFmtId="180" formatCode="#,##0;\-#,##0;"/>
    <numFmt numFmtId="181" formatCode="#,##0_ ;[Red]\-#,##0\ "/>
    <numFmt numFmtId="182" formatCode="General;0.0;"/>
    <numFmt numFmtId="183" formatCode="General;0.00;"/>
    <numFmt numFmtId="184" formatCode="General;0.000;"/>
    <numFmt numFmtId="185" formatCode="General;0.0000;"/>
    <numFmt numFmtId="186" formatCode="General;0.00000;"/>
    <numFmt numFmtId="187" formatCode="General;0.000000;"/>
    <numFmt numFmtId="188" formatCode="General;0.0000000;"/>
    <numFmt numFmtId="189" formatCode="&quot;\&quot;#,##0.0;[Red]&quot;\&quot;\-#,##0.0"/>
    <numFmt numFmtId="190" formatCode="#,##0_);[Red]\(#,##0\)"/>
    <numFmt numFmtId="191" formatCode="0_);[Red]\(0\)"/>
    <numFmt numFmtId="192" formatCode="0;[Red]0"/>
    <numFmt numFmtId="193" formatCode="0_ 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&quot;残り&quot;General&quot;市&quot;"/>
    <numFmt numFmtId="199" formatCode="[$-411]ggge&quot;年&quot;m&quot;月&quot;"/>
    <numFmt numFmtId="200" formatCode="&quot;(&quot;[$-411]ge&quot;)&quot;m&quot;月県下主要生活物資価格調査集計表（総合計）&quot;"/>
    <numFmt numFmtId="201" formatCode="[$-411]ge\.m\.d;@"/>
    <numFmt numFmtId="202" formatCode="[$-411]ggge&quot;年&quot;m&quot;月&quot;d&quot;日&quot;;@"/>
    <numFmt numFmtId="203" formatCode="#,##0_ "/>
    <numFmt numFmtId="204" formatCode="#,##0.0_);[Red]\(#,##0.0\)"/>
  </numFmts>
  <fonts count="22">
    <font>
      <sz val="11"/>
      <name val="標準明朝"/>
      <family val="1"/>
    </font>
    <font>
      <b/>
      <sz val="11"/>
      <name val="標準明朝"/>
      <family val="1"/>
    </font>
    <font>
      <i/>
      <sz val="11"/>
      <name val="標準明朝"/>
      <family val="1"/>
    </font>
    <font>
      <b/>
      <i/>
      <sz val="11"/>
      <name val="標準明朝"/>
      <family val="1"/>
    </font>
    <font>
      <sz val="11"/>
      <color indexed="8"/>
      <name val="標準明朝"/>
      <family val="1"/>
    </font>
    <font>
      <sz val="6"/>
      <name val="ＭＳ Ｐ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2"/>
      <color indexed="8"/>
      <name val="ＭＳ Ｐ明朝"/>
      <family val="1"/>
    </font>
    <font>
      <sz val="14"/>
      <name val="ＭＳ Ｐ明朝"/>
      <family val="1"/>
    </font>
    <font>
      <sz val="11"/>
      <name val="ＭＳ Ｐ明朝"/>
      <family val="1"/>
    </font>
    <font>
      <sz val="11"/>
      <color indexed="8"/>
      <name val="ＭＳ Ｐ明朝"/>
      <family val="1"/>
    </font>
    <font>
      <sz val="12"/>
      <name val="ＭＳ Ｐ明朝"/>
      <family val="1"/>
    </font>
    <font>
      <sz val="18"/>
      <color indexed="8"/>
      <name val="ＭＳ Ｐ明朝"/>
      <family val="1"/>
    </font>
    <font>
      <sz val="18"/>
      <name val="ＭＳ Ｐ明朝"/>
      <family val="1"/>
    </font>
    <font>
      <b/>
      <sz val="12"/>
      <color indexed="8"/>
      <name val="ＭＳ Ｐ明朝"/>
      <family val="1"/>
    </font>
    <font>
      <sz val="12"/>
      <color indexed="12"/>
      <name val="ＭＳ Ｐ明朝"/>
      <family val="1"/>
    </font>
    <font>
      <sz val="12"/>
      <color indexed="10"/>
      <name val="ＭＳ Ｐ明朝"/>
      <family val="1"/>
    </font>
    <font>
      <sz val="12"/>
      <color indexed="16"/>
      <name val="ＭＳ Ｐ明朝"/>
      <family val="1"/>
    </font>
    <font>
      <u val="single"/>
      <sz val="8.25"/>
      <color indexed="12"/>
      <name val="標準明朝"/>
      <family val="1"/>
    </font>
    <font>
      <u val="single"/>
      <sz val="8.25"/>
      <color indexed="36"/>
      <name val="標準明朝"/>
      <family val="1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122">
    <border>
      <left/>
      <right/>
      <top/>
      <bottom/>
      <diagonal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double"/>
    </border>
    <border>
      <left>
        <color indexed="63"/>
      </left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>
        <color indexed="63"/>
      </right>
      <top style="hair"/>
      <bottom style="double"/>
    </border>
    <border>
      <left style="thin"/>
      <right style="hair"/>
      <top style="hair"/>
      <bottom style="double"/>
    </border>
    <border>
      <left style="hair"/>
      <right style="thin"/>
      <top style="hair"/>
      <bottom style="double"/>
    </border>
    <border>
      <left style="hair"/>
      <right style="medium"/>
      <top style="hair"/>
      <bottom style="double"/>
    </border>
    <border>
      <left style="medium"/>
      <right style="double"/>
      <top>
        <color indexed="63"/>
      </top>
      <bottom style="hair"/>
    </border>
    <border>
      <left style="medium"/>
      <right style="double"/>
      <top style="hair"/>
      <bottom style="hair"/>
    </border>
    <border>
      <left style="medium"/>
      <right style="double"/>
      <top style="hair"/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 style="double"/>
    </border>
    <border>
      <left style="medium"/>
      <right style="double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 style="double"/>
      <top style="medium"/>
      <bottom>
        <color indexed="63"/>
      </bottom>
    </border>
    <border>
      <left style="double"/>
      <right style="hair"/>
      <top style="medium"/>
      <bottom>
        <color indexed="63"/>
      </bottom>
    </border>
    <border>
      <left style="hair"/>
      <right style="double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hair"/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 style="double"/>
      <right style="hair"/>
      <top>
        <color indexed="63"/>
      </top>
      <bottom style="double"/>
    </border>
    <border>
      <left style="hair"/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 style="double"/>
      <bottom style="hair"/>
    </border>
    <border>
      <left style="double"/>
      <right style="double"/>
      <top style="double"/>
      <bottom style="hair"/>
    </border>
    <border>
      <left style="double"/>
      <right style="hair"/>
      <top style="double"/>
      <bottom style="hair"/>
    </border>
    <border>
      <left style="hair"/>
      <right style="double"/>
      <top style="double"/>
      <bottom style="hair"/>
    </border>
    <border>
      <left>
        <color indexed="63"/>
      </left>
      <right style="medium"/>
      <top style="double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hair"/>
      <top style="hair"/>
      <bottom style="hair"/>
    </border>
    <border>
      <left style="double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double"/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hair"/>
      <top style="hair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 style="double"/>
      <bottom style="hair"/>
    </border>
    <border>
      <left>
        <color indexed="63"/>
      </left>
      <right style="double"/>
      <top style="hair"/>
      <bottom style="hair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double"/>
      <top style="hair"/>
      <bottom style="medium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medium"/>
      <top style="hair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medium"/>
      <top style="thin"/>
      <bottom style="thin"/>
    </border>
    <border>
      <left>
        <color indexed="63"/>
      </left>
      <right style="hair"/>
      <top style="thin"/>
      <bottom style="double"/>
    </border>
    <border>
      <left style="hair"/>
      <right style="hair"/>
      <top style="thin"/>
      <bottom style="double"/>
    </border>
    <border>
      <left style="thin"/>
      <right style="hair"/>
      <top style="thin"/>
      <bottom style="double"/>
    </border>
    <border>
      <left style="hair"/>
      <right style="thin"/>
      <top style="thin"/>
      <bottom style="double"/>
    </border>
    <border>
      <left style="hair"/>
      <right style="medium"/>
      <top style="thin"/>
      <bottom style="double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double"/>
      <right style="double"/>
      <top style="hair"/>
      <bottom style="medium"/>
    </border>
    <border>
      <left style="double"/>
      <right style="hair"/>
      <top style="hair"/>
      <bottom style="medium"/>
    </border>
    <border>
      <left style="thin"/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 style="thin"/>
      <top style="double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double"/>
      <bottom style="hair"/>
    </border>
    <border>
      <left style="hair"/>
      <right style="medium"/>
      <top style="double"/>
      <bottom style="hair"/>
    </border>
    <border>
      <left>
        <color indexed="63"/>
      </left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double"/>
      <top style="hair"/>
      <bottom style="medium"/>
    </border>
    <border>
      <left style="hair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hair"/>
      <right style="thin"/>
      <top style="medium"/>
      <bottom style="hair"/>
    </border>
    <border>
      <left style="hair"/>
      <right>
        <color indexed="63"/>
      </right>
      <top style="double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medium"/>
    </border>
    <border>
      <left style="thin"/>
      <right style="hair"/>
      <top style="hair"/>
      <bottom style="medium"/>
    </border>
    <border>
      <left style="hair"/>
      <right style="thin"/>
      <top style="hair"/>
      <bottom style="medium"/>
    </border>
    <border>
      <left>
        <color indexed="63"/>
      </left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double"/>
      <top style="medium"/>
      <bottom style="hair"/>
    </border>
    <border>
      <left style="medium"/>
      <right style="double"/>
      <top style="hair"/>
      <bottom style="double"/>
    </border>
    <border>
      <left style="medium"/>
      <right style="double"/>
      <top style="hair"/>
      <bottom style="medium"/>
    </border>
    <border>
      <left style="thin"/>
      <right style="hair"/>
      <top style="medium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" fillId="0" borderId="0">
      <alignment/>
      <protection/>
    </xf>
    <xf numFmtId="0" fontId="21" fillId="0" borderId="0" applyNumberFormat="0" applyFill="0" applyBorder="0" applyAlignment="0" applyProtection="0"/>
  </cellStyleXfs>
  <cellXfs count="231">
    <xf numFmtId="0" fontId="0" fillId="0" borderId="0" xfId="0" applyAlignment="1">
      <alignment/>
    </xf>
    <xf numFmtId="13" fontId="4" fillId="0" borderId="0" xfId="0" applyFont="1" applyFill="1" applyBorder="1" applyAlignment="1" applyProtection="1">
      <alignment/>
      <protection/>
    </xf>
    <xf numFmtId="6" fontId="4" fillId="0" borderId="0" xfId="0" applyFont="1" applyFill="1" applyBorder="1" applyAlignment="1" applyProtection="1">
      <alignment/>
      <protection/>
    </xf>
    <xf numFmtId="10" fontId="4" fillId="0" borderId="0" xfId="0" applyFont="1" applyFill="1" applyBorder="1" applyAlignment="1" applyProtection="1">
      <alignment/>
      <protection/>
    </xf>
    <xf numFmtId="4" fontId="0" fillId="0" borderId="0" xfId="0" applyNumberFormat="1" applyFill="1" applyBorder="1" applyAlignment="1" applyProtection="1">
      <alignment/>
      <protection/>
    </xf>
    <xf numFmtId="14" fontId="0" fillId="0" borderId="0" xfId="0" applyNumberFormat="1" applyFill="1" applyBorder="1" applyAlignment="1" applyProtection="1">
      <alignment/>
      <protection/>
    </xf>
    <xf numFmtId="0" fontId="15" fillId="0" borderId="0" xfId="0" applyFont="1" applyFill="1" applyAlignment="1">
      <alignment/>
    </xf>
    <xf numFmtId="191" fontId="15" fillId="0" borderId="0" xfId="0" applyNumberFormat="1" applyFont="1" applyFill="1" applyAlignment="1">
      <alignment/>
    </xf>
    <xf numFmtId="0" fontId="12" fillId="0" borderId="0" xfId="0" applyFont="1" applyFill="1" applyBorder="1" applyAlignment="1" applyProtection="1">
      <alignment vertical="top"/>
      <protection locked="0"/>
    </xf>
    <xf numFmtId="0" fontId="11" fillId="0" borderId="0" xfId="0" applyFont="1" applyFill="1" applyAlignment="1">
      <alignment horizontal="right"/>
    </xf>
    <xf numFmtId="0" fontId="11" fillId="0" borderId="0" xfId="0" applyFont="1" applyFill="1" applyAlignment="1">
      <alignment/>
    </xf>
    <xf numFmtId="191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12" fillId="0" borderId="1" xfId="0" applyFont="1" applyFill="1" applyBorder="1" applyAlignment="1" applyProtection="1">
      <alignment horizontal="center" vertical="top"/>
      <protection locked="0"/>
    </xf>
    <xf numFmtId="0" fontId="12" fillId="0" borderId="2" xfId="0" applyFont="1" applyFill="1" applyBorder="1" applyAlignment="1" applyProtection="1">
      <alignment horizontal="center" vertical="top"/>
      <protection locked="0"/>
    </xf>
    <xf numFmtId="0" fontId="12" fillId="0" borderId="3" xfId="0" applyFont="1" applyFill="1" applyBorder="1" applyAlignment="1" applyProtection="1">
      <alignment horizontal="center" vertical="top"/>
      <protection locked="0"/>
    </xf>
    <xf numFmtId="0" fontId="12" fillId="0" borderId="4" xfId="0" applyFont="1" applyFill="1" applyBorder="1" applyAlignment="1" applyProtection="1">
      <alignment horizontal="center" vertical="top"/>
      <protection locked="0"/>
    </xf>
    <xf numFmtId="0" fontId="12" fillId="0" borderId="5" xfId="0" applyFont="1" applyFill="1" applyBorder="1" applyAlignment="1" applyProtection="1">
      <alignment horizontal="center" vertical="top"/>
      <protection locked="0"/>
    </xf>
    <xf numFmtId="0" fontId="12" fillId="0" borderId="6" xfId="0" applyFont="1" applyFill="1" applyBorder="1" applyAlignment="1" applyProtection="1">
      <alignment horizontal="center" vertical="top"/>
      <protection locked="0"/>
    </xf>
    <xf numFmtId="0" fontId="12" fillId="0" borderId="7" xfId="0" applyFont="1" applyFill="1" applyBorder="1" applyAlignment="1" applyProtection="1">
      <alignment horizontal="center" vertical="top"/>
      <protection locked="0"/>
    </xf>
    <xf numFmtId="0" fontId="12" fillId="0" borderId="8" xfId="0" applyFont="1" applyFill="1" applyBorder="1" applyAlignment="1" applyProtection="1">
      <alignment horizontal="center" vertical="top"/>
      <protection locked="0"/>
    </xf>
    <xf numFmtId="0" fontId="11" fillId="0" borderId="0" xfId="0" applyFont="1" applyFill="1" applyAlignment="1">
      <alignment horizontal="center"/>
    </xf>
    <xf numFmtId="191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12" fillId="0" borderId="9" xfId="0" applyFont="1" applyFill="1" applyBorder="1" applyAlignment="1" applyProtection="1">
      <alignment vertical="center"/>
      <protection locked="0"/>
    </xf>
    <xf numFmtId="0" fontId="11" fillId="0" borderId="0" xfId="0" applyFont="1" applyFill="1" applyAlignment="1">
      <alignment vertical="center"/>
    </xf>
    <xf numFmtId="191" fontId="5" fillId="0" borderId="0" xfId="0" applyNumberFormat="1" applyFont="1" applyFill="1" applyAlignment="1">
      <alignment vertical="center"/>
    </xf>
    <xf numFmtId="191" fontId="5" fillId="0" borderId="0" xfId="0" applyNumberFormat="1" applyFont="1" applyFill="1" applyAlignment="1" applyProtection="1">
      <alignment vertical="center"/>
      <protection/>
    </xf>
    <xf numFmtId="0" fontId="12" fillId="0" borderId="10" xfId="0" applyFont="1" applyFill="1" applyBorder="1" applyAlignment="1" applyProtection="1">
      <alignment vertical="center"/>
      <protection locked="0"/>
    </xf>
    <xf numFmtId="0" fontId="12" fillId="0" borderId="11" xfId="0" applyFont="1" applyFill="1" applyBorder="1" applyAlignment="1" applyProtection="1">
      <alignment vertical="center"/>
      <protection locked="0"/>
    </xf>
    <xf numFmtId="0" fontId="12" fillId="0" borderId="12" xfId="0" applyFont="1" applyFill="1" applyBorder="1" applyAlignment="1" applyProtection="1">
      <alignment horizontal="center" vertical="center"/>
      <protection locked="0"/>
    </xf>
    <xf numFmtId="0" fontId="12" fillId="0" borderId="13" xfId="0" applyFont="1" applyFill="1" applyBorder="1" applyAlignment="1" applyProtection="1">
      <alignment horizontal="center" vertical="center"/>
      <protection locked="0"/>
    </xf>
    <xf numFmtId="0" fontId="12" fillId="0" borderId="14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Alignment="1" applyProtection="1">
      <alignment/>
      <protection/>
    </xf>
    <xf numFmtId="192" fontId="10" fillId="0" borderId="0" xfId="0" applyNumberFormat="1" applyFont="1" applyFill="1" applyAlignment="1">
      <alignment/>
    </xf>
    <xf numFmtId="0" fontId="10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199" fontId="17" fillId="0" borderId="0" xfId="0" applyNumberFormat="1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vertical="center"/>
      <protection/>
    </xf>
    <xf numFmtId="0" fontId="9" fillId="0" borderId="15" xfId="0" applyFont="1" applyBorder="1" applyAlignment="1" applyProtection="1">
      <alignment vertical="center"/>
      <protection/>
    </xf>
    <xf numFmtId="0" fontId="9" fillId="0" borderId="16" xfId="0" applyFont="1" applyBorder="1" applyAlignment="1" applyProtection="1">
      <alignment vertical="center"/>
      <protection/>
    </xf>
    <xf numFmtId="0" fontId="16" fillId="0" borderId="17" xfId="0" applyFont="1" applyBorder="1" applyAlignment="1" applyProtection="1">
      <alignment horizontal="center" vertical="center"/>
      <protection/>
    </xf>
    <xf numFmtId="0" fontId="17" fillId="0" borderId="18" xfId="0" applyFont="1" applyBorder="1" applyAlignment="1" applyProtection="1">
      <alignment horizontal="center" vertical="center"/>
      <protection/>
    </xf>
    <xf numFmtId="0" fontId="9" fillId="0" borderId="19" xfId="0" applyFont="1" applyBorder="1" applyAlignment="1" applyProtection="1">
      <alignment horizontal="center" vertical="center"/>
      <protection/>
    </xf>
    <xf numFmtId="0" fontId="9" fillId="0" borderId="20" xfId="0" applyFont="1" applyBorder="1" applyAlignment="1" applyProtection="1">
      <alignment horizontal="center" vertical="center"/>
      <protection/>
    </xf>
    <xf numFmtId="0" fontId="9" fillId="0" borderId="21" xfId="0" applyFont="1" applyBorder="1" applyAlignment="1" applyProtection="1">
      <alignment horizontal="center" vertical="center"/>
      <protection/>
    </xf>
    <xf numFmtId="0" fontId="16" fillId="0" borderId="22" xfId="0" applyFont="1" applyBorder="1" applyAlignment="1" applyProtection="1">
      <alignment horizontal="center" vertical="center"/>
      <protection/>
    </xf>
    <xf numFmtId="0" fontId="17" fillId="0" borderId="23" xfId="0" applyFont="1" applyBorder="1" applyAlignment="1" applyProtection="1">
      <alignment horizontal="center" vertical="center"/>
      <protection/>
    </xf>
    <xf numFmtId="0" fontId="9" fillId="0" borderId="24" xfId="0" applyFont="1" applyBorder="1" applyAlignment="1" applyProtection="1">
      <alignment horizontal="center" vertical="center"/>
      <protection/>
    </xf>
    <xf numFmtId="0" fontId="9" fillId="0" borderId="25" xfId="0" applyFont="1" applyBorder="1" applyAlignment="1" applyProtection="1">
      <alignment horizontal="center" vertical="center"/>
      <protection/>
    </xf>
    <xf numFmtId="0" fontId="9" fillId="0" borderId="26" xfId="0" applyFont="1" applyBorder="1" applyAlignment="1" applyProtection="1">
      <alignment vertical="center"/>
      <protection/>
    </xf>
    <xf numFmtId="0" fontId="9" fillId="0" borderId="27" xfId="0" applyFont="1" applyBorder="1" applyAlignment="1" applyProtection="1">
      <alignment vertical="center"/>
      <protection/>
    </xf>
    <xf numFmtId="0" fontId="16" fillId="0" borderId="28" xfId="0" applyFont="1" applyBorder="1" applyAlignment="1" applyProtection="1">
      <alignment horizontal="center" vertical="center"/>
      <protection/>
    </xf>
    <xf numFmtId="0" fontId="17" fillId="0" borderId="29" xfId="0" applyFont="1" applyBorder="1" applyAlignment="1" applyProtection="1">
      <alignment horizontal="center" vertical="center"/>
      <protection/>
    </xf>
    <xf numFmtId="0" fontId="9" fillId="0" borderId="30" xfId="0" applyFont="1" applyBorder="1" applyAlignment="1" applyProtection="1">
      <alignment horizontal="center" vertical="center"/>
      <protection/>
    </xf>
    <xf numFmtId="0" fontId="9" fillId="0" borderId="31" xfId="0" applyFont="1" applyBorder="1" applyAlignment="1" applyProtection="1">
      <alignment horizontal="center" vertical="center"/>
      <protection/>
    </xf>
    <xf numFmtId="0" fontId="9" fillId="0" borderId="32" xfId="0" applyFont="1" applyBorder="1" applyAlignment="1" applyProtection="1">
      <alignment vertical="center"/>
      <protection/>
    </xf>
    <xf numFmtId="190" fontId="16" fillId="0" borderId="33" xfId="0" applyNumberFormat="1" applyFont="1" applyBorder="1" applyAlignment="1" applyProtection="1">
      <alignment vertical="center"/>
      <protection/>
    </xf>
    <xf numFmtId="190" fontId="17" fillId="2" borderId="34" xfId="0" applyNumberFormat="1" applyFont="1" applyFill="1" applyBorder="1" applyAlignment="1" applyProtection="1">
      <alignment vertical="center"/>
      <protection locked="0"/>
    </xf>
    <xf numFmtId="190" fontId="9" fillId="0" borderId="35" xfId="0" applyNumberFormat="1" applyFont="1" applyBorder="1" applyAlignment="1" applyProtection="1">
      <alignment vertical="center"/>
      <protection/>
    </xf>
    <xf numFmtId="190" fontId="9" fillId="0" borderId="36" xfId="0" applyNumberFormat="1" applyFont="1" applyBorder="1" applyAlignment="1" applyProtection="1">
      <alignment vertical="center"/>
      <protection/>
    </xf>
    <xf numFmtId="190" fontId="18" fillId="0" borderId="37" xfId="0" applyNumberFormat="1" applyFont="1" applyBorder="1" applyAlignment="1" applyProtection="1">
      <alignment vertical="center"/>
      <protection/>
    </xf>
    <xf numFmtId="190" fontId="18" fillId="0" borderId="38" xfId="0" applyNumberFormat="1" applyFont="1" applyBorder="1" applyAlignment="1" applyProtection="1">
      <alignment vertical="center"/>
      <protection/>
    </xf>
    <xf numFmtId="0" fontId="9" fillId="0" borderId="39" xfId="0" applyFont="1" applyBorder="1" applyAlignment="1" applyProtection="1">
      <alignment vertical="center"/>
      <protection/>
    </xf>
    <xf numFmtId="190" fontId="16" fillId="0" borderId="40" xfId="0" applyNumberFormat="1" applyFont="1" applyBorder="1" applyAlignment="1" applyProtection="1">
      <alignment vertical="center"/>
      <protection/>
    </xf>
    <xf numFmtId="190" fontId="17" fillId="2" borderId="41" xfId="0" applyNumberFormat="1" applyFont="1" applyFill="1" applyBorder="1" applyAlignment="1" applyProtection="1">
      <alignment vertical="center"/>
      <protection locked="0"/>
    </xf>
    <xf numFmtId="190" fontId="9" fillId="0" borderId="42" xfId="0" applyNumberFormat="1" applyFont="1" applyBorder="1" applyAlignment="1" applyProtection="1">
      <alignment vertical="center"/>
      <protection/>
    </xf>
    <xf numFmtId="190" fontId="9" fillId="0" borderId="43" xfId="0" applyNumberFormat="1" applyFont="1" applyBorder="1" applyAlignment="1" applyProtection="1">
      <alignment vertical="center"/>
      <protection/>
    </xf>
    <xf numFmtId="190" fontId="18" fillId="0" borderId="44" xfId="0" applyNumberFormat="1" applyFont="1" applyBorder="1" applyAlignment="1" applyProtection="1">
      <alignment vertical="center"/>
      <protection/>
    </xf>
    <xf numFmtId="190" fontId="18" fillId="0" borderId="45" xfId="0" applyNumberFormat="1" applyFont="1" applyBorder="1" applyAlignment="1" applyProtection="1">
      <alignment vertical="center"/>
      <protection/>
    </xf>
    <xf numFmtId="190" fontId="19" fillId="3" borderId="44" xfId="0" applyNumberFormat="1" applyFont="1" applyFill="1" applyBorder="1" applyAlignment="1" applyProtection="1">
      <alignment vertical="center"/>
      <protection/>
    </xf>
    <xf numFmtId="190" fontId="19" fillId="3" borderId="45" xfId="0" applyNumberFormat="1" applyFont="1" applyFill="1" applyBorder="1" applyAlignment="1" applyProtection="1">
      <alignment vertical="center"/>
      <protection/>
    </xf>
    <xf numFmtId="0" fontId="9" fillId="0" borderId="46" xfId="0" applyFont="1" applyBorder="1" applyAlignment="1" applyProtection="1">
      <alignment vertical="center"/>
      <protection/>
    </xf>
    <xf numFmtId="190" fontId="18" fillId="0" borderId="47" xfId="0" applyNumberFormat="1" applyFont="1" applyBorder="1" applyAlignment="1" applyProtection="1">
      <alignment vertical="center"/>
      <protection/>
    </xf>
    <xf numFmtId="190" fontId="18" fillId="0" borderId="48" xfId="0" applyNumberFormat="1" applyFont="1" applyBorder="1" applyAlignment="1" applyProtection="1">
      <alignment vertical="center"/>
      <protection/>
    </xf>
    <xf numFmtId="0" fontId="17" fillId="0" borderId="49" xfId="0" applyFont="1" applyBorder="1" applyAlignment="1" applyProtection="1">
      <alignment vertical="center" wrapText="1"/>
      <protection/>
    </xf>
    <xf numFmtId="0" fontId="17" fillId="0" borderId="50" xfId="0" applyFont="1" applyBorder="1" applyAlignment="1" applyProtection="1">
      <alignment vertical="center" wrapText="1"/>
      <protection/>
    </xf>
    <xf numFmtId="0" fontId="17" fillId="0" borderId="50" xfId="0" applyFont="1" applyBorder="1" applyAlignment="1" applyProtection="1">
      <alignment vertical="center"/>
      <protection/>
    </xf>
    <xf numFmtId="0" fontId="9" fillId="0" borderId="51" xfId="0" applyFont="1" applyBorder="1" applyAlignment="1" applyProtection="1">
      <alignment horizontal="center" vertical="center"/>
      <protection/>
    </xf>
    <xf numFmtId="0" fontId="17" fillId="0" borderId="52" xfId="0" applyFont="1" applyBorder="1" applyAlignment="1" applyProtection="1">
      <alignment vertical="center" wrapText="1"/>
      <protection/>
    </xf>
    <xf numFmtId="190" fontId="13" fillId="0" borderId="53" xfId="0" applyNumberFormat="1" applyFont="1" applyFill="1" applyBorder="1" applyAlignment="1">
      <alignment vertical="center"/>
    </xf>
    <xf numFmtId="190" fontId="13" fillId="0" borderId="54" xfId="0" applyNumberFormat="1" applyFont="1" applyFill="1" applyBorder="1" applyAlignment="1">
      <alignment vertical="center"/>
    </xf>
    <xf numFmtId="190" fontId="13" fillId="0" borderId="55" xfId="0" applyNumberFormat="1" applyFont="1" applyFill="1" applyBorder="1" applyAlignment="1">
      <alignment vertical="center"/>
    </xf>
    <xf numFmtId="190" fontId="13" fillId="0" borderId="56" xfId="0" applyNumberFormat="1" applyFont="1" applyFill="1" applyBorder="1" applyAlignment="1">
      <alignment vertical="center"/>
    </xf>
    <xf numFmtId="190" fontId="13" fillId="0" borderId="57" xfId="0" applyNumberFormat="1" applyFont="1" applyFill="1" applyBorder="1" applyAlignment="1">
      <alignment vertical="center"/>
    </xf>
    <xf numFmtId="190" fontId="13" fillId="0" borderId="58" xfId="0" applyNumberFormat="1" applyFont="1" applyFill="1" applyBorder="1" applyAlignment="1">
      <alignment vertical="center"/>
    </xf>
    <xf numFmtId="190" fontId="13" fillId="0" borderId="59" xfId="0" applyNumberFormat="1" applyFont="1" applyFill="1" applyBorder="1" applyAlignment="1">
      <alignment vertical="center"/>
    </xf>
    <xf numFmtId="190" fontId="13" fillId="0" borderId="60" xfId="0" applyNumberFormat="1" applyFont="1" applyFill="1" applyBorder="1" applyAlignment="1">
      <alignment vertical="center"/>
    </xf>
    <xf numFmtId="190" fontId="13" fillId="0" borderId="61" xfId="0" applyNumberFormat="1" applyFont="1" applyFill="1" applyBorder="1" applyAlignment="1">
      <alignment vertical="center"/>
    </xf>
    <xf numFmtId="190" fontId="13" fillId="0" borderId="62" xfId="0" applyNumberFormat="1" applyFont="1" applyFill="1" applyBorder="1" applyAlignment="1">
      <alignment vertical="center"/>
    </xf>
    <xf numFmtId="190" fontId="13" fillId="0" borderId="63" xfId="0" applyNumberFormat="1" applyFont="1" applyFill="1" applyBorder="1" applyAlignment="1">
      <alignment vertical="center"/>
    </xf>
    <xf numFmtId="190" fontId="13" fillId="0" borderId="64" xfId="0" applyNumberFormat="1" applyFont="1" applyFill="1" applyBorder="1" applyAlignment="1">
      <alignment vertical="center"/>
    </xf>
    <xf numFmtId="190" fontId="13" fillId="0" borderId="65" xfId="0" applyNumberFormat="1" applyFont="1" applyFill="1" applyBorder="1" applyAlignment="1">
      <alignment vertical="center"/>
    </xf>
    <xf numFmtId="190" fontId="13" fillId="0" borderId="66" xfId="0" applyNumberFormat="1" applyFont="1" applyFill="1" applyBorder="1" applyAlignment="1">
      <alignment vertical="center"/>
    </xf>
    <xf numFmtId="190" fontId="13" fillId="0" borderId="67" xfId="0" applyNumberFormat="1" applyFont="1" applyFill="1" applyBorder="1" applyAlignment="1">
      <alignment vertical="center"/>
    </xf>
    <xf numFmtId="190" fontId="9" fillId="0" borderId="68" xfId="0" applyNumberFormat="1" applyFont="1" applyFill="1" applyBorder="1" applyAlignment="1" applyProtection="1">
      <alignment vertical="center"/>
      <protection locked="0"/>
    </xf>
    <xf numFmtId="190" fontId="9" fillId="0" borderId="69" xfId="0" applyNumberFormat="1" applyFont="1" applyFill="1" applyBorder="1" applyAlignment="1" applyProtection="1">
      <alignment vertical="center"/>
      <protection locked="0"/>
    </xf>
    <xf numFmtId="190" fontId="9" fillId="0" borderId="70" xfId="0" applyNumberFormat="1" applyFont="1" applyFill="1" applyBorder="1" applyAlignment="1" applyProtection="1">
      <alignment vertical="center"/>
      <protection locked="0"/>
    </xf>
    <xf numFmtId="190" fontId="9" fillId="0" borderId="71" xfId="0" applyNumberFormat="1" applyFont="1" applyFill="1" applyBorder="1" applyAlignment="1" applyProtection="1">
      <alignment vertical="center"/>
      <protection locked="0"/>
    </xf>
    <xf numFmtId="190" fontId="9" fillId="0" borderId="72" xfId="0" applyNumberFormat="1" applyFont="1" applyFill="1" applyBorder="1" applyAlignment="1" applyProtection="1">
      <alignment vertical="center"/>
      <protection locked="0"/>
    </xf>
    <xf numFmtId="190" fontId="9" fillId="0" borderId="73" xfId="0" applyNumberFormat="1" applyFont="1" applyFill="1" applyBorder="1" applyAlignment="1" applyProtection="1">
      <alignment vertical="center"/>
      <protection locked="0"/>
    </xf>
    <xf numFmtId="190" fontId="9" fillId="0" borderId="74" xfId="0" applyNumberFormat="1" applyFont="1" applyFill="1" applyBorder="1" applyAlignment="1" applyProtection="1">
      <alignment vertical="center"/>
      <protection locked="0"/>
    </xf>
    <xf numFmtId="190" fontId="9" fillId="0" borderId="75" xfId="0" applyNumberFormat="1" applyFont="1" applyFill="1" applyBorder="1" applyAlignment="1" applyProtection="1">
      <alignment vertical="center"/>
      <protection locked="0"/>
    </xf>
    <xf numFmtId="190" fontId="9" fillId="0" borderId="76" xfId="0" applyNumberFormat="1" applyFont="1" applyFill="1" applyBorder="1" applyAlignment="1" applyProtection="1">
      <alignment vertical="center"/>
      <protection locked="0"/>
    </xf>
    <xf numFmtId="190" fontId="9" fillId="0" borderId="77" xfId="0" applyNumberFormat="1" applyFont="1" applyFill="1" applyBorder="1" applyAlignment="1" applyProtection="1">
      <alignment vertical="center"/>
      <protection locked="0"/>
    </xf>
    <xf numFmtId="190" fontId="9" fillId="0" borderId="78" xfId="0" applyNumberFormat="1" applyFont="1" applyFill="1" applyBorder="1" applyAlignment="1" applyProtection="1">
      <alignment vertical="center"/>
      <protection locked="0"/>
    </xf>
    <xf numFmtId="190" fontId="9" fillId="0" borderId="79" xfId="0" applyNumberFormat="1" applyFont="1" applyFill="1" applyBorder="1" applyAlignment="1" applyProtection="1">
      <alignment vertical="center"/>
      <protection locked="0"/>
    </xf>
    <xf numFmtId="190" fontId="9" fillId="0" borderId="80" xfId="0" applyNumberFormat="1" applyFont="1" applyFill="1" applyBorder="1" applyAlignment="1" applyProtection="1">
      <alignment vertical="center"/>
      <protection locked="0"/>
    </xf>
    <xf numFmtId="190" fontId="9" fillId="0" borderId="81" xfId="0" applyNumberFormat="1" applyFont="1" applyFill="1" applyBorder="1" applyAlignment="1" applyProtection="1">
      <alignment vertical="center"/>
      <protection locked="0"/>
    </xf>
    <xf numFmtId="190" fontId="9" fillId="0" borderId="82" xfId="0" applyNumberFormat="1" applyFont="1" applyFill="1" applyBorder="1" applyAlignment="1" applyProtection="1">
      <alignment vertical="center"/>
      <protection locked="0"/>
    </xf>
    <xf numFmtId="0" fontId="13" fillId="0" borderId="0" xfId="0" applyFont="1" applyAlignment="1" applyProtection="1">
      <alignment vertical="center" wrapText="1"/>
      <protection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13" fillId="0" borderId="0" xfId="0" applyFont="1" applyAlignment="1">
      <alignment horizontal="justify" vertical="center"/>
    </xf>
    <xf numFmtId="190" fontId="16" fillId="0" borderId="83" xfId="0" applyNumberFormat="1" applyFont="1" applyBorder="1" applyAlignment="1" applyProtection="1">
      <alignment vertical="center"/>
      <protection/>
    </xf>
    <xf numFmtId="190" fontId="17" fillId="2" borderId="84" xfId="0" applyNumberFormat="1" applyFont="1" applyFill="1" applyBorder="1" applyAlignment="1" applyProtection="1">
      <alignment vertical="center"/>
      <protection locked="0"/>
    </xf>
    <xf numFmtId="0" fontId="11" fillId="0" borderId="59" xfId="0" applyFont="1" applyFill="1" applyBorder="1" applyAlignment="1">
      <alignment/>
    </xf>
    <xf numFmtId="190" fontId="17" fillId="2" borderId="84" xfId="0" applyNumberFormat="1" applyFont="1" applyFill="1" applyBorder="1" applyAlignment="1" applyProtection="1">
      <alignment horizontal="right" vertical="center"/>
      <protection locked="0"/>
    </xf>
    <xf numFmtId="200" fontId="14" fillId="0" borderId="0" xfId="0" applyNumberFormat="1" applyFont="1" applyFill="1" applyAlignment="1" applyProtection="1">
      <alignment horizontal="center" vertical="top"/>
      <protection locked="0"/>
    </xf>
    <xf numFmtId="190" fontId="13" fillId="0" borderId="85" xfId="0" applyNumberFormat="1" applyFont="1" applyFill="1" applyBorder="1" applyAlignment="1">
      <alignment vertical="center"/>
    </xf>
    <xf numFmtId="190" fontId="13" fillId="0" borderId="86" xfId="0" applyNumberFormat="1" applyFont="1" applyFill="1" applyBorder="1" applyAlignment="1">
      <alignment vertical="center"/>
    </xf>
    <xf numFmtId="190" fontId="13" fillId="0" borderId="87" xfId="0" applyNumberFormat="1" applyFont="1" applyFill="1" applyBorder="1" applyAlignment="1">
      <alignment vertical="center"/>
    </xf>
    <xf numFmtId="190" fontId="13" fillId="0" borderId="88" xfId="0" applyNumberFormat="1" applyFont="1" applyFill="1" applyBorder="1" applyAlignment="1">
      <alignment vertical="center"/>
    </xf>
    <xf numFmtId="190" fontId="13" fillId="0" borderId="89" xfId="0" applyNumberFormat="1" applyFont="1" applyFill="1" applyBorder="1" applyAlignment="1">
      <alignment vertical="center"/>
    </xf>
    <xf numFmtId="190" fontId="13" fillId="0" borderId="90" xfId="0" applyNumberFormat="1" applyFont="1" applyFill="1" applyBorder="1" applyAlignment="1">
      <alignment vertical="center"/>
    </xf>
    <xf numFmtId="190" fontId="17" fillId="2" borderId="41" xfId="0" applyNumberFormat="1" applyFont="1" applyFill="1" applyBorder="1" applyAlignment="1" applyProtection="1">
      <alignment horizontal="right" vertical="center"/>
      <protection locked="0"/>
    </xf>
    <xf numFmtId="0" fontId="11" fillId="0" borderId="54" xfId="16" applyFont="1" applyFill="1" applyBorder="1" applyAlignment="1">
      <alignment horizontal="center" vertical="center"/>
      <protection/>
    </xf>
    <xf numFmtId="0" fontId="11" fillId="0" borderId="4" xfId="16" applyFont="1" applyFill="1" applyBorder="1" applyAlignment="1">
      <alignment horizontal="center" vertical="center"/>
      <protection/>
    </xf>
    <xf numFmtId="0" fontId="11" fillId="0" borderId="4" xfId="0" applyFont="1" applyFill="1" applyBorder="1" applyAlignment="1">
      <alignment/>
    </xf>
    <xf numFmtId="0" fontId="11" fillId="0" borderId="8" xfId="0" applyFont="1" applyFill="1" applyBorder="1" applyAlignment="1">
      <alignment/>
    </xf>
    <xf numFmtId="0" fontId="11" fillId="0" borderId="91" xfId="0" applyFont="1" applyFill="1" applyBorder="1" applyAlignment="1" applyProtection="1">
      <alignment/>
      <protection locked="0"/>
    </xf>
    <xf numFmtId="0" fontId="11" fillId="0" borderId="86" xfId="0" applyFont="1" applyFill="1" applyBorder="1" applyAlignment="1" applyProtection="1">
      <alignment/>
      <protection locked="0"/>
    </xf>
    <xf numFmtId="0" fontId="11" fillId="0" borderId="86" xfId="0" applyFont="1" applyFill="1" applyBorder="1" applyAlignment="1">
      <alignment/>
    </xf>
    <xf numFmtId="0" fontId="11" fillId="0" borderId="92" xfId="0" applyFont="1" applyFill="1" applyBorder="1" applyAlignment="1" applyProtection="1">
      <alignment/>
      <protection locked="0"/>
    </xf>
    <xf numFmtId="0" fontId="11" fillId="0" borderId="58" xfId="0" applyFont="1" applyFill="1" applyBorder="1" applyAlignment="1" applyProtection="1">
      <alignment/>
      <protection locked="0"/>
    </xf>
    <xf numFmtId="0" fontId="11" fillId="0" borderId="59" xfId="0" applyFont="1" applyFill="1" applyBorder="1" applyAlignment="1" applyProtection="1">
      <alignment/>
      <protection locked="0"/>
    </xf>
    <xf numFmtId="0" fontId="11" fillId="0" borderId="62" xfId="0" applyFont="1" applyFill="1" applyBorder="1" applyAlignment="1" applyProtection="1">
      <alignment/>
      <protection locked="0"/>
    </xf>
    <xf numFmtId="0" fontId="11" fillId="0" borderId="93" xfId="0" applyFont="1" applyFill="1" applyBorder="1" applyAlignment="1" applyProtection="1">
      <alignment/>
      <protection locked="0"/>
    </xf>
    <xf numFmtId="0" fontId="11" fillId="0" borderId="94" xfId="0" applyFont="1" applyFill="1" applyBorder="1" applyAlignment="1" applyProtection="1">
      <alignment/>
      <protection locked="0"/>
    </xf>
    <xf numFmtId="0" fontId="11" fillId="0" borderId="94" xfId="0" applyFont="1" applyFill="1" applyBorder="1" applyAlignment="1">
      <alignment/>
    </xf>
    <xf numFmtId="0" fontId="11" fillId="0" borderId="95" xfId="0" applyFont="1" applyFill="1" applyBorder="1" applyAlignment="1" applyProtection="1">
      <alignment/>
      <protection locked="0"/>
    </xf>
    <xf numFmtId="190" fontId="13" fillId="0" borderId="43" xfId="0" applyNumberFormat="1" applyFont="1" applyBorder="1" applyAlignment="1" applyProtection="1">
      <alignment vertical="center"/>
      <protection/>
    </xf>
    <xf numFmtId="0" fontId="0" fillId="0" borderId="0" xfId="0" applyFill="1" applyAlignment="1">
      <alignment/>
    </xf>
    <xf numFmtId="193" fontId="0" fillId="0" borderId="0" xfId="0" applyNumberFormat="1" applyFill="1" applyAlignment="1">
      <alignment/>
    </xf>
    <xf numFmtId="193" fontId="11" fillId="0" borderId="0" xfId="0" applyNumberFormat="1" applyFont="1" applyFill="1" applyAlignment="1">
      <alignment/>
    </xf>
    <xf numFmtId="190" fontId="9" fillId="0" borderId="96" xfId="0" applyNumberFormat="1" applyFont="1" applyBorder="1" applyAlignment="1" applyProtection="1">
      <alignment vertical="center"/>
      <protection/>
    </xf>
    <xf numFmtId="190" fontId="9" fillId="0" borderId="95" xfId="0" applyNumberFormat="1" applyFont="1" applyBorder="1" applyAlignment="1" applyProtection="1">
      <alignment vertical="center"/>
      <protection/>
    </xf>
    <xf numFmtId="0" fontId="11" fillId="0" borderId="97" xfId="16" applyFont="1" applyFill="1" applyBorder="1" applyAlignment="1">
      <alignment horizontal="center" vertical="center"/>
      <protection/>
    </xf>
    <xf numFmtId="0" fontId="11" fillId="0" borderId="98" xfId="16" applyFont="1" applyFill="1" applyBorder="1" applyAlignment="1">
      <alignment horizontal="center" vertical="center"/>
      <protection/>
    </xf>
    <xf numFmtId="0" fontId="11" fillId="0" borderId="99" xfId="16" applyFont="1" applyFill="1" applyBorder="1" applyAlignment="1">
      <alignment horizontal="center" vertical="center"/>
      <protection/>
    </xf>
    <xf numFmtId="0" fontId="11" fillId="0" borderId="5" xfId="0" applyFont="1" applyFill="1" applyBorder="1" applyAlignment="1">
      <alignment/>
    </xf>
    <xf numFmtId="0" fontId="11" fillId="0" borderId="7" xfId="0" applyFont="1" applyFill="1" applyBorder="1" applyAlignment="1">
      <alignment/>
    </xf>
    <xf numFmtId="0" fontId="11" fillId="0" borderId="85" xfId="0" applyFont="1" applyFill="1" applyBorder="1" applyAlignment="1" applyProtection="1">
      <alignment/>
      <protection locked="0"/>
    </xf>
    <xf numFmtId="0" fontId="11" fillId="0" borderId="87" xfId="0" applyFont="1" applyFill="1" applyBorder="1" applyAlignment="1" applyProtection="1">
      <alignment/>
      <protection locked="0"/>
    </xf>
    <xf numFmtId="0" fontId="11" fillId="0" borderId="100" xfId="0" applyFont="1" applyFill="1" applyBorder="1" applyAlignment="1" applyProtection="1">
      <alignment/>
      <protection locked="0"/>
    </xf>
    <xf numFmtId="0" fontId="11" fillId="0" borderId="60" xfId="0" applyFont="1" applyFill="1" applyBorder="1" applyAlignment="1" applyProtection="1">
      <alignment/>
      <protection locked="0"/>
    </xf>
    <xf numFmtId="0" fontId="11" fillId="0" borderId="61" xfId="0" applyFont="1" applyFill="1" applyBorder="1" applyAlignment="1" applyProtection="1">
      <alignment/>
      <protection locked="0"/>
    </xf>
    <xf numFmtId="0" fontId="11" fillId="0" borderId="101" xfId="0" applyFont="1" applyFill="1" applyBorder="1" applyAlignment="1" applyProtection="1">
      <alignment/>
      <protection locked="0"/>
    </xf>
    <xf numFmtId="193" fontId="11" fillId="0" borderId="84" xfId="16" applyNumberFormat="1" applyFont="1" applyFill="1" applyBorder="1" applyAlignment="1" applyProtection="1">
      <alignment horizontal="right" vertical="center"/>
      <protection locked="0"/>
    </xf>
    <xf numFmtId="193" fontId="11" fillId="0" borderId="94" xfId="16" applyNumberFormat="1" applyFont="1" applyFill="1" applyBorder="1" applyAlignment="1" applyProtection="1">
      <alignment horizontal="right" vertical="center"/>
      <protection locked="0"/>
    </xf>
    <xf numFmtId="193" fontId="11" fillId="0" borderId="94" xfId="16" applyNumberFormat="1" applyFont="1" applyFill="1" applyBorder="1" applyAlignment="1" applyProtection="1">
      <alignment vertical="center"/>
      <protection locked="0"/>
    </xf>
    <xf numFmtId="193" fontId="11" fillId="0" borderId="102" xfId="16" applyNumberFormat="1" applyFont="1" applyFill="1" applyBorder="1" applyAlignment="1" applyProtection="1">
      <alignment vertical="center"/>
      <protection locked="0"/>
    </xf>
    <xf numFmtId="0" fontId="11" fillId="0" borderId="103" xfId="0" applyFont="1" applyFill="1" applyBorder="1" applyAlignment="1" applyProtection="1">
      <alignment/>
      <protection locked="0"/>
    </xf>
    <xf numFmtId="0" fontId="11" fillId="0" borderId="104" xfId="0" applyFont="1" applyFill="1" applyBorder="1" applyAlignment="1" applyProtection="1">
      <alignment/>
      <protection locked="0"/>
    </xf>
    <xf numFmtId="0" fontId="11" fillId="0" borderId="102" xfId="0" applyFont="1" applyFill="1" applyBorder="1" applyAlignment="1" applyProtection="1">
      <alignment/>
      <protection locked="0"/>
    </xf>
    <xf numFmtId="193" fontId="11" fillId="0" borderId="34" xfId="16" applyNumberFormat="1" applyFont="1" applyFill="1" applyBorder="1" applyAlignment="1" applyProtection="1">
      <alignment horizontal="right" vertical="center"/>
      <protection locked="0"/>
    </xf>
    <xf numFmtId="193" fontId="11" fillId="0" borderId="86" xfId="16" applyNumberFormat="1" applyFont="1" applyFill="1" applyBorder="1" applyAlignment="1" applyProtection="1">
      <alignment horizontal="right" vertical="center"/>
      <protection locked="0"/>
    </xf>
    <xf numFmtId="193" fontId="11" fillId="0" borderId="86" xfId="16" applyNumberFormat="1" applyFont="1" applyFill="1" applyBorder="1" applyAlignment="1" applyProtection="1">
      <alignment vertical="center"/>
      <protection locked="0"/>
    </xf>
    <xf numFmtId="193" fontId="11" fillId="0" borderId="41" xfId="16" applyNumberFormat="1" applyFont="1" applyFill="1" applyBorder="1" applyAlignment="1" applyProtection="1">
      <alignment horizontal="right" vertical="center"/>
      <protection locked="0"/>
    </xf>
    <xf numFmtId="193" fontId="11" fillId="0" borderId="59" xfId="16" applyNumberFormat="1" applyFont="1" applyFill="1" applyBorder="1" applyAlignment="1" applyProtection="1">
      <alignment horizontal="right" vertical="center"/>
      <protection locked="0"/>
    </xf>
    <xf numFmtId="193" fontId="11" fillId="0" borderId="59" xfId="16" applyNumberFormat="1" applyFont="1" applyFill="1" applyBorder="1" applyAlignment="1" applyProtection="1">
      <alignment vertical="center"/>
      <protection locked="0"/>
    </xf>
    <xf numFmtId="193" fontId="11" fillId="0" borderId="104" xfId="16" applyNumberFormat="1" applyFont="1" applyFill="1" applyBorder="1" applyAlignment="1" applyProtection="1">
      <alignment vertical="center"/>
      <protection locked="0"/>
    </xf>
    <xf numFmtId="0" fontId="11" fillId="0" borderId="105" xfId="16" applyFont="1" applyFill="1" applyBorder="1" applyAlignment="1">
      <alignment horizontal="center" vertical="center"/>
      <protection/>
    </xf>
    <xf numFmtId="0" fontId="11" fillId="0" borderId="106" xfId="16" applyFont="1" applyFill="1" applyBorder="1" applyAlignment="1">
      <alignment horizontal="center" vertical="center"/>
      <protection/>
    </xf>
    <xf numFmtId="0" fontId="11" fillId="0" borderId="3" xfId="16" applyFont="1" applyFill="1" applyBorder="1" applyAlignment="1">
      <alignment horizontal="center" vertical="center"/>
      <protection/>
    </xf>
    <xf numFmtId="0" fontId="11" fillId="0" borderId="107" xfId="0" applyFont="1" applyFill="1" applyBorder="1" applyAlignment="1">
      <alignment/>
    </xf>
    <xf numFmtId="0" fontId="11" fillId="0" borderId="108" xfId="0" applyFont="1" applyFill="1" applyBorder="1" applyAlignment="1">
      <alignment/>
    </xf>
    <xf numFmtId="0" fontId="11" fillId="0" borderId="9" xfId="16" applyFont="1" applyFill="1" applyBorder="1" applyAlignment="1">
      <alignment vertical="center"/>
      <protection/>
    </xf>
    <xf numFmtId="0" fontId="11" fillId="0" borderId="10" xfId="16" applyFont="1" applyFill="1" applyBorder="1" applyAlignment="1">
      <alignment vertical="center"/>
      <protection/>
    </xf>
    <xf numFmtId="0" fontId="11" fillId="0" borderId="10" xfId="16" applyFont="1" applyFill="1" applyBorder="1" applyAlignment="1">
      <alignment vertical="center" wrapText="1"/>
      <protection/>
    </xf>
    <xf numFmtId="0" fontId="11" fillId="0" borderId="10" xfId="16" applyFont="1" applyFill="1" applyBorder="1" applyAlignment="1">
      <alignment horizontal="left" vertical="center"/>
      <protection/>
    </xf>
    <xf numFmtId="0" fontId="11" fillId="0" borderId="109" xfId="16" applyFont="1" applyFill="1" applyBorder="1" applyAlignment="1">
      <alignment horizontal="left" vertical="center"/>
      <protection/>
    </xf>
    <xf numFmtId="193" fontId="11" fillId="0" borderId="95" xfId="16" applyNumberFormat="1" applyFont="1" applyFill="1" applyBorder="1" applyAlignment="1" applyProtection="1">
      <alignment vertical="center"/>
      <protection locked="0"/>
    </xf>
    <xf numFmtId="193" fontId="11" fillId="0" borderId="93" xfId="16" applyNumberFormat="1" applyFont="1" applyFill="1" applyBorder="1" applyAlignment="1" applyProtection="1">
      <alignment horizontal="right" vertical="center"/>
      <protection locked="0"/>
    </xf>
    <xf numFmtId="0" fontId="11" fillId="0" borderId="90" xfId="16" applyFont="1" applyFill="1" applyBorder="1" applyAlignment="1">
      <alignment horizontal="center" vertical="center"/>
      <protection/>
    </xf>
    <xf numFmtId="193" fontId="11" fillId="0" borderId="87" xfId="16" applyNumberFormat="1" applyFont="1" applyFill="1" applyBorder="1" applyAlignment="1" applyProtection="1">
      <alignment vertical="center"/>
      <protection locked="0"/>
    </xf>
    <xf numFmtId="193" fontId="11" fillId="0" borderId="61" xfId="16" applyNumberFormat="1" applyFont="1" applyFill="1" applyBorder="1" applyAlignment="1" applyProtection="1">
      <alignment vertical="center"/>
      <protection locked="0"/>
    </xf>
    <xf numFmtId="0" fontId="11" fillId="0" borderId="110" xfId="16" applyFont="1" applyFill="1" applyBorder="1" applyAlignment="1">
      <alignment horizontal="center" vertical="center"/>
      <protection/>
    </xf>
    <xf numFmtId="0" fontId="11" fillId="0" borderId="6" xfId="16" applyFont="1" applyFill="1" applyBorder="1" applyAlignment="1">
      <alignment horizontal="center" vertical="center"/>
      <protection/>
    </xf>
    <xf numFmtId="193" fontId="11" fillId="0" borderId="34" xfId="16" applyNumberFormat="1" applyFont="1" applyFill="1" applyBorder="1" applyAlignment="1">
      <alignment horizontal="right" vertical="center"/>
      <protection/>
    </xf>
    <xf numFmtId="193" fontId="11" fillId="0" borderId="86" xfId="16" applyNumberFormat="1" applyFont="1" applyFill="1" applyBorder="1" applyAlignment="1">
      <alignment horizontal="right" vertical="center"/>
      <protection/>
    </xf>
    <xf numFmtId="193" fontId="11" fillId="0" borderId="86" xfId="16" applyNumberFormat="1" applyFont="1" applyFill="1" applyBorder="1" applyAlignment="1">
      <alignment vertical="center"/>
      <protection/>
    </xf>
    <xf numFmtId="193" fontId="11" fillId="0" borderId="100" xfId="16" applyNumberFormat="1" applyFont="1" applyFill="1" applyBorder="1" applyAlignment="1">
      <alignment vertical="center"/>
      <protection/>
    </xf>
    <xf numFmtId="193" fontId="11" fillId="0" borderId="85" xfId="16" applyNumberFormat="1" applyFont="1" applyFill="1" applyBorder="1" applyAlignment="1">
      <alignment horizontal="right" vertical="center"/>
      <protection/>
    </xf>
    <xf numFmtId="193" fontId="11" fillId="0" borderId="87" xfId="16" applyNumberFormat="1" applyFont="1" applyFill="1" applyBorder="1" applyAlignment="1">
      <alignment vertical="center"/>
      <protection/>
    </xf>
    <xf numFmtId="193" fontId="11" fillId="0" borderId="41" xfId="16" applyNumberFormat="1" applyFont="1" applyFill="1" applyBorder="1" applyAlignment="1">
      <alignment horizontal="right" vertical="center"/>
      <protection/>
    </xf>
    <xf numFmtId="193" fontId="11" fillId="0" borderId="59" xfId="16" applyNumberFormat="1" applyFont="1" applyFill="1" applyBorder="1" applyAlignment="1">
      <alignment horizontal="right" vertical="center"/>
      <protection/>
    </xf>
    <xf numFmtId="193" fontId="11" fillId="0" borderId="59" xfId="16" applyNumberFormat="1" applyFont="1" applyFill="1" applyBorder="1" applyAlignment="1">
      <alignment vertical="center"/>
      <protection/>
    </xf>
    <xf numFmtId="193" fontId="11" fillId="0" borderId="101" xfId="16" applyNumberFormat="1" applyFont="1" applyFill="1" applyBorder="1" applyAlignment="1">
      <alignment vertical="center"/>
      <protection/>
    </xf>
    <xf numFmtId="193" fontId="11" fillId="0" borderId="60" xfId="16" applyNumberFormat="1" applyFont="1" applyFill="1" applyBorder="1" applyAlignment="1">
      <alignment horizontal="right" vertical="center"/>
      <protection/>
    </xf>
    <xf numFmtId="193" fontId="11" fillId="0" borderId="61" xfId="16" applyNumberFormat="1" applyFont="1" applyFill="1" applyBorder="1" applyAlignment="1">
      <alignment vertical="center"/>
      <protection/>
    </xf>
    <xf numFmtId="0" fontId="11" fillId="0" borderId="111" xfId="0" applyFont="1" applyFill="1" applyBorder="1" applyAlignment="1">
      <alignment/>
    </xf>
    <xf numFmtId="0" fontId="11" fillId="0" borderId="112" xfId="16" applyFont="1" applyFill="1" applyBorder="1" applyAlignment="1">
      <alignment horizontal="center" vertical="center"/>
      <protection/>
    </xf>
    <xf numFmtId="193" fontId="11" fillId="0" borderId="91" xfId="16" applyNumberFormat="1" applyFont="1" applyFill="1" applyBorder="1" applyAlignment="1">
      <alignment horizontal="right" vertical="center"/>
      <protection/>
    </xf>
    <xf numFmtId="193" fontId="11" fillId="0" borderId="92" xfId="16" applyNumberFormat="1" applyFont="1" applyFill="1" applyBorder="1" applyAlignment="1">
      <alignment vertical="center"/>
      <protection/>
    </xf>
    <xf numFmtId="193" fontId="11" fillId="0" borderId="58" xfId="16" applyNumberFormat="1" applyFont="1" applyFill="1" applyBorder="1" applyAlignment="1">
      <alignment horizontal="right" vertical="center"/>
      <protection/>
    </xf>
    <xf numFmtId="193" fontId="11" fillId="0" borderId="62" xfId="16" applyNumberFormat="1" applyFont="1" applyFill="1" applyBorder="1" applyAlignment="1">
      <alignment vertical="center"/>
      <protection/>
    </xf>
    <xf numFmtId="0" fontId="9" fillId="0" borderId="113" xfId="0" applyFont="1" applyFill="1" applyBorder="1" applyAlignment="1" applyProtection="1">
      <alignment horizontal="center" vertical="center"/>
      <protection/>
    </xf>
    <xf numFmtId="0" fontId="9" fillId="0" borderId="114" xfId="0" applyFont="1" applyFill="1" applyBorder="1" applyAlignment="1" applyProtection="1">
      <alignment horizontal="center" vertical="center"/>
      <protection/>
    </xf>
    <xf numFmtId="0" fontId="12" fillId="0" borderId="110" xfId="0" applyFont="1" applyFill="1" applyBorder="1" applyAlignment="1" applyProtection="1">
      <alignment horizontal="center" vertical="top"/>
      <protection locked="0"/>
    </xf>
    <xf numFmtId="0" fontId="12" fillId="0" borderId="97" xfId="0" applyFont="1" applyFill="1" applyBorder="1" applyAlignment="1" applyProtection="1">
      <alignment horizontal="center" vertical="top"/>
      <protection locked="0"/>
    </xf>
    <xf numFmtId="0" fontId="12" fillId="0" borderId="99" xfId="0" applyFont="1" applyFill="1" applyBorder="1" applyAlignment="1" applyProtection="1">
      <alignment horizontal="center" vertical="top"/>
      <protection locked="0"/>
    </xf>
    <xf numFmtId="0" fontId="12" fillId="0" borderId="105" xfId="0" applyFont="1" applyFill="1" applyBorder="1" applyAlignment="1" applyProtection="1">
      <alignment horizontal="center" vertical="top"/>
      <protection locked="0"/>
    </xf>
    <xf numFmtId="0" fontId="11" fillId="0" borderId="97" xfId="0" applyFont="1" applyFill="1" applyBorder="1" applyAlignment="1">
      <alignment/>
    </xf>
    <xf numFmtId="0" fontId="11" fillId="0" borderId="98" xfId="0" applyFont="1" applyFill="1" applyBorder="1" applyAlignment="1">
      <alignment/>
    </xf>
    <xf numFmtId="0" fontId="11" fillId="0" borderId="110" xfId="0" applyFont="1" applyFill="1" applyBorder="1" applyAlignment="1">
      <alignment horizontal="center" vertical="top"/>
    </xf>
    <xf numFmtId="0" fontId="11" fillId="0" borderId="97" xfId="0" applyFont="1" applyFill="1" applyBorder="1" applyAlignment="1">
      <alignment horizontal="center" vertical="top"/>
    </xf>
    <xf numFmtId="0" fontId="11" fillId="0" borderId="99" xfId="0" applyFont="1" applyFill="1" applyBorder="1" applyAlignment="1">
      <alignment horizontal="center" vertical="top"/>
    </xf>
    <xf numFmtId="0" fontId="12" fillId="0" borderId="115" xfId="0" applyFont="1" applyFill="1" applyBorder="1" applyAlignment="1" applyProtection="1">
      <alignment horizontal="center" vertical="top"/>
      <protection locked="0"/>
    </xf>
    <xf numFmtId="0" fontId="12" fillId="0" borderId="116" xfId="0" applyFont="1" applyFill="1" applyBorder="1" applyAlignment="1" applyProtection="1">
      <alignment horizontal="center" vertical="top"/>
      <protection locked="0"/>
    </xf>
    <xf numFmtId="0" fontId="12" fillId="0" borderId="117" xfId="0" applyFont="1" applyFill="1" applyBorder="1" applyAlignment="1" applyProtection="1">
      <alignment horizontal="center" vertical="top"/>
      <protection locked="0"/>
    </xf>
    <xf numFmtId="0" fontId="11" fillId="0" borderId="118" xfId="0" applyFont="1" applyFill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0" fontId="12" fillId="0" borderId="0" xfId="0" applyFont="1" applyFill="1" applyBorder="1" applyAlignment="1" applyProtection="1">
      <alignment horizontal="center"/>
      <protection locked="0"/>
    </xf>
    <xf numFmtId="0" fontId="12" fillId="0" borderId="119" xfId="0" applyFont="1" applyFill="1" applyBorder="1" applyAlignment="1" applyProtection="1">
      <alignment horizontal="center" vertical="top"/>
      <protection locked="0"/>
    </xf>
    <xf numFmtId="200" fontId="14" fillId="0" borderId="0" xfId="0" applyNumberFormat="1" applyFont="1" applyFill="1" applyAlignment="1" applyProtection="1">
      <alignment horizontal="center" vertical="top"/>
      <protection locked="0"/>
    </xf>
    <xf numFmtId="0" fontId="12" fillId="4" borderId="118" xfId="0" applyFont="1" applyFill="1" applyBorder="1" applyAlignment="1" applyProtection="1">
      <alignment horizontal="left" vertical="center"/>
      <protection locked="0"/>
    </xf>
    <xf numFmtId="0" fontId="12" fillId="4" borderId="120" xfId="0" applyFont="1" applyFill="1" applyBorder="1" applyAlignment="1" applyProtection="1">
      <alignment horizontal="left" vertical="center"/>
      <protection locked="0"/>
    </xf>
    <xf numFmtId="0" fontId="12" fillId="4" borderId="121" xfId="0" applyFont="1" applyFill="1" applyBorder="1" applyAlignment="1" applyProtection="1">
      <alignment horizontal="left" vertical="center"/>
      <protection locked="0"/>
    </xf>
    <xf numFmtId="0" fontId="12" fillId="4" borderId="118" xfId="0" applyFont="1" applyFill="1" applyBorder="1" applyAlignment="1" applyProtection="1">
      <alignment horizontal="left" vertical="center"/>
      <protection/>
    </xf>
  </cellXfs>
  <cellStyles count="4">
    <cellStyle name="Normal" xfId="0"/>
    <cellStyle name="Hyperlink" xfId="15"/>
    <cellStyle name="標準_⑲集計表・調査票" xfId="16"/>
    <cellStyle name="Followed Hyperlink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25"/>
  <sheetViews>
    <sheetView tabSelected="1" view="pageBreakPreview" zoomScale="60" zoomScaleNormal="75" workbookViewId="0" topLeftCell="A1">
      <pane xSplit="2" ySplit="5" topLeftCell="C6" activePane="bottomRight" state="frozen"/>
      <selection pane="topLeft" activeCell="F5" sqref="F5"/>
      <selection pane="topRight" activeCell="F5" sqref="F5"/>
      <selection pane="bottomLeft" activeCell="F5" sqref="F5"/>
      <selection pane="bottomRight" activeCell="A2" sqref="A2"/>
    </sheetView>
  </sheetViews>
  <sheetFormatPr defaultColWidth="8.796875" defaultRowHeight="19.5" customHeight="1"/>
  <cols>
    <col min="1" max="1" width="17.8984375" style="36" customWidth="1"/>
    <col min="2" max="2" width="27.09765625" style="36" bestFit="1" customWidth="1"/>
    <col min="3" max="3" width="12.3984375" style="36" customWidth="1"/>
    <col min="4" max="4" width="9" style="36" customWidth="1"/>
    <col min="5" max="5" width="13.69921875" style="36" customWidth="1"/>
    <col min="6" max="7" width="9" style="36" customWidth="1"/>
    <col min="8" max="8" width="29.5" style="36" customWidth="1"/>
    <col min="9" max="16384" width="9" style="36" customWidth="1"/>
  </cols>
  <sheetData>
    <row r="1" ht="19.5" customHeight="1">
      <c r="A1" s="35" t="s">
        <v>41</v>
      </c>
    </row>
    <row r="2" spans="1:6" s="37" customFormat="1" ht="19.5" customHeight="1" thickBot="1">
      <c r="A2" s="38">
        <v>42125</v>
      </c>
      <c r="B2" s="39"/>
      <c r="C2" s="39"/>
      <c r="D2" s="39"/>
      <c r="E2" s="39"/>
      <c r="F2" s="39"/>
    </row>
    <row r="3" spans="1:7" s="37" customFormat="1" ht="14.25">
      <c r="A3" s="40"/>
      <c r="B3" s="41"/>
      <c r="C3" s="42" t="s">
        <v>34</v>
      </c>
      <c r="D3" s="43" t="s">
        <v>35</v>
      </c>
      <c r="E3" s="44" t="s">
        <v>68</v>
      </c>
      <c r="F3" s="43" t="s">
        <v>36</v>
      </c>
      <c r="G3" s="45" t="s">
        <v>37</v>
      </c>
    </row>
    <row r="4" spans="1:7" s="37" customFormat="1" ht="14.25">
      <c r="A4" s="79" t="s">
        <v>71</v>
      </c>
      <c r="B4" s="46" t="s">
        <v>56</v>
      </c>
      <c r="C4" s="47" t="s">
        <v>38</v>
      </c>
      <c r="D4" s="48" t="s">
        <v>38</v>
      </c>
      <c r="E4" s="49" t="s">
        <v>46</v>
      </c>
      <c r="F4" s="48" t="s">
        <v>38</v>
      </c>
      <c r="G4" s="50" t="s">
        <v>39</v>
      </c>
    </row>
    <row r="5" spans="1:10" s="37" customFormat="1" ht="15" thickBot="1">
      <c r="A5" s="51"/>
      <c r="B5" s="52"/>
      <c r="C5" s="53" t="s">
        <v>43</v>
      </c>
      <c r="D5" s="54" t="s">
        <v>43</v>
      </c>
      <c r="E5" s="55" t="s">
        <v>44</v>
      </c>
      <c r="F5" s="54" t="s">
        <v>43</v>
      </c>
      <c r="G5" s="56" t="s">
        <v>44</v>
      </c>
      <c r="I5" s="208" t="s">
        <v>55</v>
      </c>
      <c r="J5" s="209"/>
    </row>
    <row r="6" spans="1:10" s="37" customFormat="1" ht="29.25" customHeight="1" thickTop="1">
      <c r="A6" s="57" t="s">
        <v>1</v>
      </c>
      <c r="B6" s="76" t="s">
        <v>79</v>
      </c>
      <c r="C6" s="58">
        <f>'集計表'!D18</f>
        <v>157</v>
      </c>
      <c r="D6" s="59">
        <v>160</v>
      </c>
      <c r="E6" s="60">
        <f>C6/D6*100</f>
        <v>98.125</v>
      </c>
      <c r="F6" s="59">
        <v>159</v>
      </c>
      <c r="G6" s="61">
        <f>C6/F6*100</f>
        <v>98.74213836477988</v>
      </c>
      <c r="I6" s="62">
        <f aca="true" t="shared" si="0" ref="I6:I23">IF(E6&lt;95,"注意",IF(E6&gt;105,"注意",""))</f>
      </c>
      <c r="J6" s="63">
        <f>IF(G6&lt;95,"注意",IF(G6&gt;105,"注意",""))</f>
      </c>
    </row>
    <row r="7" spans="1:10" s="37" customFormat="1" ht="29.25" customHeight="1">
      <c r="A7" s="64" t="s">
        <v>2</v>
      </c>
      <c r="B7" s="77" t="s">
        <v>80</v>
      </c>
      <c r="C7" s="65">
        <f>'集計表'!I18</f>
        <v>1890</v>
      </c>
      <c r="D7" s="66">
        <v>1871</v>
      </c>
      <c r="E7" s="67">
        <f aca="true" t="shared" si="1" ref="E7:E23">C7/D7*100</f>
        <v>101.01549973276323</v>
      </c>
      <c r="F7" s="66">
        <v>2087</v>
      </c>
      <c r="G7" s="68">
        <f aca="true" t="shared" si="2" ref="G7:G23">C7/F7*100</f>
        <v>90.56061332055583</v>
      </c>
      <c r="I7" s="69">
        <f t="shared" si="0"/>
      </c>
      <c r="J7" s="70" t="str">
        <f aca="true" t="shared" si="3" ref="J7:J23">IF(G7&lt;95,"注意",IF(G7&gt;105,"注意",""))</f>
        <v>注意</v>
      </c>
    </row>
    <row r="8" spans="1:10" s="37" customFormat="1" ht="29.25" customHeight="1">
      <c r="A8" s="64" t="s">
        <v>83</v>
      </c>
      <c r="B8" s="78" t="s">
        <v>70</v>
      </c>
      <c r="C8" s="65">
        <f>'集計表'!N18</f>
        <v>293</v>
      </c>
      <c r="D8" s="66">
        <v>284</v>
      </c>
      <c r="E8" s="67">
        <f t="shared" si="1"/>
        <v>103.16901408450705</v>
      </c>
      <c r="F8" s="66">
        <v>293</v>
      </c>
      <c r="G8" s="68">
        <f t="shared" si="2"/>
        <v>100</v>
      </c>
      <c r="I8" s="69">
        <f t="shared" si="0"/>
      </c>
      <c r="J8" s="70">
        <f t="shared" si="3"/>
      </c>
    </row>
    <row r="9" spans="1:10" s="37" customFormat="1" ht="29.25" customHeight="1">
      <c r="A9" s="64" t="s">
        <v>84</v>
      </c>
      <c r="B9" s="77" t="s">
        <v>114</v>
      </c>
      <c r="C9" s="65">
        <f>'集計表'!S18</f>
        <v>227</v>
      </c>
      <c r="D9" s="66">
        <v>224</v>
      </c>
      <c r="E9" s="67">
        <f t="shared" si="1"/>
        <v>101.33928571428572</v>
      </c>
      <c r="F9" s="66">
        <v>228</v>
      </c>
      <c r="G9" s="68">
        <f t="shared" si="2"/>
        <v>99.56140350877193</v>
      </c>
      <c r="I9" s="69">
        <f t="shared" si="0"/>
      </c>
      <c r="J9" s="70">
        <f t="shared" si="3"/>
      </c>
    </row>
    <row r="10" spans="1:10" s="37" customFormat="1" ht="29.25" customHeight="1">
      <c r="A10" s="64" t="s">
        <v>5</v>
      </c>
      <c r="B10" s="77" t="s">
        <v>72</v>
      </c>
      <c r="C10" s="65">
        <f>'集計表'!X18</f>
        <v>199</v>
      </c>
      <c r="D10" s="66">
        <v>200</v>
      </c>
      <c r="E10" s="67">
        <f t="shared" si="1"/>
        <v>99.5</v>
      </c>
      <c r="F10" s="66">
        <v>201</v>
      </c>
      <c r="G10" s="68">
        <f t="shared" si="2"/>
        <v>99.00497512437812</v>
      </c>
      <c r="I10" s="69">
        <f t="shared" si="0"/>
      </c>
      <c r="J10" s="70">
        <f t="shared" si="3"/>
      </c>
    </row>
    <row r="11" spans="1:10" s="37" customFormat="1" ht="29.25" customHeight="1">
      <c r="A11" s="64" t="s">
        <v>85</v>
      </c>
      <c r="B11" s="77" t="s">
        <v>77</v>
      </c>
      <c r="C11" s="65">
        <f>'集計表'!AC18</f>
        <v>261</v>
      </c>
      <c r="D11" s="66">
        <v>265</v>
      </c>
      <c r="E11" s="67">
        <f t="shared" si="1"/>
        <v>98.49056603773585</v>
      </c>
      <c r="F11" s="66">
        <v>264</v>
      </c>
      <c r="G11" s="68">
        <f t="shared" si="2"/>
        <v>98.86363636363636</v>
      </c>
      <c r="I11" s="69">
        <f t="shared" si="0"/>
      </c>
      <c r="J11" s="70">
        <f t="shared" si="3"/>
      </c>
    </row>
    <row r="12" spans="1:10" s="37" customFormat="1" ht="29.25" customHeight="1">
      <c r="A12" s="64" t="s">
        <v>7</v>
      </c>
      <c r="B12" s="77" t="s">
        <v>82</v>
      </c>
      <c r="C12" s="65">
        <f>'集計表'!AH18</f>
        <v>325</v>
      </c>
      <c r="D12" s="66">
        <v>320</v>
      </c>
      <c r="E12" s="67">
        <f t="shared" si="1"/>
        <v>101.5625</v>
      </c>
      <c r="F12" s="66">
        <v>325</v>
      </c>
      <c r="G12" s="68">
        <f t="shared" si="2"/>
        <v>100</v>
      </c>
      <c r="H12" s="111"/>
      <c r="I12" s="69">
        <f t="shared" si="0"/>
      </c>
      <c r="J12" s="70">
        <f t="shared" si="3"/>
      </c>
    </row>
    <row r="13" spans="1:10" s="37" customFormat="1" ht="29.25" customHeight="1">
      <c r="A13" s="64" t="s">
        <v>8</v>
      </c>
      <c r="B13" s="77" t="s">
        <v>103</v>
      </c>
      <c r="C13" s="65">
        <f>'集計表'!AM18</f>
        <v>269</v>
      </c>
      <c r="D13" s="66">
        <v>272</v>
      </c>
      <c r="E13" s="67">
        <f t="shared" si="1"/>
        <v>98.89705882352942</v>
      </c>
      <c r="F13" s="66">
        <v>283</v>
      </c>
      <c r="G13" s="68">
        <f>C13/F13*100</f>
        <v>95.0530035335689</v>
      </c>
      <c r="I13" s="69">
        <f t="shared" si="0"/>
      </c>
      <c r="J13" s="70">
        <f t="shared" si="3"/>
      </c>
    </row>
    <row r="14" spans="1:10" s="37" customFormat="1" ht="29.25" customHeight="1">
      <c r="A14" s="64" t="s">
        <v>86</v>
      </c>
      <c r="B14" s="77" t="s">
        <v>87</v>
      </c>
      <c r="C14" s="65">
        <f>'集計表'!AR18</f>
        <v>226</v>
      </c>
      <c r="D14" s="66">
        <v>226</v>
      </c>
      <c r="E14" s="67">
        <f t="shared" si="1"/>
        <v>100</v>
      </c>
      <c r="F14" s="126">
        <v>231</v>
      </c>
      <c r="G14" s="142">
        <f>C14/F14*100</f>
        <v>97.83549783549783</v>
      </c>
      <c r="H14" s="114"/>
      <c r="I14" s="69">
        <f t="shared" si="0"/>
      </c>
      <c r="J14" s="70"/>
    </row>
    <row r="15" spans="1:10" s="37" customFormat="1" ht="29.25" customHeight="1">
      <c r="A15" s="64" t="s">
        <v>88</v>
      </c>
      <c r="B15" s="77" t="s">
        <v>89</v>
      </c>
      <c r="C15" s="65">
        <f>'集計表'!AW18</f>
        <v>271</v>
      </c>
      <c r="D15" s="66">
        <v>181</v>
      </c>
      <c r="E15" s="67">
        <f t="shared" si="1"/>
        <v>149.72375690607734</v>
      </c>
      <c r="F15" s="126">
        <v>184</v>
      </c>
      <c r="G15" s="142">
        <f>C15/F15*100</f>
        <v>147.2826086956522</v>
      </c>
      <c r="H15" s="114"/>
      <c r="I15" s="69" t="str">
        <f t="shared" si="0"/>
        <v>注意</v>
      </c>
      <c r="J15" s="70"/>
    </row>
    <row r="16" spans="1:10" s="37" customFormat="1" ht="29.25" customHeight="1">
      <c r="A16" s="64" t="s">
        <v>90</v>
      </c>
      <c r="B16" s="77" t="s">
        <v>100</v>
      </c>
      <c r="C16" s="65">
        <f>'集計表'!BB18</f>
        <v>236</v>
      </c>
      <c r="D16" s="66">
        <v>178</v>
      </c>
      <c r="E16" s="67">
        <f t="shared" si="1"/>
        <v>132.58426966292134</v>
      </c>
      <c r="F16" s="126">
        <v>172</v>
      </c>
      <c r="G16" s="142">
        <f>C16/F16*100</f>
        <v>137.2093023255814</v>
      </c>
      <c r="H16" s="114"/>
      <c r="I16" s="69" t="str">
        <f t="shared" si="0"/>
        <v>注意</v>
      </c>
      <c r="J16" s="70"/>
    </row>
    <row r="17" spans="1:10" s="37" customFormat="1" ht="29.25" customHeight="1">
      <c r="A17" s="64" t="s">
        <v>10</v>
      </c>
      <c r="B17" s="77" t="s">
        <v>73</v>
      </c>
      <c r="C17" s="65">
        <f>'集計表'!BG18</f>
        <v>198</v>
      </c>
      <c r="D17" s="66">
        <v>195</v>
      </c>
      <c r="E17" s="67">
        <f>C17/D17*100</f>
        <v>101.53846153846153</v>
      </c>
      <c r="F17" s="66">
        <v>187</v>
      </c>
      <c r="G17" s="68">
        <f>C17/F17*100</f>
        <v>105.88235294117648</v>
      </c>
      <c r="H17" s="112"/>
      <c r="I17" s="71">
        <f t="shared" si="0"/>
      </c>
      <c r="J17" s="72" t="str">
        <f t="shared" si="3"/>
        <v>注意</v>
      </c>
    </row>
    <row r="18" spans="1:10" s="37" customFormat="1" ht="29.25" customHeight="1">
      <c r="A18" s="64" t="s">
        <v>9</v>
      </c>
      <c r="B18" s="77" t="s">
        <v>74</v>
      </c>
      <c r="C18" s="65">
        <f>'集計表'!BL18</f>
        <v>172</v>
      </c>
      <c r="D18" s="66">
        <v>168</v>
      </c>
      <c r="E18" s="67">
        <f t="shared" si="1"/>
        <v>102.38095238095238</v>
      </c>
      <c r="F18" s="66">
        <v>162</v>
      </c>
      <c r="G18" s="68">
        <f t="shared" si="2"/>
        <v>106.17283950617285</v>
      </c>
      <c r="H18" s="112"/>
      <c r="I18" s="71">
        <f t="shared" si="0"/>
      </c>
      <c r="J18" s="72" t="str">
        <f t="shared" si="3"/>
        <v>注意</v>
      </c>
    </row>
    <row r="19" spans="1:10" s="37" customFormat="1" ht="29.25" customHeight="1">
      <c r="A19" s="64" t="s">
        <v>11</v>
      </c>
      <c r="B19" s="77" t="s">
        <v>75</v>
      </c>
      <c r="C19" s="65">
        <f>'集計表'!BQ18</f>
        <v>224</v>
      </c>
      <c r="D19" s="66">
        <v>222</v>
      </c>
      <c r="E19" s="67">
        <f t="shared" si="1"/>
        <v>100.9009009009009</v>
      </c>
      <c r="F19" s="66">
        <v>221</v>
      </c>
      <c r="G19" s="68">
        <f t="shared" si="2"/>
        <v>101.35746606334841</v>
      </c>
      <c r="H19" s="113"/>
      <c r="I19" s="69">
        <f t="shared" si="0"/>
      </c>
      <c r="J19" s="70">
        <f t="shared" si="3"/>
      </c>
    </row>
    <row r="20" spans="1:10" s="37" customFormat="1" ht="29.25" customHeight="1">
      <c r="A20" s="64" t="s">
        <v>12</v>
      </c>
      <c r="B20" s="77" t="s">
        <v>104</v>
      </c>
      <c r="C20" s="65">
        <f>'集計表'!BV18</f>
        <v>157</v>
      </c>
      <c r="D20" s="66">
        <v>160</v>
      </c>
      <c r="E20" s="67">
        <f t="shared" si="1"/>
        <v>98.125</v>
      </c>
      <c r="F20" s="66">
        <v>162</v>
      </c>
      <c r="G20" s="68">
        <f t="shared" si="2"/>
        <v>96.91358024691358</v>
      </c>
      <c r="H20" s="111"/>
      <c r="I20" s="69">
        <f t="shared" si="0"/>
      </c>
      <c r="J20" s="70">
        <f t="shared" si="3"/>
      </c>
    </row>
    <row r="21" spans="1:10" s="37" customFormat="1" ht="29.25" customHeight="1">
      <c r="A21" s="64" t="s">
        <v>91</v>
      </c>
      <c r="B21" s="77" t="s">
        <v>105</v>
      </c>
      <c r="C21" s="65">
        <f>'集計表'!CA18</f>
        <v>336</v>
      </c>
      <c r="D21" s="66">
        <v>329</v>
      </c>
      <c r="E21" s="67">
        <f t="shared" si="1"/>
        <v>102.12765957446808</v>
      </c>
      <c r="F21" s="66">
        <v>330</v>
      </c>
      <c r="G21" s="68">
        <f t="shared" si="2"/>
        <v>101.81818181818181</v>
      </c>
      <c r="H21" s="111"/>
      <c r="I21" s="69">
        <f t="shared" si="0"/>
      </c>
      <c r="J21" s="70">
        <f t="shared" si="3"/>
      </c>
    </row>
    <row r="22" spans="1:10" s="37" customFormat="1" ht="29.25" customHeight="1">
      <c r="A22" s="64" t="s">
        <v>69</v>
      </c>
      <c r="B22" s="77" t="s">
        <v>81</v>
      </c>
      <c r="C22" s="65">
        <f>'集計表'!CF18</f>
        <v>257</v>
      </c>
      <c r="D22" s="66">
        <v>261</v>
      </c>
      <c r="E22" s="67">
        <f t="shared" si="1"/>
        <v>98.46743295019157</v>
      </c>
      <c r="F22" s="66">
        <v>259</v>
      </c>
      <c r="G22" s="68">
        <f t="shared" si="2"/>
        <v>99.22779922779922</v>
      </c>
      <c r="H22" s="111"/>
      <c r="I22" s="69">
        <f t="shared" si="0"/>
      </c>
      <c r="J22" s="70">
        <f t="shared" si="3"/>
      </c>
    </row>
    <row r="23" spans="1:10" s="37" customFormat="1" ht="29.25" customHeight="1">
      <c r="A23" s="64" t="s">
        <v>40</v>
      </c>
      <c r="B23" s="77" t="s">
        <v>78</v>
      </c>
      <c r="C23" s="65">
        <f>'集計表'!CK18</f>
        <v>138</v>
      </c>
      <c r="D23" s="66">
        <v>138</v>
      </c>
      <c r="E23" s="67">
        <f t="shared" si="1"/>
        <v>100</v>
      </c>
      <c r="F23" s="66">
        <v>165</v>
      </c>
      <c r="G23" s="68">
        <f t="shared" si="2"/>
        <v>83.63636363636363</v>
      </c>
      <c r="I23" s="69">
        <f t="shared" si="0"/>
      </c>
      <c r="J23" s="70" t="str">
        <f t="shared" si="3"/>
        <v>注意</v>
      </c>
    </row>
    <row r="24" spans="1:10" s="37" customFormat="1" ht="29.25" customHeight="1" thickBot="1">
      <c r="A24" s="73" t="s">
        <v>57</v>
      </c>
      <c r="B24" s="80" t="s">
        <v>76</v>
      </c>
      <c r="C24" s="115">
        <f>'集計表'!CP18</f>
      </c>
      <c r="D24" s="118"/>
      <c r="E24" s="146"/>
      <c r="F24" s="116" t="s">
        <v>101</v>
      </c>
      <c r="G24" s="147"/>
      <c r="I24" s="74" t="str">
        <f>IF(E24&lt;95,"注意",IF(E24&gt;105,"注意",""))</f>
        <v>注意</v>
      </c>
      <c r="J24" s="75" t="str">
        <f>IF(G24&lt;95,"注意",IF(G24&gt;105,"注意",""))</f>
        <v>注意</v>
      </c>
    </row>
    <row r="25" s="37" customFormat="1" ht="14.25">
      <c r="D25" s="37" t="s">
        <v>45</v>
      </c>
    </row>
  </sheetData>
  <sheetProtection/>
  <mergeCells count="1">
    <mergeCell ref="I5:J5"/>
  </mergeCells>
  <printOptions/>
  <pageMargins left="1.4566929133858268" right="0.5905511811023623" top="0.984251968503937" bottom="0.35433070866141736" header="0.5118110236220472" footer="0.1968503937007874"/>
  <pageSetup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EA28"/>
  <sheetViews>
    <sheetView view="pageBreakPreview" zoomScale="70" zoomScaleSheetLayoutView="70" workbookViewId="0" topLeftCell="A1">
      <pane xSplit="1" ySplit="4" topLeftCell="AH5" activePane="bottomRight" state="frozen"/>
      <selection pane="topLeft" activeCell="O13" sqref="O13"/>
      <selection pane="topRight" activeCell="O13" sqref="O13"/>
      <selection pane="bottomLeft" activeCell="O13" sqref="O13"/>
      <selection pane="bottomRight" activeCell="AK5" sqref="AK5"/>
    </sheetView>
  </sheetViews>
  <sheetFormatPr defaultColWidth="8.796875" defaultRowHeight="19.5" customHeight="1"/>
  <cols>
    <col min="1" max="1" width="12.3984375" style="10" customWidth="1"/>
    <col min="2" max="2" width="6.3984375" style="10" customWidth="1"/>
    <col min="3" max="3" width="8.3984375" style="10" bestFit="1" customWidth="1"/>
    <col min="4" max="5" width="6.3984375" style="10" customWidth="1"/>
    <col min="6" max="6" width="6.3984375" style="10" bestFit="1" customWidth="1"/>
    <col min="7" max="7" width="6.3984375" style="10" customWidth="1"/>
    <col min="8" max="8" width="9.3984375" style="10" customWidth="1"/>
    <col min="9" max="9" width="9.3984375" style="10" bestFit="1" customWidth="1"/>
    <col min="10" max="11" width="7.5" style="10" bestFit="1" customWidth="1"/>
    <col min="12" max="12" width="6.3984375" style="10" bestFit="1" customWidth="1"/>
    <col min="13" max="13" width="8.3984375" style="10" bestFit="1" customWidth="1"/>
    <col min="14" max="14" width="6.3984375" style="10" customWidth="1"/>
    <col min="15" max="16" width="6.5" style="10" bestFit="1" customWidth="1"/>
    <col min="17" max="17" width="6.3984375" style="10" customWidth="1"/>
    <col min="18" max="18" width="8.5" style="10" bestFit="1" customWidth="1"/>
    <col min="19" max="19" width="6.3984375" style="10" customWidth="1"/>
    <col min="20" max="22" width="6.5" style="10" bestFit="1" customWidth="1"/>
    <col min="23" max="23" width="8.5" style="10" bestFit="1" customWidth="1"/>
    <col min="24" max="24" width="6.3984375" style="10" customWidth="1"/>
    <col min="25" max="27" width="6.5" style="10" bestFit="1" customWidth="1"/>
    <col min="28" max="28" width="8.5" style="10" bestFit="1" customWidth="1"/>
    <col min="29" max="29" width="6.3984375" style="10" customWidth="1"/>
    <col min="30" max="32" width="6.5" style="10" bestFit="1" customWidth="1"/>
    <col min="33" max="33" width="8.5" style="10" bestFit="1" customWidth="1"/>
    <col min="34" max="34" width="6.3984375" style="10" customWidth="1"/>
    <col min="35" max="37" width="6.5" style="10" bestFit="1" customWidth="1"/>
    <col min="38" max="38" width="8.5" style="10" bestFit="1" customWidth="1"/>
    <col min="39" max="39" width="6.3984375" style="10" customWidth="1"/>
    <col min="40" max="42" width="6.5" style="10" bestFit="1" customWidth="1"/>
    <col min="43" max="43" width="8.3984375" style="10" customWidth="1"/>
    <col min="44" max="44" width="6.3984375" style="10" customWidth="1"/>
    <col min="45" max="46" width="6.5" style="10" bestFit="1" customWidth="1"/>
    <col min="47" max="47" width="6.3984375" style="10" customWidth="1"/>
    <col min="48" max="48" width="7.8984375" style="10" customWidth="1"/>
    <col min="49" max="52" width="6.3984375" style="10" customWidth="1"/>
    <col min="53" max="53" width="8.09765625" style="10" customWidth="1"/>
    <col min="54" max="56" width="6.3984375" style="10" customWidth="1"/>
    <col min="57" max="57" width="6.5" style="10" bestFit="1" customWidth="1"/>
    <col min="58" max="58" width="8.5" style="10" bestFit="1" customWidth="1"/>
    <col min="59" max="59" width="6.3984375" style="10" customWidth="1"/>
    <col min="60" max="60" width="6.5" style="10" bestFit="1" customWidth="1"/>
    <col min="61" max="62" width="6.3984375" style="10" bestFit="1" customWidth="1"/>
    <col min="63" max="63" width="8.3984375" style="10" bestFit="1" customWidth="1"/>
    <col min="64" max="64" width="6.3984375" style="10" customWidth="1"/>
    <col min="65" max="67" width="6.3984375" style="10" bestFit="1" customWidth="1"/>
    <col min="68" max="68" width="8.3984375" style="10" bestFit="1" customWidth="1"/>
    <col min="69" max="69" width="6.3984375" style="10" customWidth="1"/>
    <col min="70" max="70" width="6.3984375" style="10" bestFit="1" customWidth="1"/>
    <col min="71" max="71" width="7.3984375" style="10" bestFit="1" customWidth="1"/>
    <col min="72" max="72" width="6.3984375" style="10" bestFit="1" customWidth="1"/>
    <col min="73" max="73" width="8.3984375" style="10" bestFit="1" customWidth="1"/>
    <col min="74" max="74" width="9.3984375" style="10" bestFit="1" customWidth="1"/>
    <col min="75" max="77" width="6.3984375" style="10" bestFit="1" customWidth="1"/>
    <col min="78" max="78" width="8.3984375" style="10" bestFit="1" customWidth="1"/>
    <col min="79" max="79" width="9.3984375" style="10" bestFit="1" customWidth="1"/>
    <col min="80" max="82" width="6.3984375" style="10" bestFit="1" customWidth="1"/>
    <col min="83" max="83" width="8.3984375" style="10" bestFit="1" customWidth="1"/>
    <col min="84" max="84" width="9.3984375" style="10" bestFit="1" customWidth="1"/>
    <col min="85" max="87" width="6.3984375" style="10" bestFit="1" customWidth="1"/>
    <col min="88" max="88" width="8.3984375" style="10" bestFit="1" customWidth="1"/>
    <col min="89" max="89" width="9.3984375" style="10" bestFit="1" customWidth="1"/>
    <col min="90" max="92" width="6.3984375" style="10" bestFit="1" customWidth="1"/>
    <col min="93" max="93" width="9.3984375" style="10" customWidth="1"/>
    <col min="94" max="94" width="9.3984375" style="10" bestFit="1" customWidth="1"/>
    <col min="95" max="96" width="6.3984375" style="10" bestFit="1" customWidth="1"/>
    <col min="97" max="97" width="9" style="10" customWidth="1"/>
    <col min="98" max="99" width="5.8984375" style="11" bestFit="1" customWidth="1"/>
    <col min="100" max="117" width="5.8984375" style="12" bestFit="1" customWidth="1"/>
    <col min="118" max="131" width="5.8984375" style="10" bestFit="1" customWidth="1"/>
    <col min="132" max="16384" width="9" style="10" customWidth="1"/>
  </cols>
  <sheetData>
    <row r="1" spans="1:99" s="6" customFormat="1" ht="21">
      <c r="A1" s="226">
        <f>'結果表'!A2</f>
        <v>42125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  <c r="T1" s="226"/>
      <c r="U1" s="226"/>
      <c r="V1" s="226"/>
      <c r="W1" s="226"/>
      <c r="X1" s="226"/>
      <c r="Y1" s="226"/>
      <c r="Z1" s="226"/>
      <c r="AA1" s="226"/>
      <c r="AB1" s="226"/>
      <c r="AC1" s="226"/>
      <c r="AD1" s="226"/>
      <c r="AE1" s="226"/>
      <c r="AF1" s="226">
        <f>A1</f>
        <v>42125</v>
      </c>
      <c r="AG1" s="226"/>
      <c r="AH1" s="226"/>
      <c r="AI1" s="226"/>
      <c r="AJ1" s="226"/>
      <c r="AK1" s="226"/>
      <c r="AL1" s="226"/>
      <c r="AM1" s="226"/>
      <c r="AN1" s="226"/>
      <c r="AO1" s="226"/>
      <c r="AP1" s="226"/>
      <c r="AQ1" s="226"/>
      <c r="AR1" s="226"/>
      <c r="AS1" s="226"/>
      <c r="AT1" s="226"/>
      <c r="AU1" s="226"/>
      <c r="AV1" s="226"/>
      <c r="AW1" s="226"/>
      <c r="AX1" s="226"/>
      <c r="AY1" s="226"/>
      <c r="AZ1" s="226"/>
      <c r="BA1" s="226"/>
      <c r="BB1" s="226"/>
      <c r="BC1" s="226"/>
      <c r="BD1" s="226"/>
      <c r="BE1" s="226"/>
      <c r="BF1" s="226"/>
      <c r="BG1" s="226"/>
      <c r="BH1" s="226"/>
      <c r="BI1" s="226"/>
      <c r="BJ1" s="226">
        <f>A1</f>
        <v>42125</v>
      </c>
      <c r="BK1" s="226"/>
      <c r="BL1" s="226"/>
      <c r="BM1" s="226"/>
      <c r="BN1" s="226"/>
      <c r="BO1" s="226"/>
      <c r="BP1" s="226"/>
      <c r="BQ1" s="226"/>
      <c r="BR1" s="226"/>
      <c r="BS1" s="226"/>
      <c r="BT1" s="226"/>
      <c r="BU1" s="226"/>
      <c r="BV1" s="226"/>
      <c r="BW1" s="226"/>
      <c r="BX1" s="226"/>
      <c r="BY1" s="226"/>
      <c r="BZ1" s="226"/>
      <c r="CA1" s="226"/>
      <c r="CB1" s="226"/>
      <c r="CC1" s="226"/>
      <c r="CD1" s="226"/>
      <c r="CE1" s="226"/>
      <c r="CF1" s="226"/>
      <c r="CG1" s="226"/>
      <c r="CH1" s="226"/>
      <c r="CI1" s="226"/>
      <c r="CJ1" s="226"/>
      <c r="CK1" s="226"/>
      <c r="CL1" s="226"/>
      <c r="CM1" s="226"/>
      <c r="CN1" s="119"/>
      <c r="CO1" s="119"/>
      <c r="CP1" s="119"/>
      <c r="CQ1" s="119"/>
      <c r="CR1" s="119"/>
      <c r="CT1" s="7"/>
      <c r="CU1" s="7"/>
    </row>
    <row r="2" spans="1:96" ht="19.5" customHeight="1" thickBot="1">
      <c r="A2" s="38">
        <v>42125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224"/>
      <c r="AC2" s="224"/>
      <c r="AD2" s="222" t="s">
        <v>58</v>
      </c>
      <c r="AE2" s="222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224"/>
      <c r="BR2" s="224"/>
      <c r="BS2" s="9" t="s">
        <v>59</v>
      </c>
      <c r="BT2" s="8"/>
      <c r="BU2" s="8"/>
      <c r="BV2" s="8"/>
      <c r="BW2" s="8"/>
      <c r="BX2" s="8"/>
      <c r="BY2" s="8"/>
      <c r="BZ2" s="8"/>
      <c r="CA2" s="8"/>
      <c r="CB2" s="8"/>
      <c r="CL2" s="223" t="s">
        <v>42</v>
      </c>
      <c r="CM2" s="223"/>
      <c r="CN2" s="223"/>
      <c r="CO2" s="223"/>
      <c r="CP2" s="223"/>
      <c r="CQ2" s="222" t="s">
        <v>60</v>
      </c>
      <c r="CR2" s="222"/>
    </row>
    <row r="3" spans="1:96" ht="19.5" customHeight="1">
      <c r="A3" s="13" t="s">
        <v>0</v>
      </c>
      <c r="B3" s="213" t="s">
        <v>1</v>
      </c>
      <c r="C3" s="214"/>
      <c r="D3" s="214"/>
      <c r="E3" s="214"/>
      <c r="F3" s="215"/>
      <c r="G3" s="210" t="s">
        <v>2</v>
      </c>
      <c r="H3" s="211"/>
      <c r="I3" s="211"/>
      <c r="J3" s="211"/>
      <c r="K3" s="212"/>
      <c r="L3" s="210" t="s">
        <v>3</v>
      </c>
      <c r="M3" s="211"/>
      <c r="N3" s="211"/>
      <c r="O3" s="211"/>
      <c r="P3" s="212"/>
      <c r="Q3" s="210" t="s">
        <v>4</v>
      </c>
      <c r="R3" s="211"/>
      <c r="S3" s="211"/>
      <c r="T3" s="211"/>
      <c r="U3" s="212"/>
      <c r="V3" s="210" t="s">
        <v>5</v>
      </c>
      <c r="W3" s="211"/>
      <c r="X3" s="211"/>
      <c r="Y3" s="211"/>
      <c r="Z3" s="212"/>
      <c r="AA3" s="210" t="s">
        <v>6</v>
      </c>
      <c r="AB3" s="211"/>
      <c r="AC3" s="211"/>
      <c r="AD3" s="211"/>
      <c r="AE3" s="212"/>
      <c r="AF3" s="210" t="s">
        <v>7</v>
      </c>
      <c r="AG3" s="211"/>
      <c r="AH3" s="211"/>
      <c r="AI3" s="211"/>
      <c r="AJ3" s="212"/>
      <c r="AK3" s="210" t="s">
        <v>8</v>
      </c>
      <c r="AL3" s="211"/>
      <c r="AM3" s="211"/>
      <c r="AN3" s="211"/>
      <c r="AO3" s="212"/>
      <c r="AP3" s="210" t="s">
        <v>86</v>
      </c>
      <c r="AQ3" s="211"/>
      <c r="AR3" s="211"/>
      <c r="AS3" s="211"/>
      <c r="AT3" s="212"/>
      <c r="AU3" s="219" t="s">
        <v>92</v>
      </c>
      <c r="AV3" s="220"/>
      <c r="AW3" s="220"/>
      <c r="AX3" s="220"/>
      <c r="AY3" s="221"/>
      <c r="AZ3" s="219" t="s">
        <v>90</v>
      </c>
      <c r="BA3" s="220"/>
      <c r="BB3" s="220"/>
      <c r="BC3" s="220"/>
      <c r="BD3" s="221"/>
      <c r="BE3" s="216" t="s">
        <v>10</v>
      </c>
      <c r="BF3" s="217"/>
      <c r="BG3" s="217"/>
      <c r="BH3" s="217"/>
      <c r="BI3" s="218"/>
      <c r="BJ3" s="210" t="s">
        <v>9</v>
      </c>
      <c r="BK3" s="211"/>
      <c r="BL3" s="211"/>
      <c r="BM3" s="211"/>
      <c r="BN3" s="212"/>
      <c r="BO3" s="210" t="s">
        <v>11</v>
      </c>
      <c r="BP3" s="211"/>
      <c r="BQ3" s="211"/>
      <c r="BR3" s="211"/>
      <c r="BS3" s="212"/>
      <c r="BT3" s="210" t="s">
        <v>12</v>
      </c>
      <c r="BU3" s="211"/>
      <c r="BV3" s="211"/>
      <c r="BW3" s="211"/>
      <c r="BX3" s="212"/>
      <c r="BY3" s="210" t="s">
        <v>13</v>
      </c>
      <c r="BZ3" s="211"/>
      <c r="CA3" s="211"/>
      <c r="CB3" s="211"/>
      <c r="CC3" s="212"/>
      <c r="CD3" s="210" t="s">
        <v>14</v>
      </c>
      <c r="CE3" s="211"/>
      <c r="CF3" s="211"/>
      <c r="CG3" s="211"/>
      <c r="CH3" s="212"/>
      <c r="CI3" s="219" t="s">
        <v>61</v>
      </c>
      <c r="CJ3" s="220"/>
      <c r="CK3" s="220"/>
      <c r="CL3" s="220"/>
      <c r="CM3" s="221"/>
      <c r="CN3" s="219" t="s">
        <v>62</v>
      </c>
      <c r="CO3" s="220"/>
      <c r="CP3" s="220"/>
      <c r="CQ3" s="220"/>
      <c r="CR3" s="225"/>
    </row>
    <row r="4" spans="1:117" s="21" customFormat="1" ht="19.5" customHeight="1" thickBot="1">
      <c r="A4" s="14"/>
      <c r="B4" s="15" t="s">
        <v>15</v>
      </c>
      <c r="C4" s="16" t="s">
        <v>16</v>
      </c>
      <c r="D4" s="16" t="s">
        <v>17</v>
      </c>
      <c r="E4" s="16" t="s">
        <v>18</v>
      </c>
      <c r="F4" s="17" t="s">
        <v>19</v>
      </c>
      <c r="G4" s="18" t="s">
        <v>15</v>
      </c>
      <c r="H4" s="16" t="s">
        <v>16</v>
      </c>
      <c r="I4" s="16" t="s">
        <v>17</v>
      </c>
      <c r="J4" s="16" t="s">
        <v>18</v>
      </c>
      <c r="K4" s="19" t="s">
        <v>19</v>
      </c>
      <c r="L4" s="18" t="s">
        <v>15</v>
      </c>
      <c r="M4" s="16" t="s">
        <v>16</v>
      </c>
      <c r="N4" s="16" t="s">
        <v>17</v>
      </c>
      <c r="O4" s="16" t="s">
        <v>18</v>
      </c>
      <c r="P4" s="19" t="s">
        <v>19</v>
      </c>
      <c r="Q4" s="18" t="s">
        <v>15</v>
      </c>
      <c r="R4" s="16" t="s">
        <v>16</v>
      </c>
      <c r="S4" s="16" t="s">
        <v>17</v>
      </c>
      <c r="T4" s="16" t="s">
        <v>18</v>
      </c>
      <c r="U4" s="19" t="s">
        <v>19</v>
      </c>
      <c r="V4" s="18" t="s">
        <v>15</v>
      </c>
      <c r="W4" s="16" t="s">
        <v>16</v>
      </c>
      <c r="X4" s="16" t="s">
        <v>17</v>
      </c>
      <c r="Y4" s="16" t="s">
        <v>18</v>
      </c>
      <c r="Z4" s="19" t="s">
        <v>19</v>
      </c>
      <c r="AA4" s="18" t="s">
        <v>15</v>
      </c>
      <c r="AB4" s="16" t="s">
        <v>16</v>
      </c>
      <c r="AC4" s="16" t="s">
        <v>17</v>
      </c>
      <c r="AD4" s="16" t="s">
        <v>18</v>
      </c>
      <c r="AE4" s="19" t="s">
        <v>19</v>
      </c>
      <c r="AF4" s="18" t="s">
        <v>15</v>
      </c>
      <c r="AG4" s="16" t="s">
        <v>16</v>
      </c>
      <c r="AH4" s="16" t="s">
        <v>17</v>
      </c>
      <c r="AI4" s="16" t="s">
        <v>18</v>
      </c>
      <c r="AJ4" s="19" t="s">
        <v>19</v>
      </c>
      <c r="AK4" s="18" t="s">
        <v>15</v>
      </c>
      <c r="AL4" s="16" t="s">
        <v>16</v>
      </c>
      <c r="AM4" s="16" t="s">
        <v>17</v>
      </c>
      <c r="AN4" s="16" t="s">
        <v>18</v>
      </c>
      <c r="AO4" s="19" t="s">
        <v>19</v>
      </c>
      <c r="AP4" s="18" t="s">
        <v>15</v>
      </c>
      <c r="AQ4" s="16" t="s">
        <v>16</v>
      </c>
      <c r="AR4" s="16" t="s">
        <v>17</v>
      </c>
      <c r="AS4" s="16" t="s">
        <v>18</v>
      </c>
      <c r="AT4" s="19" t="s">
        <v>19</v>
      </c>
      <c r="AU4" s="18" t="s">
        <v>15</v>
      </c>
      <c r="AV4" s="16" t="s">
        <v>16</v>
      </c>
      <c r="AW4" s="16" t="s">
        <v>17</v>
      </c>
      <c r="AX4" s="16" t="s">
        <v>18</v>
      </c>
      <c r="AY4" s="19" t="s">
        <v>19</v>
      </c>
      <c r="AZ4" s="18" t="s">
        <v>15</v>
      </c>
      <c r="BA4" s="16" t="s">
        <v>16</v>
      </c>
      <c r="BB4" s="16" t="s">
        <v>17</v>
      </c>
      <c r="BC4" s="16" t="s">
        <v>18</v>
      </c>
      <c r="BD4" s="19" t="s">
        <v>19</v>
      </c>
      <c r="BE4" s="18" t="s">
        <v>15</v>
      </c>
      <c r="BF4" s="16" t="s">
        <v>16</v>
      </c>
      <c r="BG4" s="16" t="s">
        <v>17</v>
      </c>
      <c r="BH4" s="16" t="s">
        <v>18</v>
      </c>
      <c r="BI4" s="19" t="s">
        <v>19</v>
      </c>
      <c r="BJ4" s="18" t="s">
        <v>15</v>
      </c>
      <c r="BK4" s="16" t="s">
        <v>16</v>
      </c>
      <c r="BL4" s="16" t="s">
        <v>17</v>
      </c>
      <c r="BM4" s="16" t="s">
        <v>18</v>
      </c>
      <c r="BN4" s="19" t="s">
        <v>19</v>
      </c>
      <c r="BO4" s="18" t="s">
        <v>15</v>
      </c>
      <c r="BP4" s="16" t="s">
        <v>16</v>
      </c>
      <c r="BQ4" s="16" t="s">
        <v>17</v>
      </c>
      <c r="BR4" s="16" t="s">
        <v>18</v>
      </c>
      <c r="BS4" s="19" t="s">
        <v>19</v>
      </c>
      <c r="BT4" s="18" t="s">
        <v>15</v>
      </c>
      <c r="BU4" s="16" t="s">
        <v>16</v>
      </c>
      <c r="BV4" s="16" t="s">
        <v>17</v>
      </c>
      <c r="BW4" s="16" t="s">
        <v>18</v>
      </c>
      <c r="BX4" s="19" t="s">
        <v>19</v>
      </c>
      <c r="BY4" s="18" t="s">
        <v>15</v>
      </c>
      <c r="BZ4" s="16" t="s">
        <v>16</v>
      </c>
      <c r="CA4" s="16" t="s">
        <v>17</v>
      </c>
      <c r="CB4" s="16" t="s">
        <v>18</v>
      </c>
      <c r="CC4" s="19" t="s">
        <v>19</v>
      </c>
      <c r="CD4" s="18" t="s">
        <v>15</v>
      </c>
      <c r="CE4" s="16" t="s">
        <v>16</v>
      </c>
      <c r="CF4" s="16" t="s">
        <v>17</v>
      </c>
      <c r="CG4" s="16" t="s">
        <v>18</v>
      </c>
      <c r="CH4" s="19" t="s">
        <v>19</v>
      </c>
      <c r="CI4" s="18" t="s">
        <v>15</v>
      </c>
      <c r="CJ4" s="16" t="s">
        <v>16</v>
      </c>
      <c r="CK4" s="16" t="s">
        <v>17</v>
      </c>
      <c r="CL4" s="16" t="s">
        <v>18</v>
      </c>
      <c r="CM4" s="19" t="s">
        <v>19</v>
      </c>
      <c r="CN4" s="15" t="s">
        <v>15</v>
      </c>
      <c r="CO4" s="16" t="s">
        <v>16</v>
      </c>
      <c r="CP4" s="16" t="s">
        <v>17</v>
      </c>
      <c r="CQ4" s="16" t="s">
        <v>18</v>
      </c>
      <c r="CR4" s="20" t="s">
        <v>19</v>
      </c>
      <c r="CT4" s="22"/>
      <c r="CU4" s="22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</row>
    <row r="5" spans="1:131" s="25" customFormat="1" ht="36" customHeight="1" thickTop="1">
      <c r="A5" s="24" t="s">
        <v>20</v>
      </c>
      <c r="B5" s="81">
        <f>'集計元'!B5</f>
        <v>11</v>
      </c>
      <c r="C5" s="82">
        <f>'集計元'!C5</f>
        <v>1893</v>
      </c>
      <c r="D5" s="82">
        <f>'集計元'!D5</f>
        <v>172.0909090909091</v>
      </c>
      <c r="E5" s="82">
        <f>'集計元'!E5</f>
        <v>205</v>
      </c>
      <c r="F5" s="82">
        <f>'集計元'!F5</f>
        <v>141</v>
      </c>
      <c r="G5" s="83">
        <f>'集計元'!B6</f>
        <v>12</v>
      </c>
      <c r="H5" s="82">
        <f>'集計元'!C6</f>
        <v>24451</v>
      </c>
      <c r="I5" s="82">
        <f>'集計元'!D6</f>
        <v>2037.5833333333333</v>
      </c>
      <c r="J5" s="82">
        <f>'集計元'!E6</f>
        <v>2500</v>
      </c>
      <c r="K5" s="84">
        <f>'集計元'!F6</f>
        <v>1535</v>
      </c>
      <c r="L5" s="83">
        <f>'集計元'!B7</f>
        <v>14</v>
      </c>
      <c r="M5" s="82">
        <f>'集計元'!C7</f>
        <v>4242</v>
      </c>
      <c r="N5" s="82">
        <f>'集計元'!D7</f>
        <v>303</v>
      </c>
      <c r="O5" s="82">
        <f>'集計元'!E7</f>
        <v>375</v>
      </c>
      <c r="P5" s="84">
        <f>'集計元'!F7</f>
        <v>200</v>
      </c>
      <c r="Q5" s="83">
        <f>'集計元'!B8</f>
        <v>12</v>
      </c>
      <c r="R5" s="82">
        <f>'集計元'!C8</f>
        <v>3040</v>
      </c>
      <c r="S5" s="82">
        <f>'集計元'!D8</f>
        <v>253.33333333333334</v>
      </c>
      <c r="T5" s="82">
        <f>'集計元'!E8</f>
        <v>307</v>
      </c>
      <c r="U5" s="84">
        <f>'集計元'!F8</f>
        <v>205</v>
      </c>
      <c r="V5" s="83">
        <f>'集計元'!B9</f>
        <v>15</v>
      </c>
      <c r="W5" s="82">
        <f>'集計元'!C9</f>
        <v>3101</v>
      </c>
      <c r="X5" s="82">
        <f>'集計元'!D9</f>
        <v>206.73333333333332</v>
      </c>
      <c r="Y5" s="82">
        <f>'集計元'!E9</f>
        <v>255</v>
      </c>
      <c r="Z5" s="84">
        <f>'集計元'!F9</f>
        <v>172</v>
      </c>
      <c r="AA5" s="83">
        <f>'集計元'!B10</f>
        <v>14</v>
      </c>
      <c r="AB5" s="82">
        <f>'集計元'!C10</f>
        <v>3756</v>
      </c>
      <c r="AC5" s="82">
        <f>'集計元'!D10</f>
        <v>268.2857142857143</v>
      </c>
      <c r="AD5" s="82">
        <f>'集計元'!E10</f>
        <v>390</v>
      </c>
      <c r="AE5" s="84">
        <f>'集計元'!F10</f>
        <v>234</v>
      </c>
      <c r="AF5" s="83">
        <f>'集計元'!B11</f>
        <v>12</v>
      </c>
      <c r="AG5" s="82">
        <f>'集計元'!C11</f>
        <v>4599</v>
      </c>
      <c r="AH5" s="82">
        <f>'集計元'!D11</f>
        <v>383.25</v>
      </c>
      <c r="AI5" s="82">
        <f>'集計元'!E11</f>
        <v>588</v>
      </c>
      <c r="AJ5" s="84">
        <f>'集計元'!F11</f>
        <v>213</v>
      </c>
      <c r="AK5" s="83">
        <f>'集計元'!B12</f>
        <v>14</v>
      </c>
      <c r="AL5" s="82">
        <f>'集計元'!C12</f>
        <v>3902</v>
      </c>
      <c r="AM5" s="82">
        <f>'集計元'!D12</f>
        <v>278.7142857142857</v>
      </c>
      <c r="AN5" s="82">
        <f>'集計元'!E12</f>
        <v>380</v>
      </c>
      <c r="AO5" s="84">
        <f>'集計元'!F12</f>
        <v>192</v>
      </c>
      <c r="AP5" s="83">
        <f>'集計元'!B13</f>
        <v>11</v>
      </c>
      <c r="AQ5" s="82">
        <f>'集計元'!C13</f>
        <v>2571</v>
      </c>
      <c r="AR5" s="82">
        <f>'集計元'!D13</f>
        <v>233.72727272727272</v>
      </c>
      <c r="AS5" s="82">
        <f>'集計元'!E13</f>
        <v>275</v>
      </c>
      <c r="AT5" s="84">
        <f>'集計元'!F13</f>
        <v>149</v>
      </c>
      <c r="AU5" s="120">
        <f>'集計元'!B14</f>
        <v>14</v>
      </c>
      <c r="AV5" s="121">
        <f>'集計元'!C14</f>
        <v>3785</v>
      </c>
      <c r="AW5" s="121">
        <f>'集計元'!D14</f>
        <v>270.35714285714283</v>
      </c>
      <c r="AX5" s="121">
        <f>'集計元'!E14</f>
        <v>429</v>
      </c>
      <c r="AY5" s="122">
        <f>'集計元'!F14</f>
        <v>195</v>
      </c>
      <c r="AZ5" s="120">
        <f>'集計元'!B15</f>
        <v>13</v>
      </c>
      <c r="BA5" s="121">
        <f>'集計元'!C15</f>
        <v>3289</v>
      </c>
      <c r="BB5" s="121">
        <f>'集計元'!D15</f>
        <v>253</v>
      </c>
      <c r="BC5" s="121">
        <f>'集計元'!E15</f>
        <v>378</v>
      </c>
      <c r="BD5" s="122">
        <f>'集計元'!F15</f>
        <v>140</v>
      </c>
      <c r="BE5" s="83">
        <f>'集計元'!B16</f>
        <v>13</v>
      </c>
      <c r="BF5" s="82">
        <f>'集計元'!C16</f>
        <v>3009</v>
      </c>
      <c r="BG5" s="82">
        <f>'集計元'!D16</f>
        <v>231.46153846153845</v>
      </c>
      <c r="BH5" s="82">
        <f>'集計元'!E16</f>
        <v>280</v>
      </c>
      <c r="BI5" s="84">
        <f>'集計元'!F16</f>
        <v>192</v>
      </c>
      <c r="BJ5" s="83">
        <f>'集計元'!B17</f>
        <v>9</v>
      </c>
      <c r="BK5" s="82">
        <f>'集計元'!C17</f>
        <v>1438</v>
      </c>
      <c r="BL5" s="82">
        <f>'集計元'!D17</f>
        <v>159.77777777777777</v>
      </c>
      <c r="BM5" s="82">
        <f>'集計元'!E17</f>
        <v>203</v>
      </c>
      <c r="BN5" s="84">
        <f>'集計元'!F17</f>
        <v>138</v>
      </c>
      <c r="BO5" s="83">
        <f>'集計元'!B18</f>
        <v>12</v>
      </c>
      <c r="BP5" s="82">
        <f>'集計元'!C18</f>
        <v>2911</v>
      </c>
      <c r="BQ5" s="82">
        <f>'集計元'!D18</f>
        <v>242.58333333333334</v>
      </c>
      <c r="BR5" s="82">
        <f>'集計元'!E18</f>
        <v>267</v>
      </c>
      <c r="BS5" s="84">
        <f>'集計元'!F18</f>
        <v>200</v>
      </c>
      <c r="BT5" s="83">
        <f>'集計元'!B19</f>
        <v>13</v>
      </c>
      <c r="BU5" s="82">
        <f>'集計元'!C19</f>
        <v>2010</v>
      </c>
      <c r="BV5" s="82">
        <f>'集計元'!D19</f>
        <v>154.6153846153846</v>
      </c>
      <c r="BW5" s="82">
        <f>'集計元'!E19</f>
        <v>198</v>
      </c>
      <c r="BX5" s="84">
        <f>'集計元'!F19</f>
        <v>116</v>
      </c>
      <c r="BY5" s="83">
        <f>'集計元'!B20</f>
        <v>12</v>
      </c>
      <c r="BZ5" s="82">
        <f>'集計元'!C20</f>
        <v>4365</v>
      </c>
      <c r="CA5" s="82">
        <f>'集計元'!D20</f>
        <v>363.75</v>
      </c>
      <c r="CB5" s="82">
        <f>'集計元'!E20</f>
        <v>510</v>
      </c>
      <c r="CC5" s="84">
        <f>'集計元'!F20</f>
        <v>214</v>
      </c>
      <c r="CD5" s="83">
        <f>'集計元'!B21</f>
        <v>14</v>
      </c>
      <c r="CE5" s="82">
        <f>'集計元'!C21</f>
        <v>4065</v>
      </c>
      <c r="CF5" s="82">
        <f>'集計元'!D21</f>
        <v>290.35714285714283</v>
      </c>
      <c r="CG5" s="82">
        <f>'集計元'!E21</f>
        <v>420</v>
      </c>
      <c r="CH5" s="84">
        <f>'集計元'!F21</f>
        <v>198</v>
      </c>
      <c r="CI5" s="83">
        <f>'集計元'!B22</f>
        <v>7</v>
      </c>
      <c r="CJ5" s="82">
        <f>'集計元'!C22</f>
        <v>1025</v>
      </c>
      <c r="CK5" s="82">
        <f>'集計元'!D22</f>
        <v>146.42857142857142</v>
      </c>
      <c r="CL5" s="82">
        <f>'集計元'!E22</f>
        <v>160</v>
      </c>
      <c r="CM5" s="84">
        <f>'集計元'!F22</f>
        <v>142</v>
      </c>
      <c r="CN5" s="81">
        <f>'集計元'!B23</f>
      </c>
      <c r="CO5" s="82">
        <f>'集計元'!C23</f>
      </c>
      <c r="CP5" s="82">
        <f>'集計元'!D23</f>
      </c>
      <c r="CQ5" s="82">
        <f>'集計元'!E23</f>
      </c>
      <c r="CR5" s="85">
        <f>'集計元'!F23</f>
      </c>
      <c r="CT5" s="26">
        <f aca="true" t="shared" si="0" ref="CT5:CT10">E5-D5</f>
        <v>32.90909090909091</v>
      </c>
      <c r="CU5" s="26">
        <f aca="true" t="shared" si="1" ref="CU5:CU10">D5-F5</f>
        <v>31.090909090909093</v>
      </c>
      <c r="CV5" s="26">
        <f aca="true" t="shared" si="2" ref="CV5:CV10">J5-I5</f>
        <v>462.41666666666674</v>
      </c>
      <c r="CW5" s="26">
        <f aca="true" t="shared" si="3" ref="CW5:CW10">I5-K5</f>
        <v>502.58333333333326</v>
      </c>
      <c r="CX5" s="26">
        <f aca="true" t="shared" si="4" ref="CX5:CX10">O5-N5</f>
        <v>72</v>
      </c>
      <c r="CY5" s="26">
        <f aca="true" t="shared" si="5" ref="CY5:CY10">N5-P5</f>
        <v>103</v>
      </c>
      <c r="CZ5" s="26">
        <f aca="true" t="shared" si="6" ref="CZ5:CZ10">T5-S5</f>
        <v>53.66666666666666</v>
      </c>
      <c r="DA5" s="26">
        <f aca="true" t="shared" si="7" ref="DA5:DA10">S5-U5</f>
        <v>48.33333333333334</v>
      </c>
      <c r="DB5" s="26">
        <f aca="true" t="shared" si="8" ref="DB5:DB10">Y5-X5</f>
        <v>48.26666666666668</v>
      </c>
      <c r="DC5" s="26">
        <f aca="true" t="shared" si="9" ref="DC5:DC10">X5-Z5</f>
        <v>34.73333333333332</v>
      </c>
      <c r="DD5" s="26">
        <f aca="true" t="shared" si="10" ref="DD5:DD10">AD5-AC5</f>
        <v>121.71428571428572</v>
      </c>
      <c r="DE5" s="26">
        <f aca="true" t="shared" si="11" ref="DE5:DE10">AC5-AE5</f>
        <v>34.28571428571428</v>
      </c>
      <c r="DF5" s="26">
        <f aca="true" t="shared" si="12" ref="DF5:DF10">AI5-AH5</f>
        <v>204.75</v>
      </c>
      <c r="DG5" s="26">
        <f aca="true" t="shared" si="13" ref="DG5:DG10">AH5-AJ5</f>
        <v>170.25</v>
      </c>
      <c r="DH5" s="26">
        <f aca="true" t="shared" si="14" ref="DH5:DH10">AN5-AM5</f>
        <v>101.28571428571428</v>
      </c>
      <c r="DI5" s="26">
        <f aca="true" t="shared" si="15" ref="DI5:DI10">AM5-AO5</f>
        <v>86.71428571428572</v>
      </c>
      <c r="DJ5" s="26">
        <f aca="true" t="shared" si="16" ref="DJ5:DJ10">AS5-AR5</f>
        <v>41.27272727272728</v>
      </c>
      <c r="DK5" s="26">
        <f aca="true" t="shared" si="17" ref="DK5:DK10">AR5-AT5</f>
        <v>84.72727272727272</v>
      </c>
      <c r="DL5" s="26">
        <f aca="true" t="shared" si="18" ref="DL5:DL10">BH5-BG5</f>
        <v>48.53846153846155</v>
      </c>
      <c r="DM5" s="26">
        <f aca="true" t="shared" si="19" ref="DM5:DM10">BG5-BI5</f>
        <v>39.46153846153845</v>
      </c>
      <c r="DN5" s="26">
        <f aca="true" t="shared" si="20" ref="DN5:DN10">BM5-BL5</f>
        <v>43.22222222222223</v>
      </c>
      <c r="DO5" s="26">
        <f aca="true" t="shared" si="21" ref="DO5:DO10">BL5-BN5</f>
        <v>21.77777777777777</v>
      </c>
      <c r="DP5" s="26">
        <f aca="true" t="shared" si="22" ref="DP5:DP10">BR5-BQ5</f>
        <v>24.416666666666657</v>
      </c>
      <c r="DQ5" s="26">
        <f aca="true" t="shared" si="23" ref="DQ5:DQ10">BQ5-BS5</f>
        <v>42.58333333333334</v>
      </c>
      <c r="DR5" s="26">
        <f aca="true" t="shared" si="24" ref="DR5:DR10">BW5-BV5</f>
        <v>43.38461538461539</v>
      </c>
      <c r="DS5" s="26">
        <f aca="true" t="shared" si="25" ref="DS5:DS10">BV5-BX5</f>
        <v>38.61538461538461</v>
      </c>
      <c r="DT5" s="26">
        <f aca="true" t="shared" si="26" ref="DT5:DT10">CB5-CA5</f>
        <v>146.25</v>
      </c>
      <c r="DU5" s="26">
        <f aca="true" t="shared" si="27" ref="DU5:DU10">CA5-CC5</f>
        <v>149.75</v>
      </c>
      <c r="DV5" s="26">
        <f aca="true" t="shared" si="28" ref="DV5:DV10">CG5-CF5</f>
        <v>129.64285714285717</v>
      </c>
      <c r="DW5" s="27">
        <f aca="true" t="shared" si="29" ref="DW5:DW10">CF5-CH5</f>
        <v>92.35714285714283</v>
      </c>
      <c r="DX5" s="27">
        <f aca="true" t="shared" si="30" ref="DX5:DX10">CL5-CK5</f>
        <v>13.571428571428584</v>
      </c>
      <c r="DY5" s="27">
        <f aca="true" t="shared" si="31" ref="DY5:DY10">CK5-CM5</f>
        <v>4.428571428571416</v>
      </c>
      <c r="DZ5" s="27" t="e">
        <f aca="true" t="shared" si="32" ref="DZ5:DZ10">CQ5-CP5</f>
        <v>#VALUE!</v>
      </c>
      <c r="EA5" s="27" t="e">
        <f aca="true" t="shared" si="33" ref="EA5:EA10">CP5-CR5</f>
        <v>#VALUE!</v>
      </c>
    </row>
    <row r="6" spans="1:131" s="25" customFormat="1" ht="36" customHeight="1">
      <c r="A6" s="28" t="s">
        <v>21</v>
      </c>
      <c r="B6" s="86">
        <f>'集計元'!G5</f>
        <v>5</v>
      </c>
      <c r="C6" s="87">
        <f>'集計元'!H5</f>
        <v>837</v>
      </c>
      <c r="D6" s="87">
        <f>'集計元'!I5</f>
        <v>167.4</v>
      </c>
      <c r="E6" s="87">
        <f>'集計元'!J5</f>
        <v>184</v>
      </c>
      <c r="F6" s="87">
        <f>'集計元'!K5</f>
        <v>156</v>
      </c>
      <c r="G6" s="88">
        <f>'集計元'!G6</f>
        <v>5</v>
      </c>
      <c r="H6" s="87">
        <f>'集計元'!H6</f>
        <v>10772</v>
      </c>
      <c r="I6" s="87">
        <f>'集計元'!I6</f>
        <v>2154.4</v>
      </c>
      <c r="J6" s="87">
        <f>'集計元'!J6</f>
        <v>2938</v>
      </c>
      <c r="K6" s="89">
        <f>'集計元'!K6</f>
        <v>1706</v>
      </c>
      <c r="L6" s="88">
        <f>'集計元'!G7</f>
        <v>3</v>
      </c>
      <c r="M6" s="87">
        <f>'集計元'!H7</f>
        <v>845</v>
      </c>
      <c r="N6" s="87">
        <f>'集計元'!I7</f>
        <v>281.6666666666667</v>
      </c>
      <c r="O6" s="87">
        <f>'集計元'!J7</f>
        <v>331</v>
      </c>
      <c r="P6" s="89">
        <f>'集計元'!K7</f>
        <v>257</v>
      </c>
      <c r="Q6" s="88">
        <f>'集計元'!G8</f>
        <v>4</v>
      </c>
      <c r="R6" s="87">
        <f>'集計元'!H8</f>
        <v>994</v>
      </c>
      <c r="S6" s="87">
        <f>'集計元'!I8</f>
        <v>248.5</v>
      </c>
      <c r="T6" s="87">
        <f>'集計元'!J8</f>
        <v>306</v>
      </c>
      <c r="U6" s="89">
        <f>'集計元'!K8</f>
        <v>205</v>
      </c>
      <c r="V6" s="88">
        <f>'集計元'!G9</f>
        <v>6</v>
      </c>
      <c r="W6" s="87">
        <f>'集計元'!H9</f>
        <v>1406</v>
      </c>
      <c r="X6" s="87">
        <f>'集計元'!I9</f>
        <v>234.33333333333334</v>
      </c>
      <c r="Y6" s="87">
        <f>'集計元'!J9</f>
        <v>300</v>
      </c>
      <c r="Z6" s="89">
        <f>'集計元'!K9</f>
        <v>203</v>
      </c>
      <c r="AA6" s="88">
        <f>'集計元'!G10</f>
        <v>6</v>
      </c>
      <c r="AB6" s="87">
        <f>'集計元'!H10</f>
        <v>1937</v>
      </c>
      <c r="AC6" s="87">
        <f>'集計元'!I10</f>
        <v>322.8333333333333</v>
      </c>
      <c r="AD6" s="87">
        <f>'集計元'!J10</f>
        <v>385</v>
      </c>
      <c r="AE6" s="89">
        <f>'集計元'!K10</f>
        <v>257</v>
      </c>
      <c r="AF6" s="88">
        <f>'集計元'!G11</f>
        <v>5</v>
      </c>
      <c r="AG6" s="87">
        <f>'集計元'!H11</f>
        <v>1748</v>
      </c>
      <c r="AH6" s="87">
        <f>'集計元'!I11</f>
        <v>349.6</v>
      </c>
      <c r="AI6" s="87">
        <f>'集計元'!J11</f>
        <v>422</v>
      </c>
      <c r="AJ6" s="89">
        <f>'集計元'!K11</f>
        <v>246</v>
      </c>
      <c r="AK6" s="88">
        <f>'集計元'!G12</f>
        <v>3</v>
      </c>
      <c r="AL6" s="87">
        <f>'集計元'!H12</f>
        <v>923</v>
      </c>
      <c r="AM6" s="87">
        <f>'集計元'!I12</f>
        <v>307.6666666666667</v>
      </c>
      <c r="AN6" s="87">
        <f>'集計元'!J12</f>
        <v>409</v>
      </c>
      <c r="AO6" s="89">
        <f>'集計元'!K12</f>
        <v>257</v>
      </c>
      <c r="AP6" s="88">
        <f>'集計元'!G13</f>
        <v>4</v>
      </c>
      <c r="AQ6" s="87">
        <f>'集計元'!H13</f>
        <v>1015</v>
      </c>
      <c r="AR6" s="87">
        <f>'集計元'!I13</f>
        <v>253.75</v>
      </c>
      <c r="AS6" s="87">
        <f>'集計元'!J13</f>
        <v>291</v>
      </c>
      <c r="AT6" s="89">
        <f>'集計元'!K13</f>
        <v>224</v>
      </c>
      <c r="AU6" s="88">
        <f>'集計元'!G14</f>
        <v>6</v>
      </c>
      <c r="AV6" s="87">
        <f>'集計元'!H14</f>
        <v>1618</v>
      </c>
      <c r="AW6" s="87">
        <f>'集計元'!I14</f>
        <v>269.6666666666667</v>
      </c>
      <c r="AX6" s="87">
        <f>'集計元'!J14</f>
        <v>321</v>
      </c>
      <c r="AY6" s="89">
        <f>'集計元'!K14</f>
        <v>130</v>
      </c>
      <c r="AZ6" s="88">
        <f>'集計元'!G15</f>
        <v>6</v>
      </c>
      <c r="BA6" s="87">
        <f>'集計元'!H15</f>
        <v>1452</v>
      </c>
      <c r="BB6" s="87">
        <f>'集計元'!I15</f>
        <v>242</v>
      </c>
      <c r="BC6" s="87">
        <f>'集計元'!J15</f>
        <v>300</v>
      </c>
      <c r="BD6" s="89">
        <f>'集計元'!K15</f>
        <v>180</v>
      </c>
      <c r="BE6" s="88">
        <f>'集計元'!G16</f>
        <v>6</v>
      </c>
      <c r="BF6" s="87">
        <f>'集計元'!H16</f>
        <v>1317</v>
      </c>
      <c r="BG6" s="87">
        <f>'集計元'!I16</f>
        <v>219.5</v>
      </c>
      <c r="BH6" s="87">
        <f>'集計元'!J16</f>
        <v>260</v>
      </c>
      <c r="BI6" s="89">
        <f>'集計元'!K16</f>
        <v>189</v>
      </c>
      <c r="BJ6" s="88">
        <f>'集計元'!G17</f>
        <v>6</v>
      </c>
      <c r="BK6" s="87">
        <f>'集計元'!H17</f>
        <v>1020</v>
      </c>
      <c r="BL6" s="87">
        <f>'集計元'!I17</f>
        <v>170</v>
      </c>
      <c r="BM6" s="87">
        <f>'集計元'!J17</f>
        <v>190</v>
      </c>
      <c r="BN6" s="89">
        <f>'集計元'!K17</f>
        <v>128</v>
      </c>
      <c r="BO6" s="88">
        <f>'集計元'!G18</f>
        <v>6</v>
      </c>
      <c r="BP6" s="87">
        <f>'集計元'!H18</f>
        <v>1403</v>
      </c>
      <c r="BQ6" s="87">
        <f>'集計元'!I18</f>
        <v>233.83333333333334</v>
      </c>
      <c r="BR6" s="87">
        <f>'集計元'!J18</f>
        <v>245</v>
      </c>
      <c r="BS6" s="89">
        <f>'集計元'!K18</f>
        <v>214</v>
      </c>
      <c r="BT6" s="88">
        <f>'集計元'!G19</f>
        <v>6</v>
      </c>
      <c r="BU6" s="87">
        <f>'集計元'!H19</f>
        <v>989</v>
      </c>
      <c r="BV6" s="87">
        <f>'集計元'!I19</f>
        <v>164.83333333333334</v>
      </c>
      <c r="BW6" s="87">
        <f>'集計元'!J19</f>
        <v>188</v>
      </c>
      <c r="BX6" s="89">
        <f>'集計元'!K19</f>
        <v>130</v>
      </c>
      <c r="BY6" s="88">
        <f>'集計元'!G20</f>
        <v>4</v>
      </c>
      <c r="BZ6" s="87">
        <f>'集計元'!H20</f>
        <v>1395</v>
      </c>
      <c r="CA6" s="87">
        <f>'集計元'!I20</f>
        <v>348.75</v>
      </c>
      <c r="CB6" s="87">
        <f>'集計元'!J20</f>
        <v>388</v>
      </c>
      <c r="CC6" s="89">
        <f>'集計元'!K20</f>
        <v>306</v>
      </c>
      <c r="CD6" s="88">
        <f>'集計元'!G21</f>
        <v>5</v>
      </c>
      <c r="CE6" s="87">
        <f>'集計元'!H21</f>
        <v>1577</v>
      </c>
      <c r="CF6" s="87">
        <f>'集計元'!I21</f>
        <v>315.4</v>
      </c>
      <c r="CG6" s="87">
        <f>'集計元'!J21</f>
        <v>480</v>
      </c>
      <c r="CH6" s="89">
        <f>'集計元'!K21</f>
        <v>198</v>
      </c>
      <c r="CI6" s="88">
        <f>'集計元'!G22</f>
        <v>7</v>
      </c>
      <c r="CJ6" s="87">
        <f>'集計元'!H22</f>
        <v>1062</v>
      </c>
      <c r="CK6" s="87">
        <f>'集計元'!I22</f>
        <v>151.71428571428572</v>
      </c>
      <c r="CL6" s="87">
        <f>'集計元'!J22</f>
        <v>155</v>
      </c>
      <c r="CM6" s="89">
        <f>'集計元'!K22</f>
        <v>148</v>
      </c>
      <c r="CN6" s="86">
        <f>'集計元'!G23</f>
      </c>
      <c r="CO6" s="87">
        <f>'集計元'!H23</f>
      </c>
      <c r="CP6" s="87">
        <f>'集計元'!I23</f>
      </c>
      <c r="CQ6" s="87">
        <f>'集計元'!J23</f>
      </c>
      <c r="CR6" s="90">
        <f>'集計元'!K23</f>
      </c>
      <c r="CT6" s="26">
        <f t="shared" si="0"/>
        <v>16.599999999999994</v>
      </c>
      <c r="CU6" s="26">
        <f t="shared" si="1"/>
        <v>11.400000000000006</v>
      </c>
      <c r="CV6" s="26">
        <f t="shared" si="2"/>
        <v>783.5999999999999</v>
      </c>
      <c r="CW6" s="26">
        <f t="shared" si="3"/>
        <v>448.4000000000001</v>
      </c>
      <c r="CX6" s="26">
        <f t="shared" si="4"/>
        <v>49.333333333333314</v>
      </c>
      <c r="CY6" s="26">
        <f t="shared" si="5"/>
        <v>24.666666666666686</v>
      </c>
      <c r="CZ6" s="26">
        <f t="shared" si="6"/>
        <v>57.5</v>
      </c>
      <c r="DA6" s="26">
        <f t="shared" si="7"/>
        <v>43.5</v>
      </c>
      <c r="DB6" s="26">
        <f t="shared" si="8"/>
        <v>65.66666666666666</v>
      </c>
      <c r="DC6" s="26">
        <f t="shared" si="9"/>
        <v>31.333333333333343</v>
      </c>
      <c r="DD6" s="26">
        <f t="shared" si="10"/>
        <v>62.166666666666686</v>
      </c>
      <c r="DE6" s="26">
        <f t="shared" si="11"/>
        <v>65.83333333333331</v>
      </c>
      <c r="DF6" s="26">
        <f t="shared" si="12"/>
        <v>72.39999999999998</v>
      </c>
      <c r="DG6" s="26">
        <f t="shared" si="13"/>
        <v>103.60000000000002</v>
      </c>
      <c r="DH6" s="26">
        <f t="shared" si="14"/>
        <v>101.33333333333331</v>
      </c>
      <c r="DI6" s="26">
        <f t="shared" si="15"/>
        <v>50.666666666666686</v>
      </c>
      <c r="DJ6" s="26">
        <f t="shared" si="16"/>
        <v>37.25</v>
      </c>
      <c r="DK6" s="26">
        <f t="shared" si="17"/>
        <v>29.75</v>
      </c>
      <c r="DL6" s="26">
        <f t="shared" si="18"/>
        <v>40.5</v>
      </c>
      <c r="DM6" s="26">
        <f t="shared" si="19"/>
        <v>30.5</v>
      </c>
      <c r="DN6" s="26">
        <f t="shared" si="20"/>
        <v>20</v>
      </c>
      <c r="DO6" s="26">
        <f t="shared" si="21"/>
        <v>42</v>
      </c>
      <c r="DP6" s="26">
        <f t="shared" si="22"/>
        <v>11.166666666666657</v>
      </c>
      <c r="DQ6" s="26">
        <f t="shared" si="23"/>
        <v>19.833333333333343</v>
      </c>
      <c r="DR6" s="26">
        <f t="shared" si="24"/>
        <v>23.166666666666657</v>
      </c>
      <c r="DS6" s="26">
        <f t="shared" si="25"/>
        <v>34.83333333333334</v>
      </c>
      <c r="DT6" s="26">
        <f t="shared" si="26"/>
        <v>39.25</v>
      </c>
      <c r="DU6" s="26">
        <f t="shared" si="27"/>
        <v>42.75</v>
      </c>
      <c r="DV6" s="26">
        <f t="shared" si="28"/>
        <v>164.60000000000002</v>
      </c>
      <c r="DW6" s="27">
        <f t="shared" si="29"/>
        <v>117.39999999999998</v>
      </c>
      <c r="DX6" s="27">
        <f t="shared" si="30"/>
        <v>3.2857142857142776</v>
      </c>
      <c r="DY6" s="27">
        <f t="shared" si="31"/>
        <v>3.7142857142857224</v>
      </c>
      <c r="DZ6" s="27" t="e">
        <f t="shared" si="32"/>
        <v>#VALUE!</v>
      </c>
      <c r="EA6" s="27" t="e">
        <f t="shared" si="33"/>
        <v>#VALUE!</v>
      </c>
    </row>
    <row r="7" spans="1:131" s="25" customFormat="1" ht="36" customHeight="1">
      <c r="A7" s="28" t="s">
        <v>22</v>
      </c>
      <c r="B7" s="86">
        <f>'集計元'!L5</f>
        <v>9</v>
      </c>
      <c r="C7" s="87">
        <f>'集計元'!M5</f>
        <v>1338</v>
      </c>
      <c r="D7" s="87">
        <f>'集計元'!N5</f>
        <v>148.66666666666666</v>
      </c>
      <c r="E7" s="87">
        <f>'集計元'!O5</f>
        <v>159</v>
      </c>
      <c r="F7" s="87">
        <f>'集計元'!P5</f>
        <v>127</v>
      </c>
      <c r="G7" s="88">
        <f>'集計元'!L6</f>
        <v>9</v>
      </c>
      <c r="H7" s="87">
        <f>'集計元'!M6</f>
        <v>14417</v>
      </c>
      <c r="I7" s="87">
        <f>'集計元'!N6</f>
        <v>1601.888888888889</v>
      </c>
      <c r="J7" s="87">
        <f>'集計元'!O6</f>
        <v>1814</v>
      </c>
      <c r="K7" s="89">
        <f>'集計元'!P6</f>
        <v>1380</v>
      </c>
      <c r="L7" s="88">
        <f>'集計元'!L7</f>
        <v>9</v>
      </c>
      <c r="M7" s="87">
        <f>'集計元'!M7</f>
        <v>2236</v>
      </c>
      <c r="N7" s="87">
        <f>'集計元'!N7</f>
        <v>248.44444444444446</v>
      </c>
      <c r="O7" s="87">
        <f>'集計元'!O7</f>
        <v>321</v>
      </c>
      <c r="P7" s="89">
        <f>'集計元'!P7</f>
        <v>193</v>
      </c>
      <c r="Q7" s="88">
        <f>'集計元'!L8</f>
        <v>9</v>
      </c>
      <c r="R7" s="87">
        <f>'集計元'!M8</f>
        <v>2109</v>
      </c>
      <c r="S7" s="87">
        <f>'集計元'!N8</f>
        <v>234.33333333333334</v>
      </c>
      <c r="T7" s="87">
        <f>'集計元'!O8</f>
        <v>311</v>
      </c>
      <c r="U7" s="89">
        <f>'集計元'!P8</f>
        <v>170</v>
      </c>
      <c r="V7" s="88">
        <f>'集計元'!L9</f>
        <v>9</v>
      </c>
      <c r="W7" s="87">
        <f>'集計元'!M9</f>
        <v>1752</v>
      </c>
      <c r="X7" s="87">
        <f>'集計元'!N9</f>
        <v>194.66666666666666</v>
      </c>
      <c r="Y7" s="87">
        <f>'集計元'!O9</f>
        <v>235</v>
      </c>
      <c r="Z7" s="89">
        <f>'集計元'!P9</f>
        <v>131</v>
      </c>
      <c r="AA7" s="88">
        <f>'集計元'!L10</f>
        <v>9</v>
      </c>
      <c r="AB7" s="87">
        <f>'集計元'!M10</f>
        <v>2359</v>
      </c>
      <c r="AC7" s="87">
        <f>'集計元'!N10</f>
        <v>262.1111111111111</v>
      </c>
      <c r="AD7" s="87">
        <f>'集計元'!O10</f>
        <v>374</v>
      </c>
      <c r="AE7" s="89">
        <f>'集計元'!P10</f>
        <v>192</v>
      </c>
      <c r="AF7" s="88">
        <f>'集計元'!L11</f>
        <v>9</v>
      </c>
      <c r="AG7" s="87">
        <f>'集計元'!M11</f>
        <v>3152</v>
      </c>
      <c r="AH7" s="87">
        <f>'集計元'!N11</f>
        <v>350.22222222222223</v>
      </c>
      <c r="AI7" s="87">
        <f>'集計元'!O11</f>
        <v>595</v>
      </c>
      <c r="AJ7" s="89">
        <f>'集計元'!P11</f>
        <v>213</v>
      </c>
      <c r="AK7" s="88">
        <f>'集計元'!L12</f>
        <v>8</v>
      </c>
      <c r="AL7" s="87">
        <f>'集計元'!M12</f>
        <v>2092</v>
      </c>
      <c r="AM7" s="87">
        <f>'集計元'!N12</f>
        <v>261.5</v>
      </c>
      <c r="AN7" s="87">
        <f>'集計元'!O12</f>
        <v>338</v>
      </c>
      <c r="AO7" s="89">
        <f>'集計元'!P12</f>
        <v>228</v>
      </c>
      <c r="AP7" s="88">
        <f>'集計元'!L13</f>
        <v>9</v>
      </c>
      <c r="AQ7" s="87">
        <f>'集計元'!M13</f>
        <v>2134</v>
      </c>
      <c r="AR7" s="87">
        <f>'集計元'!N13</f>
        <v>237.11111111111111</v>
      </c>
      <c r="AS7" s="87">
        <f>'集計元'!O13</f>
        <v>286</v>
      </c>
      <c r="AT7" s="89">
        <f>'集計元'!P13</f>
        <v>203</v>
      </c>
      <c r="AU7" s="88">
        <f>'集計元'!L14</f>
        <v>9</v>
      </c>
      <c r="AV7" s="87">
        <f>'集計元'!M14</f>
        <v>2380</v>
      </c>
      <c r="AW7" s="87">
        <f>'集計元'!N14</f>
        <v>264.44444444444446</v>
      </c>
      <c r="AX7" s="87">
        <f>'集計元'!O14</f>
        <v>321</v>
      </c>
      <c r="AY7" s="89">
        <f>'集計元'!P14</f>
        <v>198</v>
      </c>
      <c r="AZ7" s="88">
        <f>'集計元'!L15</f>
        <v>7</v>
      </c>
      <c r="BA7" s="87">
        <f>'集計元'!M15</f>
        <v>1370</v>
      </c>
      <c r="BB7" s="87">
        <f>'集計元'!N15</f>
        <v>195.71428571428572</v>
      </c>
      <c r="BC7" s="87">
        <f>'集計元'!O15</f>
        <v>215</v>
      </c>
      <c r="BD7" s="89">
        <f>'集計元'!P15</f>
        <v>138</v>
      </c>
      <c r="BE7" s="88">
        <f>'集計元'!L16</f>
        <v>9</v>
      </c>
      <c r="BF7" s="87">
        <f>'集計元'!M16</f>
        <v>1668</v>
      </c>
      <c r="BG7" s="87">
        <f>'集計元'!N16</f>
        <v>185.33333333333334</v>
      </c>
      <c r="BH7" s="87">
        <f>'集計元'!O16</f>
        <v>226</v>
      </c>
      <c r="BI7" s="89">
        <f>'集計元'!P16</f>
        <v>159</v>
      </c>
      <c r="BJ7" s="88">
        <f>'集計元'!L17</f>
        <v>8</v>
      </c>
      <c r="BK7" s="87">
        <f>'集計元'!M17</f>
        <v>1407</v>
      </c>
      <c r="BL7" s="87">
        <f>'集計元'!N17</f>
        <v>175.875</v>
      </c>
      <c r="BM7" s="87">
        <f>'集計元'!O17</f>
        <v>232</v>
      </c>
      <c r="BN7" s="89">
        <f>'集計元'!P17</f>
        <v>116</v>
      </c>
      <c r="BO7" s="88">
        <f>'集計元'!L18</f>
        <v>7</v>
      </c>
      <c r="BP7" s="87">
        <f>'集計元'!M18</f>
        <v>1554</v>
      </c>
      <c r="BQ7" s="87">
        <f>'集計元'!N18</f>
        <v>222</v>
      </c>
      <c r="BR7" s="87">
        <f>'集計元'!O18</f>
        <v>257</v>
      </c>
      <c r="BS7" s="89">
        <f>'集計元'!P18</f>
        <v>170</v>
      </c>
      <c r="BT7" s="88">
        <f>'集計元'!L19</f>
        <v>9</v>
      </c>
      <c r="BU7" s="87">
        <f>'集計元'!M19</f>
        <v>1401</v>
      </c>
      <c r="BV7" s="87">
        <f>'集計元'!N19</f>
        <v>155.66666666666666</v>
      </c>
      <c r="BW7" s="87">
        <f>'集計元'!O19</f>
        <v>172</v>
      </c>
      <c r="BX7" s="89">
        <f>'集計元'!P19</f>
        <v>138</v>
      </c>
      <c r="BY7" s="88">
        <f>'集計元'!L20</f>
        <v>8</v>
      </c>
      <c r="BZ7" s="87">
        <f>'集計元'!M20</f>
        <v>2998</v>
      </c>
      <c r="CA7" s="87">
        <f>'集計元'!N20</f>
        <v>374.75</v>
      </c>
      <c r="CB7" s="87">
        <f>'集計元'!O20</f>
        <v>461</v>
      </c>
      <c r="CC7" s="89">
        <f>'集計元'!P20</f>
        <v>320</v>
      </c>
      <c r="CD7" s="88">
        <f>'集計元'!L21</f>
        <v>9</v>
      </c>
      <c r="CE7" s="87">
        <f>'集計元'!M21</f>
        <v>2097</v>
      </c>
      <c r="CF7" s="87">
        <f>'集計元'!N21</f>
        <v>233</v>
      </c>
      <c r="CG7" s="87">
        <f>'集計元'!O21</f>
        <v>311</v>
      </c>
      <c r="CH7" s="89">
        <f>'集計元'!P21</f>
        <v>187</v>
      </c>
      <c r="CI7" s="88">
        <f>'集計元'!L22</f>
        <v>8</v>
      </c>
      <c r="CJ7" s="87">
        <f>'集計元'!M22</f>
        <v>1103</v>
      </c>
      <c r="CK7" s="87">
        <f>'集計元'!N22</f>
        <v>137.875</v>
      </c>
      <c r="CL7" s="87">
        <f>'集計元'!O22</f>
        <v>142</v>
      </c>
      <c r="CM7" s="89">
        <f>'集計元'!P22</f>
        <v>134</v>
      </c>
      <c r="CN7" s="86">
        <f>'集計元'!L23</f>
        <v>0</v>
      </c>
      <c r="CO7" s="87">
        <f>'集計元'!M23</f>
        <v>0</v>
      </c>
      <c r="CP7" s="87">
        <f>'集計元'!N23</f>
        <v>0</v>
      </c>
      <c r="CQ7" s="87">
        <f>'集計元'!O23</f>
        <v>0</v>
      </c>
      <c r="CR7" s="90">
        <f>'集計元'!P23</f>
        <v>0</v>
      </c>
      <c r="CT7" s="26">
        <f t="shared" si="0"/>
        <v>10.333333333333343</v>
      </c>
      <c r="CU7" s="26">
        <f t="shared" si="1"/>
        <v>21.666666666666657</v>
      </c>
      <c r="CV7" s="26">
        <f t="shared" si="2"/>
        <v>212.1111111111111</v>
      </c>
      <c r="CW7" s="26">
        <f t="shared" si="3"/>
        <v>221.8888888888889</v>
      </c>
      <c r="CX7" s="26">
        <f t="shared" si="4"/>
        <v>72.55555555555554</v>
      </c>
      <c r="CY7" s="26">
        <f t="shared" si="5"/>
        <v>55.44444444444446</v>
      </c>
      <c r="CZ7" s="26">
        <f t="shared" si="6"/>
        <v>76.66666666666666</v>
      </c>
      <c r="DA7" s="26">
        <f t="shared" si="7"/>
        <v>64.33333333333334</v>
      </c>
      <c r="DB7" s="26">
        <f t="shared" si="8"/>
        <v>40.33333333333334</v>
      </c>
      <c r="DC7" s="26">
        <f t="shared" si="9"/>
        <v>63.66666666666666</v>
      </c>
      <c r="DD7" s="26">
        <f t="shared" si="10"/>
        <v>111.88888888888891</v>
      </c>
      <c r="DE7" s="26">
        <f t="shared" si="11"/>
        <v>70.11111111111109</v>
      </c>
      <c r="DF7" s="26">
        <f t="shared" si="12"/>
        <v>244.77777777777777</v>
      </c>
      <c r="DG7" s="26">
        <f t="shared" si="13"/>
        <v>137.22222222222223</v>
      </c>
      <c r="DH7" s="26">
        <f t="shared" si="14"/>
        <v>76.5</v>
      </c>
      <c r="DI7" s="26">
        <f t="shared" si="15"/>
        <v>33.5</v>
      </c>
      <c r="DJ7" s="26">
        <f t="shared" si="16"/>
        <v>48.888888888888886</v>
      </c>
      <c r="DK7" s="26">
        <f t="shared" si="17"/>
        <v>34.111111111111114</v>
      </c>
      <c r="DL7" s="26">
        <f t="shared" si="18"/>
        <v>40.66666666666666</v>
      </c>
      <c r="DM7" s="26">
        <f t="shared" si="19"/>
        <v>26.333333333333343</v>
      </c>
      <c r="DN7" s="26">
        <f t="shared" si="20"/>
        <v>56.125</v>
      </c>
      <c r="DO7" s="26">
        <f t="shared" si="21"/>
        <v>59.875</v>
      </c>
      <c r="DP7" s="26">
        <f t="shared" si="22"/>
        <v>35</v>
      </c>
      <c r="DQ7" s="26">
        <f t="shared" si="23"/>
        <v>52</v>
      </c>
      <c r="DR7" s="26">
        <f t="shared" si="24"/>
        <v>16.333333333333343</v>
      </c>
      <c r="DS7" s="26">
        <f t="shared" si="25"/>
        <v>17.666666666666657</v>
      </c>
      <c r="DT7" s="26">
        <f t="shared" si="26"/>
        <v>86.25</v>
      </c>
      <c r="DU7" s="26">
        <f t="shared" si="27"/>
        <v>54.75</v>
      </c>
      <c r="DV7" s="26">
        <f t="shared" si="28"/>
        <v>78</v>
      </c>
      <c r="DW7" s="27">
        <f t="shared" si="29"/>
        <v>46</v>
      </c>
      <c r="DX7" s="27">
        <f t="shared" si="30"/>
        <v>4.125</v>
      </c>
      <c r="DY7" s="27">
        <f t="shared" si="31"/>
        <v>3.875</v>
      </c>
      <c r="DZ7" s="27">
        <f t="shared" si="32"/>
        <v>0</v>
      </c>
      <c r="EA7" s="27">
        <f t="shared" si="33"/>
        <v>0</v>
      </c>
    </row>
    <row r="8" spans="1:131" s="25" customFormat="1" ht="36" customHeight="1">
      <c r="A8" s="28" t="s">
        <v>106</v>
      </c>
      <c r="B8" s="86">
        <f>'集計元'!Q5</f>
        <v>15</v>
      </c>
      <c r="C8" s="87">
        <f>'集計元'!R5</f>
        <v>2299</v>
      </c>
      <c r="D8" s="87">
        <f>'集計元'!S5</f>
        <v>153.26666666666668</v>
      </c>
      <c r="E8" s="87">
        <f>'集計元'!T5</f>
        <v>172</v>
      </c>
      <c r="F8" s="87">
        <f>'集計元'!U5</f>
        <v>139</v>
      </c>
      <c r="G8" s="88">
        <f>'集計元'!Q6</f>
        <v>16</v>
      </c>
      <c r="H8" s="87">
        <f>'集計元'!R6</f>
        <v>29219</v>
      </c>
      <c r="I8" s="87">
        <f>'集計元'!S6</f>
        <v>1826.1875</v>
      </c>
      <c r="J8" s="87">
        <f>'集計元'!T6</f>
        <v>2180</v>
      </c>
      <c r="K8" s="89">
        <f>'集計元'!U6</f>
        <v>1491</v>
      </c>
      <c r="L8" s="88">
        <f>'集計元'!Q7</f>
        <v>15</v>
      </c>
      <c r="M8" s="87">
        <f>'集計元'!R7</f>
        <v>4346</v>
      </c>
      <c r="N8" s="87">
        <f>'集計元'!S7</f>
        <v>289.73333333333335</v>
      </c>
      <c r="O8" s="87">
        <f>'集計元'!T7</f>
        <v>486</v>
      </c>
      <c r="P8" s="89">
        <f>'集計元'!U7</f>
        <v>204</v>
      </c>
      <c r="Q8" s="88">
        <f>'集計元'!Q8</f>
        <v>16</v>
      </c>
      <c r="R8" s="87">
        <f>'集計元'!R8</f>
        <v>3544</v>
      </c>
      <c r="S8" s="87">
        <f>'集計元'!S8</f>
        <v>221.5</v>
      </c>
      <c r="T8" s="87">
        <f>'集計元'!T8</f>
        <v>255</v>
      </c>
      <c r="U8" s="89">
        <f>'集計元'!U8</f>
        <v>192</v>
      </c>
      <c r="V8" s="88">
        <f>'集計元'!Q9</f>
        <v>16</v>
      </c>
      <c r="W8" s="87">
        <f>'集計元'!R9</f>
        <v>3212</v>
      </c>
      <c r="X8" s="87">
        <f>'集計元'!S9</f>
        <v>200.75</v>
      </c>
      <c r="Y8" s="87">
        <f>'集計元'!T9</f>
        <v>235</v>
      </c>
      <c r="Z8" s="89">
        <f>'集計元'!U9</f>
        <v>170</v>
      </c>
      <c r="AA8" s="88">
        <f>'集計元'!Q10</f>
        <v>16</v>
      </c>
      <c r="AB8" s="87">
        <f>'集計元'!R10</f>
        <v>4020</v>
      </c>
      <c r="AC8" s="87">
        <f>'集計元'!S10</f>
        <v>251.25</v>
      </c>
      <c r="AD8" s="87">
        <f>'集計元'!T10</f>
        <v>286</v>
      </c>
      <c r="AE8" s="89">
        <f>'集計元'!U10</f>
        <v>192</v>
      </c>
      <c r="AF8" s="88">
        <f>'集計元'!Q11</f>
        <v>14</v>
      </c>
      <c r="AG8" s="87">
        <f>'集計元'!R11</f>
        <v>4484</v>
      </c>
      <c r="AH8" s="87">
        <f>'集計元'!S11</f>
        <v>320.2857142857143</v>
      </c>
      <c r="AI8" s="87">
        <f>'集計元'!T11</f>
        <v>410</v>
      </c>
      <c r="AJ8" s="89">
        <f>'集計元'!U11</f>
        <v>199</v>
      </c>
      <c r="AK8" s="88">
        <f>'集計元'!Q12</f>
        <v>15</v>
      </c>
      <c r="AL8" s="87">
        <f>'集計元'!R12</f>
        <v>4136</v>
      </c>
      <c r="AM8" s="87">
        <f>'集計元'!S12</f>
        <v>275.73333333333335</v>
      </c>
      <c r="AN8" s="87">
        <f>'集計元'!T12</f>
        <v>338</v>
      </c>
      <c r="AO8" s="89">
        <f>'集計元'!U12</f>
        <v>192</v>
      </c>
      <c r="AP8" s="88">
        <f>'集計元'!Q13</f>
        <v>16</v>
      </c>
      <c r="AQ8" s="87">
        <f>'集計元'!R13</f>
        <v>3387</v>
      </c>
      <c r="AR8" s="87">
        <f>'集計元'!S13</f>
        <v>211.6875</v>
      </c>
      <c r="AS8" s="87">
        <f>'集計元'!T13</f>
        <v>257</v>
      </c>
      <c r="AT8" s="89">
        <f>'集計元'!U13</f>
        <v>27</v>
      </c>
      <c r="AU8" s="88">
        <f>'集計元'!Q14</f>
        <v>16</v>
      </c>
      <c r="AV8" s="87">
        <f>'集計元'!R14</f>
        <v>4022</v>
      </c>
      <c r="AW8" s="87">
        <f>'集計元'!S14</f>
        <v>251.375</v>
      </c>
      <c r="AX8" s="87">
        <f>'集計元'!T14</f>
        <v>322</v>
      </c>
      <c r="AY8" s="89">
        <f>'集計元'!U14</f>
        <v>170</v>
      </c>
      <c r="AZ8" s="88">
        <f>'集計元'!Q15</f>
        <v>15</v>
      </c>
      <c r="BA8" s="87">
        <f>'集計元'!R15</f>
        <v>3539</v>
      </c>
      <c r="BB8" s="87">
        <f>'集計元'!S15</f>
        <v>235.93333333333334</v>
      </c>
      <c r="BC8" s="87">
        <f>'集計元'!T15</f>
        <v>321</v>
      </c>
      <c r="BD8" s="89">
        <f>'集計元'!U15</f>
        <v>167</v>
      </c>
      <c r="BE8" s="88">
        <f>'集計元'!Q16</f>
        <v>14</v>
      </c>
      <c r="BF8" s="87">
        <f>'集計元'!R16</f>
        <v>2754</v>
      </c>
      <c r="BG8" s="87">
        <f>'集計元'!S16</f>
        <v>196.71428571428572</v>
      </c>
      <c r="BH8" s="87">
        <f>'集計元'!T16</f>
        <v>225</v>
      </c>
      <c r="BI8" s="89">
        <f>'集計元'!U16</f>
        <v>162</v>
      </c>
      <c r="BJ8" s="88">
        <f>'集計元'!Q17</f>
        <v>15</v>
      </c>
      <c r="BK8" s="87">
        <f>'集計元'!R17</f>
        <v>2730</v>
      </c>
      <c r="BL8" s="87">
        <f>'集計元'!S17</f>
        <v>182</v>
      </c>
      <c r="BM8" s="87">
        <f>'集計元'!T17</f>
        <v>279</v>
      </c>
      <c r="BN8" s="89">
        <f>'集計元'!U17</f>
        <v>138</v>
      </c>
      <c r="BO8" s="88">
        <f>'集計元'!Q18</f>
        <v>16</v>
      </c>
      <c r="BP8" s="87">
        <f>'集計元'!R18</f>
        <v>3584</v>
      </c>
      <c r="BQ8" s="87">
        <f>'集計元'!S18</f>
        <v>224</v>
      </c>
      <c r="BR8" s="87">
        <f>'集計元'!T18</f>
        <v>268</v>
      </c>
      <c r="BS8" s="89">
        <f>'集計元'!U18</f>
        <v>143</v>
      </c>
      <c r="BT8" s="88">
        <f>'集計元'!Q19</f>
        <v>15</v>
      </c>
      <c r="BU8" s="87">
        <f>'集計元'!R19</f>
        <v>2236</v>
      </c>
      <c r="BV8" s="87">
        <f>'集計元'!S19</f>
        <v>149.06666666666666</v>
      </c>
      <c r="BW8" s="87">
        <f>'集計元'!T19</f>
        <v>192</v>
      </c>
      <c r="BX8" s="89">
        <f>'集計元'!U19</f>
        <v>116</v>
      </c>
      <c r="BY8" s="88">
        <f>'集計元'!Q20</f>
        <v>13</v>
      </c>
      <c r="BZ8" s="87">
        <f>'集計元'!R20</f>
        <v>3978</v>
      </c>
      <c r="CA8" s="87">
        <f>'集計元'!S20</f>
        <v>306</v>
      </c>
      <c r="CB8" s="87">
        <f>'集計元'!T20</f>
        <v>388</v>
      </c>
      <c r="CC8" s="89">
        <f>'集計元'!U20</f>
        <v>210</v>
      </c>
      <c r="CD8" s="88">
        <f>'集計元'!Q21</f>
        <v>16</v>
      </c>
      <c r="CE8" s="87">
        <f>'集計元'!R21</f>
        <v>4018</v>
      </c>
      <c r="CF8" s="87">
        <f>'集計元'!S21</f>
        <v>251.125</v>
      </c>
      <c r="CG8" s="87">
        <f>'集計元'!T21</f>
        <v>410</v>
      </c>
      <c r="CH8" s="89">
        <f>'集計元'!U21</f>
        <v>198</v>
      </c>
      <c r="CI8" s="88">
        <f>'集計元'!Q22</f>
        <v>15</v>
      </c>
      <c r="CJ8" s="87">
        <f>'集計元'!R22</f>
        <v>2013</v>
      </c>
      <c r="CK8" s="87">
        <f>'集計元'!S22</f>
        <v>134.2</v>
      </c>
      <c r="CL8" s="87">
        <f>'集計元'!T22</f>
        <v>139</v>
      </c>
      <c r="CM8" s="89">
        <f>'集計元'!U22</f>
        <v>128</v>
      </c>
      <c r="CN8" s="86">
        <f>'集計元'!Q23</f>
      </c>
      <c r="CO8" s="87">
        <f>'集計元'!R23</f>
      </c>
      <c r="CP8" s="87">
        <f>'集計元'!S23</f>
      </c>
      <c r="CQ8" s="87">
        <f>'集計元'!T23</f>
      </c>
      <c r="CR8" s="90">
        <f>'集計元'!U23</f>
      </c>
      <c r="CT8" s="26">
        <f t="shared" si="0"/>
        <v>18.73333333333332</v>
      </c>
      <c r="CU8" s="26">
        <f t="shared" si="1"/>
        <v>14.26666666666668</v>
      </c>
      <c r="CV8" s="26">
        <f t="shared" si="2"/>
        <v>353.8125</v>
      </c>
      <c r="CW8" s="26">
        <f t="shared" si="3"/>
        <v>335.1875</v>
      </c>
      <c r="CX8" s="26">
        <f t="shared" si="4"/>
        <v>196.26666666666665</v>
      </c>
      <c r="CY8" s="26">
        <f t="shared" si="5"/>
        <v>85.73333333333335</v>
      </c>
      <c r="CZ8" s="26">
        <f t="shared" si="6"/>
        <v>33.5</v>
      </c>
      <c r="DA8" s="26">
        <f t="shared" si="7"/>
        <v>29.5</v>
      </c>
      <c r="DB8" s="26">
        <f t="shared" si="8"/>
        <v>34.25</v>
      </c>
      <c r="DC8" s="26">
        <f t="shared" si="9"/>
        <v>30.75</v>
      </c>
      <c r="DD8" s="26">
        <f t="shared" si="10"/>
        <v>34.75</v>
      </c>
      <c r="DE8" s="26">
        <f t="shared" si="11"/>
        <v>59.25</v>
      </c>
      <c r="DF8" s="26">
        <f t="shared" si="12"/>
        <v>89.71428571428572</v>
      </c>
      <c r="DG8" s="26">
        <f t="shared" si="13"/>
        <v>121.28571428571428</v>
      </c>
      <c r="DH8" s="26">
        <f t="shared" si="14"/>
        <v>62.26666666666665</v>
      </c>
      <c r="DI8" s="26">
        <f t="shared" si="15"/>
        <v>83.73333333333335</v>
      </c>
      <c r="DJ8" s="26">
        <f t="shared" si="16"/>
        <v>45.3125</v>
      </c>
      <c r="DK8" s="26">
        <f t="shared" si="17"/>
        <v>184.6875</v>
      </c>
      <c r="DL8" s="26">
        <f t="shared" si="18"/>
        <v>28.285714285714278</v>
      </c>
      <c r="DM8" s="26">
        <f t="shared" si="19"/>
        <v>34.71428571428572</v>
      </c>
      <c r="DN8" s="26">
        <f t="shared" si="20"/>
        <v>97</v>
      </c>
      <c r="DO8" s="26">
        <f t="shared" si="21"/>
        <v>44</v>
      </c>
      <c r="DP8" s="26">
        <f t="shared" si="22"/>
        <v>44</v>
      </c>
      <c r="DQ8" s="26">
        <f t="shared" si="23"/>
        <v>81</v>
      </c>
      <c r="DR8" s="26">
        <f t="shared" si="24"/>
        <v>42.93333333333334</v>
      </c>
      <c r="DS8" s="26">
        <f t="shared" si="25"/>
        <v>33.06666666666666</v>
      </c>
      <c r="DT8" s="26">
        <f t="shared" si="26"/>
        <v>82</v>
      </c>
      <c r="DU8" s="26">
        <f t="shared" si="27"/>
        <v>96</v>
      </c>
      <c r="DV8" s="26">
        <f t="shared" si="28"/>
        <v>158.875</v>
      </c>
      <c r="DW8" s="27">
        <f t="shared" si="29"/>
        <v>53.125</v>
      </c>
      <c r="DX8" s="27">
        <f t="shared" si="30"/>
        <v>4.800000000000011</v>
      </c>
      <c r="DY8" s="27">
        <f t="shared" si="31"/>
        <v>6.199999999999989</v>
      </c>
      <c r="DZ8" s="27" t="e">
        <f t="shared" si="32"/>
        <v>#VALUE!</v>
      </c>
      <c r="EA8" s="27" t="e">
        <f t="shared" si="33"/>
        <v>#VALUE!</v>
      </c>
    </row>
    <row r="9" spans="1:131" s="25" customFormat="1" ht="36" customHeight="1">
      <c r="A9" s="28" t="s">
        <v>24</v>
      </c>
      <c r="B9" s="86">
        <f>'集計元'!V5</f>
        <v>24</v>
      </c>
      <c r="C9" s="87">
        <f>'集計元'!W5</f>
        <v>3906</v>
      </c>
      <c r="D9" s="87">
        <f>'集計元'!X5</f>
        <v>162.75</v>
      </c>
      <c r="E9" s="87">
        <f>'集計元'!Y5</f>
        <v>216</v>
      </c>
      <c r="F9" s="87">
        <f>'集計元'!Z5</f>
        <v>131</v>
      </c>
      <c r="G9" s="88">
        <f>'集計元'!V6</f>
        <v>25</v>
      </c>
      <c r="H9" s="87">
        <f>'集計元'!W6</f>
        <v>48130</v>
      </c>
      <c r="I9" s="87">
        <f>'集計元'!X6</f>
        <v>1925.2</v>
      </c>
      <c r="J9" s="87">
        <f>'集計元'!Y6</f>
        <v>2700</v>
      </c>
      <c r="K9" s="89">
        <f>'集計元'!Z6</f>
        <v>1404</v>
      </c>
      <c r="L9" s="88">
        <f>'集計元'!V7</f>
        <v>23</v>
      </c>
      <c r="M9" s="87">
        <f>'集計元'!W7</f>
        <v>6683</v>
      </c>
      <c r="N9" s="87">
        <f>'集計元'!X7</f>
        <v>290.5652173913044</v>
      </c>
      <c r="O9" s="87">
        <f>'集計元'!Y7</f>
        <v>481</v>
      </c>
      <c r="P9" s="89">
        <f>'集計元'!Z7</f>
        <v>189</v>
      </c>
      <c r="Q9" s="88">
        <f>'集計元'!V8</f>
        <v>24</v>
      </c>
      <c r="R9" s="87">
        <f>'集計元'!W8</f>
        <v>5270</v>
      </c>
      <c r="S9" s="87">
        <f>'集計元'!X8</f>
        <v>219.58333333333334</v>
      </c>
      <c r="T9" s="87">
        <f>'集計元'!Y8</f>
        <v>316</v>
      </c>
      <c r="U9" s="89">
        <f>'集計元'!Z8</f>
        <v>170</v>
      </c>
      <c r="V9" s="88">
        <f>'集計元'!V9</f>
        <v>26</v>
      </c>
      <c r="W9" s="87">
        <f>'集計元'!W9</f>
        <v>5499</v>
      </c>
      <c r="X9" s="87">
        <f>'集計元'!X9</f>
        <v>211.5</v>
      </c>
      <c r="Y9" s="87">
        <f>'集計元'!Y9</f>
        <v>347</v>
      </c>
      <c r="Z9" s="89">
        <f>'集計元'!Z9</f>
        <v>159</v>
      </c>
      <c r="AA9" s="88">
        <f>'集計元'!V10</f>
        <v>24</v>
      </c>
      <c r="AB9" s="87">
        <f>'集計元'!W10</f>
        <v>6535</v>
      </c>
      <c r="AC9" s="87">
        <f>'集計元'!X10</f>
        <v>272.2916666666667</v>
      </c>
      <c r="AD9" s="87">
        <f>'集計元'!Y10</f>
        <v>397</v>
      </c>
      <c r="AE9" s="89">
        <f>'集計元'!Z10</f>
        <v>192</v>
      </c>
      <c r="AF9" s="88">
        <f>'集計元'!V11</f>
        <v>23</v>
      </c>
      <c r="AG9" s="87">
        <f>'集計元'!W11</f>
        <v>7301</v>
      </c>
      <c r="AH9" s="87">
        <f>'集計元'!X11</f>
        <v>317.4347826086956</v>
      </c>
      <c r="AI9" s="87">
        <f>'集計元'!Y11</f>
        <v>624</v>
      </c>
      <c r="AJ9" s="89">
        <f>'集計元'!Z11</f>
        <v>201</v>
      </c>
      <c r="AK9" s="88">
        <f>'集計元'!V12</f>
        <v>21</v>
      </c>
      <c r="AL9" s="87">
        <f>'集計元'!W12</f>
        <v>5901</v>
      </c>
      <c r="AM9" s="87">
        <f>'集計元'!X12</f>
        <v>281</v>
      </c>
      <c r="AN9" s="87">
        <f>'集計元'!Y12</f>
        <v>428</v>
      </c>
      <c r="AO9" s="89">
        <f>'集計元'!Z12</f>
        <v>182</v>
      </c>
      <c r="AP9" s="88">
        <f>'集計元'!V13</f>
        <v>24</v>
      </c>
      <c r="AQ9" s="87">
        <f>'集計元'!W13</f>
        <v>5789</v>
      </c>
      <c r="AR9" s="87">
        <f>'集計元'!X13</f>
        <v>241.20833333333334</v>
      </c>
      <c r="AS9" s="87">
        <f>'集計元'!Y13</f>
        <v>396</v>
      </c>
      <c r="AT9" s="89">
        <f>'集計元'!Z13</f>
        <v>155</v>
      </c>
      <c r="AU9" s="88">
        <f>'集計元'!V14</f>
        <v>21</v>
      </c>
      <c r="AV9" s="87">
        <f>'集計元'!W14</f>
        <v>5698</v>
      </c>
      <c r="AW9" s="87">
        <f>'集計元'!X14</f>
        <v>271.3333333333333</v>
      </c>
      <c r="AX9" s="87">
        <f>'集計元'!Y14</f>
        <v>430</v>
      </c>
      <c r="AY9" s="89">
        <f>'集計元'!Z14</f>
        <v>162</v>
      </c>
      <c r="AZ9" s="88">
        <f>'集計元'!V15</f>
        <v>23</v>
      </c>
      <c r="BA9" s="87">
        <f>'集計元'!W15</f>
        <v>4908</v>
      </c>
      <c r="BB9" s="87">
        <f>'集計元'!X15</f>
        <v>213.3913043478261</v>
      </c>
      <c r="BC9" s="87">
        <f>'集計元'!Y15</f>
        <v>298</v>
      </c>
      <c r="BD9" s="89">
        <f>'集計元'!Z15</f>
        <v>108</v>
      </c>
      <c r="BE9" s="88">
        <f>'集計元'!V16</f>
        <v>26</v>
      </c>
      <c r="BF9" s="87">
        <f>'集計元'!W16</f>
        <v>5432</v>
      </c>
      <c r="BG9" s="87">
        <f>'集計元'!X16</f>
        <v>208.92307692307693</v>
      </c>
      <c r="BH9" s="87">
        <f>'集計元'!Y16</f>
        <v>324</v>
      </c>
      <c r="BI9" s="89">
        <f>'集計元'!Z16</f>
        <v>150</v>
      </c>
      <c r="BJ9" s="88">
        <f>'集計元'!V17</f>
        <v>15</v>
      </c>
      <c r="BK9" s="87">
        <f>'集計元'!W17</f>
        <v>2403</v>
      </c>
      <c r="BL9" s="87">
        <f>'集計元'!X17</f>
        <v>160.2</v>
      </c>
      <c r="BM9" s="87">
        <f>'集計元'!Y17</f>
        <v>235</v>
      </c>
      <c r="BN9" s="89">
        <f>'集計元'!Z17</f>
        <v>88</v>
      </c>
      <c r="BO9" s="88">
        <f>'集計元'!V18</f>
        <v>21</v>
      </c>
      <c r="BP9" s="87">
        <f>'集計元'!W18</f>
        <v>4876</v>
      </c>
      <c r="BQ9" s="87">
        <f>'集計元'!X18</f>
        <v>232.1904761904762</v>
      </c>
      <c r="BR9" s="87">
        <f>'集計元'!Y18</f>
        <v>267</v>
      </c>
      <c r="BS9" s="89">
        <f>'集計元'!Z18</f>
        <v>169</v>
      </c>
      <c r="BT9" s="88">
        <f>'集計元'!V19</f>
        <v>24</v>
      </c>
      <c r="BU9" s="87">
        <f>'集計元'!W19</f>
        <v>3826</v>
      </c>
      <c r="BV9" s="87">
        <f>'集計元'!X19</f>
        <v>159.41666666666666</v>
      </c>
      <c r="BW9" s="87">
        <f>'集計元'!Y19</f>
        <v>238</v>
      </c>
      <c r="BX9" s="89">
        <f>'集計元'!Z19</f>
        <v>116</v>
      </c>
      <c r="BY9" s="88">
        <f>'集計元'!V20</f>
        <v>16</v>
      </c>
      <c r="BZ9" s="87">
        <f>'集計元'!W20</f>
        <v>5487</v>
      </c>
      <c r="CA9" s="87">
        <f>'集計元'!X20</f>
        <v>342.9375</v>
      </c>
      <c r="CB9" s="87">
        <f>'集計元'!Y20</f>
        <v>538</v>
      </c>
      <c r="CC9" s="89">
        <f>'集計元'!Z20</f>
        <v>255</v>
      </c>
      <c r="CD9" s="88">
        <f>'集計元'!V21</f>
        <v>25</v>
      </c>
      <c r="CE9" s="87">
        <f>'集計元'!W21</f>
        <v>6829</v>
      </c>
      <c r="CF9" s="87">
        <f>'集計元'!X21</f>
        <v>273.16</v>
      </c>
      <c r="CG9" s="87">
        <f>'集計元'!Y21</f>
        <v>518</v>
      </c>
      <c r="CH9" s="89">
        <f>'集計元'!Z21</f>
        <v>187</v>
      </c>
      <c r="CI9" s="88">
        <f>'集計元'!V22</f>
        <v>23</v>
      </c>
      <c r="CJ9" s="87">
        <f>'集計元'!W22</f>
        <v>3092</v>
      </c>
      <c r="CK9" s="87">
        <f>'集計元'!X22</f>
        <v>134.43478260869566</v>
      </c>
      <c r="CL9" s="87">
        <f>'集計元'!Y22</f>
        <v>149</v>
      </c>
      <c r="CM9" s="89">
        <f>'集計元'!Z22</f>
        <v>127</v>
      </c>
      <c r="CN9" s="86">
        <f>'集計元'!V23</f>
      </c>
      <c r="CO9" s="87">
        <f>'集計元'!W23</f>
      </c>
      <c r="CP9" s="87">
        <f>'集計元'!X23</f>
      </c>
      <c r="CQ9" s="87"/>
      <c r="CR9" s="90"/>
      <c r="CT9" s="26">
        <f t="shared" si="0"/>
        <v>53.25</v>
      </c>
      <c r="CU9" s="26">
        <f t="shared" si="1"/>
        <v>31.75</v>
      </c>
      <c r="CV9" s="26">
        <f t="shared" si="2"/>
        <v>774.8</v>
      </c>
      <c r="CW9" s="26">
        <f t="shared" si="3"/>
        <v>521.2</v>
      </c>
      <c r="CX9" s="26">
        <f t="shared" si="4"/>
        <v>190.43478260869563</v>
      </c>
      <c r="CY9" s="26">
        <f t="shared" si="5"/>
        <v>101.56521739130437</v>
      </c>
      <c r="CZ9" s="26">
        <f t="shared" si="6"/>
        <v>96.41666666666666</v>
      </c>
      <c r="DA9" s="26">
        <f t="shared" si="7"/>
        <v>49.58333333333334</v>
      </c>
      <c r="DB9" s="26">
        <f t="shared" si="8"/>
        <v>135.5</v>
      </c>
      <c r="DC9" s="26">
        <f t="shared" si="9"/>
        <v>52.5</v>
      </c>
      <c r="DD9" s="26">
        <f t="shared" si="10"/>
        <v>124.70833333333331</v>
      </c>
      <c r="DE9" s="26">
        <f t="shared" si="11"/>
        <v>80.29166666666669</v>
      </c>
      <c r="DF9" s="26">
        <f t="shared" si="12"/>
        <v>306.5652173913044</v>
      </c>
      <c r="DG9" s="26">
        <f t="shared" si="13"/>
        <v>116.43478260869563</v>
      </c>
      <c r="DH9" s="26">
        <f t="shared" si="14"/>
        <v>147</v>
      </c>
      <c r="DI9" s="26">
        <f t="shared" si="15"/>
        <v>99</v>
      </c>
      <c r="DJ9" s="26">
        <f t="shared" si="16"/>
        <v>154.79166666666666</v>
      </c>
      <c r="DK9" s="26">
        <f t="shared" si="17"/>
        <v>86.20833333333334</v>
      </c>
      <c r="DL9" s="26">
        <f t="shared" si="18"/>
        <v>115.07692307692307</v>
      </c>
      <c r="DM9" s="26">
        <f t="shared" si="19"/>
        <v>58.923076923076934</v>
      </c>
      <c r="DN9" s="26">
        <f t="shared" si="20"/>
        <v>74.80000000000001</v>
      </c>
      <c r="DO9" s="26">
        <f t="shared" si="21"/>
        <v>72.19999999999999</v>
      </c>
      <c r="DP9" s="26">
        <f t="shared" si="22"/>
        <v>34.809523809523796</v>
      </c>
      <c r="DQ9" s="26">
        <f t="shared" si="23"/>
        <v>63.190476190476204</v>
      </c>
      <c r="DR9" s="26">
        <f t="shared" si="24"/>
        <v>78.58333333333334</v>
      </c>
      <c r="DS9" s="26">
        <f t="shared" si="25"/>
        <v>43.41666666666666</v>
      </c>
      <c r="DT9" s="26">
        <f t="shared" si="26"/>
        <v>195.0625</v>
      </c>
      <c r="DU9" s="26">
        <f t="shared" si="27"/>
        <v>87.9375</v>
      </c>
      <c r="DV9" s="26">
        <f t="shared" si="28"/>
        <v>244.83999999999997</v>
      </c>
      <c r="DW9" s="27">
        <f t="shared" si="29"/>
        <v>86.16000000000003</v>
      </c>
      <c r="DX9" s="27">
        <f t="shared" si="30"/>
        <v>14.565217391304344</v>
      </c>
      <c r="DY9" s="27">
        <f t="shared" si="31"/>
        <v>7.434782608695656</v>
      </c>
      <c r="DZ9" s="27" t="e">
        <f t="shared" si="32"/>
        <v>#VALUE!</v>
      </c>
      <c r="EA9" s="27" t="e">
        <f t="shared" si="33"/>
        <v>#VALUE!</v>
      </c>
    </row>
    <row r="10" spans="1:131" s="25" customFormat="1" ht="36" customHeight="1">
      <c r="A10" s="29" t="s">
        <v>25</v>
      </c>
      <c r="B10" s="91">
        <f>'集計元'!Q27</f>
        <v>20</v>
      </c>
      <c r="C10" s="92">
        <f>'集計元'!R27</f>
        <v>3109</v>
      </c>
      <c r="D10" s="92">
        <f>'集計元'!S27</f>
        <v>155.45</v>
      </c>
      <c r="E10" s="92">
        <f>'集計元'!T27</f>
        <v>194</v>
      </c>
      <c r="F10" s="92">
        <f>'集計元'!U27</f>
        <v>139</v>
      </c>
      <c r="G10" s="93">
        <f>'集計元'!Q28</f>
        <v>20</v>
      </c>
      <c r="H10" s="92">
        <f>'集計元'!R28</f>
        <v>37111</v>
      </c>
      <c r="I10" s="92">
        <f>'集計元'!S28</f>
        <v>1855.55</v>
      </c>
      <c r="J10" s="92">
        <f>'集計元'!T28</f>
        <v>2450</v>
      </c>
      <c r="K10" s="94">
        <f>'集計元'!U28</f>
        <v>1598</v>
      </c>
      <c r="L10" s="93">
        <f>'集計元'!Q29</f>
        <v>17</v>
      </c>
      <c r="M10" s="92">
        <f>'集計元'!R29</f>
        <v>4305</v>
      </c>
      <c r="N10" s="92">
        <f>'集計元'!S29</f>
        <v>253.23529411764707</v>
      </c>
      <c r="O10" s="92">
        <f>'集計元'!T29</f>
        <v>370</v>
      </c>
      <c r="P10" s="94">
        <f>'集計元'!U29</f>
        <v>193</v>
      </c>
      <c r="Q10" s="93">
        <f>'集計元'!Q30</f>
        <v>20</v>
      </c>
      <c r="R10" s="92">
        <f>'集計元'!R30</f>
        <v>4716</v>
      </c>
      <c r="S10" s="92">
        <f>'集計元'!S30</f>
        <v>235.8</v>
      </c>
      <c r="T10" s="92">
        <f>'集計元'!T30</f>
        <v>398</v>
      </c>
      <c r="U10" s="94">
        <f>'集計元'!U30</f>
        <v>203</v>
      </c>
      <c r="V10" s="93">
        <f>'集計元'!Q31</f>
        <v>20</v>
      </c>
      <c r="W10" s="92">
        <f>'集計元'!R31</f>
        <v>3825</v>
      </c>
      <c r="X10" s="92">
        <f>'集計元'!S31</f>
        <v>191.25</v>
      </c>
      <c r="Y10" s="92">
        <f>'集計元'!T31</f>
        <v>248</v>
      </c>
      <c r="Z10" s="94">
        <f>'集計元'!U31</f>
        <v>131</v>
      </c>
      <c r="AA10" s="93">
        <f>'集計元'!Q32</f>
        <v>20</v>
      </c>
      <c r="AB10" s="92">
        <f>'集計元'!R32</f>
        <v>5068</v>
      </c>
      <c r="AC10" s="92">
        <f>'集計元'!S32</f>
        <v>253.4</v>
      </c>
      <c r="AD10" s="92">
        <f>'集計元'!T32</f>
        <v>368</v>
      </c>
      <c r="AE10" s="94">
        <f>'集計元'!U32</f>
        <v>192</v>
      </c>
      <c r="AF10" s="93">
        <f>'集計元'!Q33</f>
        <v>20</v>
      </c>
      <c r="AG10" s="92">
        <f>'集計元'!R33</f>
        <v>6826</v>
      </c>
      <c r="AH10" s="92">
        <f>'集計元'!S33</f>
        <v>341.3</v>
      </c>
      <c r="AI10" s="92">
        <f>'集計元'!T33</f>
        <v>528</v>
      </c>
      <c r="AJ10" s="94">
        <f>'集計元'!U33</f>
        <v>216</v>
      </c>
      <c r="AK10" s="93">
        <f>'集計元'!Q34</f>
        <v>18</v>
      </c>
      <c r="AL10" s="92">
        <f>'集計元'!R34</f>
        <v>4707</v>
      </c>
      <c r="AM10" s="92">
        <f>'集計元'!S34</f>
        <v>261.5</v>
      </c>
      <c r="AN10" s="92">
        <f>'集計元'!T34</f>
        <v>358</v>
      </c>
      <c r="AO10" s="94">
        <f>'集計元'!U34</f>
        <v>198</v>
      </c>
      <c r="AP10" s="93">
        <f>'集計元'!Q35</f>
        <v>19</v>
      </c>
      <c r="AQ10" s="92">
        <f>'集計元'!R35</f>
        <v>4470</v>
      </c>
      <c r="AR10" s="92">
        <f>'集計元'!S35</f>
        <v>235.26315789473685</v>
      </c>
      <c r="AS10" s="92">
        <f>'集計元'!T35</f>
        <v>286</v>
      </c>
      <c r="AT10" s="94">
        <f>'集計元'!U35</f>
        <v>203</v>
      </c>
      <c r="AU10" s="93">
        <f>'集計元'!Q36</f>
        <v>19</v>
      </c>
      <c r="AV10" s="92">
        <f>'集計元'!R36</f>
        <v>4925</v>
      </c>
      <c r="AW10" s="92">
        <f>'集計元'!S36</f>
        <v>259.2105263157895</v>
      </c>
      <c r="AX10" s="92">
        <f>'集計元'!T36</f>
        <v>398</v>
      </c>
      <c r="AY10" s="94">
        <f>'集計元'!U36</f>
        <v>169</v>
      </c>
      <c r="AZ10" s="93">
        <f>'集計元'!Q37</f>
        <v>18</v>
      </c>
      <c r="BA10" s="92">
        <f>'集計元'!R37</f>
        <v>4548</v>
      </c>
      <c r="BB10" s="92">
        <f>'集計元'!S37</f>
        <v>252.66666666666666</v>
      </c>
      <c r="BC10" s="92">
        <f>'集計元'!T37</f>
        <v>321</v>
      </c>
      <c r="BD10" s="94">
        <f>'集計元'!U37</f>
        <v>162</v>
      </c>
      <c r="BE10" s="93">
        <f>'集計元'!Q38</f>
        <v>20</v>
      </c>
      <c r="BF10" s="92">
        <f>'集計元'!R38</f>
        <v>3933</v>
      </c>
      <c r="BG10" s="92">
        <f>'集計元'!S38</f>
        <v>196.65</v>
      </c>
      <c r="BH10" s="92">
        <f>'集計元'!T38</f>
        <v>250</v>
      </c>
      <c r="BI10" s="94">
        <f>'集計元'!U38</f>
        <v>169</v>
      </c>
      <c r="BJ10" s="93">
        <f>'集計元'!Q39</f>
        <v>14</v>
      </c>
      <c r="BK10" s="92">
        <f>'集計元'!R39</f>
        <v>2703</v>
      </c>
      <c r="BL10" s="92">
        <f>'集計元'!S39</f>
        <v>193.07142857142858</v>
      </c>
      <c r="BM10" s="92">
        <f>'集計元'!T39</f>
        <v>274</v>
      </c>
      <c r="BN10" s="94">
        <f>'集計元'!U39</f>
        <v>128</v>
      </c>
      <c r="BO10" s="93">
        <f>'集計元'!Q40</f>
        <v>17</v>
      </c>
      <c r="BP10" s="92">
        <f>'集計元'!R40</f>
        <v>3928</v>
      </c>
      <c r="BQ10" s="92">
        <f>'集計元'!S40</f>
        <v>231.05882352941177</v>
      </c>
      <c r="BR10" s="92">
        <f>'集計元'!T40</f>
        <v>362</v>
      </c>
      <c r="BS10" s="94">
        <f>'集計元'!U40</f>
        <v>162</v>
      </c>
      <c r="BT10" s="93">
        <f>'集計元'!Q41</f>
        <v>19</v>
      </c>
      <c r="BU10" s="92">
        <f>'集計元'!R41</f>
        <v>2894</v>
      </c>
      <c r="BV10" s="92">
        <f>'集計元'!S41</f>
        <v>152.31578947368422</v>
      </c>
      <c r="BW10" s="92">
        <f>'集計元'!T41</f>
        <v>213</v>
      </c>
      <c r="BX10" s="94">
        <f>'集計元'!U41</f>
        <v>131</v>
      </c>
      <c r="BY10" s="93">
        <f>'集計元'!Q42</f>
        <v>14</v>
      </c>
      <c r="BZ10" s="92">
        <f>'集計元'!R42</f>
        <v>4666</v>
      </c>
      <c r="CA10" s="92">
        <f>'集計元'!S42</f>
        <v>333.2857142857143</v>
      </c>
      <c r="CB10" s="92">
        <f>'集計元'!T42</f>
        <v>397</v>
      </c>
      <c r="CC10" s="94">
        <f>'集計元'!U42</f>
        <v>213</v>
      </c>
      <c r="CD10" s="93">
        <f>'集計元'!Q43</f>
        <v>20</v>
      </c>
      <c r="CE10" s="92">
        <f>'集計元'!R43</f>
        <v>4896</v>
      </c>
      <c r="CF10" s="92">
        <f>'集計元'!S43</f>
        <v>244.8</v>
      </c>
      <c r="CG10" s="92">
        <f>'集計元'!T43</f>
        <v>378</v>
      </c>
      <c r="CH10" s="94">
        <f>'集計元'!U43</f>
        <v>198</v>
      </c>
      <c r="CI10" s="93">
        <f>'集計元'!Q44</f>
        <v>19</v>
      </c>
      <c r="CJ10" s="92">
        <f>'集計元'!R44</f>
        <v>2686</v>
      </c>
      <c r="CK10" s="92">
        <f>'集計元'!S44</f>
        <v>141.3684210526316</v>
      </c>
      <c r="CL10" s="92">
        <f>'集計元'!T44</f>
        <v>148</v>
      </c>
      <c r="CM10" s="94">
        <f>'集計元'!U44</f>
        <v>133</v>
      </c>
      <c r="CN10" s="91">
        <f>'集計元'!Q45</f>
        <v>0</v>
      </c>
      <c r="CO10" s="92">
        <f>'集計元'!R45</f>
        <v>0</v>
      </c>
      <c r="CP10" s="92">
        <f>'集計元'!S45</f>
        <v>0</v>
      </c>
      <c r="CQ10" s="92">
        <f>'集計元'!T45</f>
        <v>0</v>
      </c>
      <c r="CR10" s="95">
        <f>'集計元'!U45</f>
        <v>0</v>
      </c>
      <c r="CT10" s="26">
        <f t="shared" si="0"/>
        <v>38.55000000000001</v>
      </c>
      <c r="CU10" s="26">
        <f t="shared" si="1"/>
        <v>16.44999999999999</v>
      </c>
      <c r="CV10" s="26">
        <f t="shared" si="2"/>
        <v>594.45</v>
      </c>
      <c r="CW10" s="26">
        <f t="shared" si="3"/>
        <v>257.54999999999995</v>
      </c>
      <c r="CX10" s="26">
        <f t="shared" si="4"/>
        <v>116.76470588235293</v>
      </c>
      <c r="CY10" s="26">
        <f t="shared" si="5"/>
        <v>60.23529411764707</v>
      </c>
      <c r="CZ10" s="26">
        <f t="shared" si="6"/>
        <v>162.2</v>
      </c>
      <c r="DA10" s="26">
        <f t="shared" si="7"/>
        <v>32.80000000000001</v>
      </c>
      <c r="DB10" s="26">
        <f t="shared" si="8"/>
        <v>56.75</v>
      </c>
      <c r="DC10" s="26">
        <f t="shared" si="9"/>
        <v>60.25</v>
      </c>
      <c r="DD10" s="26">
        <f t="shared" si="10"/>
        <v>114.6</v>
      </c>
      <c r="DE10" s="26">
        <f t="shared" si="11"/>
        <v>61.400000000000006</v>
      </c>
      <c r="DF10" s="26">
        <f t="shared" si="12"/>
        <v>186.7</v>
      </c>
      <c r="DG10" s="26">
        <f t="shared" si="13"/>
        <v>125.30000000000001</v>
      </c>
      <c r="DH10" s="26">
        <f t="shared" si="14"/>
        <v>96.5</v>
      </c>
      <c r="DI10" s="26">
        <f t="shared" si="15"/>
        <v>63.5</v>
      </c>
      <c r="DJ10" s="26">
        <f t="shared" si="16"/>
        <v>50.73684210526315</v>
      </c>
      <c r="DK10" s="26">
        <f t="shared" si="17"/>
        <v>32.26315789473685</v>
      </c>
      <c r="DL10" s="26">
        <f t="shared" si="18"/>
        <v>53.349999999999994</v>
      </c>
      <c r="DM10" s="26">
        <f t="shared" si="19"/>
        <v>27.650000000000006</v>
      </c>
      <c r="DN10" s="26">
        <f t="shared" si="20"/>
        <v>80.92857142857142</v>
      </c>
      <c r="DO10" s="26">
        <f t="shared" si="21"/>
        <v>65.07142857142858</v>
      </c>
      <c r="DP10" s="26">
        <f t="shared" si="22"/>
        <v>130.94117647058823</v>
      </c>
      <c r="DQ10" s="26">
        <f t="shared" si="23"/>
        <v>69.05882352941177</v>
      </c>
      <c r="DR10" s="26">
        <f t="shared" si="24"/>
        <v>60.68421052631578</v>
      </c>
      <c r="DS10" s="26">
        <f t="shared" si="25"/>
        <v>21.31578947368422</v>
      </c>
      <c r="DT10" s="26">
        <f t="shared" si="26"/>
        <v>63.71428571428572</v>
      </c>
      <c r="DU10" s="26">
        <f t="shared" si="27"/>
        <v>120.28571428571428</v>
      </c>
      <c r="DV10" s="26">
        <f t="shared" si="28"/>
        <v>133.2</v>
      </c>
      <c r="DW10" s="27">
        <f t="shared" si="29"/>
        <v>46.80000000000001</v>
      </c>
      <c r="DX10" s="27">
        <f t="shared" si="30"/>
        <v>6.631578947368411</v>
      </c>
      <c r="DY10" s="27">
        <f t="shared" si="31"/>
        <v>8.36842105263159</v>
      </c>
      <c r="DZ10" s="27">
        <f t="shared" si="32"/>
        <v>0</v>
      </c>
      <c r="EA10" s="27">
        <f t="shared" si="33"/>
        <v>0</v>
      </c>
    </row>
    <row r="11" spans="1:131" s="25" customFormat="1" ht="36" customHeight="1">
      <c r="A11" s="30" t="s">
        <v>26</v>
      </c>
      <c r="B11" s="96">
        <f>SUM(B5:B10)</f>
        <v>84</v>
      </c>
      <c r="C11" s="97">
        <f>SUM(C5:C10)</f>
        <v>13382</v>
      </c>
      <c r="D11" s="97">
        <f>ROUND(C11/B11,0)</f>
        <v>159</v>
      </c>
      <c r="E11" s="97">
        <f>MAX(E5:E10)</f>
        <v>216</v>
      </c>
      <c r="F11" s="99">
        <f>MIN(F5:F10)</f>
        <v>127</v>
      </c>
      <c r="G11" s="98">
        <f>SUM(G5:G10)</f>
        <v>87</v>
      </c>
      <c r="H11" s="97">
        <f>SUM(H5:H10)</f>
        <v>164100</v>
      </c>
      <c r="I11" s="97">
        <f>ROUND(H11/G11,0)</f>
        <v>1886</v>
      </c>
      <c r="J11" s="97">
        <f>MAX(J5:J10)</f>
        <v>2938</v>
      </c>
      <c r="K11" s="99">
        <f>MIN(K5:K10)</f>
        <v>1380</v>
      </c>
      <c r="L11" s="98">
        <f>SUM(L5:L10)</f>
        <v>81</v>
      </c>
      <c r="M11" s="97">
        <f>SUM(M5:M10)</f>
        <v>22657</v>
      </c>
      <c r="N11" s="97">
        <f>ROUND(M11/L11,0)</f>
        <v>280</v>
      </c>
      <c r="O11" s="97">
        <f>MAX(O5:O10)</f>
        <v>486</v>
      </c>
      <c r="P11" s="99">
        <f>MIN(P5:P10)</f>
        <v>189</v>
      </c>
      <c r="Q11" s="98">
        <f>SUM(Q5:Q10)</f>
        <v>85</v>
      </c>
      <c r="R11" s="97">
        <f>SUM(R5:R10)</f>
        <v>19673</v>
      </c>
      <c r="S11" s="97">
        <f>ROUND(R11/Q11,0)</f>
        <v>231</v>
      </c>
      <c r="T11" s="97">
        <f>MAX(T5:T10)</f>
        <v>398</v>
      </c>
      <c r="U11" s="99">
        <f>MIN(U5:U10)</f>
        <v>170</v>
      </c>
      <c r="V11" s="98">
        <f>SUM(V5:V10)</f>
        <v>92</v>
      </c>
      <c r="W11" s="97">
        <f>SUM(W5:W10)</f>
        <v>18795</v>
      </c>
      <c r="X11" s="97">
        <f>ROUND(W11/V11,0)</f>
        <v>204</v>
      </c>
      <c r="Y11" s="97">
        <f>MAX(Y5:Y10)</f>
        <v>347</v>
      </c>
      <c r="Z11" s="99">
        <f>MIN(Z5:Z10)</f>
        <v>131</v>
      </c>
      <c r="AA11" s="98">
        <f>SUM(AA5:AA10)</f>
        <v>89</v>
      </c>
      <c r="AB11" s="97">
        <f>SUM(AB5:AB10)</f>
        <v>23675</v>
      </c>
      <c r="AC11" s="97">
        <f>ROUND(AB11/AA11,0)</f>
        <v>266</v>
      </c>
      <c r="AD11" s="97">
        <f>MAX(AD5:AD10)</f>
        <v>397</v>
      </c>
      <c r="AE11" s="99">
        <f>MIN(AE5:AE10)</f>
        <v>192</v>
      </c>
      <c r="AF11" s="98">
        <f>SUM(AF5:AF10)</f>
        <v>83</v>
      </c>
      <c r="AG11" s="97">
        <f>SUM(AG5:AG10)</f>
        <v>28110</v>
      </c>
      <c r="AH11" s="97">
        <f>ROUND(AG11/AF11,0)</f>
        <v>339</v>
      </c>
      <c r="AI11" s="97">
        <f>MAX(AI5:AI10)</f>
        <v>624</v>
      </c>
      <c r="AJ11" s="99">
        <f>MIN(AJ5:AJ10)</f>
        <v>199</v>
      </c>
      <c r="AK11" s="98">
        <f>SUM(AK5:AK10)</f>
        <v>79</v>
      </c>
      <c r="AL11" s="97">
        <f>SUM(AL5:AL10)</f>
        <v>21661</v>
      </c>
      <c r="AM11" s="97">
        <f>ROUND(AL11/AK11,0)</f>
        <v>274</v>
      </c>
      <c r="AN11" s="97">
        <f>MAX(AN5:AN10)</f>
        <v>428</v>
      </c>
      <c r="AO11" s="99">
        <f>MIN(AO5:AO10)</f>
        <v>182</v>
      </c>
      <c r="AP11" s="98">
        <f>SUM(AP5:AP10)</f>
        <v>83</v>
      </c>
      <c r="AQ11" s="97">
        <f>SUM(AQ5:AQ10)</f>
        <v>19366</v>
      </c>
      <c r="AR11" s="97">
        <f>ROUND(AQ11/AP11,0)</f>
        <v>233</v>
      </c>
      <c r="AS11" s="97">
        <f>MAX(AS5:AS10)</f>
        <v>396</v>
      </c>
      <c r="AT11" s="99">
        <f>MIN(AT5:AT10)</f>
        <v>27</v>
      </c>
      <c r="AU11" s="98">
        <f>SUM(AU5:AU10)</f>
        <v>85</v>
      </c>
      <c r="AV11" s="97">
        <f>SUM(AV5:AV10)</f>
        <v>22428</v>
      </c>
      <c r="AW11" s="97">
        <f>ROUND(AV11/AU11,0)</f>
        <v>264</v>
      </c>
      <c r="AX11" s="97">
        <f>MAX(AX5:AX10)</f>
        <v>430</v>
      </c>
      <c r="AY11" s="99">
        <f>MIN(AY5:AY10)</f>
        <v>130</v>
      </c>
      <c r="AZ11" s="98">
        <f>SUM(AZ5:AZ10)</f>
        <v>82</v>
      </c>
      <c r="BA11" s="97">
        <f>SUM(BA5:BA10)</f>
        <v>19106</v>
      </c>
      <c r="BB11" s="97">
        <f>ROUND(BA11/AZ11,0)</f>
        <v>233</v>
      </c>
      <c r="BC11" s="97">
        <f>MAX(BC5:BC10)</f>
        <v>378</v>
      </c>
      <c r="BD11" s="99">
        <f>MIN(BD5:BD10)</f>
        <v>108</v>
      </c>
      <c r="BE11" s="98">
        <f>SUM(BE5:BE10)</f>
        <v>88</v>
      </c>
      <c r="BF11" s="97">
        <f>SUM(BF5:BF10)</f>
        <v>18113</v>
      </c>
      <c r="BG11" s="97">
        <f>ROUND(BF11/BE11,0)</f>
        <v>206</v>
      </c>
      <c r="BH11" s="97">
        <f>MAX(BH5:BH10)</f>
        <v>324</v>
      </c>
      <c r="BI11" s="99">
        <f>MIN(BI5:BI10)</f>
        <v>150</v>
      </c>
      <c r="BJ11" s="98">
        <f>SUM(BJ5:BJ10)</f>
        <v>67</v>
      </c>
      <c r="BK11" s="97">
        <f>SUM(BK5:BK10)</f>
        <v>11701</v>
      </c>
      <c r="BL11" s="97">
        <f>ROUND(BK11/BJ11,0)</f>
        <v>175</v>
      </c>
      <c r="BM11" s="97">
        <f>MAX(BM5:BM10)</f>
        <v>279</v>
      </c>
      <c r="BN11" s="99">
        <f>MIN(BN5:BN10)</f>
        <v>88</v>
      </c>
      <c r="BO11" s="98">
        <f>SUM(BO5:BO10)</f>
        <v>79</v>
      </c>
      <c r="BP11" s="97">
        <f>SUM(BP5:BP10)</f>
        <v>18256</v>
      </c>
      <c r="BQ11" s="97">
        <f>ROUND(BP11/BO11,0)</f>
        <v>231</v>
      </c>
      <c r="BR11" s="97">
        <f>MAX(BR5:BR10)</f>
        <v>362</v>
      </c>
      <c r="BS11" s="99">
        <f>MIN(BS5:BS10)</f>
        <v>143</v>
      </c>
      <c r="BT11" s="98">
        <f>SUM(BT5:BT10)</f>
        <v>86</v>
      </c>
      <c r="BU11" s="97">
        <f>SUM(BU5:BU10)</f>
        <v>13356</v>
      </c>
      <c r="BV11" s="97">
        <f>ROUND(BU11/BT11,0)</f>
        <v>155</v>
      </c>
      <c r="BW11" s="97">
        <f>MAX(BW5:BW10)</f>
        <v>238</v>
      </c>
      <c r="BX11" s="99">
        <f>MIN(BX5:BX10)</f>
        <v>116</v>
      </c>
      <c r="BY11" s="98">
        <f>SUM(BY5:BY10)</f>
        <v>67</v>
      </c>
      <c r="BZ11" s="97">
        <f>SUM(BZ5:BZ10)</f>
        <v>22889</v>
      </c>
      <c r="CA11" s="97">
        <f>ROUND(BZ11/BY11,0)</f>
        <v>342</v>
      </c>
      <c r="CB11" s="97">
        <f>MAX(CB5:CB10)</f>
        <v>538</v>
      </c>
      <c r="CC11" s="99">
        <f>MIN(CC5:CC10)</f>
        <v>210</v>
      </c>
      <c r="CD11" s="98">
        <f>SUM(CD5:CD10)</f>
        <v>89</v>
      </c>
      <c r="CE11" s="97">
        <f>SUM(CE5:CE10)</f>
        <v>23482</v>
      </c>
      <c r="CF11" s="97">
        <f>ROUND(CE11/CD11,0)</f>
        <v>264</v>
      </c>
      <c r="CG11" s="97">
        <f>MAX(CG5:CG10)</f>
        <v>518</v>
      </c>
      <c r="CH11" s="99">
        <f>MIN(CH5:CH10)</f>
        <v>187</v>
      </c>
      <c r="CI11" s="98">
        <f>SUM(CI5:CI10)</f>
        <v>79</v>
      </c>
      <c r="CJ11" s="97">
        <f>SUM(CJ5:CJ10)</f>
        <v>10981</v>
      </c>
      <c r="CK11" s="97">
        <f>ROUND(CJ11/CI11,0)</f>
        <v>139</v>
      </c>
      <c r="CL11" s="97">
        <f>MAX(CL5:CL10)</f>
        <v>160</v>
      </c>
      <c r="CM11" s="99">
        <f>MIN(CM5:CM10)</f>
        <v>127</v>
      </c>
      <c r="CN11" s="96">
        <f>SUM(CN5:CN10)</f>
        <v>0</v>
      </c>
      <c r="CO11" s="97">
        <f>SUM(CO5:CO10)</f>
        <v>0</v>
      </c>
      <c r="CP11" s="97"/>
      <c r="CQ11" s="97">
        <f>MAX(CQ5:CQ10)</f>
        <v>0</v>
      </c>
      <c r="CR11" s="100">
        <f>MIN(CR5:CR10)</f>
        <v>0</v>
      </c>
      <c r="CT11" s="26">
        <f aca="true" t="shared" si="34" ref="CT11:CT18">E11-D11</f>
        <v>57</v>
      </c>
      <c r="CU11" s="26">
        <f aca="true" t="shared" si="35" ref="CU11:CU18">D11-F11</f>
        <v>32</v>
      </c>
      <c r="CV11" s="26">
        <f aca="true" t="shared" si="36" ref="CV11:CV18">J11-I11</f>
        <v>1052</v>
      </c>
      <c r="CW11" s="26">
        <f aca="true" t="shared" si="37" ref="CW11:CW18">I11-K11</f>
        <v>506</v>
      </c>
      <c r="CX11" s="26">
        <f aca="true" t="shared" si="38" ref="CX11:CX18">O11-N11</f>
        <v>206</v>
      </c>
      <c r="CY11" s="26">
        <f aca="true" t="shared" si="39" ref="CY11:CY18">N11-P11</f>
        <v>91</v>
      </c>
      <c r="CZ11" s="26">
        <f aca="true" t="shared" si="40" ref="CZ11:CZ18">T11-S11</f>
        <v>167</v>
      </c>
      <c r="DA11" s="26">
        <f aca="true" t="shared" si="41" ref="DA11:DA18">S11-U11</f>
        <v>61</v>
      </c>
      <c r="DB11" s="26">
        <f aca="true" t="shared" si="42" ref="DB11:DB18">Y11-X11</f>
        <v>143</v>
      </c>
      <c r="DC11" s="26">
        <f aca="true" t="shared" si="43" ref="DC11:DC18">X11-Z11</f>
        <v>73</v>
      </c>
      <c r="DD11" s="26">
        <f aca="true" t="shared" si="44" ref="DD11:DD18">AD11-AC11</f>
        <v>131</v>
      </c>
      <c r="DE11" s="26">
        <f aca="true" t="shared" si="45" ref="DE11:DE18">AC11-AE11</f>
        <v>74</v>
      </c>
      <c r="DF11" s="26">
        <f aca="true" t="shared" si="46" ref="DF11:DF18">AI11-AH11</f>
        <v>285</v>
      </c>
      <c r="DG11" s="26">
        <f aca="true" t="shared" si="47" ref="DG11:DG18">AH11-AJ11</f>
        <v>140</v>
      </c>
      <c r="DH11" s="26">
        <f aca="true" t="shared" si="48" ref="DH11:DH18">AN11-AM11</f>
        <v>154</v>
      </c>
      <c r="DI11" s="26">
        <f aca="true" t="shared" si="49" ref="DI11:DI18">AM11-AO11</f>
        <v>92</v>
      </c>
      <c r="DJ11" s="26">
        <f aca="true" t="shared" si="50" ref="DJ11:DJ18">AS11-AR11</f>
        <v>163</v>
      </c>
      <c r="DK11" s="26">
        <f aca="true" t="shared" si="51" ref="DK11:DK18">AR11-AT11</f>
        <v>206</v>
      </c>
      <c r="DL11" s="26">
        <f aca="true" t="shared" si="52" ref="DL11:DL18">BH11-BG11</f>
        <v>118</v>
      </c>
      <c r="DM11" s="26">
        <f aca="true" t="shared" si="53" ref="DM11:DM18">BG11-BI11</f>
        <v>56</v>
      </c>
      <c r="DN11" s="26">
        <f aca="true" t="shared" si="54" ref="DN11:DN18">BM11-BL11</f>
        <v>104</v>
      </c>
      <c r="DO11" s="26">
        <f aca="true" t="shared" si="55" ref="DO11:DO18">BL11-BN11</f>
        <v>87</v>
      </c>
      <c r="DP11" s="26">
        <f aca="true" t="shared" si="56" ref="DP11:DP18">BR11-BQ11</f>
        <v>131</v>
      </c>
      <c r="DQ11" s="26">
        <f aca="true" t="shared" si="57" ref="DQ11:DQ18">BQ11-BS11</f>
        <v>88</v>
      </c>
      <c r="DR11" s="26">
        <f aca="true" t="shared" si="58" ref="DR11:DR18">BW11-BV11</f>
        <v>83</v>
      </c>
      <c r="DS11" s="26">
        <f aca="true" t="shared" si="59" ref="DS11:DS18">BV11-BX11</f>
        <v>39</v>
      </c>
      <c r="DT11" s="26">
        <f aca="true" t="shared" si="60" ref="DT11:DT18">CB11-CA11</f>
        <v>196</v>
      </c>
      <c r="DU11" s="26">
        <f aca="true" t="shared" si="61" ref="DU11:DU18">CA11-CC11</f>
        <v>132</v>
      </c>
      <c r="DV11" s="26">
        <f aca="true" t="shared" si="62" ref="DV11:DV18">CG11-CF11</f>
        <v>254</v>
      </c>
      <c r="DW11" s="27">
        <f aca="true" t="shared" si="63" ref="DW11:DW18">CF11-CH11</f>
        <v>77</v>
      </c>
      <c r="DX11" s="27">
        <f aca="true" t="shared" si="64" ref="DX11:DX18">CL11-CK11</f>
        <v>21</v>
      </c>
      <c r="DY11" s="27">
        <f aca="true" t="shared" si="65" ref="DY11:DY18">CK11-CM11</f>
        <v>12</v>
      </c>
      <c r="DZ11" s="27">
        <f aca="true" t="shared" si="66" ref="DZ11:DZ18">CQ11-CP11</f>
        <v>0</v>
      </c>
      <c r="EA11" s="27">
        <f aca="true" t="shared" si="67" ref="EA11:EA18">CP11-CR11</f>
        <v>0</v>
      </c>
    </row>
    <row r="12" spans="1:131" s="25" customFormat="1" ht="36" customHeight="1">
      <c r="A12" s="24" t="s">
        <v>27</v>
      </c>
      <c r="B12" s="81">
        <f>'集計元'!B27</f>
        <v>23</v>
      </c>
      <c r="C12" s="82">
        <f>'集計元'!C27</f>
        <v>3490</v>
      </c>
      <c r="D12" s="82">
        <f>'集計元'!D27</f>
        <v>152</v>
      </c>
      <c r="E12" s="82">
        <f>'集計元'!E27</f>
        <v>181</v>
      </c>
      <c r="F12" s="82">
        <f>'集計元'!F27</f>
        <v>90</v>
      </c>
      <c r="G12" s="83">
        <f>'集計元'!B28</f>
        <v>28</v>
      </c>
      <c r="H12" s="82">
        <f>'集計元'!C28</f>
        <v>55199</v>
      </c>
      <c r="I12" s="82">
        <f>'集計元'!D28</f>
        <v>1971</v>
      </c>
      <c r="J12" s="82">
        <f>'集計元'!E28</f>
        <v>2473</v>
      </c>
      <c r="K12" s="84">
        <f>'集計元'!F28</f>
        <v>1490</v>
      </c>
      <c r="L12" s="83">
        <f>'集計元'!B29</f>
        <v>24</v>
      </c>
      <c r="M12" s="82">
        <f>'集計元'!C29</f>
        <v>7067</v>
      </c>
      <c r="N12" s="82">
        <f>'集計元'!D29</f>
        <v>294</v>
      </c>
      <c r="O12" s="82">
        <f>'集計元'!E29</f>
        <v>386</v>
      </c>
      <c r="P12" s="84">
        <f>'集計元'!F29</f>
        <v>186</v>
      </c>
      <c r="Q12" s="83">
        <f>'集計元'!B30</f>
        <v>27</v>
      </c>
      <c r="R12" s="82">
        <f>'集計元'!C30</f>
        <v>6094</v>
      </c>
      <c r="S12" s="82">
        <f>'集計元'!D30</f>
        <v>226</v>
      </c>
      <c r="T12" s="82">
        <f>'集計元'!E30</f>
        <v>286</v>
      </c>
      <c r="U12" s="84">
        <f>'集計元'!F30</f>
        <v>171</v>
      </c>
      <c r="V12" s="83">
        <f>'集計元'!B31</f>
        <v>27</v>
      </c>
      <c r="W12" s="82">
        <f>'集計元'!C31</f>
        <v>5381</v>
      </c>
      <c r="X12" s="82">
        <f>'集計元'!D31</f>
        <v>199</v>
      </c>
      <c r="Y12" s="82">
        <f>'集計元'!E31</f>
        <v>302</v>
      </c>
      <c r="Z12" s="84">
        <f>'集計元'!F31</f>
        <v>151</v>
      </c>
      <c r="AA12" s="83">
        <f>'集計元'!B32</f>
        <v>26</v>
      </c>
      <c r="AB12" s="82">
        <f>'集計元'!C32</f>
        <v>6570</v>
      </c>
      <c r="AC12" s="82">
        <f>'集計元'!D32</f>
        <v>253</v>
      </c>
      <c r="AD12" s="82">
        <f>'集計元'!E32</f>
        <v>286</v>
      </c>
      <c r="AE12" s="84">
        <f>'集計元'!F32</f>
        <v>203</v>
      </c>
      <c r="AF12" s="83">
        <f>'集計元'!B33</f>
        <v>24</v>
      </c>
      <c r="AG12" s="82">
        <f>'集計元'!C33</f>
        <v>7500</v>
      </c>
      <c r="AH12" s="82">
        <f>'集計元'!D33</f>
        <v>313</v>
      </c>
      <c r="AI12" s="82">
        <f>'集計元'!E33</f>
        <v>375</v>
      </c>
      <c r="AJ12" s="84">
        <f>'集計元'!F33</f>
        <v>216</v>
      </c>
      <c r="AK12" s="83">
        <f>'集計元'!B34</f>
        <v>24</v>
      </c>
      <c r="AL12" s="82">
        <f>'集計元'!C34</f>
        <v>6311</v>
      </c>
      <c r="AM12" s="82">
        <f>'集計元'!D34</f>
        <v>263</v>
      </c>
      <c r="AN12" s="82">
        <f>'集計元'!E34</f>
        <v>378</v>
      </c>
      <c r="AO12" s="84">
        <f>'集計元'!F34</f>
        <v>182</v>
      </c>
      <c r="AP12" s="83">
        <f>'集計元'!B35</f>
        <v>25</v>
      </c>
      <c r="AQ12" s="82">
        <f>'集計元'!C35</f>
        <v>5566</v>
      </c>
      <c r="AR12" s="82">
        <f>'集計元'!D35</f>
        <v>223</v>
      </c>
      <c r="AS12" s="82">
        <f>'集計元'!E35</f>
        <v>327</v>
      </c>
      <c r="AT12" s="84">
        <f>'集計元'!F35</f>
        <v>168</v>
      </c>
      <c r="AU12" s="83">
        <f>'集計元'!B36</f>
        <v>28</v>
      </c>
      <c r="AV12" s="82">
        <f>'集計元'!C36</f>
        <v>7639</v>
      </c>
      <c r="AW12" s="82">
        <f>'集計元'!D36</f>
        <v>273</v>
      </c>
      <c r="AX12" s="82">
        <f>'集計元'!E36</f>
        <v>410</v>
      </c>
      <c r="AY12" s="84">
        <f>'集計元'!F36</f>
        <v>169</v>
      </c>
      <c r="AZ12" s="83">
        <f>'集計元'!B37</f>
        <v>28</v>
      </c>
      <c r="BA12" s="82">
        <f>'集計元'!C37</f>
        <v>6731</v>
      </c>
      <c r="BB12" s="82">
        <f>'集計元'!D37</f>
        <v>240</v>
      </c>
      <c r="BC12" s="82">
        <f>'集計元'!E37</f>
        <v>324</v>
      </c>
      <c r="BD12" s="84">
        <f>'集計元'!F37</f>
        <v>106</v>
      </c>
      <c r="BE12" s="83">
        <f>'集計元'!B38</f>
        <v>26</v>
      </c>
      <c r="BF12" s="82">
        <f>'集計元'!C38</f>
        <v>5087</v>
      </c>
      <c r="BG12" s="82">
        <f>'集計元'!D38</f>
        <v>196</v>
      </c>
      <c r="BH12" s="82">
        <f>'集計元'!E38</f>
        <v>265</v>
      </c>
      <c r="BI12" s="84">
        <f>'集計元'!F38</f>
        <v>149</v>
      </c>
      <c r="BJ12" s="83">
        <f>'集計元'!B39</f>
        <v>24</v>
      </c>
      <c r="BK12" s="82">
        <f>'集計元'!C39</f>
        <v>4010</v>
      </c>
      <c r="BL12" s="82">
        <f>'集計元'!D39</f>
        <v>167</v>
      </c>
      <c r="BM12" s="82">
        <f>'集計元'!E39</f>
        <v>236</v>
      </c>
      <c r="BN12" s="84">
        <f>'集計元'!F39</f>
        <v>94</v>
      </c>
      <c r="BO12" s="83">
        <f>'集計元'!B40</f>
        <v>24</v>
      </c>
      <c r="BP12" s="82">
        <f>'集計元'!C40</f>
        <v>5247</v>
      </c>
      <c r="BQ12" s="82">
        <f>'集計元'!D40</f>
        <v>219</v>
      </c>
      <c r="BR12" s="82">
        <f>'集計元'!E40</f>
        <v>355</v>
      </c>
      <c r="BS12" s="84">
        <f>'集計元'!F40</f>
        <v>122</v>
      </c>
      <c r="BT12" s="83">
        <f>'集計元'!B41</f>
        <v>27</v>
      </c>
      <c r="BU12" s="82">
        <f>'集計元'!C41</f>
        <v>4278</v>
      </c>
      <c r="BV12" s="82">
        <f>'集計元'!D41</f>
        <v>158</v>
      </c>
      <c r="BW12" s="82">
        <f>'集計元'!E41</f>
        <v>204</v>
      </c>
      <c r="BX12" s="84">
        <f>'集計元'!F41</f>
        <v>128</v>
      </c>
      <c r="BY12" s="83">
        <f>'集計元'!B42</f>
        <v>22</v>
      </c>
      <c r="BZ12" s="82">
        <f>'集計元'!C42</f>
        <v>7289</v>
      </c>
      <c r="CA12" s="82">
        <f>'集計元'!D42</f>
        <v>331</v>
      </c>
      <c r="CB12" s="82">
        <f>'集計元'!E42</f>
        <v>411</v>
      </c>
      <c r="CC12" s="84">
        <f>'集計元'!F42</f>
        <v>191</v>
      </c>
      <c r="CD12" s="83">
        <f>'集計元'!B43</f>
        <v>26</v>
      </c>
      <c r="CE12" s="82">
        <f>'集計元'!C43</f>
        <v>6810</v>
      </c>
      <c r="CF12" s="82">
        <f>'集計元'!D43</f>
        <v>262</v>
      </c>
      <c r="CG12" s="82">
        <f>'集計元'!E43</f>
        <v>408</v>
      </c>
      <c r="CH12" s="84">
        <f>'集計元'!F43</f>
        <v>187</v>
      </c>
      <c r="CI12" s="83">
        <f>'集計元'!B44</f>
        <v>29</v>
      </c>
      <c r="CJ12" s="82">
        <f>'集計元'!C44</f>
        <v>4002</v>
      </c>
      <c r="CK12" s="82">
        <f>'集計元'!D44</f>
        <v>138</v>
      </c>
      <c r="CL12" s="82">
        <f>'集計元'!E44</f>
        <v>150</v>
      </c>
      <c r="CM12" s="84">
        <f>'集計元'!F44</f>
        <v>130</v>
      </c>
      <c r="CN12" s="81">
        <f>'集計元'!B45</f>
        <v>0</v>
      </c>
      <c r="CO12" s="82">
        <f>'集計元'!C45</f>
        <v>0</v>
      </c>
      <c r="CP12" s="82">
        <f>'集計元'!D45</f>
        <v>0</v>
      </c>
      <c r="CQ12" s="82">
        <f>'集計元'!E45</f>
        <v>0</v>
      </c>
      <c r="CR12" s="85">
        <f>'集計元'!F45</f>
        <v>0</v>
      </c>
      <c r="CT12" s="26">
        <f t="shared" si="34"/>
        <v>29</v>
      </c>
      <c r="CU12" s="26">
        <f t="shared" si="35"/>
        <v>62</v>
      </c>
      <c r="CV12" s="26">
        <f t="shared" si="36"/>
        <v>502</v>
      </c>
      <c r="CW12" s="26">
        <f t="shared" si="37"/>
        <v>481</v>
      </c>
      <c r="CX12" s="26">
        <f t="shared" si="38"/>
        <v>92</v>
      </c>
      <c r="CY12" s="26">
        <f t="shared" si="39"/>
        <v>108</v>
      </c>
      <c r="CZ12" s="26">
        <f t="shared" si="40"/>
        <v>60</v>
      </c>
      <c r="DA12" s="26">
        <f t="shared" si="41"/>
        <v>55</v>
      </c>
      <c r="DB12" s="26">
        <f t="shared" si="42"/>
        <v>103</v>
      </c>
      <c r="DC12" s="26">
        <f t="shared" si="43"/>
        <v>48</v>
      </c>
      <c r="DD12" s="26">
        <f t="shared" si="44"/>
        <v>33</v>
      </c>
      <c r="DE12" s="26">
        <f t="shared" si="45"/>
        <v>50</v>
      </c>
      <c r="DF12" s="26">
        <f t="shared" si="46"/>
        <v>62</v>
      </c>
      <c r="DG12" s="26">
        <f t="shared" si="47"/>
        <v>97</v>
      </c>
      <c r="DH12" s="26">
        <f t="shared" si="48"/>
        <v>115</v>
      </c>
      <c r="DI12" s="26">
        <f t="shared" si="49"/>
        <v>81</v>
      </c>
      <c r="DJ12" s="26">
        <f t="shared" si="50"/>
        <v>104</v>
      </c>
      <c r="DK12" s="26">
        <f t="shared" si="51"/>
        <v>55</v>
      </c>
      <c r="DL12" s="26">
        <f t="shared" si="52"/>
        <v>69</v>
      </c>
      <c r="DM12" s="26">
        <f t="shared" si="53"/>
        <v>47</v>
      </c>
      <c r="DN12" s="26">
        <f t="shared" si="54"/>
        <v>69</v>
      </c>
      <c r="DO12" s="26">
        <f t="shared" si="55"/>
        <v>73</v>
      </c>
      <c r="DP12" s="26">
        <f t="shared" si="56"/>
        <v>136</v>
      </c>
      <c r="DQ12" s="26">
        <f t="shared" si="57"/>
        <v>97</v>
      </c>
      <c r="DR12" s="26">
        <f t="shared" si="58"/>
        <v>46</v>
      </c>
      <c r="DS12" s="26">
        <f t="shared" si="59"/>
        <v>30</v>
      </c>
      <c r="DT12" s="26">
        <f t="shared" si="60"/>
        <v>80</v>
      </c>
      <c r="DU12" s="26">
        <f t="shared" si="61"/>
        <v>140</v>
      </c>
      <c r="DV12" s="26">
        <f t="shared" si="62"/>
        <v>146</v>
      </c>
      <c r="DW12" s="27">
        <f t="shared" si="63"/>
        <v>75</v>
      </c>
      <c r="DX12" s="27">
        <f t="shared" si="64"/>
        <v>12</v>
      </c>
      <c r="DY12" s="27">
        <f t="shared" si="65"/>
        <v>8</v>
      </c>
      <c r="DZ12" s="27">
        <f t="shared" si="66"/>
        <v>0</v>
      </c>
      <c r="EA12" s="27">
        <f t="shared" si="67"/>
        <v>0</v>
      </c>
    </row>
    <row r="13" spans="1:131" s="25" customFormat="1" ht="36" customHeight="1">
      <c r="A13" s="28" t="s">
        <v>28</v>
      </c>
      <c r="B13" s="86">
        <f>'集計元'!G27</f>
        <v>11</v>
      </c>
      <c r="C13" s="87">
        <f>'集計元'!H27</f>
        <v>1695</v>
      </c>
      <c r="D13" s="87">
        <f>'集計元'!I27</f>
        <v>154.0909090909091</v>
      </c>
      <c r="E13" s="87">
        <f>'集計元'!J27</f>
        <v>173</v>
      </c>
      <c r="F13" s="87">
        <f>'集計元'!K27</f>
        <v>139</v>
      </c>
      <c r="G13" s="88">
        <f>'集計元'!G28</f>
        <v>11</v>
      </c>
      <c r="H13" s="87">
        <f>'集計元'!H28</f>
        <v>20364</v>
      </c>
      <c r="I13" s="87">
        <f>'集計元'!I28</f>
        <v>1851.2727272727273</v>
      </c>
      <c r="J13" s="87">
        <f>'集計元'!J28</f>
        <v>2139</v>
      </c>
      <c r="K13" s="89">
        <f>'集計元'!K28</f>
        <v>1180</v>
      </c>
      <c r="L13" s="88">
        <f>'集計元'!G29</f>
        <v>11</v>
      </c>
      <c r="M13" s="87">
        <f>'集計元'!H29</f>
        <v>3323</v>
      </c>
      <c r="N13" s="87">
        <f>'集計元'!I29</f>
        <v>302.09090909090907</v>
      </c>
      <c r="O13" s="87">
        <f>'集計元'!J29</f>
        <v>340</v>
      </c>
      <c r="P13" s="89">
        <f>'集計元'!K29</f>
        <v>204</v>
      </c>
      <c r="Q13" s="88">
        <f>'集計元'!G30</f>
        <v>11</v>
      </c>
      <c r="R13" s="87">
        <f>'集計元'!H30</f>
        <v>2350</v>
      </c>
      <c r="S13" s="87">
        <f>'集計元'!I30</f>
        <v>213.63636363636363</v>
      </c>
      <c r="T13" s="87">
        <f>'集計元'!J30</f>
        <v>246</v>
      </c>
      <c r="U13" s="89">
        <f>'集計元'!K30</f>
        <v>170</v>
      </c>
      <c r="V13" s="88">
        <f>'集計元'!G31</f>
        <v>11</v>
      </c>
      <c r="W13" s="87">
        <f>'集計元'!H31</f>
        <v>2052</v>
      </c>
      <c r="X13" s="87">
        <f>'集計元'!I31</f>
        <v>186.54545454545453</v>
      </c>
      <c r="Y13" s="87">
        <f>'集計元'!J31</f>
        <v>225</v>
      </c>
      <c r="Z13" s="89">
        <f>'集計元'!K31</f>
        <v>149</v>
      </c>
      <c r="AA13" s="88">
        <f>'集計元'!G32</f>
        <v>11</v>
      </c>
      <c r="AB13" s="87">
        <f>'集計元'!H32</f>
        <v>2590</v>
      </c>
      <c r="AC13" s="87">
        <f>'集計元'!I32</f>
        <v>235.45454545454547</v>
      </c>
      <c r="AD13" s="87">
        <f>'集計元'!J32</f>
        <v>286</v>
      </c>
      <c r="AE13" s="89">
        <f>'集計元'!K32</f>
        <v>155</v>
      </c>
      <c r="AF13" s="88">
        <f>'集計元'!G33</f>
        <v>11</v>
      </c>
      <c r="AG13" s="87">
        <f>'集計元'!H33</f>
        <v>3350</v>
      </c>
      <c r="AH13" s="87">
        <f>'集計元'!I33</f>
        <v>304.54545454545456</v>
      </c>
      <c r="AI13" s="87">
        <f>'集計元'!J33</f>
        <v>411</v>
      </c>
      <c r="AJ13" s="89">
        <f>'集計元'!K33</f>
        <v>246</v>
      </c>
      <c r="AK13" s="88">
        <f>'集計元'!G34</f>
        <v>10</v>
      </c>
      <c r="AL13" s="87">
        <f>'集計元'!H34</f>
        <v>2619</v>
      </c>
      <c r="AM13" s="87">
        <f>'集計元'!I34</f>
        <v>261.9</v>
      </c>
      <c r="AN13" s="87">
        <f>'集計元'!J34</f>
        <v>312</v>
      </c>
      <c r="AO13" s="89">
        <f>'集計元'!K34</f>
        <v>198</v>
      </c>
      <c r="AP13" s="88">
        <f>'集計元'!G35</f>
        <v>11</v>
      </c>
      <c r="AQ13" s="87">
        <f>'集計元'!H35</f>
        <v>2402</v>
      </c>
      <c r="AR13" s="87">
        <f>'集計元'!I35</f>
        <v>218.36363636363637</v>
      </c>
      <c r="AS13" s="87">
        <f>'集計元'!J35</f>
        <v>268</v>
      </c>
      <c r="AT13" s="89">
        <f>'集計元'!K35</f>
        <v>155</v>
      </c>
      <c r="AU13" s="88">
        <f>'集計元'!G36</f>
        <v>11</v>
      </c>
      <c r="AV13" s="87">
        <f>'集計元'!H36</f>
        <v>2907</v>
      </c>
      <c r="AW13" s="87">
        <f>'集計元'!I36</f>
        <v>264.27272727272725</v>
      </c>
      <c r="AX13" s="87">
        <f>'集計元'!J36</f>
        <v>322</v>
      </c>
      <c r="AY13" s="89">
        <f>'集計元'!K36</f>
        <v>137</v>
      </c>
      <c r="AZ13" s="88">
        <f>'集計元'!G37</f>
        <v>11</v>
      </c>
      <c r="BA13" s="87">
        <f>'集計元'!H37</f>
        <v>2346</v>
      </c>
      <c r="BB13" s="87">
        <f>'集計元'!I37</f>
        <v>213.27272727272728</v>
      </c>
      <c r="BC13" s="87">
        <f>'集計元'!J37</f>
        <v>268</v>
      </c>
      <c r="BD13" s="89">
        <f>'集計元'!K37</f>
        <v>158</v>
      </c>
      <c r="BE13" s="88">
        <f>'集計元'!G38</f>
        <v>11</v>
      </c>
      <c r="BF13" s="87">
        <f>'集計元'!H38</f>
        <v>1965</v>
      </c>
      <c r="BG13" s="87">
        <f>'集計元'!I38</f>
        <v>178.63636363636363</v>
      </c>
      <c r="BH13" s="87">
        <f>'集計元'!J38</f>
        <v>204</v>
      </c>
      <c r="BI13" s="89">
        <f>'集計元'!K38</f>
        <v>128</v>
      </c>
      <c r="BJ13" s="88">
        <f>'集計元'!G39</f>
        <v>11</v>
      </c>
      <c r="BK13" s="87">
        <f>'集計元'!H39</f>
        <v>1890</v>
      </c>
      <c r="BL13" s="87">
        <f>'集計元'!I39</f>
        <v>171.8181818181818</v>
      </c>
      <c r="BM13" s="87">
        <f>'集計元'!J39</f>
        <v>208</v>
      </c>
      <c r="BN13" s="89">
        <f>'集計元'!K39</f>
        <v>128</v>
      </c>
      <c r="BO13" s="88">
        <f>'集計元'!G40</f>
        <v>11</v>
      </c>
      <c r="BP13" s="87">
        <f>'集計元'!H40</f>
        <v>2257</v>
      </c>
      <c r="BQ13" s="87">
        <f>'集計元'!I40</f>
        <v>205.1818181818182</v>
      </c>
      <c r="BR13" s="87">
        <f>'集計元'!J40</f>
        <v>275</v>
      </c>
      <c r="BS13" s="89">
        <f>'集計元'!K40</f>
        <v>152</v>
      </c>
      <c r="BT13" s="88">
        <f>'集計元'!G41</f>
        <v>9</v>
      </c>
      <c r="BU13" s="87">
        <f>'集計元'!H41</f>
        <v>1388</v>
      </c>
      <c r="BV13" s="87">
        <f>'集計元'!I41</f>
        <v>154.22222222222223</v>
      </c>
      <c r="BW13" s="87">
        <f>'集計元'!J41</f>
        <v>199</v>
      </c>
      <c r="BX13" s="89">
        <f>'集計元'!K41</f>
        <v>135</v>
      </c>
      <c r="BY13" s="88">
        <f>'集計元'!G42</f>
        <v>8</v>
      </c>
      <c r="BZ13" s="87">
        <f>'集計元'!H42</f>
        <v>2413</v>
      </c>
      <c r="CA13" s="87">
        <f>'集計元'!I42</f>
        <v>301.625</v>
      </c>
      <c r="CB13" s="87">
        <f>'集計元'!J42</f>
        <v>376</v>
      </c>
      <c r="CC13" s="89">
        <f>'集計元'!K42</f>
        <v>168</v>
      </c>
      <c r="CD13" s="88">
        <f>'集計元'!G43</f>
        <v>10</v>
      </c>
      <c r="CE13" s="87">
        <f>'集計元'!H43</f>
        <v>2506</v>
      </c>
      <c r="CF13" s="87">
        <f>'集計元'!I43</f>
        <v>250.6</v>
      </c>
      <c r="CG13" s="87">
        <f>'集計元'!J43</f>
        <v>297</v>
      </c>
      <c r="CH13" s="89">
        <f>'集計元'!K43</f>
        <v>178</v>
      </c>
      <c r="CI13" s="88">
        <f>'集計元'!G44</f>
        <v>11</v>
      </c>
      <c r="CJ13" s="87">
        <f>'集計元'!H44</f>
        <v>1500</v>
      </c>
      <c r="CK13" s="87">
        <f>'集計元'!I44</f>
        <v>136.36363636363637</v>
      </c>
      <c r="CL13" s="87">
        <f>'集計元'!J44</f>
        <v>145</v>
      </c>
      <c r="CM13" s="89">
        <f>'集計元'!K44</f>
        <v>132</v>
      </c>
      <c r="CN13" s="86">
        <f>'集計元'!G45</f>
        <v>0</v>
      </c>
      <c r="CO13" s="87">
        <f>'集計元'!H45</f>
        <v>0</v>
      </c>
      <c r="CP13" s="87">
        <f>'集計元'!I45</f>
        <v>0</v>
      </c>
      <c r="CQ13" s="87">
        <f>'集計元'!J45</f>
        <v>0</v>
      </c>
      <c r="CR13" s="90">
        <f>'集計元'!K45</f>
        <v>0</v>
      </c>
      <c r="CT13" s="26">
        <f t="shared" si="34"/>
        <v>18.909090909090907</v>
      </c>
      <c r="CU13" s="26">
        <f t="shared" si="35"/>
        <v>15.090909090909093</v>
      </c>
      <c r="CV13" s="26">
        <f t="shared" si="36"/>
        <v>287.72727272727275</v>
      </c>
      <c r="CW13" s="26">
        <f t="shared" si="37"/>
        <v>671.2727272727273</v>
      </c>
      <c r="CX13" s="26">
        <f t="shared" si="38"/>
        <v>37.909090909090935</v>
      </c>
      <c r="CY13" s="26">
        <f t="shared" si="39"/>
        <v>98.09090909090907</v>
      </c>
      <c r="CZ13" s="26">
        <f t="shared" si="40"/>
        <v>32.363636363636374</v>
      </c>
      <c r="DA13" s="26">
        <f t="shared" si="41"/>
        <v>43.636363636363626</v>
      </c>
      <c r="DB13" s="26">
        <f t="shared" si="42"/>
        <v>38.45454545454547</v>
      </c>
      <c r="DC13" s="26">
        <f t="shared" si="43"/>
        <v>37.54545454545453</v>
      </c>
      <c r="DD13" s="26">
        <f t="shared" si="44"/>
        <v>50.54545454545453</v>
      </c>
      <c r="DE13" s="26">
        <f t="shared" si="45"/>
        <v>80.45454545454547</v>
      </c>
      <c r="DF13" s="26">
        <f t="shared" si="46"/>
        <v>106.45454545454544</v>
      </c>
      <c r="DG13" s="26">
        <f t="shared" si="47"/>
        <v>58.54545454545456</v>
      </c>
      <c r="DH13" s="26">
        <f t="shared" si="48"/>
        <v>50.10000000000002</v>
      </c>
      <c r="DI13" s="26">
        <f t="shared" si="49"/>
        <v>63.89999999999998</v>
      </c>
      <c r="DJ13" s="26">
        <f t="shared" si="50"/>
        <v>49.636363636363626</v>
      </c>
      <c r="DK13" s="26">
        <f t="shared" si="51"/>
        <v>63.363636363636374</v>
      </c>
      <c r="DL13" s="26">
        <f t="shared" si="52"/>
        <v>25.363636363636374</v>
      </c>
      <c r="DM13" s="26">
        <f t="shared" si="53"/>
        <v>50.636363636363626</v>
      </c>
      <c r="DN13" s="26">
        <f t="shared" si="54"/>
        <v>36.18181818181819</v>
      </c>
      <c r="DO13" s="26">
        <f t="shared" si="55"/>
        <v>43.81818181818181</v>
      </c>
      <c r="DP13" s="26">
        <f t="shared" si="56"/>
        <v>69.81818181818181</v>
      </c>
      <c r="DQ13" s="26">
        <f t="shared" si="57"/>
        <v>53.18181818181819</v>
      </c>
      <c r="DR13" s="26">
        <f t="shared" si="58"/>
        <v>44.77777777777777</v>
      </c>
      <c r="DS13" s="26">
        <f t="shared" si="59"/>
        <v>19.22222222222223</v>
      </c>
      <c r="DT13" s="26">
        <f t="shared" si="60"/>
        <v>74.375</v>
      </c>
      <c r="DU13" s="26">
        <f t="shared" si="61"/>
        <v>133.625</v>
      </c>
      <c r="DV13" s="26">
        <f t="shared" si="62"/>
        <v>46.400000000000006</v>
      </c>
      <c r="DW13" s="27">
        <f t="shared" si="63"/>
        <v>72.6</v>
      </c>
      <c r="DX13" s="27">
        <f t="shared" si="64"/>
        <v>8.636363636363626</v>
      </c>
      <c r="DY13" s="27">
        <f t="shared" si="65"/>
        <v>4.363636363636374</v>
      </c>
      <c r="DZ13" s="27">
        <f t="shared" si="66"/>
        <v>0</v>
      </c>
      <c r="EA13" s="27">
        <f t="shared" si="67"/>
        <v>0</v>
      </c>
    </row>
    <row r="14" spans="1:131" s="25" customFormat="1" ht="36" customHeight="1">
      <c r="A14" s="29" t="s">
        <v>29</v>
      </c>
      <c r="B14" s="91">
        <f>'集計元'!L27</f>
        <v>12</v>
      </c>
      <c r="C14" s="92">
        <f>'集計元'!M27</f>
        <v>1880</v>
      </c>
      <c r="D14" s="92">
        <f>'集計元'!N27</f>
        <v>156.66666666666666</v>
      </c>
      <c r="E14" s="92">
        <f>'集計元'!O27</f>
        <v>178</v>
      </c>
      <c r="F14" s="92">
        <f>'集計元'!P27</f>
        <v>128</v>
      </c>
      <c r="G14" s="93">
        <f>'集計元'!L28</f>
        <v>12</v>
      </c>
      <c r="H14" s="92">
        <f>'集計元'!M28</f>
        <v>21920</v>
      </c>
      <c r="I14" s="92">
        <f>'集計元'!N28</f>
        <v>1826.6666666666667</v>
      </c>
      <c r="J14" s="92">
        <f>'集計元'!O28</f>
        <v>2134</v>
      </c>
      <c r="K14" s="94">
        <f>'集計元'!P28</f>
        <v>1535</v>
      </c>
      <c r="L14" s="93">
        <f>'集計元'!L29</f>
        <v>12</v>
      </c>
      <c r="M14" s="92">
        <f>'集計元'!M29</f>
        <v>3721</v>
      </c>
      <c r="N14" s="92">
        <f>'集計元'!N29</f>
        <v>310.0833333333333</v>
      </c>
      <c r="O14" s="92">
        <f>'集計元'!O29</f>
        <v>375</v>
      </c>
      <c r="P14" s="94">
        <f>'集計元'!P29</f>
        <v>257</v>
      </c>
      <c r="Q14" s="93">
        <f>'集計元'!L30</f>
        <v>12</v>
      </c>
      <c r="R14" s="92">
        <f>'集計元'!M30</f>
        <v>2558</v>
      </c>
      <c r="S14" s="92">
        <f>'集計元'!N30</f>
        <v>213.16666666666666</v>
      </c>
      <c r="T14" s="92">
        <f>'集計元'!O30</f>
        <v>255</v>
      </c>
      <c r="U14" s="94">
        <f>'集計元'!P30</f>
        <v>139</v>
      </c>
      <c r="V14" s="93">
        <f>'集計元'!L31</f>
        <v>12</v>
      </c>
      <c r="W14" s="92">
        <f>'集計元'!M31</f>
        <v>2253</v>
      </c>
      <c r="X14" s="92">
        <f>'集計元'!N31</f>
        <v>187.75</v>
      </c>
      <c r="Y14" s="92">
        <f>'集計元'!O31</f>
        <v>224</v>
      </c>
      <c r="Z14" s="94">
        <f>'集計元'!P31</f>
        <v>162</v>
      </c>
      <c r="AA14" s="93">
        <f>'集計元'!L32</f>
        <v>12</v>
      </c>
      <c r="AB14" s="92">
        <f>'集計元'!M32</f>
        <v>2947</v>
      </c>
      <c r="AC14" s="92">
        <f>'集計元'!N32</f>
        <v>245.58333333333334</v>
      </c>
      <c r="AD14" s="92">
        <f>'集計元'!O32</f>
        <v>268</v>
      </c>
      <c r="AE14" s="94">
        <f>'集計元'!P32</f>
        <v>167</v>
      </c>
      <c r="AF14" s="93">
        <f>'集計元'!L33</f>
        <v>12</v>
      </c>
      <c r="AG14" s="92">
        <f>'集計元'!M33</f>
        <v>3657</v>
      </c>
      <c r="AH14" s="92">
        <f>'集計元'!N33</f>
        <v>304.75</v>
      </c>
      <c r="AI14" s="92">
        <f>'集計元'!O33</f>
        <v>397</v>
      </c>
      <c r="AJ14" s="94">
        <f>'集計元'!P33</f>
        <v>210</v>
      </c>
      <c r="AK14" s="93">
        <f>'集計元'!L34</f>
        <v>10</v>
      </c>
      <c r="AL14" s="92">
        <f>'集計元'!M34</f>
        <v>2566</v>
      </c>
      <c r="AM14" s="92">
        <f>'集計元'!N34</f>
        <v>256.6</v>
      </c>
      <c r="AN14" s="92">
        <f>'集計元'!O34</f>
        <v>290</v>
      </c>
      <c r="AO14" s="94">
        <f>'集計元'!P34</f>
        <v>210</v>
      </c>
      <c r="AP14" s="93">
        <f>'集計元'!L35</f>
        <v>11</v>
      </c>
      <c r="AQ14" s="92">
        <f>'集計元'!M35</f>
        <v>2410</v>
      </c>
      <c r="AR14" s="92">
        <f>'集計元'!N35</f>
        <v>219.0909090909091</v>
      </c>
      <c r="AS14" s="92">
        <f>'集計元'!O35</f>
        <v>243</v>
      </c>
      <c r="AT14" s="94">
        <f>'集計元'!P35</f>
        <v>203</v>
      </c>
      <c r="AU14" s="93">
        <f>'集計元'!L36</f>
        <v>12</v>
      </c>
      <c r="AV14" s="92">
        <f>'集計元'!M36</f>
        <v>3122</v>
      </c>
      <c r="AW14" s="92">
        <f>'集計元'!N36</f>
        <v>260.1666666666667</v>
      </c>
      <c r="AX14" s="92">
        <f>'集計元'!O36</f>
        <v>322</v>
      </c>
      <c r="AY14" s="94">
        <f>'集計元'!P36</f>
        <v>170</v>
      </c>
      <c r="AZ14" s="93">
        <f>'集計元'!L37</f>
        <v>11</v>
      </c>
      <c r="BA14" s="92">
        <f>'集計元'!M37</f>
        <v>2630</v>
      </c>
      <c r="BB14" s="92">
        <f>'集計元'!N37</f>
        <v>239.0909090909091</v>
      </c>
      <c r="BC14" s="92">
        <f>'集計元'!O37</f>
        <v>321</v>
      </c>
      <c r="BD14" s="94">
        <f>'集計元'!P37</f>
        <v>138</v>
      </c>
      <c r="BE14" s="93">
        <f>'集計元'!L38</f>
        <v>12</v>
      </c>
      <c r="BF14" s="92">
        <f>'集計元'!M38</f>
        <v>2289</v>
      </c>
      <c r="BG14" s="92">
        <f>'集計元'!N38</f>
        <v>190.75</v>
      </c>
      <c r="BH14" s="92">
        <f>'集計元'!O38</f>
        <v>236</v>
      </c>
      <c r="BI14" s="94">
        <f>'集計元'!P38</f>
        <v>167</v>
      </c>
      <c r="BJ14" s="93">
        <f>'集計元'!L39</f>
        <v>11</v>
      </c>
      <c r="BK14" s="92">
        <f>'集計元'!M39</f>
        <v>1877</v>
      </c>
      <c r="BL14" s="92">
        <f>'集計元'!N39</f>
        <v>170.63636363636363</v>
      </c>
      <c r="BM14" s="92">
        <f>'集計元'!O39</f>
        <v>236</v>
      </c>
      <c r="BN14" s="94">
        <f>'集計元'!P39</f>
        <v>106</v>
      </c>
      <c r="BO14" s="93">
        <f>'集計元'!L40</f>
        <v>12</v>
      </c>
      <c r="BP14" s="92">
        <f>'集計元'!M40</f>
        <v>2564</v>
      </c>
      <c r="BQ14" s="92">
        <f>'集計元'!N40</f>
        <v>213.66666666666666</v>
      </c>
      <c r="BR14" s="92">
        <f>'集計元'!O40</f>
        <v>236</v>
      </c>
      <c r="BS14" s="94">
        <f>'集計元'!P40</f>
        <v>152</v>
      </c>
      <c r="BT14" s="93">
        <f>'集計元'!L41</f>
        <v>12</v>
      </c>
      <c r="BU14" s="92">
        <f>'集計元'!M41</f>
        <v>1889</v>
      </c>
      <c r="BV14" s="92">
        <f>'集計元'!N41</f>
        <v>157.41666666666666</v>
      </c>
      <c r="BW14" s="92">
        <f>'集計元'!O41</f>
        <v>184</v>
      </c>
      <c r="BX14" s="94">
        <f>'集計元'!P41</f>
        <v>138</v>
      </c>
      <c r="BY14" s="93">
        <f>'集計元'!L42</f>
        <v>7</v>
      </c>
      <c r="BZ14" s="92">
        <f>'集計元'!M42</f>
        <v>2546</v>
      </c>
      <c r="CA14" s="92">
        <f>'集計元'!N42</f>
        <v>363.7142857142857</v>
      </c>
      <c r="CB14" s="92">
        <f>'集計元'!O42</f>
        <v>410</v>
      </c>
      <c r="CC14" s="94">
        <f>'集計元'!P42</f>
        <v>203</v>
      </c>
      <c r="CD14" s="93">
        <f>'集計元'!L43</f>
        <v>12</v>
      </c>
      <c r="CE14" s="92">
        <f>'集計元'!M43</f>
        <v>2946</v>
      </c>
      <c r="CF14" s="92">
        <f>'集計元'!N43</f>
        <v>245.5</v>
      </c>
      <c r="CG14" s="92">
        <f>'集計元'!O43</f>
        <v>297</v>
      </c>
      <c r="CH14" s="94">
        <f>'集計元'!P43</f>
        <v>198</v>
      </c>
      <c r="CI14" s="93">
        <f>'集計元'!L44</f>
        <v>12</v>
      </c>
      <c r="CJ14" s="92">
        <f>'集計元'!M44</f>
        <v>1666</v>
      </c>
      <c r="CK14" s="92">
        <f>'集計元'!N44</f>
        <v>138.83333333333334</v>
      </c>
      <c r="CL14" s="92">
        <f>'集計元'!O44</f>
        <v>147</v>
      </c>
      <c r="CM14" s="94">
        <f>'集計元'!P44</f>
        <v>130</v>
      </c>
      <c r="CN14" s="91">
        <f>'集計元'!L45</f>
        <v>0</v>
      </c>
      <c r="CO14" s="92">
        <f>'集計元'!M45</f>
        <v>0</v>
      </c>
      <c r="CP14" s="92">
        <f>'集計元'!N45</f>
        <v>0</v>
      </c>
      <c r="CQ14" s="92">
        <f>'集計元'!O45</f>
        <v>0</v>
      </c>
      <c r="CR14" s="95">
        <f>'集計元'!P45</f>
        <v>0</v>
      </c>
      <c r="CT14" s="26">
        <f t="shared" si="34"/>
        <v>21.333333333333343</v>
      </c>
      <c r="CU14" s="26">
        <f t="shared" si="35"/>
        <v>28.666666666666657</v>
      </c>
      <c r="CV14" s="26">
        <f t="shared" si="36"/>
        <v>307.33333333333326</v>
      </c>
      <c r="CW14" s="26">
        <f t="shared" si="37"/>
        <v>291.66666666666674</v>
      </c>
      <c r="CX14" s="26">
        <f t="shared" si="38"/>
        <v>64.91666666666669</v>
      </c>
      <c r="CY14" s="26">
        <f t="shared" si="39"/>
        <v>53.083333333333314</v>
      </c>
      <c r="CZ14" s="26">
        <f t="shared" si="40"/>
        <v>41.83333333333334</v>
      </c>
      <c r="DA14" s="26">
        <f t="shared" si="41"/>
        <v>74.16666666666666</v>
      </c>
      <c r="DB14" s="26">
        <f t="shared" si="42"/>
        <v>36.25</v>
      </c>
      <c r="DC14" s="26">
        <f t="shared" si="43"/>
        <v>25.75</v>
      </c>
      <c r="DD14" s="26">
        <f t="shared" si="44"/>
        <v>22.416666666666657</v>
      </c>
      <c r="DE14" s="26">
        <f t="shared" si="45"/>
        <v>78.58333333333334</v>
      </c>
      <c r="DF14" s="26">
        <f t="shared" si="46"/>
        <v>92.25</v>
      </c>
      <c r="DG14" s="26">
        <f t="shared" si="47"/>
        <v>94.75</v>
      </c>
      <c r="DH14" s="26">
        <f t="shared" si="48"/>
        <v>33.39999999999998</v>
      </c>
      <c r="DI14" s="26">
        <f t="shared" si="49"/>
        <v>46.60000000000002</v>
      </c>
      <c r="DJ14" s="26">
        <f t="shared" si="50"/>
        <v>23.909090909090907</v>
      </c>
      <c r="DK14" s="26">
        <f t="shared" si="51"/>
        <v>16.090909090909093</v>
      </c>
      <c r="DL14" s="26">
        <f t="shared" si="52"/>
        <v>45.25</v>
      </c>
      <c r="DM14" s="26">
        <f t="shared" si="53"/>
        <v>23.75</v>
      </c>
      <c r="DN14" s="26">
        <f t="shared" si="54"/>
        <v>65.36363636363637</v>
      </c>
      <c r="DO14" s="26">
        <f t="shared" si="55"/>
        <v>64.63636363636363</v>
      </c>
      <c r="DP14" s="26">
        <f t="shared" si="56"/>
        <v>22.333333333333343</v>
      </c>
      <c r="DQ14" s="26">
        <f t="shared" si="57"/>
        <v>61.66666666666666</v>
      </c>
      <c r="DR14" s="26">
        <f t="shared" si="58"/>
        <v>26.583333333333343</v>
      </c>
      <c r="DS14" s="26">
        <f t="shared" si="59"/>
        <v>19.416666666666657</v>
      </c>
      <c r="DT14" s="26">
        <f t="shared" si="60"/>
        <v>46.28571428571428</v>
      </c>
      <c r="DU14" s="26">
        <f t="shared" si="61"/>
        <v>160.71428571428572</v>
      </c>
      <c r="DV14" s="26">
        <f t="shared" si="62"/>
        <v>51.5</v>
      </c>
      <c r="DW14" s="27">
        <f t="shared" si="63"/>
        <v>47.5</v>
      </c>
      <c r="DX14" s="27">
        <f t="shared" si="64"/>
        <v>8.166666666666657</v>
      </c>
      <c r="DY14" s="27">
        <f t="shared" si="65"/>
        <v>8.833333333333343</v>
      </c>
      <c r="DZ14" s="27">
        <f t="shared" si="66"/>
        <v>0</v>
      </c>
      <c r="EA14" s="27">
        <f t="shared" si="67"/>
        <v>0</v>
      </c>
    </row>
    <row r="15" spans="1:131" s="25" customFormat="1" ht="36" customHeight="1">
      <c r="A15" s="30" t="s">
        <v>30</v>
      </c>
      <c r="B15" s="96">
        <f>SUM(B12:B14)</f>
        <v>46</v>
      </c>
      <c r="C15" s="97">
        <f>SUM(C12:C14)</f>
        <v>7065</v>
      </c>
      <c r="D15" s="97">
        <f>ROUND(C15/B15,0)</f>
        <v>154</v>
      </c>
      <c r="E15" s="97">
        <f>MAX(E12:E14)</f>
        <v>181</v>
      </c>
      <c r="F15" s="99">
        <f>MIN(F12:F14)</f>
        <v>90</v>
      </c>
      <c r="G15" s="98">
        <f>SUM(G12:G14)</f>
        <v>51</v>
      </c>
      <c r="H15" s="97">
        <f>SUM(H12:H14)</f>
        <v>97483</v>
      </c>
      <c r="I15" s="97">
        <f>ROUND(H15/G15,0)</f>
        <v>1911</v>
      </c>
      <c r="J15" s="97">
        <f>MAX(J12:J14)</f>
        <v>2473</v>
      </c>
      <c r="K15" s="99">
        <f>MIN(K12:K14)</f>
        <v>1180</v>
      </c>
      <c r="L15" s="98">
        <f>SUM(L12:L14)</f>
        <v>47</v>
      </c>
      <c r="M15" s="97">
        <f>SUM(M12:M14)</f>
        <v>14111</v>
      </c>
      <c r="N15" s="97">
        <f>ROUND(M15/L15,0)</f>
        <v>300</v>
      </c>
      <c r="O15" s="97">
        <f>MAX(O12:O14)</f>
        <v>386</v>
      </c>
      <c r="P15" s="99">
        <f>MIN(P12:P14)</f>
        <v>186</v>
      </c>
      <c r="Q15" s="98">
        <f>SUM(Q12:Q14)</f>
        <v>50</v>
      </c>
      <c r="R15" s="97">
        <f>SUM(R12:R14)</f>
        <v>11002</v>
      </c>
      <c r="S15" s="97">
        <f>ROUND(R15/Q15,0)</f>
        <v>220</v>
      </c>
      <c r="T15" s="97">
        <f>MAX(T12:T14)</f>
        <v>286</v>
      </c>
      <c r="U15" s="99">
        <f>MIN(U12:U14)</f>
        <v>139</v>
      </c>
      <c r="V15" s="98">
        <f>SUM(V12:V14)</f>
        <v>50</v>
      </c>
      <c r="W15" s="97">
        <f>SUM(W12:W14)</f>
        <v>9686</v>
      </c>
      <c r="X15" s="97">
        <f>ROUND(W15/V15,0)</f>
        <v>194</v>
      </c>
      <c r="Y15" s="97">
        <f>MAX(Y12:Y14)</f>
        <v>302</v>
      </c>
      <c r="Z15" s="99">
        <f>MIN(Z12:Z14)</f>
        <v>149</v>
      </c>
      <c r="AA15" s="98">
        <f>SUM(AA12:AA14)</f>
        <v>49</v>
      </c>
      <c r="AB15" s="97">
        <f>SUM(AB12:AB14)</f>
        <v>12107</v>
      </c>
      <c r="AC15" s="97">
        <f>ROUND(AB15/AA15,0)</f>
        <v>247</v>
      </c>
      <c r="AD15" s="97">
        <f>MAX(AD12:AD14)</f>
        <v>286</v>
      </c>
      <c r="AE15" s="99">
        <f>MIN(AE12:AE14)</f>
        <v>155</v>
      </c>
      <c r="AF15" s="98">
        <f>SUM(AF12:AF14)</f>
        <v>47</v>
      </c>
      <c r="AG15" s="97">
        <f>SUM(AG12:AG14)</f>
        <v>14507</v>
      </c>
      <c r="AH15" s="97">
        <f>ROUND(AG15/AF15,0)</f>
        <v>309</v>
      </c>
      <c r="AI15" s="97">
        <f>MAX(AI12:AI14)</f>
        <v>411</v>
      </c>
      <c r="AJ15" s="99">
        <f>MIN(AJ12:AJ14)</f>
        <v>210</v>
      </c>
      <c r="AK15" s="98">
        <f>SUM(AK12:AK14)</f>
        <v>44</v>
      </c>
      <c r="AL15" s="97">
        <f>SUM(AL12:AL14)</f>
        <v>11496</v>
      </c>
      <c r="AM15" s="97">
        <f>ROUND(AL15/AK15,0)</f>
        <v>261</v>
      </c>
      <c r="AN15" s="97">
        <f>MAX(AN12:AN14)</f>
        <v>378</v>
      </c>
      <c r="AO15" s="99">
        <f>MIN(AO12:AO14)</f>
        <v>182</v>
      </c>
      <c r="AP15" s="98">
        <f>SUM(AP12:AP14)</f>
        <v>47</v>
      </c>
      <c r="AQ15" s="97">
        <f>SUM(AQ12:AQ14)</f>
        <v>10378</v>
      </c>
      <c r="AR15" s="97">
        <f>ROUND(AQ15/AP15,0)</f>
        <v>221</v>
      </c>
      <c r="AS15" s="97">
        <f>MAX(AS12:AS14)</f>
        <v>327</v>
      </c>
      <c r="AT15" s="99">
        <f>MIN(AT12:AT14)</f>
        <v>155</v>
      </c>
      <c r="AU15" s="98">
        <f>SUM(AU12:AU14)</f>
        <v>51</v>
      </c>
      <c r="AV15" s="97">
        <f>SUM(AV12:AV14)</f>
        <v>13668</v>
      </c>
      <c r="AW15" s="97">
        <f>ROUND(AV15/AU15,0)</f>
        <v>268</v>
      </c>
      <c r="AX15" s="97">
        <f>MAX(AX12:AX14)</f>
        <v>410</v>
      </c>
      <c r="AY15" s="99">
        <f>MIN(AY12:AY14)</f>
        <v>137</v>
      </c>
      <c r="AZ15" s="98">
        <f>SUM(AZ12:AZ14)</f>
        <v>50</v>
      </c>
      <c r="BA15" s="97">
        <f>SUM(BA12:BA14)</f>
        <v>11707</v>
      </c>
      <c r="BB15" s="97">
        <f>ROUND(BA15/AZ15,0)</f>
        <v>234</v>
      </c>
      <c r="BC15" s="97">
        <f>MAX(BC12:BC14)</f>
        <v>324</v>
      </c>
      <c r="BD15" s="99">
        <f>MIN(BD12:BD14)</f>
        <v>106</v>
      </c>
      <c r="BE15" s="98">
        <f>SUM(BE12:BE14)</f>
        <v>49</v>
      </c>
      <c r="BF15" s="97">
        <f>SUM(BF12:BF14)</f>
        <v>9341</v>
      </c>
      <c r="BG15" s="97">
        <f>ROUND(BF15/BE15,0)</f>
        <v>191</v>
      </c>
      <c r="BH15" s="97">
        <f>MAX(BH12:BH14)</f>
        <v>265</v>
      </c>
      <c r="BI15" s="99">
        <f>MIN(BI12:BI14)</f>
        <v>128</v>
      </c>
      <c r="BJ15" s="98">
        <f>SUM(BJ12:BJ14)</f>
        <v>46</v>
      </c>
      <c r="BK15" s="97">
        <f>SUM(BK12:BK14)</f>
        <v>7777</v>
      </c>
      <c r="BL15" s="97">
        <f>ROUND(BK15/BJ15,0)</f>
        <v>169</v>
      </c>
      <c r="BM15" s="97">
        <f>MAX(BM12:BM14)</f>
        <v>236</v>
      </c>
      <c r="BN15" s="99">
        <f>MIN(BN12:BN14)</f>
        <v>94</v>
      </c>
      <c r="BO15" s="98">
        <f>SUM(BO12:BO14)</f>
        <v>47</v>
      </c>
      <c r="BP15" s="97">
        <f>SUM(BP12:BP14)</f>
        <v>10068</v>
      </c>
      <c r="BQ15" s="97">
        <f>ROUND(BP15/BO15,0)</f>
        <v>214</v>
      </c>
      <c r="BR15" s="97">
        <f>MAX(BR12:BR14)</f>
        <v>355</v>
      </c>
      <c r="BS15" s="99">
        <f>MIN(BS12:BS14)</f>
        <v>122</v>
      </c>
      <c r="BT15" s="98">
        <f>SUM(BT12:BT14)</f>
        <v>48</v>
      </c>
      <c r="BU15" s="97">
        <f>SUM(BU12:BU14)</f>
        <v>7555</v>
      </c>
      <c r="BV15" s="97">
        <f>ROUND(BU15/BT15,0)</f>
        <v>157</v>
      </c>
      <c r="BW15" s="97">
        <f>MAX(BW12:BW14)</f>
        <v>204</v>
      </c>
      <c r="BX15" s="99">
        <f>MIN(BX12:BX14)</f>
        <v>128</v>
      </c>
      <c r="BY15" s="98">
        <f>SUM(BY12:BY14)</f>
        <v>37</v>
      </c>
      <c r="BZ15" s="97">
        <f>SUM(BZ12:BZ14)</f>
        <v>12248</v>
      </c>
      <c r="CA15" s="97">
        <f>ROUND(BZ15/BY15,0)</f>
        <v>331</v>
      </c>
      <c r="CB15" s="97">
        <f>MAX(CB12:CB14)</f>
        <v>411</v>
      </c>
      <c r="CC15" s="99">
        <f>MIN(CC12:CC14)</f>
        <v>168</v>
      </c>
      <c r="CD15" s="98">
        <f>SUM(CD12:CD14)</f>
        <v>48</v>
      </c>
      <c r="CE15" s="97">
        <f>SUM(CE12:CE14)</f>
        <v>12262</v>
      </c>
      <c r="CF15" s="97">
        <f>ROUND(CE15/CD15,0)</f>
        <v>255</v>
      </c>
      <c r="CG15" s="97">
        <f>MAX(CG12:CG14)</f>
        <v>408</v>
      </c>
      <c r="CH15" s="99">
        <f>MIN(CH12:CH14)</f>
        <v>178</v>
      </c>
      <c r="CI15" s="98">
        <f>SUM(CI12:CI14)</f>
        <v>52</v>
      </c>
      <c r="CJ15" s="97">
        <f>SUM(CJ12:CJ14)</f>
        <v>7168</v>
      </c>
      <c r="CK15" s="97">
        <f>ROUND(CJ15/CI15,0)</f>
        <v>138</v>
      </c>
      <c r="CL15" s="97">
        <f>MAX(CL12:CL14)</f>
        <v>150</v>
      </c>
      <c r="CM15" s="99">
        <f>MIN(CM12:CM14)</f>
        <v>130</v>
      </c>
      <c r="CN15" s="96">
        <f>SUM(CN12:CN14)</f>
        <v>0</v>
      </c>
      <c r="CO15" s="97">
        <f>SUM(CO12:CO14)</f>
        <v>0</v>
      </c>
      <c r="CP15" s="97">
        <f>IF(CO15=CN15,"",ROUND(CO15/CN15,0))</f>
      </c>
      <c r="CQ15" s="97">
        <f>MAX(CQ12:CQ14)</f>
        <v>0</v>
      </c>
      <c r="CR15" s="100">
        <f>MIN(CR12:CR14)</f>
        <v>0</v>
      </c>
      <c r="CT15" s="26">
        <f t="shared" si="34"/>
        <v>27</v>
      </c>
      <c r="CU15" s="26">
        <f t="shared" si="35"/>
        <v>64</v>
      </c>
      <c r="CV15" s="26">
        <f t="shared" si="36"/>
        <v>562</v>
      </c>
      <c r="CW15" s="26">
        <f t="shared" si="37"/>
        <v>731</v>
      </c>
      <c r="CX15" s="26">
        <f t="shared" si="38"/>
        <v>86</v>
      </c>
      <c r="CY15" s="26">
        <f t="shared" si="39"/>
        <v>114</v>
      </c>
      <c r="CZ15" s="26">
        <f t="shared" si="40"/>
        <v>66</v>
      </c>
      <c r="DA15" s="26">
        <f t="shared" si="41"/>
        <v>81</v>
      </c>
      <c r="DB15" s="26">
        <f t="shared" si="42"/>
        <v>108</v>
      </c>
      <c r="DC15" s="26">
        <f t="shared" si="43"/>
        <v>45</v>
      </c>
      <c r="DD15" s="26">
        <f t="shared" si="44"/>
        <v>39</v>
      </c>
      <c r="DE15" s="26">
        <f t="shared" si="45"/>
        <v>92</v>
      </c>
      <c r="DF15" s="26">
        <f t="shared" si="46"/>
        <v>102</v>
      </c>
      <c r="DG15" s="26">
        <f t="shared" si="47"/>
        <v>99</v>
      </c>
      <c r="DH15" s="26">
        <f t="shared" si="48"/>
        <v>117</v>
      </c>
      <c r="DI15" s="26">
        <f t="shared" si="49"/>
        <v>79</v>
      </c>
      <c r="DJ15" s="26">
        <f t="shared" si="50"/>
        <v>106</v>
      </c>
      <c r="DK15" s="26">
        <f t="shared" si="51"/>
        <v>66</v>
      </c>
      <c r="DL15" s="26">
        <f t="shared" si="52"/>
        <v>74</v>
      </c>
      <c r="DM15" s="26">
        <f t="shared" si="53"/>
        <v>63</v>
      </c>
      <c r="DN15" s="26">
        <f t="shared" si="54"/>
        <v>67</v>
      </c>
      <c r="DO15" s="26">
        <f t="shared" si="55"/>
        <v>75</v>
      </c>
      <c r="DP15" s="26">
        <f t="shared" si="56"/>
        <v>141</v>
      </c>
      <c r="DQ15" s="26">
        <f t="shared" si="57"/>
        <v>92</v>
      </c>
      <c r="DR15" s="26">
        <f t="shared" si="58"/>
        <v>47</v>
      </c>
      <c r="DS15" s="26">
        <f t="shared" si="59"/>
        <v>29</v>
      </c>
      <c r="DT15" s="26">
        <f t="shared" si="60"/>
        <v>80</v>
      </c>
      <c r="DU15" s="26">
        <f t="shared" si="61"/>
        <v>163</v>
      </c>
      <c r="DV15" s="26">
        <f t="shared" si="62"/>
        <v>153</v>
      </c>
      <c r="DW15" s="27">
        <f t="shared" si="63"/>
        <v>77</v>
      </c>
      <c r="DX15" s="27">
        <f t="shared" si="64"/>
        <v>12</v>
      </c>
      <c r="DY15" s="27">
        <f t="shared" si="65"/>
        <v>8</v>
      </c>
      <c r="DZ15" s="27" t="e">
        <f t="shared" si="66"/>
        <v>#VALUE!</v>
      </c>
      <c r="EA15" s="27" t="e">
        <f t="shared" si="67"/>
        <v>#VALUE!</v>
      </c>
    </row>
    <row r="16" spans="1:131" s="25" customFormat="1" ht="36" customHeight="1">
      <c r="A16" s="24" t="s">
        <v>31</v>
      </c>
      <c r="B16" s="81">
        <f>'集計元'!V27</f>
        <v>23</v>
      </c>
      <c r="C16" s="82">
        <f>'集計元'!W27</f>
        <v>3557</v>
      </c>
      <c r="D16" s="82">
        <f>'集計元'!X27</f>
        <v>155</v>
      </c>
      <c r="E16" s="82">
        <f>'集計元'!Y27</f>
        <v>180</v>
      </c>
      <c r="F16" s="82">
        <f>'集計元'!Z27</f>
        <v>139</v>
      </c>
      <c r="G16" s="83">
        <f>'集計元'!V28</f>
        <v>25</v>
      </c>
      <c r="H16" s="82">
        <f>'集計元'!W28</f>
        <v>46552</v>
      </c>
      <c r="I16" s="82">
        <f>'集計元'!X28</f>
        <v>1862</v>
      </c>
      <c r="J16" s="82">
        <f>'集計元'!Y28</f>
        <v>2570</v>
      </c>
      <c r="K16" s="84">
        <f>'集計元'!Z28</f>
        <v>1490</v>
      </c>
      <c r="L16" s="83">
        <f>'集計元'!V29</f>
        <v>27</v>
      </c>
      <c r="M16" s="82">
        <f>'集計元'!W29</f>
        <v>8641</v>
      </c>
      <c r="N16" s="82">
        <f>'集計元'!X29</f>
        <v>320</v>
      </c>
      <c r="O16" s="82">
        <f>'集計元'!Y29</f>
        <v>538</v>
      </c>
      <c r="P16" s="84">
        <f>'集計元'!Z29</f>
        <v>203</v>
      </c>
      <c r="Q16" s="83">
        <f>'集計元'!V30</f>
        <v>26</v>
      </c>
      <c r="R16" s="82">
        <f>'集計元'!W30</f>
        <v>5820</v>
      </c>
      <c r="S16" s="82">
        <f>'集計元'!X30</f>
        <v>216</v>
      </c>
      <c r="T16" s="82">
        <f>'集計元'!Y30</f>
        <v>306</v>
      </c>
      <c r="U16" s="84">
        <f>'集計元'!Z30</f>
        <v>192</v>
      </c>
      <c r="V16" s="83">
        <f>'集計元'!V31</f>
        <v>27</v>
      </c>
      <c r="W16" s="82">
        <f>'集計元'!W31</f>
        <v>5167</v>
      </c>
      <c r="X16" s="82">
        <f>'集計元'!X31</f>
        <v>191</v>
      </c>
      <c r="Y16" s="82">
        <f>'集計元'!Y31</f>
        <v>247</v>
      </c>
      <c r="Z16" s="84">
        <f>'集計元'!Z31</f>
        <v>130</v>
      </c>
      <c r="AA16" s="83">
        <f>'集計元'!V32</f>
        <v>24</v>
      </c>
      <c r="AB16" s="82">
        <f>'集計元'!W32</f>
        <v>6427</v>
      </c>
      <c r="AC16" s="82">
        <f>'集計元'!X32</f>
        <v>268</v>
      </c>
      <c r="AD16" s="82">
        <f>'集計元'!Y32</f>
        <v>356</v>
      </c>
      <c r="AE16" s="84">
        <f>'集計元'!Z32</f>
        <v>192</v>
      </c>
      <c r="AF16" s="83">
        <f>'集計元'!V33</f>
        <v>25</v>
      </c>
      <c r="AG16" s="82">
        <f>'集計元'!W33</f>
        <v>7834</v>
      </c>
      <c r="AH16" s="82">
        <f>'集計元'!X33</f>
        <v>313</v>
      </c>
      <c r="AI16" s="82">
        <f>'集計元'!Y33</f>
        <v>478</v>
      </c>
      <c r="AJ16" s="84">
        <f>'集計元'!Z33</f>
        <v>213</v>
      </c>
      <c r="AK16" s="83">
        <f>'集計元'!V34</f>
        <v>24</v>
      </c>
      <c r="AL16" s="82">
        <f>'集計元'!W34</f>
        <v>6338</v>
      </c>
      <c r="AM16" s="82">
        <f>'集計元'!X34</f>
        <v>264</v>
      </c>
      <c r="AN16" s="82">
        <f>'集計元'!Y34</f>
        <v>348</v>
      </c>
      <c r="AO16" s="84">
        <f>'集計元'!Z34</f>
        <v>201</v>
      </c>
      <c r="AP16" s="83">
        <f>'集計元'!V35</f>
        <v>23</v>
      </c>
      <c r="AQ16" s="82">
        <f>'集計元'!W35</f>
        <v>4781</v>
      </c>
      <c r="AR16" s="82">
        <f>'集計元'!X35</f>
        <v>208</v>
      </c>
      <c r="AS16" s="82">
        <f>'集計元'!Y35</f>
        <v>268</v>
      </c>
      <c r="AT16" s="84">
        <f>'集計元'!Z35</f>
        <v>159</v>
      </c>
      <c r="AU16" s="83">
        <f>'集計元'!V36</f>
        <v>26</v>
      </c>
      <c r="AV16" s="82">
        <f>'集計元'!W36</f>
        <v>7832</v>
      </c>
      <c r="AW16" s="82">
        <f>'集計元'!X36</f>
        <v>301</v>
      </c>
      <c r="AX16" s="82">
        <f>'集計元'!Y36</f>
        <v>427</v>
      </c>
      <c r="AY16" s="84">
        <f>'集計元'!Z36</f>
        <v>171</v>
      </c>
      <c r="AZ16" s="83">
        <f>'集計元'!V37</f>
        <v>26</v>
      </c>
      <c r="BA16" s="82">
        <f>'集計元'!W37</f>
        <v>6431</v>
      </c>
      <c r="BB16" s="82">
        <f>'集計元'!X37</f>
        <v>247</v>
      </c>
      <c r="BC16" s="82">
        <f>'集計元'!Y37</f>
        <v>321</v>
      </c>
      <c r="BD16" s="84">
        <f>'集計元'!Z37</f>
        <v>170</v>
      </c>
      <c r="BE16" s="123">
        <f>'集計元'!V38</f>
        <v>26</v>
      </c>
      <c r="BF16" s="124">
        <f>'集計元'!W38</f>
        <v>4810</v>
      </c>
      <c r="BG16" s="124">
        <f>'集計元'!X38</f>
        <v>185</v>
      </c>
      <c r="BH16" s="124">
        <f>'集計元'!Y38</f>
        <v>246</v>
      </c>
      <c r="BI16" s="125">
        <f>'集計元'!Z38</f>
        <v>156</v>
      </c>
      <c r="BJ16" s="83">
        <f>'集計元'!V39</f>
        <v>26</v>
      </c>
      <c r="BK16" s="82">
        <f>'集計元'!W39</f>
        <v>4373</v>
      </c>
      <c r="BL16" s="82">
        <f>'集計元'!X39</f>
        <v>168</v>
      </c>
      <c r="BM16" s="82">
        <f>'集計元'!Y39</f>
        <v>246</v>
      </c>
      <c r="BN16" s="84">
        <f>'集計元'!Z39</f>
        <v>102</v>
      </c>
      <c r="BO16" s="83">
        <f>'集計元'!V40</f>
        <v>27</v>
      </c>
      <c r="BP16" s="82">
        <f>'集計元'!W40</f>
        <v>5991</v>
      </c>
      <c r="BQ16" s="82">
        <f>'集計元'!X40</f>
        <v>222</v>
      </c>
      <c r="BR16" s="82">
        <f>'集計元'!Y40</f>
        <v>268</v>
      </c>
      <c r="BS16" s="84">
        <f>'集計元'!Z40</f>
        <v>180</v>
      </c>
      <c r="BT16" s="83">
        <f>'集計元'!V41</f>
        <v>25</v>
      </c>
      <c r="BU16" s="82">
        <f>'集計元'!W41</f>
        <v>4080</v>
      </c>
      <c r="BV16" s="82">
        <f>'集計元'!X41</f>
        <v>163.14814814814815</v>
      </c>
      <c r="BW16" s="82">
        <f>'集計元'!Y41</f>
        <v>213</v>
      </c>
      <c r="BX16" s="84">
        <f>'集計元'!Z41</f>
        <v>130</v>
      </c>
      <c r="BY16" s="83">
        <f>'集計元'!V42</f>
        <v>17</v>
      </c>
      <c r="BZ16" s="82">
        <f>'集計元'!W42</f>
        <v>5493</v>
      </c>
      <c r="CA16" s="82">
        <f>'集計元'!X42</f>
        <v>323</v>
      </c>
      <c r="CB16" s="82">
        <f>'集計元'!Y42</f>
        <v>388</v>
      </c>
      <c r="CC16" s="84">
        <f>'集計元'!Z42</f>
        <v>188</v>
      </c>
      <c r="CD16" s="83">
        <f>'集計元'!V43</f>
        <v>25</v>
      </c>
      <c r="CE16" s="82">
        <f>'集計元'!W43</f>
        <v>5837</v>
      </c>
      <c r="CF16" s="82">
        <f>'集計元'!X43</f>
        <v>233</v>
      </c>
      <c r="CG16" s="82">
        <f>'集計元'!Y43</f>
        <v>322</v>
      </c>
      <c r="CH16" s="84">
        <f>'集計元'!Z43</f>
        <v>178</v>
      </c>
      <c r="CI16" s="83">
        <f>'集計元'!V44</f>
        <v>27</v>
      </c>
      <c r="CJ16" s="82">
        <f>'集計元'!W44</f>
        <v>3650</v>
      </c>
      <c r="CK16" s="82">
        <f>'集計元'!X44</f>
        <v>135</v>
      </c>
      <c r="CL16" s="82">
        <f>'集計元'!Y44</f>
        <v>152</v>
      </c>
      <c r="CM16" s="84">
        <f>'集計元'!Z44</f>
        <v>128</v>
      </c>
      <c r="CN16" s="81">
        <f>'集計元'!V45</f>
        <v>0</v>
      </c>
      <c r="CO16" s="82">
        <f>'集計元'!W45</f>
        <v>0</v>
      </c>
      <c r="CP16" s="82">
        <f>'集計元'!X45</f>
        <v>0</v>
      </c>
      <c r="CQ16" s="82">
        <f>'集計元'!Y45</f>
        <v>0</v>
      </c>
      <c r="CR16" s="85">
        <f>'集計元'!Z45</f>
        <v>0</v>
      </c>
      <c r="CT16" s="26">
        <f t="shared" si="34"/>
        <v>25</v>
      </c>
      <c r="CU16" s="26">
        <f t="shared" si="35"/>
        <v>16</v>
      </c>
      <c r="CV16" s="26">
        <f t="shared" si="36"/>
        <v>708</v>
      </c>
      <c r="CW16" s="26">
        <f t="shared" si="37"/>
        <v>372</v>
      </c>
      <c r="CX16" s="26">
        <f t="shared" si="38"/>
        <v>218</v>
      </c>
      <c r="CY16" s="26">
        <f t="shared" si="39"/>
        <v>117</v>
      </c>
      <c r="CZ16" s="26">
        <f t="shared" si="40"/>
        <v>90</v>
      </c>
      <c r="DA16" s="26">
        <f t="shared" si="41"/>
        <v>24</v>
      </c>
      <c r="DB16" s="26">
        <f t="shared" si="42"/>
        <v>56</v>
      </c>
      <c r="DC16" s="26">
        <f t="shared" si="43"/>
        <v>61</v>
      </c>
      <c r="DD16" s="26">
        <f t="shared" si="44"/>
        <v>88</v>
      </c>
      <c r="DE16" s="26">
        <f t="shared" si="45"/>
        <v>76</v>
      </c>
      <c r="DF16" s="26">
        <f t="shared" si="46"/>
        <v>165</v>
      </c>
      <c r="DG16" s="26">
        <f t="shared" si="47"/>
        <v>100</v>
      </c>
      <c r="DH16" s="26">
        <f t="shared" si="48"/>
        <v>84</v>
      </c>
      <c r="DI16" s="26">
        <f t="shared" si="49"/>
        <v>63</v>
      </c>
      <c r="DJ16" s="26">
        <f t="shared" si="50"/>
        <v>60</v>
      </c>
      <c r="DK16" s="26">
        <f t="shared" si="51"/>
        <v>49</v>
      </c>
      <c r="DL16" s="26">
        <f t="shared" si="52"/>
        <v>61</v>
      </c>
      <c r="DM16" s="26">
        <f t="shared" si="53"/>
        <v>29</v>
      </c>
      <c r="DN16" s="26">
        <f t="shared" si="54"/>
        <v>78</v>
      </c>
      <c r="DO16" s="26">
        <f t="shared" si="55"/>
        <v>66</v>
      </c>
      <c r="DP16" s="26">
        <f t="shared" si="56"/>
        <v>46</v>
      </c>
      <c r="DQ16" s="26">
        <f t="shared" si="57"/>
        <v>42</v>
      </c>
      <c r="DR16" s="26">
        <f t="shared" si="58"/>
        <v>49.85185185185185</v>
      </c>
      <c r="DS16" s="26">
        <f t="shared" si="59"/>
        <v>33.14814814814815</v>
      </c>
      <c r="DT16" s="26">
        <f t="shared" si="60"/>
        <v>65</v>
      </c>
      <c r="DU16" s="26">
        <f t="shared" si="61"/>
        <v>135</v>
      </c>
      <c r="DV16" s="26">
        <f t="shared" si="62"/>
        <v>89</v>
      </c>
      <c r="DW16" s="27">
        <f t="shared" si="63"/>
        <v>55</v>
      </c>
      <c r="DX16" s="27">
        <f t="shared" si="64"/>
        <v>17</v>
      </c>
      <c r="DY16" s="27">
        <f t="shared" si="65"/>
        <v>7</v>
      </c>
      <c r="DZ16" s="27">
        <f t="shared" si="66"/>
        <v>0</v>
      </c>
      <c r="EA16" s="27">
        <f t="shared" si="67"/>
        <v>0</v>
      </c>
    </row>
    <row r="17" spans="1:131" s="25" customFormat="1" ht="36" customHeight="1" thickBot="1">
      <c r="A17" s="31" t="s">
        <v>32</v>
      </c>
      <c r="B17" s="101">
        <f>SUM(B16)</f>
        <v>23</v>
      </c>
      <c r="C17" s="102">
        <f>SUM(C16)</f>
        <v>3557</v>
      </c>
      <c r="D17" s="102">
        <f>ROUND(C17/B17,0)</f>
        <v>155</v>
      </c>
      <c r="E17" s="102">
        <f>MAX(E16)</f>
        <v>180</v>
      </c>
      <c r="F17" s="104">
        <f>MIN(F16)</f>
        <v>139</v>
      </c>
      <c r="G17" s="103">
        <f>SUM(G16)</f>
        <v>25</v>
      </c>
      <c r="H17" s="102">
        <f>SUM(H16)</f>
        <v>46552</v>
      </c>
      <c r="I17" s="102">
        <f>ROUND(H17/G17,0)</f>
        <v>1862</v>
      </c>
      <c r="J17" s="102">
        <f>MAX(J16)</f>
        <v>2570</v>
      </c>
      <c r="K17" s="104">
        <f>MIN(K16)</f>
        <v>1490</v>
      </c>
      <c r="L17" s="103">
        <f>SUM(L16:L16)</f>
        <v>27</v>
      </c>
      <c r="M17" s="102">
        <f>SUM(M16:M16)</f>
        <v>8641</v>
      </c>
      <c r="N17" s="102">
        <f>ROUND(M17/L17,0)</f>
        <v>320</v>
      </c>
      <c r="O17" s="102">
        <f>MAX(O16:O16)</f>
        <v>538</v>
      </c>
      <c r="P17" s="104">
        <f>MIN(P16)</f>
        <v>203</v>
      </c>
      <c r="Q17" s="103">
        <f>SUM(Q16:Q16)</f>
        <v>26</v>
      </c>
      <c r="R17" s="102">
        <f>SUM(R16:R16)</f>
        <v>5820</v>
      </c>
      <c r="S17" s="102">
        <f>ROUND(R17/Q17,0)</f>
        <v>224</v>
      </c>
      <c r="T17" s="102">
        <f>MAX(T16:T16)</f>
        <v>306</v>
      </c>
      <c r="U17" s="104">
        <f>MIN(U16)</f>
        <v>192</v>
      </c>
      <c r="V17" s="103">
        <f>SUM(V16:V16)</f>
        <v>27</v>
      </c>
      <c r="W17" s="102">
        <f>SUM(W16:W16)</f>
        <v>5167</v>
      </c>
      <c r="X17" s="102">
        <f>ROUND(W17/V17,0)</f>
        <v>191</v>
      </c>
      <c r="Y17" s="102">
        <f>MAX(Y16:Y16)</f>
        <v>247</v>
      </c>
      <c r="Z17" s="104">
        <f>MIN(Z16)</f>
        <v>130</v>
      </c>
      <c r="AA17" s="103">
        <f>SUM(AA16:AA16)</f>
        <v>24</v>
      </c>
      <c r="AB17" s="102">
        <f>SUM(AB16:AB16)</f>
        <v>6427</v>
      </c>
      <c r="AC17" s="102">
        <f>ROUND(AB17/AA17,0)</f>
        <v>268</v>
      </c>
      <c r="AD17" s="102">
        <f>MAX(AD16:AD16)</f>
        <v>356</v>
      </c>
      <c r="AE17" s="104">
        <f>MIN(AE16)</f>
        <v>192</v>
      </c>
      <c r="AF17" s="103">
        <f>SUM(AF16:AF16)</f>
        <v>25</v>
      </c>
      <c r="AG17" s="102">
        <f>SUM(AG16:AG16)</f>
        <v>7834</v>
      </c>
      <c r="AH17" s="102">
        <f>ROUND(AG17/AF17,0)</f>
        <v>313</v>
      </c>
      <c r="AI17" s="102">
        <f>MAX(AI16:AI16)</f>
        <v>478</v>
      </c>
      <c r="AJ17" s="104">
        <f>MIN(AJ16)</f>
        <v>213</v>
      </c>
      <c r="AK17" s="103">
        <f>SUM(AK16:AK16)</f>
        <v>24</v>
      </c>
      <c r="AL17" s="102">
        <f>SUM(AL16:AL16)</f>
        <v>6338</v>
      </c>
      <c r="AM17" s="102">
        <f>ROUND(AL17/AK17,0)</f>
        <v>264</v>
      </c>
      <c r="AN17" s="102">
        <f>MAX(AN16:AN16)</f>
        <v>348</v>
      </c>
      <c r="AO17" s="104">
        <f>MIN(AO16)</f>
        <v>201</v>
      </c>
      <c r="AP17" s="103">
        <f>SUM(AP16:AP16)</f>
        <v>23</v>
      </c>
      <c r="AQ17" s="102">
        <f>SUM(AQ16:AQ16)</f>
        <v>4781</v>
      </c>
      <c r="AR17" s="102">
        <f>ROUND(AQ17/AP17,0)</f>
        <v>208</v>
      </c>
      <c r="AS17" s="102">
        <f>MAX(AS16:AS16)</f>
        <v>268</v>
      </c>
      <c r="AT17" s="104">
        <f>MIN(AT16)</f>
        <v>159</v>
      </c>
      <c r="AU17" s="103">
        <f>SUM(AU16:AU16)</f>
        <v>26</v>
      </c>
      <c r="AV17" s="102">
        <f>SUM(AV16:AV16)</f>
        <v>7832</v>
      </c>
      <c r="AW17" s="102">
        <f>ROUND(AV17/AU17,0)</f>
        <v>301</v>
      </c>
      <c r="AX17" s="102">
        <f>MAX(AX16:AX16)</f>
        <v>427</v>
      </c>
      <c r="AY17" s="104">
        <f>MIN(AY16)</f>
        <v>171</v>
      </c>
      <c r="AZ17" s="103">
        <f>SUM(AZ16:AZ16)</f>
        <v>26</v>
      </c>
      <c r="BA17" s="102">
        <f>SUM(BA16:BA16)</f>
        <v>6431</v>
      </c>
      <c r="BB17" s="102">
        <f>ROUND(BA17/AZ17,0)</f>
        <v>247</v>
      </c>
      <c r="BC17" s="102">
        <f>MAX(BC16:BC16)</f>
        <v>321</v>
      </c>
      <c r="BD17" s="104">
        <f>MIN(BD16)</f>
        <v>170</v>
      </c>
      <c r="BE17" s="103">
        <f>SUM(BE16:BE16)</f>
        <v>26</v>
      </c>
      <c r="BF17" s="102">
        <f>SUM(BF16:BF16)</f>
        <v>4810</v>
      </c>
      <c r="BG17" s="102">
        <f>ROUND(BF17/BE17,0)</f>
        <v>185</v>
      </c>
      <c r="BH17" s="102">
        <f>MAX(BH16:BH16)</f>
        <v>246</v>
      </c>
      <c r="BI17" s="104">
        <f>MIN(BI16)</f>
        <v>156</v>
      </c>
      <c r="BJ17" s="103">
        <f>SUM(BJ16:BJ16)</f>
        <v>26</v>
      </c>
      <c r="BK17" s="102">
        <f>SUM(BK16:BK16)</f>
        <v>4373</v>
      </c>
      <c r="BL17" s="102">
        <f>ROUND(BK17/BJ17,0)</f>
        <v>168</v>
      </c>
      <c r="BM17" s="102">
        <f>MAX(BM16:BM16)</f>
        <v>246</v>
      </c>
      <c r="BN17" s="104">
        <f>MIN(BN16)</f>
        <v>102</v>
      </c>
      <c r="BO17" s="103">
        <f>SUM(BO16:BO16)</f>
        <v>27</v>
      </c>
      <c r="BP17" s="102">
        <f>SUM(BP16:BP16)</f>
        <v>5991</v>
      </c>
      <c r="BQ17" s="102">
        <f>ROUND(BP17/BO17,0)</f>
        <v>222</v>
      </c>
      <c r="BR17" s="102">
        <f>MAX(BR16:BR16)</f>
        <v>268</v>
      </c>
      <c r="BS17" s="104">
        <f>MIN(BS16)</f>
        <v>180</v>
      </c>
      <c r="BT17" s="103">
        <f>SUM(BT16:BT16)</f>
        <v>25</v>
      </c>
      <c r="BU17" s="102">
        <f>SUM(BU16:BU16)</f>
        <v>4080</v>
      </c>
      <c r="BV17" s="102">
        <f>ROUND(BU17/BT17,0)</f>
        <v>163</v>
      </c>
      <c r="BW17" s="102">
        <f>MAX(BW16:BW16)</f>
        <v>213</v>
      </c>
      <c r="BX17" s="104">
        <f>MIN(BX16)</f>
        <v>130</v>
      </c>
      <c r="BY17" s="103">
        <f>SUM(BY16:BY16)</f>
        <v>17</v>
      </c>
      <c r="BZ17" s="102">
        <f>SUM(BZ16:BZ16)</f>
        <v>5493</v>
      </c>
      <c r="CA17" s="102">
        <f>ROUND(BZ17/BY17,0)</f>
        <v>323</v>
      </c>
      <c r="CB17" s="102">
        <f>MAX(CB16:CB16)</f>
        <v>388</v>
      </c>
      <c r="CC17" s="104">
        <f>MIN(CC16)</f>
        <v>188</v>
      </c>
      <c r="CD17" s="103">
        <f>SUM(CD16:CD16)</f>
        <v>25</v>
      </c>
      <c r="CE17" s="102">
        <f>SUM(CE16:CE16)</f>
        <v>5837</v>
      </c>
      <c r="CF17" s="102">
        <f>ROUND(CE17/CD17,0)</f>
        <v>233</v>
      </c>
      <c r="CG17" s="102">
        <f>MAX(CG16:CG16)</f>
        <v>322</v>
      </c>
      <c r="CH17" s="104">
        <f>MIN(CH16)</f>
        <v>178</v>
      </c>
      <c r="CI17" s="103">
        <f>SUM(CI16:CI16)</f>
        <v>27</v>
      </c>
      <c r="CJ17" s="102">
        <f>SUM(CJ16:CJ16)</f>
        <v>3650</v>
      </c>
      <c r="CK17" s="102">
        <f>ROUND(CJ17/CI17,0)</f>
        <v>135</v>
      </c>
      <c r="CL17" s="102">
        <f>MAX(CL16:CL16)</f>
        <v>152</v>
      </c>
      <c r="CM17" s="104">
        <f>MIN(CM16)</f>
        <v>128</v>
      </c>
      <c r="CN17" s="101">
        <f>SUM(CN16:CN16)</f>
        <v>0</v>
      </c>
      <c r="CO17" s="102">
        <f>SUM(CO16:CO16)</f>
        <v>0</v>
      </c>
      <c r="CP17" s="102">
        <f>IF(CO17=CN17,"",ROUND(CO17/CN17,0))</f>
      </c>
      <c r="CQ17" s="102">
        <f>MAX(CQ16:CQ16)</f>
        <v>0</v>
      </c>
      <c r="CR17" s="105">
        <f>MIN(CR16:CR16)</f>
        <v>0</v>
      </c>
      <c r="CT17" s="26">
        <f t="shared" si="34"/>
        <v>25</v>
      </c>
      <c r="CU17" s="26">
        <f t="shared" si="35"/>
        <v>16</v>
      </c>
      <c r="CV17" s="26">
        <f t="shared" si="36"/>
        <v>708</v>
      </c>
      <c r="CW17" s="26">
        <f t="shared" si="37"/>
        <v>372</v>
      </c>
      <c r="CX17" s="26">
        <f t="shared" si="38"/>
        <v>218</v>
      </c>
      <c r="CY17" s="26">
        <f t="shared" si="39"/>
        <v>117</v>
      </c>
      <c r="CZ17" s="26">
        <f t="shared" si="40"/>
        <v>82</v>
      </c>
      <c r="DA17" s="26">
        <f t="shared" si="41"/>
        <v>32</v>
      </c>
      <c r="DB17" s="26">
        <f t="shared" si="42"/>
        <v>56</v>
      </c>
      <c r="DC17" s="26">
        <f t="shared" si="43"/>
        <v>61</v>
      </c>
      <c r="DD17" s="26">
        <f t="shared" si="44"/>
        <v>88</v>
      </c>
      <c r="DE17" s="26">
        <f t="shared" si="45"/>
        <v>76</v>
      </c>
      <c r="DF17" s="26">
        <f t="shared" si="46"/>
        <v>165</v>
      </c>
      <c r="DG17" s="26">
        <f t="shared" si="47"/>
        <v>100</v>
      </c>
      <c r="DH17" s="26">
        <f t="shared" si="48"/>
        <v>84</v>
      </c>
      <c r="DI17" s="26">
        <f t="shared" si="49"/>
        <v>63</v>
      </c>
      <c r="DJ17" s="26">
        <f t="shared" si="50"/>
        <v>60</v>
      </c>
      <c r="DK17" s="26">
        <f t="shared" si="51"/>
        <v>49</v>
      </c>
      <c r="DL17" s="26">
        <f t="shared" si="52"/>
        <v>61</v>
      </c>
      <c r="DM17" s="26">
        <f t="shared" si="53"/>
        <v>29</v>
      </c>
      <c r="DN17" s="26">
        <f t="shared" si="54"/>
        <v>78</v>
      </c>
      <c r="DO17" s="26">
        <f t="shared" si="55"/>
        <v>66</v>
      </c>
      <c r="DP17" s="26">
        <f t="shared" si="56"/>
        <v>46</v>
      </c>
      <c r="DQ17" s="26">
        <f t="shared" si="57"/>
        <v>42</v>
      </c>
      <c r="DR17" s="26">
        <f t="shared" si="58"/>
        <v>50</v>
      </c>
      <c r="DS17" s="26">
        <f t="shared" si="59"/>
        <v>33</v>
      </c>
      <c r="DT17" s="26">
        <f t="shared" si="60"/>
        <v>65</v>
      </c>
      <c r="DU17" s="26">
        <f t="shared" si="61"/>
        <v>135</v>
      </c>
      <c r="DV17" s="26">
        <f t="shared" si="62"/>
        <v>89</v>
      </c>
      <c r="DW17" s="27">
        <f t="shared" si="63"/>
        <v>55</v>
      </c>
      <c r="DX17" s="27">
        <f t="shared" si="64"/>
        <v>17</v>
      </c>
      <c r="DY17" s="27">
        <f t="shared" si="65"/>
        <v>7</v>
      </c>
      <c r="DZ17" s="27" t="e">
        <f t="shared" si="66"/>
        <v>#VALUE!</v>
      </c>
      <c r="EA17" s="27" t="e">
        <f t="shared" si="67"/>
        <v>#VALUE!</v>
      </c>
    </row>
    <row r="18" spans="1:131" s="25" customFormat="1" ht="36" customHeight="1" thickBot="1" thickTop="1">
      <c r="A18" s="32" t="s">
        <v>33</v>
      </c>
      <c r="B18" s="106">
        <f>B11+B15+B17</f>
        <v>153</v>
      </c>
      <c r="C18" s="107">
        <f>C11+C15+C17</f>
        <v>24004</v>
      </c>
      <c r="D18" s="107">
        <f>ROUND(C18/B18,0)</f>
        <v>157</v>
      </c>
      <c r="E18" s="107">
        <f>MAX(E11,E15,E17)</f>
        <v>216</v>
      </c>
      <c r="F18" s="109">
        <f>IF(MIN(F11,F15,F17)&gt;0,MIN(F11,F15,F17),IF(F11+F15+F17=MAX(F11,F15,F17),MAX(F11,F15,F17),F11+F15+F17-MAX(F11,F15,F17)))</f>
        <v>90</v>
      </c>
      <c r="G18" s="108">
        <f>G11+G15+G17</f>
        <v>163</v>
      </c>
      <c r="H18" s="107">
        <f>H11+H15+H17</f>
        <v>308135</v>
      </c>
      <c r="I18" s="107">
        <f>ROUND(H18/G18,0)</f>
        <v>1890</v>
      </c>
      <c r="J18" s="107">
        <f>MAX(J11,J15,J17)</f>
        <v>2938</v>
      </c>
      <c r="K18" s="109">
        <f>IF(MIN(K11,K15,K17)&gt;0,MIN(K11,K15,K17),IF(K11+K15+K17=MAX(K11,K15,K17),MAX(K11,K15,K17),K11+K15+K17-MAX(K11,K15,K17)))</f>
        <v>1180</v>
      </c>
      <c r="L18" s="108">
        <f>L11+L15+L17</f>
        <v>155</v>
      </c>
      <c r="M18" s="107">
        <f>M11+M15+M17</f>
        <v>45409</v>
      </c>
      <c r="N18" s="107">
        <f>ROUND(M18/L18,0)</f>
        <v>293</v>
      </c>
      <c r="O18" s="107">
        <f>MAX(O11,O15,O17)</f>
        <v>538</v>
      </c>
      <c r="P18" s="109">
        <f>IF(MIN(P11,P15,P17)&gt;0,MIN(P11,P15,P17),IF(P11+P15+P17=MAX(P11,P15,P17),MAX(P11,P15,P17),P11+P15+P17-MAX(P11,P15,P17)))</f>
        <v>186</v>
      </c>
      <c r="Q18" s="108">
        <f>Q11+Q15+Q17</f>
        <v>161</v>
      </c>
      <c r="R18" s="107">
        <f>R11+R15+R17</f>
        <v>36495</v>
      </c>
      <c r="S18" s="107">
        <f>ROUND(R18/Q18,0)</f>
        <v>227</v>
      </c>
      <c r="T18" s="107">
        <f>MAX(T11,T15,T17)</f>
        <v>398</v>
      </c>
      <c r="U18" s="109">
        <f>IF(MIN(U11,U15,U17)&gt;0,MIN(U11,U15,U17),IF(U11+U15+U17=MAX(U11,U15,U17),MAX(U11,U15,U17),U11+U15+U17-MAX(U11,U15,U17)))</f>
        <v>139</v>
      </c>
      <c r="V18" s="108">
        <f>V11+V15+V17</f>
        <v>169</v>
      </c>
      <c r="W18" s="107">
        <f>W11+W15+W17</f>
        <v>33648</v>
      </c>
      <c r="X18" s="107">
        <f>ROUND(W18/V18,0)</f>
        <v>199</v>
      </c>
      <c r="Y18" s="107">
        <f>MAX(Y11,Y15,Y17)</f>
        <v>347</v>
      </c>
      <c r="Z18" s="109">
        <f>IF(MIN(Z11,Z15,Z17)&gt;0,MIN(Z11,Z15,Z17),IF(Z11+Z15+Z17=MAX(Z11,Z15,Z17),MAX(Z11,Z15,Z17),Z11+Z15+Z17-MAX(Z11,Z15,Z17)))</f>
        <v>130</v>
      </c>
      <c r="AA18" s="108">
        <f>AA11+AA15+AA17</f>
        <v>162</v>
      </c>
      <c r="AB18" s="107">
        <f>AB11+AB15+AB17</f>
        <v>42209</v>
      </c>
      <c r="AC18" s="107">
        <f>ROUND(AB18/AA18,0)</f>
        <v>261</v>
      </c>
      <c r="AD18" s="107">
        <f>MAX(AD11,AD15,AD17)</f>
        <v>397</v>
      </c>
      <c r="AE18" s="109">
        <f>IF(MIN(AE11,AE15,AE17)&gt;0,MIN(AE11,AE15,AE17),IF(AE11+AE15+AE17=MAX(AE11,AE15,AE17),MAX(AE11,AE15,AE17),AE11+AE15+AE17-MAX(AE11,AE15,AE17)))</f>
        <v>155</v>
      </c>
      <c r="AF18" s="108">
        <f>AF11+AF15+AF17</f>
        <v>155</v>
      </c>
      <c r="AG18" s="107">
        <f>AG11+AG15+AG17</f>
        <v>50451</v>
      </c>
      <c r="AH18" s="107">
        <f>ROUND(AG18/AF18,0)</f>
        <v>325</v>
      </c>
      <c r="AI18" s="107">
        <f>MAX(AI11,AI15,AI17)</f>
        <v>624</v>
      </c>
      <c r="AJ18" s="109">
        <f>IF(MIN(AJ11,AJ15,AJ17)&gt;0,MIN(AJ11,AJ15,AJ17),IF(AJ11+AJ15+AJ17=MAX(AJ11,AJ15,AJ17),MAX(AJ11,AJ15,AJ17),AJ11+AJ15+AJ17-MAX(AJ11,AJ15,AJ17)))</f>
        <v>199</v>
      </c>
      <c r="AK18" s="108">
        <f>AK11+AK15+AK17</f>
        <v>147</v>
      </c>
      <c r="AL18" s="107">
        <f>AL11+AL15+AL17</f>
        <v>39495</v>
      </c>
      <c r="AM18" s="107">
        <f>ROUND(AL18/AK18,0)</f>
        <v>269</v>
      </c>
      <c r="AN18" s="107">
        <f>MAX(AN11,AN15,AN17)</f>
        <v>428</v>
      </c>
      <c r="AO18" s="109">
        <f>IF(MIN(AO11,AO15,AO17)&gt;0,MIN(AO11,AO15,AO17),IF(AO11+AO15+AO17=MAX(AO11,AO15,AO17),MAX(AO11,AO15,AO17),AO11+AO15+AO17-MAX(AO11,AO15,AO17)))</f>
        <v>182</v>
      </c>
      <c r="AP18" s="108">
        <f>AP11+AP15+AP17</f>
        <v>153</v>
      </c>
      <c r="AQ18" s="107">
        <f>AQ11+AQ15+AQ17</f>
        <v>34525</v>
      </c>
      <c r="AR18" s="107">
        <f>ROUND(AQ18/AP18,0)</f>
        <v>226</v>
      </c>
      <c r="AS18" s="107">
        <f>MAX(AS11,AS15,AS17)</f>
        <v>396</v>
      </c>
      <c r="AT18" s="109">
        <f>IF(MIN(AT11,AT15,AT17)&gt;0,MIN(AT11,AT15,AT17),IF(AT11+AT15+AT17=MAX(AT11,AT15,AT17),MAX(AT11,AT15,AT17),AT11+AT15+AT17-MAX(AT11,AT15,AT17)))</f>
        <v>27</v>
      </c>
      <c r="AU18" s="108">
        <f>AU11+AU15+AU17</f>
        <v>162</v>
      </c>
      <c r="AV18" s="107">
        <f>AV11+AV15+AV17</f>
        <v>43928</v>
      </c>
      <c r="AW18" s="107">
        <f>ROUND(AV18/AU18,0)</f>
        <v>271</v>
      </c>
      <c r="AX18" s="107">
        <f>MAX(AX11,AX15,AX17)</f>
        <v>430</v>
      </c>
      <c r="AY18" s="109">
        <f>IF(MIN(AY11,AY15,AY17)&gt;0,MIN(AY11,AY15,AY17),IF(AY11+AY15+AY17=MAX(AY11,AY15,AY17),MAX(AY11,AY15,AY17),AY11+AY15+AY17-MAX(AY11,AY15,AY17)))</f>
        <v>130</v>
      </c>
      <c r="AZ18" s="108">
        <f>AZ11+AZ15+AZ17</f>
        <v>158</v>
      </c>
      <c r="BA18" s="107">
        <f>BA11+BA15+BA17</f>
        <v>37244</v>
      </c>
      <c r="BB18" s="107">
        <f>ROUND(BA18/AZ18,0)</f>
        <v>236</v>
      </c>
      <c r="BC18" s="107">
        <f>MAX(BC11,BC15,BC17)</f>
        <v>378</v>
      </c>
      <c r="BD18" s="109">
        <f>IF(MIN(BD11,BD15,BD17)&gt;0,MIN(BD11,BD15,BD17),IF(BD11+BD15+BD17=MAX(BD11,BD15,BD17),MAX(BD11,BD15,BD17),BD11+BD15+BD17-MAX(BD11,BD15,BD17)))</f>
        <v>106</v>
      </c>
      <c r="BE18" s="108">
        <f>BE11+BE15+BE17</f>
        <v>163</v>
      </c>
      <c r="BF18" s="107">
        <f>BF11+BF15+BF17</f>
        <v>32264</v>
      </c>
      <c r="BG18" s="107">
        <f>ROUND(BF18/BE18,0)</f>
        <v>198</v>
      </c>
      <c r="BH18" s="107">
        <f>MAX(BH11,BH15,BH17)</f>
        <v>324</v>
      </c>
      <c r="BI18" s="109">
        <f>IF(MIN(BI11,BI15,BI17)&gt;0,MIN(BI11,BI15,BI17),IF(BI11+BI15+BI17=MAX(BI11,BI15,BI17),MAX(BI11,BI15,BI17),BI11+BI15+BI17-MAX(BI11,BI15,BI17)))</f>
        <v>128</v>
      </c>
      <c r="BJ18" s="108">
        <f>BJ11+BJ15+BJ17</f>
        <v>139</v>
      </c>
      <c r="BK18" s="107">
        <f>BK11+BK15+BK17</f>
        <v>23851</v>
      </c>
      <c r="BL18" s="107">
        <f>ROUND(BK18/BJ18,0)</f>
        <v>172</v>
      </c>
      <c r="BM18" s="107">
        <f>MAX(BM11,BM15,BM17)</f>
        <v>279</v>
      </c>
      <c r="BN18" s="109">
        <f>IF(MIN(BN11,BN15,BN17)&gt;0,MIN(BN11,BN15,BN17),IF(BN11+BN15+BN17=MAX(BN11,BN15,BN17),MAX(BN11,BN15,BN17),BN11+BN15+BN17-MAX(BN11,BN15,BN17)))</f>
        <v>88</v>
      </c>
      <c r="BO18" s="108">
        <f>BO11+BO15+BO17</f>
        <v>153</v>
      </c>
      <c r="BP18" s="107">
        <f>BP11+BP15+BP17</f>
        <v>34315</v>
      </c>
      <c r="BQ18" s="107">
        <f>ROUND(BP18/BO18,0)</f>
        <v>224</v>
      </c>
      <c r="BR18" s="107">
        <f>MAX(BR11,BR15,BR17)</f>
        <v>362</v>
      </c>
      <c r="BS18" s="109">
        <f>IF(MIN(BS11,BS15,BS17)&gt;0,MIN(BS11,BS15,BS17),IF(BS11+BS15+BS17=MAX(BS11,BS15,BS17),MAX(BS11,BS15,BS17),BS11+BS15+BS17-MAX(BS11,BS15,BS17)))</f>
        <v>122</v>
      </c>
      <c r="BT18" s="108">
        <f>BT11+BT15+BT17</f>
        <v>159</v>
      </c>
      <c r="BU18" s="107">
        <f>BU11+BU15+BU17</f>
        <v>24991</v>
      </c>
      <c r="BV18" s="107">
        <f>ROUND(BU18/BT18,0)</f>
        <v>157</v>
      </c>
      <c r="BW18" s="107">
        <f>MAX(BW11,BW15,BW17)</f>
        <v>238</v>
      </c>
      <c r="BX18" s="109">
        <f>IF(MIN(BX11,BX15,BX17)&gt;0,MIN(BX11,BX15,BX17),IF(BX11+BX15+BX17=MAX(BX11,BX15,BX17),MAX(BX11,BX15,BX17),BX11+BX15+BX17-MAX(BX11,BX15,BX17)))</f>
        <v>116</v>
      </c>
      <c r="BY18" s="108">
        <f>BY11+BY15+BY17</f>
        <v>121</v>
      </c>
      <c r="BZ18" s="107">
        <f>BZ11+BZ15+BZ17</f>
        <v>40630</v>
      </c>
      <c r="CA18" s="107">
        <f>ROUND(BZ18/BY18,0)</f>
        <v>336</v>
      </c>
      <c r="CB18" s="107">
        <f>MAX(CB11,CB15,CB17)</f>
        <v>538</v>
      </c>
      <c r="CC18" s="109">
        <f>IF(MIN(CC11,CC15,CC17)&gt;0,MIN(CC11,CC15,CC17),IF(CC11+CC15+CC17=MAX(CC11,CC15,CC17),MAX(CC11,CC15,CC17),CC11+CC15+CC17-MAX(CC11,CC15,CC17)))</f>
        <v>168</v>
      </c>
      <c r="CD18" s="108">
        <f>CD11+CD15+CD17</f>
        <v>162</v>
      </c>
      <c r="CE18" s="107">
        <f>CE11+CE15+CE17</f>
        <v>41581</v>
      </c>
      <c r="CF18" s="107">
        <f>ROUND(CE18/CD18,0)</f>
        <v>257</v>
      </c>
      <c r="CG18" s="107">
        <f>MAX(CG11,CG15,CG17)</f>
        <v>518</v>
      </c>
      <c r="CH18" s="109">
        <f>IF(MIN(CH11,CH15,CH17)&gt;0,MIN(CH11,CH15,CH17),IF(CH11+CH15+CH17=MAX(CH11,CH15,CH17),MAX(CH11,CH15,CH17),CH11+CH15+CH17-MAX(CH11,CH15,CH17)))</f>
        <v>178</v>
      </c>
      <c r="CI18" s="108">
        <f>CI11+CI15+CI17</f>
        <v>158</v>
      </c>
      <c r="CJ18" s="107">
        <f>CJ11+CJ15+CJ17</f>
        <v>21799</v>
      </c>
      <c r="CK18" s="107">
        <f>ROUND(CJ18/CI18,0)</f>
        <v>138</v>
      </c>
      <c r="CL18" s="107">
        <f>MAX(CL11,CL15,CL17)</f>
        <v>160</v>
      </c>
      <c r="CM18" s="109">
        <f>IF(MIN(CM11,CM15,CM17)&gt;0,MIN(CM11,CM15,CM17),IF(CM11+CM15+CM17=MAX(CM11,CM15,CM17),MAX(CM11,CM15,CM17),CM11+CM15+CM17-MAX(CM11,CM15,CM17)))</f>
        <v>127</v>
      </c>
      <c r="CN18" s="106">
        <f>CN11+CN15+CN17</f>
        <v>0</v>
      </c>
      <c r="CO18" s="107">
        <f>CO11+CO15+CO17</f>
        <v>0</v>
      </c>
      <c r="CP18" s="107">
        <f>IF(CO18=CN18,"",ROUND(CO18/CN18,0))</f>
      </c>
      <c r="CQ18" s="107">
        <f>MAX(CQ11,CQ15,CQ17)</f>
        <v>0</v>
      </c>
      <c r="CR18" s="110">
        <f>IF(MIN(CR11,CR15,CR17)&gt;0,MIN(CR11,CR15,CR17),IF(CR11+CR15+CR17=MAX(CR11,CR15,CR17),MAX(CR11,CR15,CR17),CR11+CR15+CR17-MAX(CR11,CR15,CR17)))</f>
        <v>0</v>
      </c>
      <c r="CT18" s="26">
        <f t="shared" si="34"/>
        <v>59</v>
      </c>
      <c r="CU18" s="26">
        <f t="shared" si="35"/>
        <v>67</v>
      </c>
      <c r="CV18" s="26">
        <f t="shared" si="36"/>
        <v>1048</v>
      </c>
      <c r="CW18" s="26">
        <f t="shared" si="37"/>
        <v>710</v>
      </c>
      <c r="CX18" s="26">
        <f t="shared" si="38"/>
        <v>245</v>
      </c>
      <c r="CY18" s="26">
        <f t="shared" si="39"/>
        <v>107</v>
      </c>
      <c r="CZ18" s="26">
        <f t="shared" si="40"/>
        <v>171</v>
      </c>
      <c r="DA18" s="26">
        <f t="shared" si="41"/>
        <v>88</v>
      </c>
      <c r="DB18" s="26">
        <f t="shared" si="42"/>
        <v>148</v>
      </c>
      <c r="DC18" s="26">
        <f t="shared" si="43"/>
        <v>69</v>
      </c>
      <c r="DD18" s="26">
        <f t="shared" si="44"/>
        <v>136</v>
      </c>
      <c r="DE18" s="26">
        <f t="shared" si="45"/>
        <v>106</v>
      </c>
      <c r="DF18" s="26">
        <f t="shared" si="46"/>
        <v>299</v>
      </c>
      <c r="DG18" s="26">
        <f t="shared" si="47"/>
        <v>126</v>
      </c>
      <c r="DH18" s="26">
        <f t="shared" si="48"/>
        <v>159</v>
      </c>
      <c r="DI18" s="26">
        <f t="shared" si="49"/>
        <v>87</v>
      </c>
      <c r="DJ18" s="26">
        <f t="shared" si="50"/>
        <v>170</v>
      </c>
      <c r="DK18" s="26">
        <f t="shared" si="51"/>
        <v>199</v>
      </c>
      <c r="DL18" s="26">
        <f t="shared" si="52"/>
        <v>126</v>
      </c>
      <c r="DM18" s="26">
        <f t="shared" si="53"/>
        <v>70</v>
      </c>
      <c r="DN18" s="26">
        <f t="shared" si="54"/>
        <v>107</v>
      </c>
      <c r="DO18" s="26">
        <f t="shared" si="55"/>
        <v>84</v>
      </c>
      <c r="DP18" s="26">
        <f t="shared" si="56"/>
        <v>138</v>
      </c>
      <c r="DQ18" s="26">
        <f t="shared" si="57"/>
        <v>102</v>
      </c>
      <c r="DR18" s="26">
        <f t="shared" si="58"/>
        <v>81</v>
      </c>
      <c r="DS18" s="26">
        <f t="shared" si="59"/>
        <v>41</v>
      </c>
      <c r="DT18" s="26">
        <f t="shared" si="60"/>
        <v>202</v>
      </c>
      <c r="DU18" s="26">
        <f t="shared" si="61"/>
        <v>168</v>
      </c>
      <c r="DV18" s="26">
        <f t="shared" si="62"/>
        <v>261</v>
      </c>
      <c r="DW18" s="27">
        <f t="shared" si="63"/>
        <v>79</v>
      </c>
      <c r="DX18" s="27">
        <f t="shared" si="64"/>
        <v>22</v>
      </c>
      <c r="DY18" s="27">
        <f t="shared" si="65"/>
        <v>11</v>
      </c>
      <c r="DZ18" s="27" t="e">
        <f t="shared" si="66"/>
        <v>#VALUE!</v>
      </c>
      <c r="EA18" s="27" t="e">
        <f t="shared" si="67"/>
        <v>#VALUE!</v>
      </c>
    </row>
    <row r="19" ht="19.5" customHeight="1">
      <c r="B19" s="33">
        <f>COUNT(B16:B16,B12:B14,B6:B10)</f>
        <v>9</v>
      </c>
    </row>
    <row r="28" ht="19.5" customHeight="1">
      <c r="CL28" s="34"/>
    </row>
  </sheetData>
  <sheetProtection/>
  <mergeCells count="27">
    <mergeCell ref="AF1:BI1"/>
    <mergeCell ref="BJ1:CM1"/>
    <mergeCell ref="AB2:AC2"/>
    <mergeCell ref="AD2:AE2"/>
    <mergeCell ref="A1:AE1"/>
    <mergeCell ref="CQ2:CR2"/>
    <mergeCell ref="CL2:CP2"/>
    <mergeCell ref="BQ2:BR2"/>
    <mergeCell ref="BY3:CC3"/>
    <mergeCell ref="CD3:CH3"/>
    <mergeCell ref="CI3:CM3"/>
    <mergeCell ref="CN3:CR3"/>
    <mergeCell ref="AA3:AE3"/>
    <mergeCell ref="AF3:AJ3"/>
    <mergeCell ref="AK3:AO3"/>
    <mergeCell ref="BT3:BX3"/>
    <mergeCell ref="AP3:AT3"/>
    <mergeCell ref="BE3:BI3"/>
    <mergeCell ref="BJ3:BN3"/>
    <mergeCell ref="BO3:BS3"/>
    <mergeCell ref="AU3:AY3"/>
    <mergeCell ref="AZ3:BD3"/>
    <mergeCell ref="V3:Z3"/>
    <mergeCell ref="B3:F3"/>
    <mergeCell ref="G3:K3"/>
    <mergeCell ref="L3:P3"/>
    <mergeCell ref="Q3:U3"/>
  </mergeCells>
  <printOptions horizontalCentered="1"/>
  <pageMargins left="0.2" right="0.21" top="0.82" bottom="0.51" header="0.81" footer="0.5118110236220472"/>
  <pageSetup fitToWidth="3" horizontalDpi="600" verticalDpi="600" orientation="landscape" paperSize="9" scale="64" r:id="rId1"/>
  <colBreaks count="3" manualBreakCount="3">
    <brk id="31" max="20" man="1"/>
    <brk id="61" max="20" man="1"/>
    <brk id="91" max="20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E67"/>
  <sheetViews>
    <sheetView zoomScale="120" zoomScaleNormal="120" workbookViewId="0" topLeftCell="A1">
      <selection activeCell="I13" sqref="I13"/>
    </sheetView>
  </sheetViews>
  <sheetFormatPr defaultColWidth="8.796875" defaultRowHeight="14.25"/>
  <cols>
    <col min="1" max="1" width="16.3984375" style="10" bestFit="1" customWidth="1"/>
    <col min="2" max="2" width="6" style="10" customWidth="1"/>
    <col min="3" max="3" width="8.5" style="10" bestFit="1" customWidth="1"/>
    <col min="4" max="4" width="6.09765625" style="10" bestFit="1" customWidth="1"/>
    <col min="5" max="6" width="6.5" style="10" bestFit="1" customWidth="1"/>
    <col min="7" max="7" width="6" style="10" bestFit="1" customWidth="1"/>
    <col min="8" max="8" width="7.5" style="10" bestFit="1" customWidth="1"/>
    <col min="9" max="9" width="5.59765625" style="10" bestFit="1" customWidth="1"/>
    <col min="10" max="10" width="6.5" style="10" customWidth="1"/>
    <col min="11" max="11" width="7" style="10" bestFit="1" customWidth="1"/>
    <col min="12" max="12" width="5.59765625" style="10" bestFit="1" customWidth="1"/>
    <col min="13" max="13" width="7.5" style="10" bestFit="1" customWidth="1"/>
    <col min="14" max="15" width="5.59765625" style="10" bestFit="1" customWidth="1"/>
    <col min="16" max="16" width="6" style="10" bestFit="1" customWidth="1"/>
    <col min="17" max="17" width="5.59765625" style="10" bestFit="1" customWidth="1"/>
    <col min="18" max="18" width="7.5" style="10" bestFit="1" customWidth="1"/>
    <col min="19" max="19" width="6.09765625" style="10" bestFit="1" customWidth="1"/>
    <col min="20" max="20" width="6" style="10" bestFit="1" customWidth="1"/>
    <col min="21" max="21" width="6.09765625" style="10" bestFit="1" customWidth="1"/>
    <col min="22" max="22" width="5.59765625" style="10" bestFit="1" customWidth="1"/>
    <col min="23" max="23" width="7.5" style="10" bestFit="1" customWidth="1"/>
    <col min="24" max="24" width="6.09765625" style="10" bestFit="1" customWidth="1"/>
    <col min="25" max="26" width="6" style="10" bestFit="1" customWidth="1"/>
    <col min="27" max="27" width="10" style="10" bestFit="1" customWidth="1"/>
    <col min="28" max="30" width="9" style="10" customWidth="1"/>
    <col min="31" max="31" width="9" style="145" customWidth="1"/>
    <col min="32" max="16384" width="9" style="10" customWidth="1"/>
  </cols>
  <sheetData>
    <row r="1" spans="1:8" ht="13.5">
      <c r="A1" s="33"/>
      <c r="B1" s="33"/>
      <c r="C1" s="33"/>
      <c r="D1" s="33"/>
      <c r="E1" s="33"/>
      <c r="F1" s="33"/>
      <c r="G1" s="33"/>
      <c r="H1" s="33"/>
    </row>
    <row r="2" spans="1:31" s="143" customFormat="1" ht="14.25" thickBot="1">
      <c r="A2" s="33"/>
      <c r="B2" s="230" t="s">
        <v>20</v>
      </c>
      <c r="C2" s="230"/>
      <c r="D2" s="33"/>
      <c r="E2" s="33"/>
      <c r="F2" s="33"/>
      <c r="G2" s="230" t="s">
        <v>21</v>
      </c>
      <c r="H2" s="230"/>
      <c r="I2" s="10"/>
      <c r="J2" s="10"/>
      <c r="K2" s="10"/>
      <c r="L2" s="227" t="s">
        <v>22</v>
      </c>
      <c r="M2" s="227"/>
      <c r="N2" s="10"/>
      <c r="O2" s="10"/>
      <c r="P2" s="10"/>
      <c r="Q2" s="227" t="s">
        <v>23</v>
      </c>
      <c r="R2" s="227"/>
      <c r="S2" s="10"/>
      <c r="T2" s="10"/>
      <c r="U2" s="10"/>
      <c r="V2" s="227" t="s">
        <v>24</v>
      </c>
      <c r="W2" s="227"/>
      <c r="X2" s="10"/>
      <c r="Y2" s="10"/>
      <c r="Z2" s="10"/>
      <c r="AE2" s="144"/>
    </row>
    <row r="3" spans="1:26" ht="13.5">
      <c r="A3" s="176"/>
      <c r="B3" s="173" t="s">
        <v>107</v>
      </c>
      <c r="C3" s="148" t="s">
        <v>52</v>
      </c>
      <c r="D3" s="148" t="s">
        <v>47</v>
      </c>
      <c r="E3" s="148" t="s">
        <v>54</v>
      </c>
      <c r="F3" s="149" t="s">
        <v>19</v>
      </c>
      <c r="G3" s="188" t="s">
        <v>108</v>
      </c>
      <c r="H3" s="148" t="s">
        <v>52</v>
      </c>
      <c r="I3" s="148" t="s">
        <v>47</v>
      </c>
      <c r="J3" s="148" t="s">
        <v>54</v>
      </c>
      <c r="K3" s="150" t="s">
        <v>19</v>
      </c>
      <c r="L3" s="173" t="s">
        <v>108</v>
      </c>
      <c r="M3" s="148" t="s">
        <v>52</v>
      </c>
      <c r="N3" s="148" t="s">
        <v>47</v>
      </c>
      <c r="O3" s="148" t="s">
        <v>54</v>
      </c>
      <c r="P3" s="149" t="s">
        <v>19</v>
      </c>
      <c r="Q3" s="188" t="s">
        <v>108</v>
      </c>
      <c r="R3" s="148" t="s">
        <v>52</v>
      </c>
      <c r="S3" s="148" t="s">
        <v>47</v>
      </c>
      <c r="T3" s="148" t="s">
        <v>54</v>
      </c>
      <c r="U3" s="150" t="s">
        <v>19</v>
      </c>
      <c r="V3" s="173" t="s">
        <v>108</v>
      </c>
      <c r="W3" s="148" t="s">
        <v>52</v>
      </c>
      <c r="X3" s="148" t="s">
        <v>47</v>
      </c>
      <c r="Y3" s="148" t="s">
        <v>54</v>
      </c>
      <c r="Z3" s="174" t="s">
        <v>19</v>
      </c>
    </row>
    <row r="4" spans="1:26" ht="14.25" thickBot="1">
      <c r="A4" s="177"/>
      <c r="B4" s="175" t="s">
        <v>67</v>
      </c>
      <c r="C4" s="128" t="s">
        <v>53</v>
      </c>
      <c r="D4" s="128"/>
      <c r="E4" s="129"/>
      <c r="F4" s="151"/>
      <c r="G4" s="189" t="s">
        <v>67</v>
      </c>
      <c r="H4" s="128" t="s">
        <v>53</v>
      </c>
      <c r="I4" s="128"/>
      <c r="J4" s="129"/>
      <c r="K4" s="152"/>
      <c r="L4" s="175" t="s">
        <v>67</v>
      </c>
      <c r="M4" s="128" t="s">
        <v>53</v>
      </c>
      <c r="N4" s="128"/>
      <c r="O4" s="129"/>
      <c r="P4" s="151"/>
      <c r="Q4" s="189" t="s">
        <v>67</v>
      </c>
      <c r="R4" s="128" t="s">
        <v>53</v>
      </c>
      <c r="S4" s="128"/>
      <c r="T4" s="129"/>
      <c r="U4" s="152"/>
      <c r="V4" s="175" t="s">
        <v>67</v>
      </c>
      <c r="W4" s="128" t="s">
        <v>53</v>
      </c>
      <c r="X4" s="128"/>
      <c r="Y4" s="129"/>
      <c r="Z4" s="130"/>
    </row>
    <row r="5" spans="1:26" ht="14.25" thickTop="1">
      <c r="A5" s="178" t="s">
        <v>48</v>
      </c>
      <c r="B5" s="190">
        <v>11</v>
      </c>
      <c r="C5" s="191">
        <v>1893</v>
      </c>
      <c r="D5" s="192">
        <v>172.0909090909091</v>
      </c>
      <c r="E5" s="192">
        <v>205</v>
      </c>
      <c r="F5" s="193">
        <v>141</v>
      </c>
      <c r="G5" s="153">
        <v>5</v>
      </c>
      <c r="H5" s="132">
        <v>837</v>
      </c>
      <c r="I5" s="133">
        <v>167.4</v>
      </c>
      <c r="J5" s="132">
        <v>184</v>
      </c>
      <c r="K5" s="154">
        <v>156</v>
      </c>
      <c r="L5" s="131">
        <v>9</v>
      </c>
      <c r="M5" s="132">
        <v>1338</v>
      </c>
      <c r="N5" s="133">
        <v>148.66666666666666</v>
      </c>
      <c r="O5" s="132">
        <v>159</v>
      </c>
      <c r="P5" s="155">
        <v>127</v>
      </c>
      <c r="Q5" s="194">
        <v>15</v>
      </c>
      <c r="R5" s="191">
        <v>2299</v>
      </c>
      <c r="S5" s="192">
        <v>153.26666666666668</v>
      </c>
      <c r="T5" s="192">
        <v>172</v>
      </c>
      <c r="U5" s="195">
        <v>139</v>
      </c>
      <c r="V5" s="131">
        <v>24</v>
      </c>
      <c r="W5" s="132">
        <v>3906</v>
      </c>
      <c r="X5" s="133">
        <v>162.75</v>
      </c>
      <c r="Y5" s="132">
        <v>216</v>
      </c>
      <c r="Z5" s="134">
        <v>131</v>
      </c>
    </row>
    <row r="6" spans="1:26" ht="13.5">
      <c r="A6" s="179" t="s">
        <v>49</v>
      </c>
      <c r="B6" s="196">
        <v>12</v>
      </c>
      <c r="C6" s="197">
        <v>24451</v>
      </c>
      <c r="D6" s="198">
        <v>2037.5833333333333</v>
      </c>
      <c r="E6" s="198">
        <v>2500</v>
      </c>
      <c r="F6" s="199">
        <v>1535</v>
      </c>
      <c r="G6" s="156">
        <v>5</v>
      </c>
      <c r="H6" s="136">
        <v>10772</v>
      </c>
      <c r="I6" s="117">
        <v>2154.4</v>
      </c>
      <c r="J6" s="136">
        <v>2938</v>
      </c>
      <c r="K6" s="157">
        <v>1706</v>
      </c>
      <c r="L6" s="135">
        <v>9</v>
      </c>
      <c r="M6" s="136">
        <v>14417</v>
      </c>
      <c r="N6" s="117">
        <v>1601.888888888889</v>
      </c>
      <c r="O6" s="136">
        <v>1814</v>
      </c>
      <c r="P6" s="158">
        <v>1380</v>
      </c>
      <c r="Q6" s="200">
        <v>16</v>
      </c>
      <c r="R6" s="197">
        <v>29219</v>
      </c>
      <c r="S6" s="198">
        <v>1826.1875</v>
      </c>
      <c r="T6" s="198">
        <v>2180</v>
      </c>
      <c r="U6" s="201">
        <v>1491</v>
      </c>
      <c r="V6" s="135">
        <v>25</v>
      </c>
      <c r="W6" s="136">
        <v>48130</v>
      </c>
      <c r="X6" s="117">
        <v>1925.2</v>
      </c>
      <c r="Y6" s="136">
        <v>2700</v>
      </c>
      <c r="Z6" s="137">
        <v>1404</v>
      </c>
    </row>
    <row r="7" spans="1:26" ht="13.5">
      <c r="A7" s="179" t="s">
        <v>63</v>
      </c>
      <c r="B7" s="196">
        <v>14</v>
      </c>
      <c r="C7" s="197">
        <v>4242</v>
      </c>
      <c r="D7" s="198">
        <v>303</v>
      </c>
      <c r="E7" s="198">
        <v>375</v>
      </c>
      <c r="F7" s="199">
        <v>200</v>
      </c>
      <c r="G7" s="156">
        <v>3</v>
      </c>
      <c r="H7" s="136">
        <v>845</v>
      </c>
      <c r="I7" s="117">
        <v>281.6666666666667</v>
      </c>
      <c r="J7" s="136">
        <v>331</v>
      </c>
      <c r="K7" s="157">
        <v>257</v>
      </c>
      <c r="L7" s="135">
        <v>9</v>
      </c>
      <c r="M7" s="136">
        <v>2236</v>
      </c>
      <c r="N7" s="117">
        <v>248.44444444444446</v>
      </c>
      <c r="O7" s="136">
        <v>321</v>
      </c>
      <c r="P7" s="158">
        <v>193</v>
      </c>
      <c r="Q7" s="200">
        <v>15</v>
      </c>
      <c r="R7" s="197">
        <v>4346</v>
      </c>
      <c r="S7" s="198">
        <v>289.73333333333335</v>
      </c>
      <c r="T7" s="198">
        <v>486</v>
      </c>
      <c r="U7" s="201">
        <v>204</v>
      </c>
      <c r="V7" s="135">
        <v>23</v>
      </c>
      <c r="W7" s="136">
        <v>6683</v>
      </c>
      <c r="X7" s="117">
        <v>290.5652173913044</v>
      </c>
      <c r="Y7" s="136">
        <v>481</v>
      </c>
      <c r="Z7" s="137">
        <v>189</v>
      </c>
    </row>
    <row r="8" spans="1:26" ht="13.5">
      <c r="A8" s="179" t="s">
        <v>64</v>
      </c>
      <c r="B8" s="196">
        <v>12</v>
      </c>
      <c r="C8" s="197">
        <v>3040</v>
      </c>
      <c r="D8" s="198">
        <v>253.33333333333334</v>
      </c>
      <c r="E8" s="198">
        <v>307</v>
      </c>
      <c r="F8" s="199">
        <v>205</v>
      </c>
      <c r="G8" s="156">
        <v>4</v>
      </c>
      <c r="H8" s="136">
        <v>994</v>
      </c>
      <c r="I8" s="117">
        <v>248.5</v>
      </c>
      <c r="J8" s="136">
        <v>306</v>
      </c>
      <c r="K8" s="157">
        <v>205</v>
      </c>
      <c r="L8" s="135">
        <v>9</v>
      </c>
      <c r="M8" s="136">
        <v>2109</v>
      </c>
      <c r="N8" s="117">
        <v>234.33333333333334</v>
      </c>
      <c r="O8" s="136">
        <v>311</v>
      </c>
      <c r="P8" s="158">
        <v>170</v>
      </c>
      <c r="Q8" s="200">
        <v>16</v>
      </c>
      <c r="R8" s="197">
        <v>3544</v>
      </c>
      <c r="S8" s="198">
        <v>221.5</v>
      </c>
      <c r="T8" s="198">
        <v>255</v>
      </c>
      <c r="U8" s="201">
        <v>192</v>
      </c>
      <c r="V8" s="135">
        <v>24</v>
      </c>
      <c r="W8" s="136">
        <v>5270</v>
      </c>
      <c r="X8" s="117">
        <v>219.58333333333334</v>
      </c>
      <c r="Y8" s="136">
        <v>316</v>
      </c>
      <c r="Z8" s="137">
        <v>170</v>
      </c>
    </row>
    <row r="9" spans="1:26" ht="13.5">
      <c r="A9" s="179" t="s">
        <v>50</v>
      </c>
      <c r="B9" s="196">
        <v>15</v>
      </c>
      <c r="C9" s="197">
        <v>3101</v>
      </c>
      <c r="D9" s="198">
        <v>206.73333333333332</v>
      </c>
      <c r="E9" s="198">
        <v>255</v>
      </c>
      <c r="F9" s="199">
        <v>172</v>
      </c>
      <c r="G9" s="156">
        <v>6</v>
      </c>
      <c r="H9" s="136">
        <v>1406</v>
      </c>
      <c r="I9" s="117">
        <v>234.33333333333334</v>
      </c>
      <c r="J9" s="136">
        <v>300</v>
      </c>
      <c r="K9" s="157">
        <v>203</v>
      </c>
      <c r="L9" s="135">
        <v>9</v>
      </c>
      <c r="M9" s="136">
        <v>1752</v>
      </c>
      <c r="N9" s="117">
        <v>194.66666666666666</v>
      </c>
      <c r="O9" s="136">
        <v>235</v>
      </c>
      <c r="P9" s="158">
        <v>131</v>
      </c>
      <c r="Q9" s="200">
        <v>16</v>
      </c>
      <c r="R9" s="197">
        <v>3212</v>
      </c>
      <c r="S9" s="198">
        <v>200.75</v>
      </c>
      <c r="T9" s="198">
        <v>235</v>
      </c>
      <c r="U9" s="201">
        <v>170</v>
      </c>
      <c r="V9" s="135">
        <v>26</v>
      </c>
      <c r="W9" s="136">
        <v>5499</v>
      </c>
      <c r="X9" s="117">
        <v>211.5</v>
      </c>
      <c r="Y9" s="136">
        <v>347</v>
      </c>
      <c r="Z9" s="137">
        <v>159</v>
      </c>
    </row>
    <row r="10" spans="1:26" ht="13.5">
      <c r="A10" s="179" t="s">
        <v>65</v>
      </c>
      <c r="B10" s="196">
        <v>14</v>
      </c>
      <c r="C10" s="197">
        <v>3756</v>
      </c>
      <c r="D10" s="198">
        <v>268.2857142857143</v>
      </c>
      <c r="E10" s="198">
        <v>390</v>
      </c>
      <c r="F10" s="199">
        <v>234</v>
      </c>
      <c r="G10" s="156">
        <v>6</v>
      </c>
      <c r="H10" s="136">
        <v>1937</v>
      </c>
      <c r="I10" s="117">
        <v>322.8333333333333</v>
      </c>
      <c r="J10" s="136">
        <v>385</v>
      </c>
      <c r="K10" s="157">
        <v>257</v>
      </c>
      <c r="L10" s="135">
        <v>9</v>
      </c>
      <c r="M10" s="136">
        <v>2359</v>
      </c>
      <c r="N10" s="117">
        <v>262.1111111111111</v>
      </c>
      <c r="O10" s="136">
        <v>374</v>
      </c>
      <c r="P10" s="158">
        <v>192</v>
      </c>
      <c r="Q10" s="200">
        <v>16</v>
      </c>
      <c r="R10" s="197">
        <v>4020</v>
      </c>
      <c r="S10" s="198">
        <v>251.25</v>
      </c>
      <c r="T10" s="198">
        <v>286</v>
      </c>
      <c r="U10" s="201">
        <v>192</v>
      </c>
      <c r="V10" s="135">
        <v>24</v>
      </c>
      <c r="W10" s="136">
        <v>6535</v>
      </c>
      <c r="X10" s="117">
        <v>272.2916666666667</v>
      </c>
      <c r="Y10" s="136">
        <v>397</v>
      </c>
      <c r="Z10" s="137">
        <v>192</v>
      </c>
    </row>
    <row r="11" spans="1:26" ht="13.5">
      <c r="A11" s="179" t="s">
        <v>51</v>
      </c>
      <c r="B11" s="196">
        <v>12</v>
      </c>
      <c r="C11" s="197">
        <v>4599</v>
      </c>
      <c r="D11" s="198">
        <v>383.25</v>
      </c>
      <c r="E11" s="198">
        <v>588</v>
      </c>
      <c r="F11" s="199">
        <v>213</v>
      </c>
      <c r="G11" s="156">
        <v>5</v>
      </c>
      <c r="H11" s="136">
        <v>1748</v>
      </c>
      <c r="I11" s="117">
        <v>349.6</v>
      </c>
      <c r="J11" s="136">
        <v>422</v>
      </c>
      <c r="K11" s="157">
        <v>246</v>
      </c>
      <c r="L11" s="135">
        <v>9</v>
      </c>
      <c r="M11" s="136">
        <v>3152</v>
      </c>
      <c r="N11" s="117">
        <v>350.22222222222223</v>
      </c>
      <c r="O11" s="136">
        <v>595</v>
      </c>
      <c r="P11" s="158">
        <v>213</v>
      </c>
      <c r="Q11" s="200">
        <v>14</v>
      </c>
      <c r="R11" s="197">
        <v>4484</v>
      </c>
      <c r="S11" s="198">
        <v>320.2857142857143</v>
      </c>
      <c r="T11" s="198">
        <v>410</v>
      </c>
      <c r="U11" s="201">
        <v>199</v>
      </c>
      <c r="V11" s="135">
        <v>23</v>
      </c>
      <c r="W11" s="136">
        <v>7301</v>
      </c>
      <c r="X11" s="117">
        <v>317.4347826086956</v>
      </c>
      <c r="Y11" s="136">
        <v>624</v>
      </c>
      <c r="Z11" s="137">
        <v>201</v>
      </c>
    </row>
    <row r="12" spans="1:26" ht="13.5">
      <c r="A12" s="179" t="s">
        <v>66</v>
      </c>
      <c r="B12" s="196">
        <v>14</v>
      </c>
      <c r="C12" s="197">
        <v>3902</v>
      </c>
      <c r="D12" s="198">
        <v>278.7142857142857</v>
      </c>
      <c r="E12" s="198">
        <v>380</v>
      </c>
      <c r="F12" s="199">
        <v>192</v>
      </c>
      <c r="G12" s="156">
        <v>3</v>
      </c>
      <c r="H12" s="136">
        <v>923</v>
      </c>
      <c r="I12" s="117">
        <v>307.6666666666667</v>
      </c>
      <c r="J12" s="136">
        <v>409</v>
      </c>
      <c r="K12" s="157">
        <v>257</v>
      </c>
      <c r="L12" s="135">
        <v>8</v>
      </c>
      <c r="M12" s="136">
        <v>2092</v>
      </c>
      <c r="N12" s="117">
        <v>261.5</v>
      </c>
      <c r="O12" s="136">
        <v>338</v>
      </c>
      <c r="P12" s="158">
        <v>228</v>
      </c>
      <c r="Q12" s="200">
        <v>15</v>
      </c>
      <c r="R12" s="197">
        <v>4136</v>
      </c>
      <c r="S12" s="198">
        <v>275.73333333333335</v>
      </c>
      <c r="T12" s="198">
        <v>338</v>
      </c>
      <c r="U12" s="201">
        <v>192</v>
      </c>
      <c r="V12" s="135">
        <v>21</v>
      </c>
      <c r="W12" s="136">
        <v>5901</v>
      </c>
      <c r="X12" s="117">
        <v>281</v>
      </c>
      <c r="Y12" s="136">
        <v>428</v>
      </c>
      <c r="Z12" s="137">
        <v>182</v>
      </c>
    </row>
    <row r="13" spans="1:26" ht="13.5">
      <c r="A13" s="179" t="s">
        <v>93</v>
      </c>
      <c r="B13" s="196">
        <v>11</v>
      </c>
      <c r="C13" s="197">
        <v>2571</v>
      </c>
      <c r="D13" s="198">
        <v>233.72727272727272</v>
      </c>
      <c r="E13" s="198">
        <v>275</v>
      </c>
      <c r="F13" s="199">
        <v>149</v>
      </c>
      <c r="G13" s="156">
        <v>4</v>
      </c>
      <c r="H13" s="136">
        <v>1015</v>
      </c>
      <c r="I13" s="117">
        <v>253.75</v>
      </c>
      <c r="J13" s="136">
        <v>291</v>
      </c>
      <c r="K13" s="157">
        <v>224</v>
      </c>
      <c r="L13" s="135">
        <v>9</v>
      </c>
      <c r="M13" s="136">
        <v>2134</v>
      </c>
      <c r="N13" s="117">
        <v>237.11111111111111</v>
      </c>
      <c r="O13" s="136">
        <v>286</v>
      </c>
      <c r="P13" s="158">
        <v>203</v>
      </c>
      <c r="Q13" s="200">
        <v>16</v>
      </c>
      <c r="R13" s="197">
        <v>3387</v>
      </c>
      <c r="S13" s="198">
        <v>211.6875</v>
      </c>
      <c r="T13" s="198">
        <v>257</v>
      </c>
      <c r="U13" s="201">
        <v>27</v>
      </c>
      <c r="V13" s="135">
        <v>24</v>
      </c>
      <c r="W13" s="136">
        <v>5789</v>
      </c>
      <c r="X13" s="117">
        <v>241.20833333333334</v>
      </c>
      <c r="Y13" s="136">
        <v>396</v>
      </c>
      <c r="Z13" s="137">
        <v>155</v>
      </c>
    </row>
    <row r="14" spans="1:26" ht="13.5">
      <c r="A14" s="179" t="s">
        <v>109</v>
      </c>
      <c r="B14" s="196">
        <v>14</v>
      </c>
      <c r="C14" s="197">
        <v>3785</v>
      </c>
      <c r="D14" s="198">
        <v>270.35714285714283</v>
      </c>
      <c r="E14" s="198">
        <v>429</v>
      </c>
      <c r="F14" s="199">
        <v>195</v>
      </c>
      <c r="G14" s="156">
        <v>6</v>
      </c>
      <c r="H14" s="136">
        <v>1618</v>
      </c>
      <c r="I14" s="117">
        <v>269.6666666666667</v>
      </c>
      <c r="J14" s="136">
        <v>321</v>
      </c>
      <c r="K14" s="157">
        <v>130</v>
      </c>
      <c r="L14" s="135">
        <v>9</v>
      </c>
      <c r="M14" s="136">
        <v>2380</v>
      </c>
      <c r="N14" s="117">
        <v>264.44444444444446</v>
      </c>
      <c r="O14" s="136">
        <v>321</v>
      </c>
      <c r="P14" s="158">
        <v>198</v>
      </c>
      <c r="Q14" s="200">
        <v>16</v>
      </c>
      <c r="R14" s="197">
        <v>4022</v>
      </c>
      <c r="S14" s="198">
        <v>251.375</v>
      </c>
      <c r="T14" s="198">
        <v>322</v>
      </c>
      <c r="U14" s="201">
        <v>170</v>
      </c>
      <c r="V14" s="135">
        <v>21</v>
      </c>
      <c r="W14" s="136">
        <v>5698</v>
      </c>
      <c r="X14" s="117">
        <v>271.3333333333333</v>
      </c>
      <c r="Y14" s="136">
        <v>430</v>
      </c>
      <c r="Z14" s="137">
        <v>162</v>
      </c>
    </row>
    <row r="15" spans="1:26" ht="13.5">
      <c r="A15" s="179" t="s">
        <v>94</v>
      </c>
      <c r="B15" s="196">
        <v>13</v>
      </c>
      <c r="C15" s="197">
        <v>3289</v>
      </c>
      <c r="D15" s="198">
        <v>253</v>
      </c>
      <c r="E15" s="198">
        <v>378</v>
      </c>
      <c r="F15" s="199">
        <v>140</v>
      </c>
      <c r="G15" s="156">
        <v>6</v>
      </c>
      <c r="H15" s="136">
        <v>1452</v>
      </c>
      <c r="I15" s="117">
        <v>242</v>
      </c>
      <c r="J15" s="136">
        <v>300</v>
      </c>
      <c r="K15" s="157">
        <v>180</v>
      </c>
      <c r="L15" s="135">
        <v>7</v>
      </c>
      <c r="M15" s="136">
        <v>1370</v>
      </c>
      <c r="N15" s="117">
        <v>195.71428571428572</v>
      </c>
      <c r="O15" s="136">
        <v>215</v>
      </c>
      <c r="P15" s="158">
        <v>138</v>
      </c>
      <c r="Q15" s="200">
        <v>15</v>
      </c>
      <c r="R15" s="197">
        <v>3539</v>
      </c>
      <c r="S15" s="198">
        <v>235.93333333333334</v>
      </c>
      <c r="T15" s="198">
        <v>321</v>
      </c>
      <c r="U15" s="201">
        <v>167</v>
      </c>
      <c r="V15" s="135">
        <v>23</v>
      </c>
      <c r="W15" s="136">
        <v>4908</v>
      </c>
      <c r="X15" s="117">
        <v>213.3913043478261</v>
      </c>
      <c r="Y15" s="136">
        <v>298</v>
      </c>
      <c r="Z15" s="137">
        <v>108</v>
      </c>
    </row>
    <row r="16" spans="1:26" ht="13.5">
      <c r="A16" s="179" t="s">
        <v>95</v>
      </c>
      <c r="B16" s="196">
        <v>13</v>
      </c>
      <c r="C16" s="197">
        <v>3009</v>
      </c>
      <c r="D16" s="198">
        <v>231.46153846153845</v>
      </c>
      <c r="E16" s="198">
        <v>280</v>
      </c>
      <c r="F16" s="199">
        <v>192</v>
      </c>
      <c r="G16" s="156">
        <v>6</v>
      </c>
      <c r="H16" s="136">
        <v>1317</v>
      </c>
      <c r="I16" s="117">
        <v>219.5</v>
      </c>
      <c r="J16" s="136">
        <v>260</v>
      </c>
      <c r="K16" s="157">
        <v>189</v>
      </c>
      <c r="L16" s="135">
        <v>9</v>
      </c>
      <c r="M16" s="136">
        <v>1668</v>
      </c>
      <c r="N16" s="117">
        <v>185.33333333333334</v>
      </c>
      <c r="O16" s="136">
        <v>226</v>
      </c>
      <c r="P16" s="158">
        <v>159</v>
      </c>
      <c r="Q16" s="200">
        <v>14</v>
      </c>
      <c r="R16" s="197">
        <v>2754</v>
      </c>
      <c r="S16" s="198">
        <v>196.71428571428572</v>
      </c>
      <c r="T16" s="198">
        <v>225</v>
      </c>
      <c r="U16" s="201">
        <v>162</v>
      </c>
      <c r="V16" s="135">
        <v>26</v>
      </c>
      <c r="W16" s="136">
        <v>5432</v>
      </c>
      <c r="X16" s="117">
        <v>208.92307692307693</v>
      </c>
      <c r="Y16" s="136">
        <v>324</v>
      </c>
      <c r="Z16" s="137">
        <v>150</v>
      </c>
    </row>
    <row r="17" spans="1:26" ht="13.5">
      <c r="A17" s="179" t="s">
        <v>96</v>
      </c>
      <c r="B17" s="196">
        <v>9</v>
      </c>
      <c r="C17" s="197">
        <v>1438</v>
      </c>
      <c r="D17" s="198">
        <v>159.77777777777777</v>
      </c>
      <c r="E17" s="198">
        <v>203</v>
      </c>
      <c r="F17" s="199">
        <v>138</v>
      </c>
      <c r="G17" s="156">
        <v>6</v>
      </c>
      <c r="H17" s="136">
        <v>1020</v>
      </c>
      <c r="I17" s="117">
        <v>170</v>
      </c>
      <c r="J17" s="136">
        <v>190</v>
      </c>
      <c r="K17" s="157">
        <v>128</v>
      </c>
      <c r="L17" s="135">
        <v>8</v>
      </c>
      <c r="M17" s="136">
        <v>1407</v>
      </c>
      <c r="N17" s="117">
        <v>175.875</v>
      </c>
      <c r="O17" s="136">
        <v>232</v>
      </c>
      <c r="P17" s="158">
        <v>116</v>
      </c>
      <c r="Q17" s="200">
        <v>15</v>
      </c>
      <c r="R17" s="197">
        <v>2730</v>
      </c>
      <c r="S17" s="198">
        <v>182</v>
      </c>
      <c r="T17" s="198">
        <v>279</v>
      </c>
      <c r="U17" s="201">
        <v>138</v>
      </c>
      <c r="V17" s="135">
        <v>15</v>
      </c>
      <c r="W17" s="136">
        <v>2403</v>
      </c>
      <c r="X17" s="117">
        <v>160.2</v>
      </c>
      <c r="Y17" s="136">
        <v>235</v>
      </c>
      <c r="Z17" s="137">
        <v>88</v>
      </c>
    </row>
    <row r="18" spans="1:26" ht="13.5">
      <c r="A18" s="179" t="s">
        <v>97</v>
      </c>
      <c r="B18" s="196">
        <v>12</v>
      </c>
      <c r="C18" s="197">
        <v>2911</v>
      </c>
      <c r="D18" s="198">
        <v>242.58333333333334</v>
      </c>
      <c r="E18" s="198">
        <v>267</v>
      </c>
      <c r="F18" s="199">
        <v>200</v>
      </c>
      <c r="G18" s="156">
        <v>6</v>
      </c>
      <c r="H18" s="136">
        <v>1403</v>
      </c>
      <c r="I18" s="117">
        <v>233.83333333333334</v>
      </c>
      <c r="J18" s="136">
        <v>245</v>
      </c>
      <c r="K18" s="157">
        <v>214</v>
      </c>
      <c r="L18" s="135">
        <v>7</v>
      </c>
      <c r="M18" s="136">
        <v>1554</v>
      </c>
      <c r="N18" s="117">
        <v>222</v>
      </c>
      <c r="O18" s="136">
        <v>257</v>
      </c>
      <c r="P18" s="158">
        <v>170</v>
      </c>
      <c r="Q18" s="200">
        <v>16</v>
      </c>
      <c r="R18" s="197">
        <v>3584</v>
      </c>
      <c r="S18" s="198">
        <v>224</v>
      </c>
      <c r="T18" s="198">
        <v>268</v>
      </c>
      <c r="U18" s="201">
        <v>143</v>
      </c>
      <c r="V18" s="135">
        <v>21</v>
      </c>
      <c r="W18" s="136">
        <v>4876</v>
      </c>
      <c r="X18" s="117">
        <v>232.1904761904762</v>
      </c>
      <c r="Y18" s="136">
        <v>267</v>
      </c>
      <c r="Z18" s="137">
        <v>169</v>
      </c>
    </row>
    <row r="19" spans="1:26" ht="13.5">
      <c r="A19" s="179" t="s">
        <v>98</v>
      </c>
      <c r="B19" s="196">
        <v>13</v>
      </c>
      <c r="C19" s="197">
        <v>2010</v>
      </c>
      <c r="D19" s="198">
        <v>154.6153846153846</v>
      </c>
      <c r="E19" s="198">
        <v>198</v>
      </c>
      <c r="F19" s="199">
        <v>116</v>
      </c>
      <c r="G19" s="156">
        <v>6</v>
      </c>
      <c r="H19" s="136">
        <v>989</v>
      </c>
      <c r="I19" s="117">
        <v>164.83333333333334</v>
      </c>
      <c r="J19" s="136">
        <v>188</v>
      </c>
      <c r="K19" s="157">
        <v>130</v>
      </c>
      <c r="L19" s="135">
        <v>9</v>
      </c>
      <c r="M19" s="136">
        <v>1401</v>
      </c>
      <c r="N19" s="117">
        <v>155.66666666666666</v>
      </c>
      <c r="O19" s="136">
        <v>172</v>
      </c>
      <c r="P19" s="158">
        <v>138</v>
      </c>
      <c r="Q19" s="200">
        <v>15</v>
      </c>
      <c r="R19" s="197">
        <v>2236</v>
      </c>
      <c r="S19" s="198">
        <v>149.06666666666666</v>
      </c>
      <c r="T19" s="198">
        <v>192</v>
      </c>
      <c r="U19" s="201">
        <v>116</v>
      </c>
      <c r="V19" s="135">
        <v>24</v>
      </c>
      <c r="W19" s="136">
        <v>3826</v>
      </c>
      <c r="X19" s="117">
        <v>159.41666666666666</v>
      </c>
      <c r="Y19" s="136">
        <v>238</v>
      </c>
      <c r="Z19" s="137">
        <v>116</v>
      </c>
    </row>
    <row r="20" spans="1:26" ht="13.5">
      <c r="A20" s="180" t="s">
        <v>110</v>
      </c>
      <c r="B20" s="196">
        <v>12</v>
      </c>
      <c r="C20" s="197">
        <v>4365</v>
      </c>
      <c r="D20" s="198">
        <v>363.75</v>
      </c>
      <c r="E20" s="198">
        <v>510</v>
      </c>
      <c r="F20" s="199">
        <v>214</v>
      </c>
      <c r="G20" s="156">
        <v>4</v>
      </c>
      <c r="H20" s="136">
        <v>1395</v>
      </c>
      <c r="I20" s="117">
        <v>348.75</v>
      </c>
      <c r="J20" s="136">
        <v>388</v>
      </c>
      <c r="K20" s="157">
        <v>306</v>
      </c>
      <c r="L20" s="135">
        <v>8</v>
      </c>
      <c r="M20" s="136">
        <v>2998</v>
      </c>
      <c r="N20" s="117">
        <v>374.75</v>
      </c>
      <c r="O20" s="136">
        <v>461</v>
      </c>
      <c r="P20" s="158">
        <v>320</v>
      </c>
      <c r="Q20" s="200">
        <v>13</v>
      </c>
      <c r="R20" s="197">
        <v>3978</v>
      </c>
      <c r="S20" s="198">
        <v>306</v>
      </c>
      <c r="T20" s="198">
        <v>388</v>
      </c>
      <c r="U20" s="201">
        <v>210</v>
      </c>
      <c r="V20" s="135">
        <v>16</v>
      </c>
      <c r="W20" s="136">
        <v>5487</v>
      </c>
      <c r="X20" s="117">
        <v>342.9375</v>
      </c>
      <c r="Y20" s="136">
        <v>538</v>
      </c>
      <c r="Z20" s="137">
        <v>255</v>
      </c>
    </row>
    <row r="21" spans="1:26" ht="13.5">
      <c r="A21" s="181" t="s">
        <v>111</v>
      </c>
      <c r="B21" s="196">
        <v>14</v>
      </c>
      <c r="C21" s="197">
        <v>4065</v>
      </c>
      <c r="D21" s="198">
        <v>290.35714285714283</v>
      </c>
      <c r="E21" s="198">
        <v>420</v>
      </c>
      <c r="F21" s="199">
        <v>198</v>
      </c>
      <c r="G21" s="156">
        <v>5</v>
      </c>
      <c r="H21" s="136">
        <v>1577</v>
      </c>
      <c r="I21" s="117">
        <v>315.4</v>
      </c>
      <c r="J21" s="136">
        <v>480</v>
      </c>
      <c r="K21" s="157">
        <v>198</v>
      </c>
      <c r="L21" s="135">
        <v>9</v>
      </c>
      <c r="M21" s="136">
        <v>2097</v>
      </c>
      <c r="N21" s="117">
        <v>233</v>
      </c>
      <c r="O21" s="136">
        <v>311</v>
      </c>
      <c r="P21" s="158">
        <v>187</v>
      </c>
      <c r="Q21" s="200">
        <v>16</v>
      </c>
      <c r="R21" s="197">
        <v>4018</v>
      </c>
      <c r="S21" s="198">
        <v>251.125</v>
      </c>
      <c r="T21" s="198">
        <v>410</v>
      </c>
      <c r="U21" s="201">
        <v>198</v>
      </c>
      <c r="V21" s="135">
        <v>25</v>
      </c>
      <c r="W21" s="136">
        <v>6829</v>
      </c>
      <c r="X21" s="117">
        <v>273.16</v>
      </c>
      <c r="Y21" s="136">
        <v>518</v>
      </c>
      <c r="Z21" s="137">
        <v>187</v>
      </c>
    </row>
    <row r="22" spans="1:26" ht="13.5">
      <c r="A22" s="181" t="s">
        <v>112</v>
      </c>
      <c r="B22" s="196">
        <v>7</v>
      </c>
      <c r="C22" s="197">
        <v>1025</v>
      </c>
      <c r="D22" s="198">
        <v>146.42857142857142</v>
      </c>
      <c r="E22" s="198">
        <v>160</v>
      </c>
      <c r="F22" s="199">
        <v>142</v>
      </c>
      <c r="G22" s="156">
        <v>7</v>
      </c>
      <c r="H22" s="136">
        <v>1062</v>
      </c>
      <c r="I22" s="117">
        <v>151.71428571428572</v>
      </c>
      <c r="J22" s="136">
        <v>155</v>
      </c>
      <c r="K22" s="157">
        <v>148</v>
      </c>
      <c r="L22" s="135">
        <v>8</v>
      </c>
      <c r="M22" s="136">
        <v>1103</v>
      </c>
      <c r="N22" s="117">
        <v>137.875</v>
      </c>
      <c r="O22" s="136">
        <v>142</v>
      </c>
      <c r="P22" s="158">
        <v>134</v>
      </c>
      <c r="Q22" s="200">
        <v>15</v>
      </c>
      <c r="R22" s="197">
        <v>2013</v>
      </c>
      <c r="S22" s="198">
        <v>134.2</v>
      </c>
      <c r="T22" s="198">
        <v>139</v>
      </c>
      <c r="U22" s="201">
        <v>128</v>
      </c>
      <c r="V22" s="135">
        <v>23</v>
      </c>
      <c r="W22" s="136">
        <v>3092</v>
      </c>
      <c r="X22" s="117">
        <v>134.43478260869566</v>
      </c>
      <c r="Y22" s="136">
        <v>149</v>
      </c>
      <c r="Z22" s="137">
        <v>127</v>
      </c>
    </row>
    <row r="23" spans="1:26" ht="14.25" thickBot="1">
      <c r="A23" s="182" t="s">
        <v>99</v>
      </c>
      <c r="B23" s="159" t="s">
        <v>101</v>
      </c>
      <c r="C23" s="160" t="s">
        <v>101</v>
      </c>
      <c r="D23" s="140" t="s">
        <v>101</v>
      </c>
      <c r="E23" s="161" t="s">
        <v>101</v>
      </c>
      <c r="F23" s="162" t="s">
        <v>101</v>
      </c>
      <c r="G23" s="163" t="s">
        <v>101</v>
      </c>
      <c r="H23" s="139" t="s">
        <v>101</v>
      </c>
      <c r="I23" s="140" t="s">
        <v>101</v>
      </c>
      <c r="J23" s="139" t="s">
        <v>101</v>
      </c>
      <c r="K23" s="164" t="s">
        <v>101</v>
      </c>
      <c r="L23" s="138"/>
      <c r="M23" s="139"/>
      <c r="N23" s="140"/>
      <c r="O23" s="139"/>
      <c r="P23" s="165"/>
      <c r="Q23" s="163" t="s">
        <v>101</v>
      </c>
      <c r="R23" s="139" t="s">
        <v>101</v>
      </c>
      <c r="S23" s="140" t="s">
        <v>101</v>
      </c>
      <c r="T23" s="139" t="s">
        <v>101</v>
      </c>
      <c r="U23" s="164" t="s">
        <v>101</v>
      </c>
      <c r="V23" s="138" t="s">
        <v>101</v>
      </c>
      <c r="W23" s="139" t="s">
        <v>101</v>
      </c>
      <c r="X23" s="140" t="s">
        <v>101</v>
      </c>
      <c r="Y23" s="139" t="s">
        <v>101</v>
      </c>
      <c r="Z23" s="141" t="s">
        <v>101</v>
      </c>
    </row>
    <row r="24" spans="1:28" s="143" customFormat="1" ht="14.25" thickBot="1">
      <c r="A24" s="10"/>
      <c r="B24" s="227" t="s">
        <v>27</v>
      </c>
      <c r="C24" s="227"/>
      <c r="D24" s="10"/>
      <c r="E24" s="10"/>
      <c r="F24" s="10"/>
      <c r="G24" s="227" t="s">
        <v>28</v>
      </c>
      <c r="H24" s="227"/>
      <c r="I24" s="10"/>
      <c r="J24" s="10"/>
      <c r="K24" s="10"/>
      <c r="L24" s="227" t="s">
        <v>29</v>
      </c>
      <c r="M24" s="227"/>
      <c r="N24" s="10"/>
      <c r="O24" s="10"/>
      <c r="P24" s="10"/>
      <c r="Q24" s="228" t="s">
        <v>25</v>
      </c>
      <c r="R24" s="228"/>
      <c r="S24" s="202"/>
      <c r="T24" s="202"/>
      <c r="U24" s="202"/>
      <c r="V24" s="229" t="s">
        <v>102</v>
      </c>
      <c r="W24" s="229"/>
      <c r="X24" s="10"/>
      <c r="Y24" s="10"/>
      <c r="Z24" s="10"/>
      <c r="AA24" s="10"/>
      <c r="AB24" s="10"/>
    </row>
    <row r="25" spans="1:31" ht="13.5">
      <c r="A25" s="176"/>
      <c r="B25" s="173" t="s">
        <v>113</v>
      </c>
      <c r="C25" s="148" t="s">
        <v>52</v>
      </c>
      <c r="D25" s="148" t="s">
        <v>47</v>
      </c>
      <c r="E25" s="148" t="s">
        <v>54</v>
      </c>
      <c r="F25" s="150" t="s">
        <v>19</v>
      </c>
      <c r="G25" s="173" t="s">
        <v>108</v>
      </c>
      <c r="H25" s="148" t="s">
        <v>52</v>
      </c>
      <c r="I25" s="148" t="s">
        <v>47</v>
      </c>
      <c r="J25" s="148" t="s">
        <v>54</v>
      </c>
      <c r="K25" s="149" t="s">
        <v>19</v>
      </c>
      <c r="L25" s="188" t="s">
        <v>108</v>
      </c>
      <c r="M25" s="148" t="s">
        <v>52</v>
      </c>
      <c r="N25" s="148" t="s">
        <v>47</v>
      </c>
      <c r="O25" s="148" t="s">
        <v>54</v>
      </c>
      <c r="P25" s="150" t="s">
        <v>19</v>
      </c>
      <c r="Q25" s="203" t="s">
        <v>108</v>
      </c>
      <c r="R25" s="127" t="s">
        <v>52</v>
      </c>
      <c r="S25" s="127" t="s">
        <v>47</v>
      </c>
      <c r="T25" s="127" t="s">
        <v>54</v>
      </c>
      <c r="U25" s="185" t="s">
        <v>19</v>
      </c>
      <c r="V25" s="173" t="s">
        <v>108</v>
      </c>
      <c r="W25" s="148" t="s">
        <v>52</v>
      </c>
      <c r="X25" s="148" t="s">
        <v>47</v>
      </c>
      <c r="Y25" s="148" t="s">
        <v>54</v>
      </c>
      <c r="Z25" s="174" t="s">
        <v>19</v>
      </c>
      <c r="AE25" s="10"/>
    </row>
    <row r="26" spans="1:31" ht="14.25" thickBot="1">
      <c r="A26" s="177"/>
      <c r="B26" s="175" t="s">
        <v>67</v>
      </c>
      <c r="C26" s="128" t="s">
        <v>53</v>
      </c>
      <c r="D26" s="128"/>
      <c r="E26" s="129"/>
      <c r="F26" s="152"/>
      <c r="G26" s="175" t="s">
        <v>67</v>
      </c>
      <c r="H26" s="128" t="s">
        <v>53</v>
      </c>
      <c r="I26" s="128"/>
      <c r="J26" s="129"/>
      <c r="K26" s="151"/>
      <c r="L26" s="189" t="s">
        <v>67</v>
      </c>
      <c r="M26" s="128" t="s">
        <v>53</v>
      </c>
      <c r="N26" s="128"/>
      <c r="O26" s="129"/>
      <c r="P26" s="152"/>
      <c r="Q26" s="175" t="s">
        <v>67</v>
      </c>
      <c r="R26" s="128" t="s">
        <v>53</v>
      </c>
      <c r="S26" s="128"/>
      <c r="T26" s="129"/>
      <c r="U26" s="152"/>
      <c r="V26" s="175" t="s">
        <v>67</v>
      </c>
      <c r="W26" s="128" t="s">
        <v>53</v>
      </c>
      <c r="X26" s="128"/>
      <c r="Y26" s="129"/>
      <c r="Z26" s="130"/>
      <c r="AE26" s="10"/>
    </row>
    <row r="27" spans="1:31" ht="14.25" customHeight="1" thickTop="1">
      <c r="A27" s="178" t="s">
        <v>48</v>
      </c>
      <c r="B27" s="166">
        <v>23</v>
      </c>
      <c r="C27" s="167">
        <v>3490</v>
      </c>
      <c r="D27" s="133">
        <v>152</v>
      </c>
      <c r="E27" s="168">
        <v>181</v>
      </c>
      <c r="F27" s="186">
        <v>90</v>
      </c>
      <c r="G27" s="131">
        <v>11</v>
      </c>
      <c r="H27" s="132">
        <v>1695</v>
      </c>
      <c r="I27" s="133">
        <v>154.0909090909091</v>
      </c>
      <c r="J27" s="132">
        <v>173</v>
      </c>
      <c r="K27" s="155">
        <v>139</v>
      </c>
      <c r="L27" s="153">
        <v>12</v>
      </c>
      <c r="M27" s="132">
        <v>1880</v>
      </c>
      <c r="N27" s="133">
        <v>156.66666666666666</v>
      </c>
      <c r="O27" s="132">
        <v>178</v>
      </c>
      <c r="P27" s="154">
        <v>128</v>
      </c>
      <c r="Q27" s="131">
        <v>20</v>
      </c>
      <c r="R27" s="132">
        <v>3109</v>
      </c>
      <c r="S27" s="133">
        <v>155.45</v>
      </c>
      <c r="T27" s="132">
        <v>194</v>
      </c>
      <c r="U27" s="154">
        <v>139</v>
      </c>
      <c r="V27" s="204">
        <v>23</v>
      </c>
      <c r="W27" s="191">
        <v>3557</v>
      </c>
      <c r="X27" s="192">
        <v>155</v>
      </c>
      <c r="Y27" s="192">
        <v>180</v>
      </c>
      <c r="Z27" s="205">
        <v>139</v>
      </c>
      <c r="AE27" s="10"/>
    </row>
    <row r="28" spans="1:31" ht="13.5" customHeight="1">
      <c r="A28" s="179" t="s">
        <v>49</v>
      </c>
      <c r="B28" s="169">
        <v>28</v>
      </c>
      <c r="C28" s="170">
        <v>55199</v>
      </c>
      <c r="D28" s="117">
        <v>1971</v>
      </c>
      <c r="E28" s="171">
        <v>2473</v>
      </c>
      <c r="F28" s="187">
        <v>1490</v>
      </c>
      <c r="G28" s="135">
        <v>11</v>
      </c>
      <c r="H28" s="136">
        <v>20364</v>
      </c>
      <c r="I28" s="117">
        <v>1851.2727272727273</v>
      </c>
      <c r="J28" s="136">
        <v>2139</v>
      </c>
      <c r="K28" s="158">
        <v>1180</v>
      </c>
      <c r="L28" s="156">
        <v>12</v>
      </c>
      <c r="M28" s="136">
        <v>21920</v>
      </c>
      <c r="N28" s="117">
        <v>1826.6666666666667</v>
      </c>
      <c r="O28" s="136">
        <v>2134</v>
      </c>
      <c r="P28" s="157">
        <v>1535</v>
      </c>
      <c r="Q28" s="135">
        <v>20</v>
      </c>
      <c r="R28" s="136">
        <v>37111</v>
      </c>
      <c r="S28" s="117">
        <v>1855.55</v>
      </c>
      <c r="T28" s="136">
        <v>2450</v>
      </c>
      <c r="U28" s="157">
        <v>1598</v>
      </c>
      <c r="V28" s="206">
        <v>25</v>
      </c>
      <c r="W28" s="197">
        <v>46552</v>
      </c>
      <c r="X28" s="198">
        <v>1862</v>
      </c>
      <c r="Y28" s="198">
        <v>2570</v>
      </c>
      <c r="Z28" s="207">
        <v>1490</v>
      </c>
      <c r="AE28" s="10"/>
    </row>
    <row r="29" spans="1:31" ht="13.5" customHeight="1">
      <c r="A29" s="179" t="s">
        <v>63</v>
      </c>
      <c r="B29" s="169">
        <v>24</v>
      </c>
      <c r="C29" s="170">
        <v>7067</v>
      </c>
      <c r="D29" s="117">
        <v>294</v>
      </c>
      <c r="E29" s="171">
        <v>386</v>
      </c>
      <c r="F29" s="187">
        <v>186</v>
      </c>
      <c r="G29" s="135">
        <v>11</v>
      </c>
      <c r="H29" s="136">
        <v>3323</v>
      </c>
      <c r="I29" s="117">
        <v>302.09090909090907</v>
      </c>
      <c r="J29" s="136">
        <v>340</v>
      </c>
      <c r="K29" s="158">
        <v>204</v>
      </c>
      <c r="L29" s="156">
        <v>12</v>
      </c>
      <c r="M29" s="136">
        <v>3721</v>
      </c>
      <c r="N29" s="117">
        <v>310.0833333333333</v>
      </c>
      <c r="O29" s="136">
        <v>375</v>
      </c>
      <c r="P29" s="157">
        <v>257</v>
      </c>
      <c r="Q29" s="135">
        <v>17</v>
      </c>
      <c r="R29" s="136">
        <v>4305</v>
      </c>
      <c r="S29" s="117">
        <v>253.23529411764707</v>
      </c>
      <c r="T29" s="136">
        <v>370</v>
      </c>
      <c r="U29" s="157">
        <v>193</v>
      </c>
      <c r="V29" s="206">
        <v>27</v>
      </c>
      <c r="W29" s="197">
        <v>8641</v>
      </c>
      <c r="X29" s="198">
        <v>320</v>
      </c>
      <c r="Y29" s="198">
        <v>538</v>
      </c>
      <c r="Z29" s="207">
        <v>203</v>
      </c>
      <c r="AE29" s="10"/>
    </row>
    <row r="30" spans="1:31" ht="13.5" customHeight="1">
      <c r="A30" s="179" t="s">
        <v>64</v>
      </c>
      <c r="B30" s="169">
        <v>27</v>
      </c>
      <c r="C30" s="170">
        <v>6094</v>
      </c>
      <c r="D30" s="117">
        <v>226</v>
      </c>
      <c r="E30" s="171">
        <v>286</v>
      </c>
      <c r="F30" s="187">
        <v>171</v>
      </c>
      <c r="G30" s="135">
        <v>11</v>
      </c>
      <c r="H30" s="136">
        <v>2350</v>
      </c>
      <c r="I30" s="117">
        <v>213.63636363636363</v>
      </c>
      <c r="J30" s="136">
        <v>246</v>
      </c>
      <c r="K30" s="158">
        <v>170</v>
      </c>
      <c r="L30" s="156">
        <v>12</v>
      </c>
      <c r="M30" s="136">
        <v>2558</v>
      </c>
      <c r="N30" s="117">
        <v>213.16666666666666</v>
      </c>
      <c r="O30" s="136">
        <v>255</v>
      </c>
      <c r="P30" s="157">
        <v>139</v>
      </c>
      <c r="Q30" s="135">
        <v>20</v>
      </c>
      <c r="R30" s="136">
        <v>4716</v>
      </c>
      <c r="S30" s="117">
        <v>235.8</v>
      </c>
      <c r="T30" s="136">
        <v>398</v>
      </c>
      <c r="U30" s="157">
        <v>203</v>
      </c>
      <c r="V30" s="206">
        <v>26</v>
      </c>
      <c r="W30" s="197">
        <v>5820</v>
      </c>
      <c r="X30" s="198">
        <v>216</v>
      </c>
      <c r="Y30" s="198">
        <v>306</v>
      </c>
      <c r="Z30" s="207">
        <v>192</v>
      </c>
      <c r="AE30" s="10"/>
    </row>
    <row r="31" spans="1:31" ht="13.5" customHeight="1">
      <c r="A31" s="179" t="s">
        <v>50</v>
      </c>
      <c r="B31" s="169">
        <v>27</v>
      </c>
      <c r="C31" s="170">
        <v>5381</v>
      </c>
      <c r="D31" s="117">
        <v>199</v>
      </c>
      <c r="E31" s="171">
        <v>302</v>
      </c>
      <c r="F31" s="187">
        <v>151</v>
      </c>
      <c r="G31" s="135">
        <v>11</v>
      </c>
      <c r="H31" s="136">
        <v>2052</v>
      </c>
      <c r="I31" s="117">
        <v>186.54545454545453</v>
      </c>
      <c r="J31" s="136">
        <v>225</v>
      </c>
      <c r="K31" s="158">
        <v>149</v>
      </c>
      <c r="L31" s="156">
        <v>12</v>
      </c>
      <c r="M31" s="136">
        <v>2253</v>
      </c>
      <c r="N31" s="117">
        <v>187.75</v>
      </c>
      <c r="O31" s="136">
        <v>224</v>
      </c>
      <c r="P31" s="157">
        <v>162</v>
      </c>
      <c r="Q31" s="135">
        <v>20</v>
      </c>
      <c r="R31" s="136">
        <v>3825</v>
      </c>
      <c r="S31" s="117">
        <v>191.25</v>
      </c>
      <c r="T31" s="136">
        <v>248</v>
      </c>
      <c r="U31" s="157">
        <v>131</v>
      </c>
      <c r="V31" s="206">
        <v>27</v>
      </c>
      <c r="W31" s="197">
        <v>5167</v>
      </c>
      <c r="X31" s="198">
        <v>191</v>
      </c>
      <c r="Y31" s="198">
        <v>247</v>
      </c>
      <c r="Z31" s="207">
        <v>130</v>
      </c>
      <c r="AE31" s="10"/>
    </row>
    <row r="32" spans="1:31" ht="13.5" customHeight="1">
      <c r="A32" s="179" t="s">
        <v>65</v>
      </c>
      <c r="B32" s="169">
        <v>26</v>
      </c>
      <c r="C32" s="170">
        <v>6570</v>
      </c>
      <c r="D32" s="117">
        <v>253</v>
      </c>
      <c r="E32" s="171">
        <v>286</v>
      </c>
      <c r="F32" s="187">
        <v>203</v>
      </c>
      <c r="G32" s="135">
        <v>11</v>
      </c>
      <c r="H32" s="136">
        <v>2590</v>
      </c>
      <c r="I32" s="117">
        <v>235.45454545454547</v>
      </c>
      <c r="J32" s="136">
        <v>286</v>
      </c>
      <c r="K32" s="158">
        <v>155</v>
      </c>
      <c r="L32" s="156">
        <v>12</v>
      </c>
      <c r="M32" s="136">
        <v>2947</v>
      </c>
      <c r="N32" s="117">
        <v>245.58333333333334</v>
      </c>
      <c r="O32" s="136">
        <v>268</v>
      </c>
      <c r="P32" s="157">
        <v>167</v>
      </c>
      <c r="Q32" s="135">
        <v>20</v>
      </c>
      <c r="R32" s="136">
        <v>5068</v>
      </c>
      <c r="S32" s="117">
        <v>253.4</v>
      </c>
      <c r="T32" s="136">
        <v>368</v>
      </c>
      <c r="U32" s="157">
        <v>192</v>
      </c>
      <c r="V32" s="206">
        <v>24</v>
      </c>
      <c r="W32" s="197">
        <v>6427</v>
      </c>
      <c r="X32" s="198">
        <v>268</v>
      </c>
      <c r="Y32" s="198">
        <v>356</v>
      </c>
      <c r="Z32" s="207">
        <v>192</v>
      </c>
      <c r="AE32" s="10"/>
    </row>
    <row r="33" spans="1:31" ht="13.5" customHeight="1">
      <c r="A33" s="179" t="s">
        <v>51</v>
      </c>
      <c r="B33" s="169">
        <v>24</v>
      </c>
      <c r="C33" s="170">
        <v>7500</v>
      </c>
      <c r="D33" s="117">
        <v>313</v>
      </c>
      <c r="E33" s="171">
        <v>375</v>
      </c>
      <c r="F33" s="187">
        <v>216</v>
      </c>
      <c r="G33" s="135">
        <v>11</v>
      </c>
      <c r="H33" s="136">
        <v>3350</v>
      </c>
      <c r="I33" s="117">
        <v>304.54545454545456</v>
      </c>
      <c r="J33" s="136">
        <v>411</v>
      </c>
      <c r="K33" s="158">
        <v>246</v>
      </c>
      <c r="L33" s="156">
        <v>12</v>
      </c>
      <c r="M33" s="136">
        <v>3657</v>
      </c>
      <c r="N33" s="117">
        <v>304.75</v>
      </c>
      <c r="O33" s="136">
        <v>397</v>
      </c>
      <c r="P33" s="157">
        <v>210</v>
      </c>
      <c r="Q33" s="135">
        <v>20</v>
      </c>
      <c r="R33" s="136">
        <v>6826</v>
      </c>
      <c r="S33" s="117">
        <v>341.3</v>
      </c>
      <c r="T33" s="136">
        <v>528</v>
      </c>
      <c r="U33" s="157">
        <v>216</v>
      </c>
      <c r="V33" s="206">
        <v>25</v>
      </c>
      <c r="W33" s="197">
        <v>7834</v>
      </c>
      <c r="X33" s="198">
        <v>313</v>
      </c>
      <c r="Y33" s="198">
        <v>478</v>
      </c>
      <c r="Z33" s="207">
        <v>213</v>
      </c>
      <c r="AE33" s="10"/>
    </row>
    <row r="34" spans="1:31" ht="13.5" customHeight="1">
      <c r="A34" s="179" t="s">
        <v>66</v>
      </c>
      <c r="B34" s="169">
        <v>24</v>
      </c>
      <c r="C34" s="170">
        <v>6311</v>
      </c>
      <c r="D34" s="117">
        <v>263</v>
      </c>
      <c r="E34" s="171">
        <v>378</v>
      </c>
      <c r="F34" s="187">
        <v>182</v>
      </c>
      <c r="G34" s="135">
        <v>10</v>
      </c>
      <c r="H34" s="136">
        <v>2619</v>
      </c>
      <c r="I34" s="117">
        <v>261.9</v>
      </c>
      <c r="J34" s="136">
        <v>312</v>
      </c>
      <c r="K34" s="158">
        <v>198</v>
      </c>
      <c r="L34" s="156">
        <v>10</v>
      </c>
      <c r="M34" s="136">
        <v>2566</v>
      </c>
      <c r="N34" s="117">
        <v>256.6</v>
      </c>
      <c r="O34" s="136">
        <v>290</v>
      </c>
      <c r="P34" s="157">
        <v>210</v>
      </c>
      <c r="Q34" s="135">
        <v>18</v>
      </c>
      <c r="R34" s="136">
        <v>4707</v>
      </c>
      <c r="S34" s="117">
        <v>261.5</v>
      </c>
      <c r="T34" s="136">
        <v>358</v>
      </c>
      <c r="U34" s="157">
        <v>198</v>
      </c>
      <c r="V34" s="206">
        <v>24</v>
      </c>
      <c r="W34" s="197">
        <v>6338</v>
      </c>
      <c r="X34" s="198">
        <v>264</v>
      </c>
      <c r="Y34" s="198">
        <v>348</v>
      </c>
      <c r="Z34" s="207">
        <v>201</v>
      </c>
      <c r="AE34" s="10"/>
    </row>
    <row r="35" spans="1:31" ht="13.5" customHeight="1">
      <c r="A35" s="179" t="s">
        <v>93</v>
      </c>
      <c r="B35" s="169">
        <v>25</v>
      </c>
      <c r="C35" s="170">
        <v>5566</v>
      </c>
      <c r="D35" s="117">
        <v>223</v>
      </c>
      <c r="E35" s="171">
        <v>327</v>
      </c>
      <c r="F35" s="187">
        <v>168</v>
      </c>
      <c r="G35" s="135">
        <v>11</v>
      </c>
      <c r="H35" s="136">
        <v>2402</v>
      </c>
      <c r="I35" s="117">
        <v>218.36363636363637</v>
      </c>
      <c r="J35" s="136">
        <v>268</v>
      </c>
      <c r="K35" s="158">
        <v>155</v>
      </c>
      <c r="L35" s="156">
        <v>11</v>
      </c>
      <c r="M35" s="136">
        <v>2410</v>
      </c>
      <c r="N35" s="117">
        <v>219.0909090909091</v>
      </c>
      <c r="O35" s="136">
        <v>243</v>
      </c>
      <c r="P35" s="157">
        <v>203</v>
      </c>
      <c r="Q35" s="135">
        <v>19</v>
      </c>
      <c r="R35" s="136">
        <v>4470</v>
      </c>
      <c r="S35" s="117">
        <v>235.26315789473685</v>
      </c>
      <c r="T35" s="136">
        <v>286</v>
      </c>
      <c r="U35" s="157">
        <v>203</v>
      </c>
      <c r="V35" s="206">
        <v>23</v>
      </c>
      <c r="W35" s="197">
        <v>4781</v>
      </c>
      <c r="X35" s="198">
        <v>208</v>
      </c>
      <c r="Y35" s="198">
        <v>268</v>
      </c>
      <c r="Z35" s="207">
        <v>159</v>
      </c>
      <c r="AE35" s="10"/>
    </row>
    <row r="36" spans="1:31" ht="13.5" customHeight="1">
      <c r="A36" s="179" t="s">
        <v>109</v>
      </c>
      <c r="B36" s="169">
        <v>28</v>
      </c>
      <c r="C36" s="170">
        <v>7639</v>
      </c>
      <c r="D36" s="117">
        <v>273</v>
      </c>
      <c r="E36" s="171">
        <v>410</v>
      </c>
      <c r="F36" s="187">
        <v>169</v>
      </c>
      <c r="G36" s="135">
        <v>11</v>
      </c>
      <c r="H36" s="136">
        <v>2907</v>
      </c>
      <c r="I36" s="117">
        <v>264.27272727272725</v>
      </c>
      <c r="J36" s="136">
        <v>322</v>
      </c>
      <c r="K36" s="158">
        <v>137</v>
      </c>
      <c r="L36" s="156">
        <v>12</v>
      </c>
      <c r="M36" s="136">
        <v>3122</v>
      </c>
      <c r="N36" s="117">
        <v>260.1666666666667</v>
      </c>
      <c r="O36" s="136">
        <v>322</v>
      </c>
      <c r="P36" s="157">
        <v>170</v>
      </c>
      <c r="Q36" s="135">
        <v>19</v>
      </c>
      <c r="R36" s="136">
        <v>4925</v>
      </c>
      <c r="S36" s="117">
        <v>259.2105263157895</v>
      </c>
      <c r="T36" s="136">
        <v>398</v>
      </c>
      <c r="U36" s="157">
        <v>169</v>
      </c>
      <c r="V36" s="206">
        <v>26</v>
      </c>
      <c r="W36" s="197">
        <v>7832</v>
      </c>
      <c r="X36" s="198">
        <v>301</v>
      </c>
      <c r="Y36" s="198">
        <v>427</v>
      </c>
      <c r="Z36" s="207">
        <v>171</v>
      </c>
      <c r="AE36" s="10"/>
    </row>
    <row r="37" spans="1:31" ht="13.5" customHeight="1">
      <c r="A37" s="179" t="s">
        <v>94</v>
      </c>
      <c r="B37" s="169">
        <v>28</v>
      </c>
      <c r="C37" s="170">
        <v>6731</v>
      </c>
      <c r="D37" s="117">
        <v>240</v>
      </c>
      <c r="E37" s="171">
        <v>324</v>
      </c>
      <c r="F37" s="187">
        <v>106</v>
      </c>
      <c r="G37" s="135">
        <v>11</v>
      </c>
      <c r="H37" s="136">
        <v>2346</v>
      </c>
      <c r="I37" s="117">
        <v>213.27272727272728</v>
      </c>
      <c r="J37" s="136">
        <v>268</v>
      </c>
      <c r="K37" s="158">
        <v>158</v>
      </c>
      <c r="L37" s="156">
        <v>11</v>
      </c>
      <c r="M37" s="136">
        <v>2630</v>
      </c>
      <c r="N37" s="117">
        <v>239.0909090909091</v>
      </c>
      <c r="O37" s="136">
        <v>321</v>
      </c>
      <c r="P37" s="157">
        <v>138</v>
      </c>
      <c r="Q37" s="135">
        <v>18</v>
      </c>
      <c r="R37" s="136">
        <v>4548</v>
      </c>
      <c r="S37" s="117">
        <v>252.66666666666666</v>
      </c>
      <c r="T37" s="136">
        <v>321</v>
      </c>
      <c r="U37" s="157">
        <v>162</v>
      </c>
      <c r="V37" s="206">
        <v>26</v>
      </c>
      <c r="W37" s="197">
        <v>6431</v>
      </c>
      <c r="X37" s="198">
        <v>247</v>
      </c>
      <c r="Y37" s="198">
        <v>321</v>
      </c>
      <c r="Z37" s="207">
        <v>170</v>
      </c>
      <c r="AE37" s="10"/>
    </row>
    <row r="38" spans="1:31" ht="13.5" customHeight="1">
      <c r="A38" s="179" t="s">
        <v>95</v>
      </c>
      <c r="B38" s="169">
        <v>26</v>
      </c>
      <c r="C38" s="170">
        <v>5087</v>
      </c>
      <c r="D38" s="117">
        <v>196</v>
      </c>
      <c r="E38" s="171">
        <v>265</v>
      </c>
      <c r="F38" s="187">
        <v>149</v>
      </c>
      <c r="G38" s="135">
        <v>11</v>
      </c>
      <c r="H38" s="136">
        <v>1965</v>
      </c>
      <c r="I38" s="117">
        <v>178.63636363636363</v>
      </c>
      <c r="J38" s="136">
        <v>204</v>
      </c>
      <c r="K38" s="158">
        <v>128</v>
      </c>
      <c r="L38" s="156">
        <v>12</v>
      </c>
      <c r="M38" s="136">
        <v>2289</v>
      </c>
      <c r="N38" s="117">
        <v>190.75</v>
      </c>
      <c r="O38" s="136">
        <v>236</v>
      </c>
      <c r="P38" s="157">
        <v>167</v>
      </c>
      <c r="Q38" s="135">
        <v>20</v>
      </c>
      <c r="R38" s="136">
        <v>3933</v>
      </c>
      <c r="S38" s="117">
        <v>196.65</v>
      </c>
      <c r="T38" s="136">
        <v>250</v>
      </c>
      <c r="U38" s="157">
        <v>169</v>
      </c>
      <c r="V38" s="206">
        <v>26</v>
      </c>
      <c r="W38" s="197">
        <v>4810</v>
      </c>
      <c r="X38" s="198">
        <v>185</v>
      </c>
      <c r="Y38" s="198">
        <v>246</v>
      </c>
      <c r="Z38" s="207">
        <v>156</v>
      </c>
      <c r="AE38" s="10"/>
    </row>
    <row r="39" spans="1:31" ht="13.5" customHeight="1">
      <c r="A39" s="179" t="s">
        <v>96</v>
      </c>
      <c r="B39" s="169">
        <v>24</v>
      </c>
      <c r="C39" s="170">
        <v>4010</v>
      </c>
      <c r="D39" s="117">
        <v>167</v>
      </c>
      <c r="E39" s="171">
        <v>236</v>
      </c>
      <c r="F39" s="187">
        <v>94</v>
      </c>
      <c r="G39" s="135">
        <v>11</v>
      </c>
      <c r="H39" s="136">
        <v>1890</v>
      </c>
      <c r="I39" s="117">
        <v>171.8181818181818</v>
      </c>
      <c r="J39" s="136">
        <v>208</v>
      </c>
      <c r="K39" s="158">
        <v>128</v>
      </c>
      <c r="L39" s="156">
        <v>11</v>
      </c>
      <c r="M39" s="136">
        <v>1877</v>
      </c>
      <c r="N39" s="117">
        <v>170.63636363636363</v>
      </c>
      <c r="O39" s="136">
        <v>236</v>
      </c>
      <c r="P39" s="157">
        <v>106</v>
      </c>
      <c r="Q39" s="135">
        <v>14</v>
      </c>
      <c r="R39" s="136">
        <v>2703</v>
      </c>
      <c r="S39" s="117">
        <v>193.07142857142858</v>
      </c>
      <c r="T39" s="136">
        <v>274</v>
      </c>
      <c r="U39" s="157">
        <v>128</v>
      </c>
      <c r="V39" s="206">
        <v>26</v>
      </c>
      <c r="W39" s="197">
        <v>4373</v>
      </c>
      <c r="X39" s="198">
        <v>168</v>
      </c>
      <c r="Y39" s="198">
        <v>246</v>
      </c>
      <c r="Z39" s="207">
        <v>102</v>
      </c>
      <c r="AE39" s="10"/>
    </row>
    <row r="40" spans="1:31" ht="13.5" customHeight="1">
      <c r="A40" s="179" t="s">
        <v>97</v>
      </c>
      <c r="B40" s="169">
        <v>24</v>
      </c>
      <c r="C40" s="170">
        <v>5247</v>
      </c>
      <c r="D40" s="117">
        <v>219</v>
      </c>
      <c r="E40" s="171">
        <v>355</v>
      </c>
      <c r="F40" s="187">
        <v>122</v>
      </c>
      <c r="G40" s="135">
        <v>11</v>
      </c>
      <c r="H40" s="136">
        <v>2257</v>
      </c>
      <c r="I40" s="117">
        <v>205.1818181818182</v>
      </c>
      <c r="J40" s="136">
        <v>275</v>
      </c>
      <c r="K40" s="158">
        <v>152</v>
      </c>
      <c r="L40" s="156">
        <v>12</v>
      </c>
      <c r="M40" s="136">
        <v>2564</v>
      </c>
      <c r="N40" s="117">
        <v>213.66666666666666</v>
      </c>
      <c r="O40" s="136">
        <v>236</v>
      </c>
      <c r="P40" s="157">
        <v>152</v>
      </c>
      <c r="Q40" s="135">
        <v>17</v>
      </c>
      <c r="R40" s="136">
        <v>3928</v>
      </c>
      <c r="S40" s="117">
        <v>231.05882352941177</v>
      </c>
      <c r="T40" s="136">
        <v>362</v>
      </c>
      <c r="U40" s="157">
        <v>162</v>
      </c>
      <c r="V40" s="206">
        <v>27</v>
      </c>
      <c r="W40" s="197">
        <v>5991</v>
      </c>
      <c r="X40" s="198">
        <v>222</v>
      </c>
      <c r="Y40" s="198">
        <v>268</v>
      </c>
      <c r="Z40" s="207">
        <v>180</v>
      </c>
      <c r="AE40" s="10"/>
    </row>
    <row r="41" spans="1:31" ht="13.5" customHeight="1">
      <c r="A41" s="179" t="s">
        <v>98</v>
      </c>
      <c r="B41" s="169">
        <v>27</v>
      </c>
      <c r="C41" s="170">
        <v>4278</v>
      </c>
      <c r="D41" s="117">
        <v>158</v>
      </c>
      <c r="E41" s="171">
        <v>204</v>
      </c>
      <c r="F41" s="187">
        <v>128</v>
      </c>
      <c r="G41" s="135">
        <v>9</v>
      </c>
      <c r="H41" s="136">
        <v>1388</v>
      </c>
      <c r="I41" s="117">
        <v>154.22222222222223</v>
      </c>
      <c r="J41" s="136">
        <v>199</v>
      </c>
      <c r="K41" s="158">
        <v>135</v>
      </c>
      <c r="L41" s="156">
        <v>12</v>
      </c>
      <c r="M41" s="136">
        <v>1889</v>
      </c>
      <c r="N41" s="117">
        <v>157.41666666666666</v>
      </c>
      <c r="O41" s="136">
        <v>184</v>
      </c>
      <c r="P41" s="157">
        <v>138</v>
      </c>
      <c r="Q41" s="135">
        <v>19</v>
      </c>
      <c r="R41" s="136">
        <v>2894</v>
      </c>
      <c r="S41" s="117">
        <v>152.31578947368422</v>
      </c>
      <c r="T41" s="136">
        <v>213</v>
      </c>
      <c r="U41" s="157">
        <v>131</v>
      </c>
      <c r="V41" s="206">
        <v>25</v>
      </c>
      <c r="W41" s="197">
        <v>4080</v>
      </c>
      <c r="X41" s="198">
        <v>163.14814814814815</v>
      </c>
      <c r="Y41" s="198">
        <v>213</v>
      </c>
      <c r="Z41" s="207">
        <v>130</v>
      </c>
      <c r="AE41" s="10"/>
    </row>
    <row r="42" spans="1:31" ht="13.5" customHeight="1">
      <c r="A42" s="180" t="s">
        <v>110</v>
      </c>
      <c r="B42" s="169">
        <v>22</v>
      </c>
      <c r="C42" s="170">
        <v>7289</v>
      </c>
      <c r="D42" s="117">
        <v>331</v>
      </c>
      <c r="E42" s="171">
        <v>411</v>
      </c>
      <c r="F42" s="187">
        <v>191</v>
      </c>
      <c r="G42" s="135">
        <v>8</v>
      </c>
      <c r="H42" s="136">
        <v>2413</v>
      </c>
      <c r="I42" s="117">
        <v>301.625</v>
      </c>
      <c r="J42" s="136">
        <v>376</v>
      </c>
      <c r="K42" s="158">
        <v>168</v>
      </c>
      <c r="L42" s="156">
        <v>7</v>
      </c>
      <c r="M42" s="136">
        <v>2546</v>
      </c>
      <c r="N42" s="117">
        <v>363.7142857142857</v>
      </c>
      <c r="O42" s="136">
        <v>410</v>
      </c>
      <c r="P42" s="157">
        <v>203</v>
      </c>
      <c r="Q42" s="135">
        <v>14</v>
      </c>
      <c r="R42" s="136">
        <v>4666</v>
      </c>
      <c r="S42" s="117">
        <v>333.2857142857143</v>
      </c>
      <c r="T42" s="136">
        <v>397</v>
      </c>
      <c r="U42" s="157">
        <v>213</v>
      </c>
      <c r="V42" s="206">
        <v>17</v>
      </c>
      <c r="W42" s="197">
        <v>5493</v>
      </c>
      <c r="X42" s="198">
        <v>323</v>
      </c>
      <c r="Y42" s="198">
        <v>388</v>
      </c>
      <c r="Z42" s="207">
        <v>188</v>
      </c>
      <c r="AE42" s="10"/>
    </row>
    <row r="43" spans="1:31" ht="13.5" customHeight="1">
      <c r="A43" s="181" t="s">
        <v>111</v>
      </c>
      <c r="B43" s="169">
        <v>26</v>
      </c>
      <c r="C43" s="170">
        <v>6810</v>
      </c>
      <c r="D43" s="117">
        <v>262</v>
      </c>
      <c r="E43" s="171">
        <v>408</v>
      </c>
      <c r="F43" s="187">
        <v>187</v>
      </c>
      <c r="G43" s="135">
        <v>10</v>
      </c>
      <c r="H43" s="136">
        <v>2506</v>
      </c>
      <c r="I43" s="117">
        <v>250.6</v>
      </c>
      <c r="J43" s="136">
        <v>297</v>
      </c>
      <c r="K43" s="158">
        <v>178</v>
      </c>
      <c r="L43" s="156">
        <v>12</v>
      </c>
      <c r="M43" s="136">
        <v>2946</v>
      </c>
      <c r="N43" s="117">
        <v>245.5</v>
      </c>
      <c r="O43" s="136">
        <v>297</v>
      </c>
      <c r="P43" s="157">
        <v>198</v>
      </c>
      <c r="Q43" s="135">
        <v>20</v>
      </c>
      <c r="R43" s="136">
        <v>4896</v>
      </c>
      <c r="S43" s="117">
        <v>244.8</v>
      </c>
      <c r="T43" s="136">
        <v>378</v>
      </c>
      <c r="U43" s="157">
        <v>198</v>
      </c>
      <c r="V43" s="206">
        <v>25</v>
      </c>
      <c r="W43" s="197">
        <v>5837</v>
      </c>
      <c r="X43" s="198">
        <v>233</v>
      </c>
      <c r="Y43" s="198">
        <v>322</v>
      </c>
      <c r="Z43" s="207">
        <v>178</v>
      </c>
      <c r="AE43" s="10"/>
    </row>
    <row r="44" spans="1:31" ht="13.5" customHeight="1">
      <c r="A44" s="181" t="s">
        <v>112</v>
      </c>
      <c r="B44" s="169">
        <v>29</v>
      </c>
      <c r="C44" s="170">
        <v>4002</v>
      </c>
      <c r="D44" s="117">
        <v>138</v>
      </c>
      <c r="E44" s="171">
        <v>150</v>
      </c>
      <c r="F44" s="187">
        <v>130</v>
      </c>
      <c r="G44" s="135">
        <v>11</v>
      </c>
      <c r="H44" s="136">
        <v>1500</v>
      </c>
      <c r="I44" s="117">
        <v>136.36363636363637</v>
      </c>
      <c r="J44" s="136">
        <v>145</v>
      </c>
      <c r="K44" s="158">
        <v>132</v>
      </c>
      <c r="L44" s="156">
        <v>12</v>
      </c>
      <c r="M44" s="136">
        <v>1666</v>
      </c>
      <c r="N44" s="117">
        <v>138.83333333333334</v>
      </c>
      <c r="O44" s="136">
        <v>147</v>
      </c>
      <c r="P44" s="157">
        <v>130</v>
      </c>
      <c r="Q44" s="135">
        <v>19</v>
      </c>
      <c r="R44" s="136">
        <v>2686</v>
      </c>
      <c r="S44" s="117">
        <v>141.3684210526316</v>
      </c>
      <c r="T44" s="136">
        <v>148</v>
      </c>
      <c r="U44" s="157">
        <v>133</v>
      </c>
      <c r="V44" s="206">
        <v>27</v>
      </c>
      <c r="W44" s="197">
        <v>3650</v>
      </c>
      <c r="X44" s="198">
        <v>135</v>
      </c>
      <c r="Y44" s="198">
        <v>152</v>
      </c>
      <c r="Z44" s="207">
        <v>128</v>
      </c>
      <c r="AE44" s="10"/>
    </row>
    <row r="45" spans="1:31" ht="14.25" customHeight="1" thickBot="1">
      <c r="A45" s="182" t="s">
        <v>99</v>
      </c>
      <c r="B45" s="159"/>
      <c r="C45" s="160"/>
      <c r="D45" s="140"/>
      <c r="E45" s="161"/>
      <c r="F45" s="172"/>
      <c r="G45" s="138"/>
      <c r="H45" s="139"/>
      <c r="I45" s="140"/>
      <c r="J45" s="139"/>
      <c r="K45" s="165"/>
      <c r="L45" s="163"/>
      <c r="M45" s="139"/>
      <c r="N45" s="140"/>
      <c r="O45" s="139"/>
      <c r="P45" s="164"/>
      <c r="Q45" s="138"/>
      <c r="R45" s="139"/>
      <c r="S45" s="140"/>
      <c r="T45" s="139"/>
      <c r="U45" s="164"/>
      <c r="V45" s="184"/>
      <c r="W45" s="160"/>
      <c r="X45" s="140"/>
      <c r="Y45" s="161"/>
      <c r="Z45" s="183"/>
      <c r="AE45" s="10"/>
    </row>
    <row r="46" spans="1:22" s="143" customFormat="1" ht="14.25" customHeight="1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45"/>
      <c r="U46" s="10"/>
      <c r="V46" s="10"/>
    </row>
    <row r="47" spans="20:31" ht="13.5" customHeight="1">
      <c r="T47" s="145"/>
      <c r="AE47" s="10"/>
    </row>
    <row r="48" spans="20:31" ht="14.25" customHeight="1">
      <c r="T48" s="145"/>
      <c r="AE48" s="10"/>
    </row>
    <row r="49" spans="20:31" ht="14.25" customHeight="1">
      <c r="T49" s="145"/>
      <c r="AE49" s="10"/>
    </row>
    <row r="50" spans="20:31" ht="13.5" customHeight="1">
      <c r="T50" s="145"/>
      <c r="AE50" s="10"/>
    </row>
    <row r="51" spans="20:31" ht="13.5" customHeight="1">
      <c r="T51" s="145"/>
      <c r="AE51" s="10"/>
    </row>
    <row r="52" spans="20:31" ht="13.5" customHeight="1">
      <c r="T52" s="145"/>
      <c r="AE52" s="10"/>
    </row>
    <row r="53" spans="20:31" ht="13.5" customHeight="1">
      <c r="T53" s="145"/>
      <c r="AE53" s="10"/>
    </row>
    <row r="54" spans="20:31" ht="13.5" customHeight="1">
      <c r="T54" s="145"/>
      <c r="AE54" s="10"/>
    </row>
    <row r="55" spans="20:31" ht="13.5" customHeight="1">
      <c r="T55" s="145"/>
      <c r="AE55" s="10"/>
    </row>
    <row r="56" spans="20:31" ht="13.5" customHeight="1">
      <c r="T56" s="145"/>
      <c r="AE56" s="10"/>
    </row>
    <row r="57" spans="20:31" ht="13.5" customHeight="1">
      <c r="T57" s="145"/>
      <c r="AE57" s="10"/>
    </row>
    <row r="58" spans="20:31" ht="13.5" customHeight="1">
      <c r="T58" s="145"/>
      <c r="AE58" s="10"/>
    </row>
    <row r="59" spans="20:31" ht="13.5" customHeight="1">
      <c r="T59" s="145"/>
      <c r="AE59" s="10"/>
    </row>
    <row r="60" spans="20:31" ht="13.5" customHeight="1">
      <c r="T60" s="145"/>
      <c r="AE60" s="10"/>
    </row>
    <row r="61" spans="20:31" ht="13.5" customHeight="1">
      <c r="T61" s="145"/>
      <c r="AE61" s="10"/>
    </row>
    <row r="62" spans="20:31" ht="13.5" customHeight="1">
      <c r="T62" s="145"/>
      <c r="AE62" s="10"/>
    </row>
    <row r="63" spans="20:31" ht="13.5">
      <c r="T63" s="145"/>
      <c r="AE63" s="10"/>
    </row>
    <row r="64" spans="20:31" ht="13.5" customHeight="1">
      <c r="T64" s="145"/>
      <c r="AE64" s="10"/>
    </row>
    <row r="65" spans="20:31" ht="13.5">
      <c r="T65" s="145"/>
      <c r="AE65" s="10"/>
    </row>
    <row r="66" spans="20:31" ht="13.5">
      <c r="T66" s="145"/>
      <c r="AE66" s="10"/>
    </row>
    <row r="67" spans="20:31" ht="13.5">
      <c r="T67" s="145"/>
      <c r="AE67" s="10"/>
    </row>
  </sheetData>
  <sheetProtection/>
  <mergeCells count="10">
    <mergeCell ref="B2:C2"/>
    <mergeCell ref="G2:H2"/>
    <mergeCell ref="B24:C24"/>
    <mergeCell ref="G24:H24"/>
    <mergeCell ref="L24:M24"/>
    <mergeCell ref="Q24:R24"/>
    <mergeCell ref="L2:M2"/>
    <mergeCell ref="V24:W24"/>
    <mergeCell ref="Q2:R2"/>
    <mergeCell ref="V2:W2"/>
  </mergeCells>
  <printOptions/>
  <pageMargins left="0.2" right="0.2" top="0.2" bottom="0.2" header="0.2" footer="0.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石井　涼平</cp:lastModifiedBy>
  <cp:lastPrinted>2015-05-18T05:11:07Z</cp:lastPrinted>
  <dcterms:created xsi:type="dcterms:W3CDTF">1998-09-04T05:26:42Z</dcterms:created>
  <dcterms:modified xsi:type="dcterms:W3CDTF">2015-05-19T23:52:07Z</dcterms:modified>
  <cp:category/>
  <cp:version/>
  <cp:contentType/>
  <cp:contentStatus/>
</cp:coreProperties>
</file>