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'集計表'!$A$1:$CR$19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<sst xmlns="http://schemas.openxmlformats.org/spreadsheetml/2006/main" count="337" uniqueCount="113">
  <si>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</si>
  <si>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</si>
  <si>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</si>
  <si>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</si>
  <si>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</si>
  <si>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</si>
  <si>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</si>
  <si>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</si>
  <si>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</si>
  <si>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</si>
  <si>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</si>
  <si>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</si>
  <si>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</si>
  <si>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</si>
  <si>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</si>
  <si>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</si>
  <si>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</si>
  <si>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</si>
  <si>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</si>
  <si>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</si>
  <si>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</si>
  <si>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</si>
  <si>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</si>
  <si>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</si>
  <si>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</si>
  <si>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</si>
  <si>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</si>
  <si>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</si>
  <si>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藤枝市</t>
  </si>
  <si>
    <t>島田市</t>
  </si>
  <si>
    <t>中部計</t>
  </si>
  <si>
    <t>掛川市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</si>
  <si>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</si>
  <si>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</si>
  <si>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</si>
  <si>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</si>
  <si>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</si>
  <si>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</si>
  <si>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</si>
  <si>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</si>
  <si>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</si>
  <si>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</si>
  <si>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</si>
  <si>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</si>
  <si>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</si>
  <si>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</si>
  <si>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</si>
  <si>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</si>
  <si>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</si>
  <si>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</si>
  <si>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</si>
  <si>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</si>
  <si>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</si>
  <si>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</si>
  <si>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</si>
  <si>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</si>
  <si>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</si>
  <si>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</si>
  <si>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</si>
  <si>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</si>
  <si>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</si>
  <si>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</si>
  <si>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</si>
  <si>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</si>
  <si>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</si>
  <si>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</si>
  <si>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</si>
  <si>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</si>
  <si>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</si>
  <si>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</si>
  <si>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</si>
  <si>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</si>
  <si>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</si>
  <si>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</si>
  <si>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</si>
  <si>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</si>
  <si>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</si>
  <si>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</si>
  <si>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</si>
  <si>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</si>
  <si>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</si>
  <si>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</si>
  <si>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</si>
  <si>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</si>
  <si>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</si>
  <si>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</si>
  <si>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</si>
  <si>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</si>
  <si>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</si>
  <si>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</si>
  <si>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</si>
  <si>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</si>
  <si>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</si>
  <si>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</si>
  <si>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</si>
  <si>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</si>
  <si>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</si>
  <si>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</si>
  <si>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</si>
  <si>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</si>
  <si>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</si>
  <si>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</si>
  <si>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</si>
  <si>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</si>
  <si>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</si>
  <si>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</si>
  <si>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</si>
  <si>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</si>
  <si>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</si>
  <si>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国産　青首大根　１本</t>
  </si>
  <si>
    <t>衣料用洗剤液体
0.85～1kg</t>
  </si>
  <si>
    <r>
      <t xml:space="preserve">食器・野菜・果物洗い用
</t>
    </r>
    <r>
      <rPr>
        <sz val="12"/>
        <color indexed="10"/>
        <rFont val="ＭＳ Ｐ明朝"/>
        <family val="1"/>
      </rPr>
      <t>200～</t>
    </r>
    <r>
      <rPr>
        <sz val="12"/>
        <color indexed="12"/>
        <rFont val="ＭＳ Ｐ明朝"/>
        <family val="1"/>
      </rPr>
      <t>260ml</t>
    </r>
  </si>
  <si>
    <r>
      <t>450</t>
    </r>
    <r>
      <rPr>
        <sz val="12"/>
        <color indexed="12"/>
        <rFont val="ＭＳ Ｐ明朝"/>
        <family val="1"/>
      </rPr>
      <t>g
ポリ容器入り</t>
    </r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</si>
</sst>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  <numFmt numFmtId="205" formatCode="0;_"/>
    <numFmt numFmtId="206" formatCode="0;_ꀀ"/>
    <numFmt numFmtId="207" formatCode="0;_㐀"/>
    <numFmt numFmtId="208" formatCode="0.0_ "/>
    <numFmt numFmtId="209" formatCode="0;_밀"/>
    <numFmt numFmtId="210" formatCode="0;_Ѐ"/>
  </numFmts>
  <fonts count="23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91" xfId="0" applyFill="1" applyBorder="1" applyAlignment="1">
      <alignment/>
    </xf>
    <xf numFmtId="0" fontId="6" fillId="0" borderId="92" xfId="16" applyFont="1" applyFill="1" applyBorder="1" applyAlignment="1">
      <alignment horizontal="center" vertical="center"/>
      <protection/>
    </xf>
    <xf numFmtId="0" fontId="11" fillId="0" borderId="54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3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4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5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>
      <alignment/>
    </xf>
    <xf numFmtId="0" fontId="11" fillId="0" borderId="97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97" xfId="0" applyNumberFormat="1" applyFont="1" applyBorder="1" applyAlignment="1" applyProtection="1">
      <alignment vertical="center"/>
      <protection/>
    </xf>
    <xf numFmtId="198" fontId="0" fillId="0" borderId="0" xfId="0" applyNumberForma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6" fillId="0" borderId="98" xfId="16" applyFont="1" applyFill="1" applyBorder="1" applyAlignment="1">
      <alignment horizontal="center" vertical="center"/>
      <protection/>
    </xf>
    <xf numFmtId="0" fontId="11" fillId="0" borderId="99" xfId="16" applyFont="1" applyFill="1" applyBorder="1" applyAlignment="1">
      <alignment horizontal="center" vertical="center"/>
      <protection/>
    </xf>
    <xf numFmtId="0" fontId="11" fillId="0" borderId="100" xfId="16" applyFont="1" applyFill="1" applyBorder="1" applyAlignment="1">
      <alignment horizontal="center" vertical="center"/>
      <protection/>
    </xf>
    <xf numFmtId="0" fontId="6" fillId="0" borderId="101" xfId="16" applyFont="1" applyFill="1" applyBorder="1" applyAlignment="1">
      <alignment horizontal="center" vertical="center"/>
      <protection/>
    </xf>
    <xf numFmtId="0" fontId="11" fillId="0" borderId="102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6" fillId="0" borderId="6" xfId="16" applyFont="1" applyFill="1" applyBorder="1" applyAlignment="1">
      <alignment horizontal="center" vertical="center"/>
      <protection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6" xfId="16" applyNumberFormat="1" applyFont="1" applyFill="1" applyBorder="1" applyAlignment="1" applyProtection="1">
      <alignment horizontal="right" vertical="center"/>
      <protection locked="0"/>
    </xf>
    <xf numFmtId="193" fontId="11" fillId="0" borderId="96" xfId="16" applyNumberFormat="1" applyFont="1" applyFill="1" applyBorder="1" applyAlignment="1" applyProtection="1">
      <alignment vertical="center"/>
      <protection locked="0"/>
    </xf>
    <xf numFmtId="0" fontId="11" fillId="0" borderId="105" xfId="0" applyFont="1" applyFill="1" applyBorder="1" applyAlignment="1" applyProtection="1">
      <alignment/>
      <protection locked="0"/>
    </xf>
    <xf numFmtId="0" fontId="11" fillId="0" borderId="106" xfId="0" applyFont="1" applyFill="1" applyBorder="1" applyAlignment="1" applyProtection="1">
      <alignment/>
      <protection locked="0"/>
    </xf>
    <xf numFmtId="0" fontId="11" fillId="0" borderId="107" xfId="0" applyFont="1" applyFill="1" applyBorder="1" applyAlignment="1" applyProtection="1">
      <alignment/>
      <protection locked="0"/>
    </xf>
    <xf numFmtId="193" fontId="11" fillId="0" borderId="34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41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193" fontId="11" fillId="0" borderId="106" xfId="16" applyNumberFormat="1" applyFont="1" applyFill="1" applyBorder="1" applyAlignment="1" applyProtection="1">
      <alignment vertical="center"/>
      <protection locked="0"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108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193" fontId="11" fillId="0" borderId="0" xfId="0" applyNumberFormat="1" applyFont="1" applyFill="1" applyBorder="1" applyAlignment="1">
      <alignment/>
    </xf>
    <xf numFmtId="0" fontId="11" fillId="0" borderId="109" xfId="0" applyFont="1" applyFill="1" applyBorder="1" applyAlignment="1">
      <alignment/>
    </xf>
    <xf numFmtId="0" fontId="11" fillId="0" borderId="110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11" xfId="16" applyFont="1" applyFill="1" applyBorder="1" applyAlignment="1">
      <alignment horizontal="left" vertical="center"/>
      <protection/>
    </xf>
    <xf numFmtId="193" fontId="11" fillId="0" borderId="97" xfId="16" applyNumberFormat="1" applyFont="1" applyFill="1" applyBorder="1" applyAlignment="1" applyProtection="1">
      <alignment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193" fontId="11" fillId="0" borderId="112" xfId="16" applyNumberFormat="1" applyFont="1" applyFill="1" applyBorder="1" applyAlignment="1" applyProtection="1">
      <alignment horizontal="right" vertical="center"/>
      <protection locked="0"/>
    </xf>
    <xf numFmtId="193" fontId="11" fillId="0" borderId="79" xfId="16" applyNumberFormat="1" applyFont="1" applyFill="1" applyBorder="1" applyAlignment="1" applyProtection="1">
      <alignment horizontal="right" vertical="center"/>
      <protection locked="0"/>
    </xf>
    <xf numFmtId="0" fontId="11" fillId="0" borderId="79" xfId="0" applyFont="1" applyFill="1" applyBorder="1" applyAlignment="1">
      <alignment/>
    </xf>
    <xf numFmtId="193" fontId="11" fillId="0" borderId="79" xfId="16" applyNumberFormat="1" applyFont="1" applyFill="1" applyBorder="1" applyAlignment="1" applyProtection="1">
      <alignment vertical="center"/>
      <protection locked="0"/>
    </xf>
    <xf numFmtId="193" fontId="11" fillId="0" borderId="113" xfId="16" applyNumberFormat="1" applyFont="1" applyFill="1" applyBorder="1" applyAlignment="1" applyProtection="1">
      <alignment vertical="center"/>
      <protection locked="0"/>
    </xf>
    <xf numFmtId="193" fontId="11" fillId="0" borderId="105" xfId="16" applyNumberFormat="1" applyFont="1" applyFill="1" applyBorder="1" applyAlignment="1" applyProtection="1">
      <alignment horizontal="right" vertical="center"/>
      <protection locked="0"/>
    </xf>
    <xf numFmtId="193" fontId="22" fillId="0" borderId="34" xfId="16" applyNumberFormat="1" applyFont="1" applyBorder="1" applyAlignment="1">
      <alignment horizontal="right" vertical="center"/>
      <protection/>
    </xf>
    <xf numFmtId="193" fontId="22" fillId="0" borderId="86" xfId="16" applyNumberFormat="1" applyFont="1" applyBorder="1" applyAlignment="1">
      <alignment horizontal="right" vertical="center"/>
      <protection/>
    </xf>
    <xf numFmtId="193" fontId="22" fillId="0" borderId="86" xfId="16" applyNumberFormat="1" applyFont="1" applyBorder="1" applyAlignment="1">
      <alignment vertical="center"/>
      <protection/>
    </xf>
    <xf numFmtId="193" fontId="22" fillId="0" borderId="87" xfId="16" applyNumberFormat="1" applyFont="1" applyBorder="1" applyAlignment="1">
      <alignment vertical="center"/>
      <protection/>
    </xf>
    <xf numFmtId="193" fontId="22" fillId="0" borderId="41" xfId="16" applyNumberFormat="1" applyFont="1" applyBorder="1" applyAlignment="1">
      <alignment horizontal="right" vertical="center"/>
      <protection/>
    </xf>
    <xf numFmtId="193" fontId="22" fillId="0" borderId="59" xfId="16" applyNumberFormat="1" applyFont="1" applyBorder="1" applyAlignment="1">
      <alignment horizontal="right" vertical="center"/>
      <protection/>
    </xf>
    <xf numFmtId="193" fontId="22" fillId="0" borderId="59" xfId="16" applyNumberFormat="1" applyFont="1" applyBorder="1" applyAlignment="1">
      <alignment vertical="center"/>
      <protection/>
    </xf>
    <xf numFmtId="193" fontId="22" fillId="0" borderId="61" xfId="16" applyNumberFormat="1" applyFont="1" applyBorder="1" applyAlignment="1">
      <alignment vertical="center"/>
      <protection/>
    </xf>
    <xf numFmtId="193" fontId="22" fillId="0" borderId="85" xfId="16" applyNumberFormat="1" applyFont="1" applyFill="1" applyBorder="1" applyAlignment="1">
      <alignment horizontal="right" vertical="center"/>
      <protection/>
    </xf>
    <xf numFmtId="193" fontId="22" fillId="0" borderId="86" xfId="16" applyNumberFormat="1" applyFont="1" applyFill="1" applyBorder="1" applyAlignment="1">
      <alignment horizontal="right" vertical="center"/>
      <protection/>
    </xf>
    <xf numFmtId="193" fontId="22" fillId="0" borderId="86" xfId="16" applyNumberFormat="1" applyFont="1" applyFill="1" applyBorder="1" applyAlignment="1">
      <alignment vertical="center"/>
      <protection/>
    </xf>
    <xf numFmtId="193" fontId="22" fillId="0" borderId="87" xfId="16" applyNumberFormat="1" applyFont="1" applyFill="1" applyBorder="1" applyAlignment="1">
      <alignment vertical="center"/>
      <protection/>
    </xf>
    <xf numFmtId="193" fontId="22" fillId="0" borderId="60" xfId="16" applyNumberFormat="1" applyFont="1" applyFill="1" applyBorder="1" applyAlignment="1">
      <alignment horizontal="right" vertical="center"/>
      <protection/>
    </xf>
    <xf numFmtId="193" fontId="22" fillId="0" borderId="59" xfId="16" applyNumberFormat="1" applyFont="1" applyFill="1" applyBorder="1" applyAlignment="1">
      <alignment horizontal="right" vertical="center"/>
      <protection/>
    </xf>
    <xf numFmtId="193" fontId="22" fillId="0" borderId="59" xfId="16" applyNumberFormat="1" applyFont="1" applyFill="1" applyBorder="1" applyAlignment="1">
      <alignment vertical="center"/>
      <protection/>
    </xf>
    <xf numFmtId="193" fontId="22" fillId="0" borderId="61" xfId="16" applyNumberFormat="1" applyFont="1" applyFill="1" applyBorder="1" applyAlignment="1">
      <alignment vertical="center"/>
      <protection/>
    </xf>
    <xf numFmtId="206" fontId="11" fillId="0" borderId="86" xfId="0" applyNumberFormat="1" applyFont="1" applyFill="1" applyBorder="1" applyAlignment="1">
      <alignment/>
    </xf>
    <xf numFmtId="206" fontId="11" fillId="0" borderId="59" xfId="0" applyNumberFormat="1" applyFont="1" applyFill="1" applyBorder="1" applyAlignment="1">
      <alignment/>
    </xf>
    <xf numFmtId="207" fontId="11" fillId="0" borderId="86" xfId="0" applyNumberFormat="1" applyFont="1" applyFill="1" applyBorder="1" applyAlignment="1">
      <alignment/>
    </xf>
    <xf numFmtId="207" fontId="11" fillId="0" borderId="59" xfId="0" applyNumberFormat="1" applyFont="1" applyFill="1" applyBorder="1" applyAlignment="1">
      <alignment/>
    </xf>
    <xf numFmtId="193" fontId="11" fillId="0" borderId="86" xfId="0" applyNumberFormat="1" applyFont="1" applyFill="1" applyBorder="1" applyAlignment="1">
      <alignment/>
    </xf>
    <xf numFmtId="193" fontId="11" fillId="0" borderId="59" xfId="0" applyNumberFormat="1" applyFont="1" applyFill="1" applyBorder="1" applyAlignment="1">
      <alignment/>
    </xf>
    <xf numFmtId="209" fontId="11" fillId="0" borderId="86" xfId="0" applyNumberFormat="1" applyFont="1" applyFill="1" applyBorder="1" applyAlignment="1">
      <alignment/>
    </xf>
    <xf numFmtId="209" fontId="11" fillId="0" borderId="59" xfId="0" applyNumberFormat="1" applyFont="1" applyFill="1" applyBorder="1" applyAlignment="1">
      <alignment/>
    </xf>
    <xf numFmtId="210" fontId="11" fillId="0" borderId="86" xfId="0" applyNumberFormat="1" applyFont="1" applyFill="1" applyBorder="1" applyAlignment="1">
      <alignment/>
    </xf>
    <xf numFmtId="210" fontId="11" fillId="0" borderId="59" xfId="0" applyNumberFormat="1" applyFont="1" applyFill="1" applyBorder="1" applyAlignment="1">
      <alignment/>
    </xf>
    <xf numFmtId="190" fontId="9" fillId="0" borderId="114" xfId="0" applyNumberFormat="1" applyFont="1" applyBorder="1" applyAlignment="1" applyProtection="1">
      <alignment horizontal="right" vertical="center"/>
      <protection/>
    </xf>
    <xf numFmtId="0" fontId="18" fillId="0" borderId="50" xfId="0" applyFont="1" applyBorder="1" applyAlignment="1" applyProtection="1">
      <alignment vertical="center" wrapText="1"/>
      <protection/>
    </xf>
    <xf numFmtId="0" fontId="9" fillId="0" borderId="115" xfId="0" applyFont="1" applyFill="1" applyBorder="1" applyAlignment="1" applyProtection="1">
      <alignment horizontal="center" vertical="center"/>
      <protection/>
    </xf>
    <xf numFmtId="0" fontId="9" fillId="0" borderId="116" xfId="0" applyFont="1" applyFill="1" applyBorder="1" applyAlignment="1" applyProtection="1">
      <alignment horizontal="center" vertical="center"/>
      <protection/>
    </xf>
    <xf numFmtId="0" fontId="12" fillId="0" borderId="101" xfId="0" applyFont="1" applyFill="1" applyBorder="1" applyAlignment="1" applyProtection="1">
      <alignment horizontal="center" vertical="top"/>
      <protection locked="0"/>
    </xf>
    <xf numFmtId="0" fontId="12" fillId="0" borderId="99" xfId="0" applyFont="1" applyFill="1" applyBorder="1" applyAlignment="1" applyProtection="1">
      <alignment horizontal="center" vertical="top"/>
      <protection locked="0"/>
    </xf>
    <xf numFmtId="0" fontId="12" fillId="0" borderId="102" xfId="0" applyFont="1" applyFill="1" applyBorder="1" applyAlignment="1" applyProtection="1">
      <alignment horizontal="center" vertical="top"/>
      <protection locked="0"/>
    </xf>
    <xf numFmtId="0" fontId="12" fillId="0" borderId="98" xfId="0" applyFont="1" applyFill="1" applyBorder="1" applyAlignment="1" applyProtection="1">
      <alignment horizontal="center" vertical="top"/>
      <protection locked="0"/>
    </xf>
    <xf numFmtId="0" fontId="11" fillId="0" borderId="99" xfId="0" applyFont="1" applyFill="1" applyBorder="1" applyAlignment="1">
      <alignment/>
    </xf>
    <xf numFmtId="0" fontId="11" fillId="0" borderId="100" xfId="0" applyFont="1" applyFill="1" applyBorder="1" applyAlignment="1">
      <alignment/>
    </xf>
    <xf numFmtId="0" fontId="11" fillId="0" borderId="101" xfId="0" applyFont="1" applyFill="1" applyBorder="1" applyAlignment="1">
      <alignment horizontal="center" vertical="top"/>
    </xf>
    <xf numFmtId="0" fontId="11" fillId="0" borderId="99" xfId="0" applyFont="1" applyFill="1" applyBorder="1" applyAlignment="1">
      <alignment horizontal="center" vertical="top"/>
    </xf>
    <xf numFmtId="0" fontId="11" fillId="0" borderId="102" xfId="0" applyFont="1" applyFill="1" applyBorder="1" applyAlignment="1">
      <alignment horizontal="center" vertical="top"/>
    </xf>
    <xf numFmtId="0" fontId="12" fillId="0" borderId="117" xfId="0" applyFont="1" applyFill="1" applyBorder="1" applyAlignment="1" applyProtection="1">
      <alignment horizontal="center" vertical="top"/>
      <protection locked="0"/>
    </xf>
    <xf numFmtId="0" fontId="12" fillId="0" borderId="118" xfId="0" applyFont="1" applyFill="1" applyBorder="1" applyAlignment="1" applyProtection="1">
      <alignment horizontal="center" vertical="top"/>
      <protection locked="0"/>
    </xf>
    <xf numFmtId="0" fontId="12" fillId="0" borderId="119" xfId="0" applyFont="1" applyFill="1" applyBorder="1" applyAlignment="1" applyProtection="1">
      <alignment horizontal="center" vertical="top"/>
      <protection locked="0"/>
    </xf>
    <xf numFmtId="0" fontId="11" fillId="0" borderId="12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21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4" fillId="4" borderId="122" xfId="0" applyFont="1" applyFill="1" applyBorder="1" applyAlignment="1" applyProtection="1">
      <alignment horizontal="left" vertical="center"/>
      <protection locked="0"/>
    </xf>
    <xf numFmtId="0" fontId="4" fillId="4" borderId="120" xfId="0" applyFont="1" applyFill="1" applyBorder="1" applyAlignment="1" applyProtection="1">
      <alignment horizontal="left" vertical="center"/>
      <protection locked="0"/>
    </xf>
    <xf numFmtId="0" fontId="4" fillId="4" borderId="123" xfId="0" applyFont="1" applyFill="1" applyBorder="1" applyAlignment="1" applyProtection="1">
      <alignment horizontal="left" vertical="center"/>
      <protection locked="0"/>
    </xf>
    <xf numFmtId="0" fontId="4" fillId="4" borderId="120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9" activePane="bottomRight" state="frozen"/>
      <selection pane="topLeft" activeCell="F5" sqref="F5"/>
      <selection pane="topRight" activeCell="F5" sqref="F5"/>
      <selection pane="bottomLeft" activeCell="F5" sqref="F5"/>
      <selection pane="bottomRight" activeCell="E24" sqref="E24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29.5" style="36" customWidth="1"/>
    <col min="9" max="16384" width="9" style="36" customWidth="1"/>
  </cols>
  <sheetData>
    <row r="1" ht="19.5" customHeight="1">
      <c r="A1" s="35" t="s">
        <v>42</v>
      </c>
    </row>
    <row r="2" spans="1:6" s="37" customFormat="1" ht="19.5" customHeight="1" thickBot="1">
      <c r="A2" s="38">
        <v>41944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35</v>
      </c>
      <c r="D3" s="43" t="s">
        <v>36</v>
      </c>
      <c r="E3" s="44" t="s">
        <v>72</v>
      </c>
      <c r="F3" s="43" t="s">
        <v>37</v>
      </c>
      <c r="G3" s="45" t="s">
        <v>38</v>
      </c>
    </row>
    <row r="4" spans="1:7" s="37" customFormat="1" ht="14.25">
      <c r="A4" s="79" t="s">
        <v>75</v>
      </c>
      <c r="B4" s="46" t="s">
        <v>57</v>
      </c>
      <c r="C4" s="47" t="s">
        <v>39</v>
      </c>
      <c r="D4" s="48" t="s">
        <v>39</v>
      </c>
      <c r="E4" s="49" t="s">
        <v>47</v>
      </c>
      <c r="F4" s="48" t="s">
        <v>39</v>
      </c>
      <c r="G4" s="50" t="s">
        <v>40</v>
      </c>
    </row>
    <row r="5" spans="1:10" s="37" customFormat="1" ht="15" thickBot="1">
      <c r="A5" s="51"/>
      <c r="B5" s="52"/>
      <c r="C5" s="53" t="s">
        <v>44</v>
      </c>
      <c r="D5" s="54" t="s">
        <v>44</v>
      </c>
      <c r="E5" s="55" t="s">
        <v>45</v>
      </c>
      <c r="F5" s="54" t="s">
        <v>44</v>
      </c>
      <c r="G5" s="56" t="s">
        <v>45</v>
      </c>
      <c r="I5" s="231" t="s">
        <v>56</v>
      </c>
      <c r="J5" s="232"/>
    </row>
    <row r="6" spans="1:10" s="37" customFormat="1" ht="29.25" customHeight="1" thickTop="1">
      <c r="A6" s="57" t="s">
        <v>1</v>
      </c>
      <c r="B6" s="76" t="s">
        <v>84</v>
      </c>
      <c r="C6" s="58">
        <f>'集計表'!D19</f>
        <v>156</v>
      </c>
      <c r="D6" s="59">
        <v>158</v>
      </c>
      <c r="E6" s="60">
        <f>C6/D6*100</f>
        <v>98.73417721518987</v>
      </c>
      <c r="F6" s="59">
        <v>153</v>
      </c>
      <c r="G6" s="61">
        <f>C6/F6*100</f>
        <v>101.96078431372548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85</v>
      </c>
      <c r="C7" s="65">
        <f>'集計表'!I19</f>
        <v>1908</v>
      </c>
      <c r="D7" s="66">
        <v>1955</v>
      </c>
      <c r="E7" s="67">
        <f aca="true" t="shared" si="1" ref="E7:E23">C7/D7*100</f>
        <v>97.59590792838875</v>
      </c>
      <c r="F7" s="66">
        <v>2088</v>
      </c>
      <c r="G7" s="68">
        <f aca="true" t="shared" si="2" ref="G7:G24">C7/F7*100</f>
        <v>91.37931034482759</v>
      </c>
      <c r="I7" s="69">
        <f t="shared" si="0"/>
      </c>
      <c r="J7" s="70" t="str">
        <f aca="true" t="shared" si="3" ref="J7:J23">IF(G7&lt;95,"注意",IF(G7&gt;105,"注意",""))</f>
        <v>注意</v>
      </c>
    </row>
    <row r="8" spans="1:10" s="37" customFormat="1" ht="29.25" customHeight="1">
      <c r="A8" s="64" t="s">
        <v>88</v>
      </c>
      <c r="B8" s="78" t="s">
        <v>74</v>
      </c>
      <c r="C8" s="65">
        <f>'集計表'!N19</f>
        <v>290</v>
      </c>
      <c r="D8" s="66">
        <v>292</v>
      </c>
      <c r="E8" s="67">
        <f t="shared" si="1"/>
        <v>99.31506849315068</v>
      </c>
      <c r="F8" s="66">
        <v>284</v>
      </c>
      <c r="G8" s="68">
        <f t="shared" si="2"/>
        <v>102.11267605633803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89</v>
      </c>
      <c r="B9" s="77" t="s">
        <v>83</v>
      </c>
      <c r="C9" s="65">
        <f>'集計表'!S19</f>
        <v>221</v>
      </c>
      <c r="D9" s="66">
        <v>225</v>
      </c>
      <c r="E9" s="67">
        <f t="shared" si="1"/>
        <v>98.22222222222223</v>
      </c>
      <c r="F9" s="66">
        <v>220</v>
      </c>
      <c r="G9" s="68">
        <f t="shared" si="2"/>
        <v>100.45454545454547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76</v>
      </c>
      <c r="C10" s="65">
        <f>'集計表'!X19</f>
        <v>196</v>
      </c>
      <c r="D10" s="66">
        <v>198</v>
      </c>
      <c r="E10" s="67">
        <f t="shared" si="1"/>
        <v>98.98989898989899</v>
      </c>
      <c r="F10" s="66">
        <v>191</v>
      </c>
      <c r="G10" s="68">
        <f t="shared" si="2"/>
        <v>102.61780104712042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90</v>
      </c>
      <c r="B11" s="77" t="s">
        <v>81</v>
      </c>
      <c r="C11" s="65">
        <f>'集計表'!AC19</f>
        <v>260</v>
      </c>
      <c r="D11" s="66">
        <v>264</v>
      </c>
      <c r="E11" s="67">
        <f t="shared" si="1"/>
        <v>98.48484848484848</v>
      </c>
      <c r="F11" s="66">
        <v>257</v>
      </c>
      <c r="G11" s="68">
        <f t="shared" si="2"/>
        <v>101.16731517509727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87</v>
      </c>
      <c r="C12" s="65">
        <f>'集計表'!AH19</f>
        <v>321</v>
      </c>
      <c r="D12" s="66">
        <v>323</v>
      </c>
      <c r="E12" s="67">
        <f t="shared" si="1"/>
        <v>99.38080495356037</v>
      </c>
      <c r="F12" s="66">
        <v>321</v>
      </c>
      <c r="G12" s="68">
        <f t="shared" si="2"/>
        <v>100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230" t="s">
        <v>112</v>
      </c>
      <c r="C13" s="65">
        <f>'集計表'!AM19</f>
        <v>272</v>
      </c>
      <c r="D13" s="66">
        <v>271</v>
      </c>
      <c r="E13" s="67">
        <f t="shared" si="1"/>
        <v>100.36900369003689</v>
      </c>
      <c r="F13" s="66">
        <v>275</v>
      </c>
      <c r="G13" s="68">
        <f>C13/F13*100</f>
        <v>98.9090909090909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91</v>
      </c>
      <c r="B14" s="77" t="s">
        <v>92</v>
      </c>
      <c r="C14" s="65">
        <f>'集計表'!AR19</f>
        <v>226</v>
      </c>
      <c r="D14" s="66">
        <v>226</v>
      </c>
      <c r="E14" s="67">
        <f t="shared" si="1"/>
        <v>100</v>
      </c>
      <c r="F14" s="127">
        <v>215</v>
      </c>
      <c r="G14" s="146">
        <f>C14/F14*100</f>
        <v>105.11627906976744</v>
      </c>
      <c r="H14" s="114"/>
      <c r="I14" s="69">
        <f t="shared" si="0"/>
      </c>
      <c r="J14" s="70"/>
    </row>
    <row r="15" spans="1:10" s="37" customFormat="1" ht="29.25" customHeight="1">
      <c r="A15" s="64" t="s">
        <v>93</v>
      </c>
      <c r="B15" s="77" t="s">
        <v>94</v>
      </c>
      <c r="C15" s="65">
        <f>'集計表'!AW19</f>
        <v>133</v>
      </c>
      <c r="D15" s="66">
        <v>257</v>
      </c>
      <c r="E15" s="67">
        <f t="shared" si="1"/>
        <v>51.75097276264592</v>
      </c>
      <c r="F15" s="127">
        <v>185</v>
      </c>
      <c r="G15" s="146">
        <f>C15/F15*100</f>
        <v>71.89189189189189</v>
      </c>
      <c r="H15" s="114"/>
      <c r="I15" s="69" t="str">
        <f t="shared" si="0"/>
        <v>注意</v>
      </c>
      <c r="J15" s="70"/>
    </row>
    <row r="16" spans="1:10" s="37" customFormat="1" ht="29.25" customHeight="1">
      <c r="A16" s="64" t="s">
        <v>95</v>
      </c>
      <c r="B16" s="77" t="s">
        <v>109</v>
      </c>
      <c r="C16" s="65">
        <f>'集計表'!BB19</f>
        <v>135</v>
      </c>
      <c r="D16" s="66">
        <v>210</v>
      </c>
      <c r="E16" s="67">
        <f t="shared" si="1"/>
        <v>64.28571428571429</v>
      </c>
      <c r="F16" s="127">
        <v>182</v>
      </c>
      <c r="G16" s="146">
        <f>C16/F16*100</f>
        <v>74.17582417582418</v>
      </c>
      <c r="H16" s="114"/>
      <c r="I16" s="69" t="str">
        <f t="shared" si="0"/>
        <v>注意</v>
      </c>
      <c r="J16" s="70"/>
    </row>
    <row r="17" spans="1:10" s="37" customFormat="1" ht="29.25" customHeight="1">
      <c r="A17" s="64" t="s">
        <v>10</v>
      </c>
      <c r="B17" s="77" t="s">
        <v>77</v>
      </c>
      <c r="C17" s="65">
        <f>'集計表'!BG19</f>
        <v>188</v>
      </c>
      <c r="D17" s="66">
        <v>187</v>
      </c>
      <c r="E17" s="67">
        <f>C17/D17*100</f>
        <v>100.53475935828877</v>
      </c>
      <c r="F17" s="66">
        <v>179</v>
      </c>
      <c r="G17" s="68">
        <f>C17/F17*100</f>
        <v>105.02793296089385</v>
      </c>
      <c r="H17" s="112"/>
      <c r="I17" s="71">
        <f t="shared" si="0"/>
      </c>
      <c r="J17" s="72" t="str">
        <f t="shared" si="3"/>
        <v>注意</v>
      </c>
    </row>
    <row r="18" spans="1:10" s="37" customFormat="1" ht="29.25" customHeight="1">
      <c r="A18" s="64" t="s">
        <v>9</v>
      </c>
      <c r="B18" s="77" t="s">
        <v>78</v>
      </c>
      <c r="C18" s="65">
        <f>'集計表'!BL19</f>
        <v>165</v>
      </c>
      <c r="D18" s="66">
        <v>166</v>
      </c>
      <c r="E18" s="67">
        <f t="shared" si="1"/>
        <v>99.3975903614458</v>
      </c>
      <c r="F18" s="66">
        <v>146</v>
      </c>
      <c r="G18" s="68">
        <f t="shared" si="2"/>
        <v>113.013698630137</v>
      </c>
      <c r="H18" s="112"/>
      <c r="I18" s="71">
        <f t="shared" si="0"/>
      </c>
      <c r="J18" s="72" t="str">
        <f t="shared" si="3"/>
        <v>注意</v>
      </c>
    </row>
    <row r="19" spans="1:10" s="37" customFormat="1" ht="29.25" customHeight="1">
      <c r="A19" s="64" t="s">
        <v>11</v>
      </c>
      <c r="B19" s="77" t="s">
        <v>79</v>
      </c>
      <c r="C19" s="65">
        <f>'集計表'!BQ19</f>
        <v>227</v>
      </c>
      <c r="D19" s="66">
        <v>225</v>
      </c>
      <c r="E19" s="67">
        <f t="shared" si="1"/>
        <v>100.8888888888889</v>
      </c>
      <c r="F19" s="66">
        <v>206</v>
      </c>
      <c r="G19" s="68">
        <f t="shared" si="2"/>
        <v>110.19417475728154</v>
      </c>
      <c r="H19" s="113"/>
      <c r="I19" s="69">
        <f t="shared" si="0"/>
      </c>
      <c r="J19" s="70" t="str">
        <f t="shared" si="3"/>
        <v>注意</v>
      </c>
    </row>
    <row r="20" spans="1:10" s="37" customFormat="1" ht="29.25" customHeight="1">
      <c r="A20" s="64" t="s">
        <v>12</v>
      </c>
      <c r="B20" s="77" t="s">
        <v>111</v>
      </c>
      <c r="C20" s="65">
        <f>'集計表'!BV19</f>
        <v>158</v>
      </c>
      <c r="D20" s="66">
        <v>161</v>
      </c>
      <c r="E20" s="67">
        <f t="shared" si="1"/>
        <v>98.13664596273291</v>
      </c>
      <c r="F20" s="66">
        <v>158</v>
      </c>
      <c r="G20" s="68">
        <f t="shared" si="2"/>
        <v>100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96</v>
      </c>
      <c r="B21" s="77" t="s">
        <v>110</v>
      </c>
      <c r="C21" s="65">
        <f>'集計表'!CA19</f>
        <v>327</v>
      </c>
      <c r="D21" s="66">
        <v>327</v>
      </c>
      <c r="E21" s="67">
        <f t="shared" si="1"/>
        <v>100</v>
      </c>
      <c r="F21" s="66">
        <v>325</v>
      </c>
      <c r="G21" s="68">
        <f t="shared" si="2"/>
        <v>100.61538461538461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73</v>
      </c>
      <c r="B22" s="77" t="s">
        <v>86</v>
      </c>
      <c r="C22" s="65">
        <f>'集計表'!CF19</f>
        <v>258</v>
      </c>
      <c r="D22" s="66">
        <v>266</v>
      </c>
      <c r="E22" s="67">
        <f t="shared" si="1"/>
        <v>96.99248120300751</v>
      </c>
      <c r="F22" s="66">
        <v>251</v>
      </c>
      <c r="G22" s="68">
        <f t="shared" si="2"/>
        <v>102.78884462151395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41</v>
      </c>
      <c r="B23" s="77" t="s">
        <v>82</v>
      </c>
      <c r="C23" s="65">
        <f>'集計表'!CK19</f>
        <v>159</v>
      </c>
      <c r="D23" s="66">
        <v>165</v>
      </c>
      <c r="E23" s="67">
        <f t="shared" si="1"/>
        <v>96.36363636363636</v>
      </c>
      <c r="F23" s="66">
        <v>158</v>
      </c>
      <c r="G23" s="68">
        <f t="shared" si="2"/>
        <v>100.63291139240506</v>
      </c>
      <c r="I23" s="69">
        <f t="shared" si="0"/>
      </c>
      <c r="J23" s="70">
        <f t="shared" si="3"/>
      </c>
    </row>
    <row r="24" spans="1:10" s="37" customFormat="1" ht="29.25" customHeight="1" thickBot="1">
      <c r="A24" s="73" t="s">
        <v>58</v>
      </c>
      <c r="B24" s="80" t="s">
        <v>80</v>
      </c>
      <c r="C24" s="115">
        <f>'集計表'!CP19</f>
        <v>1888</v>
      </c>
      <c r="D24" s="118">
        <v>1942</v>
      </c>
      <c r="E24" s="229">
        <f>C24/D24*100</f>
        <v>97.2193614830072</v>
      </c>
      <c r="F24" s="116">
        <v>1831</v>
      </c>
      <c r="G24" s="151">
        <f t="shared" si="2"/>
        <v>103.11305297651556</v>
      </c>
      <c r="I24" s="74">
        <f>IF(E24&lt;95,"注意",IF(E24&gt;105,"注意",""))</f>
      </c>
      <c r="J24" s="75">
        <f>IF(G24&lt;95,"注意",IF(G24&gt;105,"注意",""))</f>
      </c>
    </row>
    <row r="25" s="37" customFormat="1" ht="14.25">
      <c r="D25" s="37" t="s">
        <v>46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29"/>
  <sheetViews>
    <sheetView view="pageBreakPreview" zoomScale="70" zoomScaleSheetLayoutView="70" workbookViewId="0" topLeftCell="A1">
      <pane xSplit="1" ySplit="4" topLeftCell="BX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CQ9" sqref="CQ9"/>
    </sheetView>
  </sheetViews>
  <sheetFormatPr defaultColWidth="8.796875" defaultRowHeight="19.5" customHeight="1"/>
  <cols>
    <col min="1" max="1" width="11.0976562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7.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49">
        <f>'結果表'!A2</f>
        <v>41944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>
        <f>A1</f>
        <v>41944</v>
      </c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>
        <f>A1</f>
        <v>41944</v>
      </c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120"/>
      <c r="CO1" s="120"/>
      <c r="CP1" s="120"/>
      <c r="CQ1" s="120"/>
      <c r="CR1" s="120"/>
      <c r="CT1" s="7"/>
      <c r="CU1" s="7"/>
    </row>
    <row r="2" spans="1:96" ht="19.5" customHeight="1" thickBot="1">
      <c r="A2" s="119">
        <v>41944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47"/>
      <c r="AC2" s="247"/>
      <c r="AD2" s="245" t="s">
        <v>59</v>
      </c>
      <c r="AE2" s="245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47"/>
      <c r="BR2" s="247"/>
      <c r="BS2" s="9" t="s">
        <v>60</v>
      </c>
      <c r="BT2" s="8"/>
      <c r="BU2" s="8"/>
      <c r="BV2" s="8"/>
      <c r="BW2" s="8"/>
      <c r="BX2" s="8"/>
      <c r="BY2" s="8"/>
      <c r="BZ2" s="8"/>
      <c r="CA2" s="8"/>
      <c r="CB2" s="8"/>
      <c r="CL2" s="246" t="s">
        <v>43</v>
      </c>
      <c r="CM2" s="246"/>
      <c r="CN2" s="246"/>
      <c r="CO2" s="246"/>
      <c r="CP2" s="246"/>
      <c r="CQ2" s="245" t="s">
        <v>61</v>
      </c>
      <c r="CR2" s="245"/>
    </row>
    <row r="3" spans="1:96" ht="19.5" customHeight="1">
      <c r="A3" s="13" t="s">
        <v>0</v>
      </c>
      <c r="B3" s="236" t="s">
        <v>1</v>
      </c>
      <c r="C3" s="237"/>
      <c r="D3" s="237"/>
      <c r="E3" s="237"/>
      <c r="F3" s="238"/>
      <c r="G3" s="233" t="s">
        <v>2</v>
      </c>
      <c r="H3" s="234"/>
      <c r="I3" s="234"/>
      <c r="J3" s="234"/>
      <c r="K3" s="235"/>
      <c r="L3" s="233" t="s">
        <v>3</v>
      </c>
      <c r="M3" s="234"/>
      <c r="N3" s="234"/>
      <c r="O3" s="234"/>
      <c r="P3" s="235"/>
      <c r="Q3" s="233" t="s">
        <v>4</v>
      </c>
      <c r="R3" s="234"/>
      <c r="S3" s="234"/>
      <c r="T3" s="234"/>
      <c r="U3" s="235"/>
      <c r="V3" s="233" t="s">
        <v>5</v>
      </c>
      <c r="W3" s="234"/>
      <c r="X3" s="234"/>
      <c r="Y3" s="234"/>
      <c r="Z3" s="235"/>
      <c r="AA3" s="233" t="s">
        <v>6</v>
      </c>
      <c r="AB3" s="234"/>
      <c r="AC3" s="234"/>
      <c r="AD3" s="234"/>
      <c r="AE3" s="235"/>
      <c r="AF3" s="233" t="s">
        <v>7</v>
      </c>
      <c r="AG3" s="234"/>
      <c r="AH3" s="234"/>
      <c r="AI3" s="234"/>
      <c r="AJ3" s="235"/>
      <c r="AK3" s="233" t="s">
        <v>8</v>
      </c>
      <c r="AL3" s="234"/>
      <c r="AM3" s="234"/>
      <c r="AN3" s="234"/>
      <c r="AO3" s="235"/>
      <c r="AP3" s="233" t="s">
        <v>91</v>
      </c>
      <c r="AQ3" s="234"/>
      <c r="AR3" s="234"/>
      <c r="AS3" s="234"/>
      <c r="AT3" s="235"/>
      <c r="AU3" s="242" t="s">
        <v>97</v>
      </c>
      <c r="AV3" s="243"/>
      <c r="AW3" s="243"/>
      <c r="AX3" s="243"/>
      <c r="AY3" s="244"/>
      <c r="AZ3" s="242" t="s">
        <v>95</v>
      </c>
      <c r="BA3" s="243"/>
      <c r="BB3" s="243"/>
      <c r="BC3" s="243"/>
      <c r="BD3" s="244"/>
      <c r="BE3" s="239" t="s">
        <v>10</v>
      </c>
      <c r="BF3" s="240"/>
      <c r="BG3" s="240"/>
      <c r="BH3" s="240"/>
      <c r="BI3" s="241"/>
      <c r="BJ3" s="233" t="s">
        <v>9</v>
      </c>
      <c r="BK3" s="234"/>
      <c r="BL3" s="234"/>
      <c r="BM3" s="234"/>
      <c r="BN3" s="235"/>
      <c r="BO3" s="233" t="s">
        <v>11</v>
      </c>
      <c r="BP3" s="234"/>
      <c r="BQ3" s="234"/>
      <c r="BR3" s="234"/>
      <c r="BS3" s="235"/>
      <c r="BT3" s="233" t="s">
        <v>12</v>
      </c>
      <c r="BU3" s="234"/>
      <c r="BV3" s="234"/>
      <c r="BW3" s="234"/>
      <c r="BX3" s="235"/>
      <c r="BY3" s="233" t="s">
        <v>13</v>
      </c>
      <c r="BZ3" s="234"/>
      <c r="CA3" s="234"/>
      <c r="CB3" s="234"/>
      <c r="CC3" s="235"/>
      <c r="CD3" s="233" t="s">
        <v>14</v>
      </c>
      <c r="CE3" s="234"/>
      <c r="CF3" s="234"/>
      <c r="CG3" s="234"/>
      <c r="CH3" s="235"/>
      <c r="CI3" s="242" t="s">
        <v>62</v>
      </c>
      <c r="CJ3" s="243"/>
      <c r="CK3" s="243"/>
      <c r="CL3" s="243"/>
      <c r="CM3" s="244"/>
      <c r="CN3" s="242" t="s">
        <v>63</v>
      </c>
      <c r="CO3" s="243"/>
      <c r="CP3" s="243"/>
      <c r="CQ3" s="243"/>
      <c r="CR3" s="248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'集計元'!B6</f>
        <v>10</v>
      </c>
      <c r="C5" s="82">
        <f>'集計元'!C6</f>
        <v>1677</v>
      </c>
      <c r="D5" s="82">
        <f>'集計元'!D6</f>
        <v>167.7</v>
      </c>
      <c r="E5" s="82">
        <f>'集計元'!E6</f>
        <v>190</v>
      </c>
      <c r="F5" s="82">
        <f>'集計元'!F6</f>
        <v>151</v>
      </c>
      <c r="G5" s="83">
        <f>'集計元'!B7</f>
        <v>12</v>
      </c>
      <c r="H5" s="82">
        <f>'集計元'!C7</f>
        <v>24776</v>
      </c>
      <c r="I5" s="82">
        <f>'集計元'!D7</f>
        <v>2064.6666666666665</v>
      </c>
      <c r="J5" s="82">
        <f>'集計元'!E7</f>
        <v>2500</v>
      </c>
      <c r="K5" s="84">
        <f>'集計元'!F7</f>
        <v>1652</v>
      </c>
      <c r="L5" s="83">
        <f>'集計元'!B8</f>
        <v>14</v>
      </c>
      <c r="M5" s="82">
        <f>'集計元'!C8</f>
        <v>3848</v>
      </c>
      <c r="N5" s="82">
        <f>'集計元'!D8</f>
        <v>274.85714285714283</v>
      </c>
      <c r="O5" s="82">
        <f>'集計元'!E8</f>
        <v>368</v>
      </c>
      <c r="P5" s="84">
        <f>'集計元'!F8</f>
        <v>200</v>
      </c>
      <c r="Q5" s="83">
        <f>'集計元'!B9</f>
        <v>12</v>
      </c>
      <c r="R5" s="82">
        <f>'集計元'!C9</f>
        <v>2801</v>
      </c>
      <c r="S5" s="82">
        <f>'集計元'!D9</f>
        <v>233.41666666666666</v>
      </c>
      <c r="T5" s="82">
        <f>'集計元'!E9</f>
        <v>280</v>
      </c>
      <c r="U5" s="84">
        <f>'集計元'!F9</f>
        <v>205</v>
      </c>
      <c r="V5" s="83">
        <f>'集計元'!B10</f>
        <v>15</v>
      </c>
      <c r="W5" s="82">
        <f>'集計元'!C10</f>
        <v>3013</v>
      </c>
      <c r="X5" s="82">
        <f>'集計元'!D10</f>
        <v>200.86666666666667</v>
      </c>
      <c r="Y5" s="82">
        <f>'集計元'!E10</f>
        <v>258</v>
      </c>
      <c r="Z5" s="84">
        <f>'集計元'!F10</f>
        <v>160</v>
      </c>
      <c r="AA5" s="83">
        <f>'集計元'!B11</f>
        <v>14</v>
      </c>
      <c r="AB5" s="82">
        <f>'集計元'!C11</f>
        <v>3703</v>
      </c>
      <c r="AC5" s="82">
        <f>'集計元'!D11</f>
        <v>264.5</v>
      </c>
      <c r="AD5" s="82">
        <f>'集計元'!E11</f>
        <v>390</v>
      </c>
      <c r="AE5" s="84">
        <f>'集計元'!F11</f>
        <v>214</v>
      </c>
      <c r="AF5" s="83">
        <f>'集計元'!B12</f>
        <v>13</v>
      </c>
      <c r="AG5" s="82">
        <f>'集計元'!C12</f>
        <v>4909</v>
      </c>
      <c r="AH5" s="82">
        <f>'集計元'!D12</f>
        <v>377.61538461538464</v>
      </c>
      <c r="AI5" s="82">
        <f>'集計元'!E12</f>
        <v>538</v>
      </c>
      <c r="AJ5" s="84">
        <f>'集計元'!F12</f>
        <v>300</v>
      </c>
      <c r="AK5" s="83">
        <f>'集計元'!B13</f>
        <v>14</v>
      </c>
      <c r="AL5" s="82">
        <f>'集計元'!C13</f>
        <v>3866</v>
      </c>
      <c r="AM5" s="82">
        <f>'集計元'!D13</f>
        <v>276.14285714285717</v>
      </c>
      <c r="AN5" s="82">
        <f>'集計元'!E13</f>
        <v>370</v>
      </c>
      <c r="AO5" s="84">
        <f>'集計元'!F13</f>
        <v>178</v>
      </c>
      <c r="AP5" s="83">
        <f>'集計元'!B14</f>
        <v>11</v>
      </c>
      <c r="AQ5" s="82">
        <f>'集計元'!C14</f>
        <v>2547</v>
      </c>
      <c r="AR5" s="82">
        <f>'集計元'!D14</f>
        <v>231.54545454545453</v>
      </c>
      <c r="AS5" s="82">
        <f>'集計元'!E14</f>
        <v>275</v>
      </c>
      <c r="AT5" s="84">
        <f>'集計元'!F14</f>
        <v>170</v>
      </c>
      <c r="AU5" s="121">
        <f>'集計元'!B15</f>
        <v>14</v>
      </c>
      <c r="AV5" s="122">
        <f>'集計元'!C15</f>
        <v>2214</v>
      </c>
      <c r="AW5" s="122">
        <f>'集計元'!D15</f>
        <v>158.14285714285714</v>
      </c>
      <c r="AX5" s="122">
        <f>'集計元'!E15</f>
        <v>250</v>
      </c>
      <c r="AY5" s="123">
        <f>'集計元'!F15</f>
        <v>88</v>
      </c>
      <c r="AZ5" s="121">
        <f>'集計元'!B16</f>
        <v>13</v>
      </c>
      <c r="BA5" s="122">
        <f>'集計元'!C16</f>
        <v>2291</v>
      </c>
      <c r="BB5" s="122">
        <f>'集計元'!D16</f>
        <v>176.23076923076923</v>
      </c>
      <c r="BC5" s="122">
        <f>'集計元'!E16</f>
        <v>250</v>
      </c>
      <c r="BD5" s="123">
        <f>'集計元'!F16</f>
        <v>98</v>
      </c>
      <c r="BE5" s="83">
        <f>'集計元'!B17</f>
        <v>14</v>
      </c>
      <c r="BF5" s="82">
        <f>'集計元'!C17</f>
        <v>3112</v>
      </c>
      <c r="BG5" s="82">
        <f>'集計元'!D17</f>
        <v>222.28571428571428</v>
      </c>
      <c r="BH5" s="82">
        <f>'集計元'!E17</f>
        <v>275</v>
      </c>
      <c r="BI5" s="84">
        <f>'集計元'!F17</f>
        <v>179</v>
      </c>
      <c r="BJ5" s="83">
        <f>'集計元'!B18</f>
        <v>9</v>
      </c>
      <c r="BK5" s="82">
        <f>'集計元'!C18</f>
        <v>1328</v>
      </c>
      <c r="BL5" s="82">
        <f>'集計元'!D18</f>
        <v>147.55555555555554</v>
      </c>
      <c r="BM5" s="82">
        <f>'集計元'!E18</f>
        <v>190</v>
      </c>
      <c r="BN5" s="84">
        <f>'集計元'!F18</f>
        <v>127</v>
      </c>
      <c r="BO5" s="83">
        <f>'集計元'!B19</f>
        <v>12</v>
      </c>
      <c r="BP5" s="82">
        <f>'集計元'!C19</f>
        <v>2944</v>
      </c>
      <c r="BQ5" s="82">
        <f>'集計元'!D19</f>
        <v>245.33333333333334</v>
      </c>
      <c r="BR5" s="82">
        <f>'集計元'!E19</f>
        <v>289</v>
      </c>
      <c r="BS5" s="84">
        <f>'集計元'!F19</f>
        <v>218</v>
      </c>
      <c r="BT5" s="83">
        <f>'集計元'!B20</f>
        <v>13</v>
      </c>
      <c r="BU5" s="82">
        <f>'集計元'!C20</f>
        <v>1934</v>
      </c>
      <c r="BV5" s="82">
        <f>'集計元'!D20</f>
        <v>148.76923076923077</v>
      </c>
      <c r="BW5" s="82">
        <f>'集計元'!E20</f>
        <v>198</v>
      </c>
      <c r="BX5" s="84">
        <f>'集計元'!F20</f>
        <v>108</v>
      </c>
      <c r="BY5" s="83">
        <f>'集計元'!B21</f>
        <v>12</v>
      </c>
      <c r="BZ5" s="82">
        <f>'集計元'!C21</f>
        <v>4471</v>
      </c>
      <c r="CA5" s="82">
        <f>'集計元'!D21</f>
        <v>372.5833333333333</v>
      </c>
      <c r="CB5" s="82">
        <f>'集計元'!E21</f>
        <v>510</v>
      </c>
      <c r="CC5" s="84">
        <f>'集計元'!F21</f>
        <v>268</v>
      </c>
      <c r="CD5" s="83">
        <f>'集計元'!B22</f>
        <v>14</v>
      </c>
      <c r="CE5" s="82">
        <f>'集計元'!C22</f>
        <v>3859</v>
      </c>
      <c r="CF5" s="82">
        <f>'集計元'!D22</f>
        <v>275.64285714285717</v>
      </c>
      <c r="CG5" s="82">
        <f>'集計元'!E22</f>
        <v>410</v>
      </c>
      <c r="CH5" s="84">
        <f>'集計元'!F22</f>
        <v>198</v>
      </c>
      <c r="CI5" s="83">
        <f>'集計元'!B23</f>
        <v>7</v>
      </c>
      <c r="CJ5" s="82">
        <f>'集計元'!C23</f>
        <v>1170</v>
      </c>
      <c r="CK5" s="82">
        <f>'集計元'!D23</f>
        <v>167.14285714285714</v>
      </c>
      <c r="CL5" s="82">
        <f>'集計元'!E23</f>
        <v>170</v>
      </c>
      <c r="CM5" s="84">
        <f>'集計元'!F23</f>
        <v>163</v>
      </c>
      <c r="CN5" s="81">
        <f>'集計元'!B24</f>
        <v>8</v>
      </c>
      <c r="CO5" s="82">
        <f>'集計元'!C24</f>
        <v>15192</v>
      </c>
      <c r="CP5" s="82">
        <f>'集計元'!D24</f>
        <v>1899</v>
      </c>
      <c r="CQ5" s="82">
        <f>'集計元'!E24</f>
        <v>2034</v>
      </c>
      <c r="CR5" s="85">
        <f>'集計元'!F24</f>
        <v>1800</v>
      </c>
      <c r="CT5" s="26">
        <f aca="true" t="shared" si="0" ref="CT5:CT10">E5-D5</f>
        <v>22.30000000000001</v>
      </c>
      <c r="CU5" s="26">
        <f aca="true" t="shared" si="1" ref="CU5:CU10">D5-F5</f>
        <v>16.69999999999999</v>
      </c>
      <c r="CV5" s="26">
        <f aca="true" t="shared" si="2" ref="CV5:CV10">J5-I5</f>
        <v>435.3333333333335</v>
      </c>
      <c r="CW5" s="26">
        <f aca="true" t="shared" si="3" ref="CW5:CW10">I5-K5</f>
        <v>412.6666666666665</v>
      </c>
      <c r="CX5" s="26">
        <f aca="true" t="shared" si="4" ref="CX5:CX10">O5-N5</f>
        <v>93.14285714285717</v>
      </c>
      <c r="CY5" s="26">
        <f aca="true" t="shared" si="5" ref="CY5:CY10">N5-P5</f>
        <v>74.85714285714283</v>
      </c>
      <c r="CZ5" s="26">
        <f aca="true" t="shared" si="6" ref="CZ5:CZ10">T5-S5</f>
        <v>46.58333333333334</v>
      </c>
      <c r="DA5" s="26">
        <f aca="true" t="shared" si="7" ref="DA5:DA10">S5-U5</f>
        <v>28.416666666666657</v>
      </c>
      <c r="DB5" s="26">
        <f aca="true" t="shared" si="8" ref="DB5:DB10">Y5-X5</f>
        <v>57.133333333333326</v>
      </c>
      <c r="DC5" s="26">
        <f aca="true" t="shared" si="9" ref="DC5:DC10">X5-Z5</f>
        <v>40.866666666666674</v>
      </c>
      <c r="DD5" s="26">
        <f aca="true" t="shared" si="10" ref="DD5:DD10">AD5-AC5</f>
        <v>125.5</v>
      </c>
      <c r="DE5" s="26">
        <f aca="true" t="shared" si="11" ref="DE5:DE10">AC5-AE5</f>
        <v>50.5</v>
      </c>
      <c r="DF5" s="26">
        <f aca="true" t="shared" si="12" ref="DF5:DF10">AI5-AH5</f>
        <v>160.38461538461536</v>
      </c>
      <c r="DG5" s="26">
        <f aca="true" t="shared" si="13" ref="DG5:DG10">AH5-AJ5</f>
        <v>77.61538461538464</v>
      </c>
      <c r="DH5" s="26">
        <f aca="true" t="shared" si="14" ref="DH5:DH10">AN5-AM5</f>
        <v>93.85714285714283</v>
      </c>
      <c r="DI5" s="26">
        <f aca="true" t="shared" si="15" ref="DI5:DI10">AM5-AO5</f>
        <v>98.14285714285717</v>
      </c>
      <c r="DJ5" s="26">
        <f aca="true" t="shared" si="16" ref="DJ5:DJ10">AS5-AR5</f>
        <v>43.45454545454547</v>
      </c>
      <c r="DK5" s="26">
        <f aca="true" t="shared" si="17" ref="DK5:DK10">AR5-AT5</f>
        <v>61.54545454545453</v>
      </c>
      <c r="DL5" s="26">
        <f aca="true" t="shared" si="18" ref="DL5:DL10">BH5-BG5</f>
        <v>52.71428571428572</v>
      </c>
      <c r="DM5" s="26">
        <f aca="true" t="shared" si="19" ref="DM5:DM10">BG5-BI5</f>
        <v>43.28571428571428</v>
      </c>
      <c r="DN5" s="26">
        <f aca="true" t="shared" si="20" ref="DN5:DN10">BM5-BL5</f>
        <v>42.44444444444446</v>
      </c>
      <c r="DO5" s="26">
        <f aca="true" t="shared" si="21" ref="DO5:DO10">BL5-BN5</f>
        <v>20.555555555555543</v>
      </c>
      <c r="DP5" s="26">
        <f aca="true" t="shared" si="22" ref="DP5:DP10">BR5-BQ5</f>
        <v>43.66666666666666</v>
      </c>
      <c r="DQ5" s="26">
        <f aca="true" t="shared" si="23" ref="DQ5:DQ10">BQ5-BS5</f>
        <v>27.333333333333343</v>
      </c>
      <c r="DR5" s="26">
        <f aca="true" t="shared" si="24" ref="DR5:DR10">BW5-BV5</f>
        <v>49.230769230769226</v>
      </c>
      <c r="DS5" s="26">
        <f aca="true" t="shared" si="25" ref="DS5:DS10">BV5-BX5</f>
        <v>40.769230769230774</v>
      </c>
      <c r="DT5" s="26">
        <f aca="true" t="shared" si="26" ref="DT5:DT10">CB5-CA5</f>
        <v>137.41666666666669</v>
      </c>
      <c r="DU5" s="26">
        <f aca="true" t="shared" si="27" ref="DU5:DU10">CA5-CC5</f>
        <v>104.58333333333331</v>
      </c>
      <c r="DV5" s="26">
        <f aca="true" t="shared" si="28" ref="DV5:DV10">CG5-CF5</f>
        <v>134.35714285714283</v>
      </c>
      <c r="DW5" s="27">
        <f aca="true" t="shared" si="29" ref="DW5:DW10">CF5-CH5</f>
        <v>77.64285714285717</v>
      </c>
      <c r="DX5" s="27">
        <f aca="true" t="shared" si="30" ref="DX5:DX10">CL5-CK5</f>
        <v>2.857142857142861</v>
      </c>
      <c r="DY5" s="27">
        <f aca="true" t="shared" si="31" ref="DY5:DY10">CK5-CM5</f>
        <v>4.142857142857139</v>
      </c>
      <c r="DZ5" s="27">
        <f aca="true" t="shared" si="32" ref="DZ5:DZ10">CQ5-CP5</f>
        <v>135</v>
      </c>
      <c r="EA5" s="27">
        <f aca="true" t="shared" si="33" ref="EA5:EA10">CP5-CR5</f>
        <v>99</v>
      </c>
    </row>
    <row r="6" spans="1:131" s="25" customFormat="1" ht="36" customHeight="1">
      <c r="A6" s="28" t="s">
        <v>21</v>
      </c>
      <c r="B6" s="86">
        <f>'集計元'!G6</f>
        <v>5</v>
      </c>
      <c r="C6" s="87">
        <f>'集計元'!H6</f>
        <v>821</v>
      </c>
      <c r="D6" s="87">
        <f>'集計元'!I6</f>
        <v>164.2</v>
      </c>
      <c r="E6" s="87">
        <f>'集計元'!J6</f>
        <v>172</v>
      </c>
      <c r="F6" s="87">
        <f>'集計元'!K6</f>
        <v>152</v>
      </c>
      <c r="G6" s="88">
        <f>'集計元'!G7</f>
        <v>4</v>
      </c>
      <c r="H6" s="87">
        <f>'集計元'!H7</f>
        <v>8318</v>
      </c>
      <c r="I6" s="87">
        <f>'集計元'!I7</f>
        <v>2079.5</v>
      </c>
      <c r="J6" s="87">
        <f>'集計元'!J7</f>
        <v>2500</v>
      </c>
      <c r="K6" s="89">
        <f>'集計元'!K7</f>
        <v>1814</v>
      </c>
      <c r="L6" s="88">
        <f>'集計元'!G8</f>
        <v>3</v>
      </c>
      <c r="M6" s="87">
        <f>'集計元'!H8</f>
        <v>841</v>
      </c>
      <c r="N6" s="87">
        <f>'集計元'!I8</f>
        <v>280.3333333333333</v>
      </c>
      <c r="O6" s="87">
        <f>'集計元'!J8</f>
        <v>331</v>
      </c>
      <c r="P6" s="89">
        <f>'集計元'!K8</f>
        <v>255</v>
      </c>
      <c r="Q6" s="88">
        <f>'集計元'!G9</f>
        <v>3</v>
      </c>
      <c r="R6" s="87">
        <f>'集計元'!H9</f>
        <v>679</v>
      </c>
      <c r="S6" s="87">
        <f>'集計元'!I9</f>
        <v>226.33333333333334</v>
      </c>
      <c r="T6" s="87">
        <f>'集計元'!J9</f>
        <v>270</v>
      </c>
      <c r="U6" s="89">
        <f>'集計元'!K9</f>
        <v>204</v>
      </c>
      <c r="V6" s="88">
        <f>'集計元'!G10</f>
        <v>6</v>
      </c>
      <c r="W6" s="87">
        <f>'集計元'!H10</f>
        <v>1400</v>
      </c>
      <c r="X6" s="87">
        <f>'集計元'!I10</f>
        <v>233.33333333333334</v>
      </c>
      <c r="Y6" s="87">
        <f>'集計元'!J10</f>
        <v>278</v>
      </c>
      <c r="Z6" s="89">
        <f>'集計元'!K10</f>
        <v>194</v>
      </c>
      <c r="AA6" s="88">
        <f>'集計元'!G11</f>
        <v>5</v>
      </c>
      <c r="AB6" s="87">
        <f>'集計元'!H11</f>
        <v>1585</v>
      </c>
      <c r="AC6" s="87">
        <f>'集計元'!I11</f>
        <v>317</v>
      </c>
      <c r="AD6" s="87">
        <f>'集計元'!J11</f>
        <v>385</v>
      </c>
      <c r="AE6" s="89">
        <f>'集計元'!K11</f>
        <v>255</v>
      </c>
      <c r="AF6" s="88">
        <f>'集計元'!G12</f>
        <v>4</v>
      </c>
      <c r="AG6" s="87">
        <f>'集計元'!H12</f>
        <v>1528</v>
      </c>
      <c r="AH6" s="87">
        <f>'集計元'!I12</f>
        <v>382</v>
      </c>
      <c r="AI6" s="87">
        <f>'集計元'!J12</f>
        <v>422</v>
      </c>
      <c r="AJ6" s="89">
        <f>'集計元'!K12</f>
        <v>286</v>
      </c>
      <c r="AK6" s="88">
        <f>'集計元'!G13</f>
        <v>4</v>
      </c>
      <c r="AL6" s="87">
        <f>'集計元'!H13</f>
        <v>1317</v>
      </c>
      <c r="AM6" s="87">
        <f>'集計元'!I13</f>
        <v>329.25</v>
      </c>
      <c r="AN6" s="87">
        <f>'集計元'!J13</f>
        <v>409</v>
      </c>
      <c r="AO6" s="89">
        <f>'集計元'!K13</f>
        <v>286</v>
      </c>
      <c r="AP6" s="88">
        <f>'集計元'!G14</f>
        <v>3</v>
      </c>
      <c r="AQ6" s="87">
        <f>'集計元'!H14</f>
        <v>697</v>
      </c>
      <c r="AR6" s="87">
        <f>'集計元'!I14</f>
        <v>232.33333333333334</v>
      </c>
      <c r="AS6" s="87">
        <f>'集計元'!J14</f>
        <v>291</v>
      </c>
      <c r="AT6" s="89">
        <f>'集計元'!K14</f>
        <v>203</v>
      </c>
      <c r="AU6" s="88">
        <f>'集計元'!G15</f>
        <v>4</v>
      </c>
      <c r="AV6" s="87">
        <f>'集計元'!H15</f>
        <v>706</v>
      </c>
      <c r="AW6" s="87">
        <f>'集計元'!I15</f>
        <v>176.5</v>
      </c>
      <c r="AX6" s="87">
        <f>'集計元'!J15</f>
        <v>258</v>
      </c>
      <c r="AY6" s="89">
        <f>'集計元'!K15</f>
        <v>98</v>
      </c>
      <c r="AZ6" s="88">
        <f>'集計元'!G16</f>
        <v>4</v>
      </c>
      <c r="BA6" s="87">
        <f>'集計元'!H16</f>
        <v>734</v>
      </c>
      <c r="BB6" s="87">
        <f>'集計元'!I16</f>
        <v>183.5</v>
      </c>
      <c r="BC6" s="87">
        <f>'集計元'!J16</f>
        <v>238</v>
      </c>
      <c r="BD6" s="89">
        <f>'集計元'!K16</f>
        <v>138</v>
      </c>
      <c r="BE6" s="88">
        <f>'集計元'!G17</f>
        <v>6</v>
      </c>
      <c r="BF6" s="87">
        <f>'集計元'!H17</f>
        <v>1344</v>
      </c>
      <c r="BG6" s="87">
        <f>'集計元'!I17</f>
        <v>224</v>
      </c>
      <c r="BH6" s="87">
        <f>'集計元'!J17</f>
        <v>262</v>
      </c>
      <c r="BI6" s="89">
        <f>'集計元'!K17</f>
        <v>183</v>
      </c>
      <c r="BJ6" s="88">
        <f>'集計元'!G18</f>
        <v>6</v>
      </c>
      <c r="BK6" s="87">
        <f>'集計元'!H18</f>
        <v>1027</v>
      </c>
      <c r="BL6" s="87">
        <f>'集計元'!I18</f>
        <v>171.16666666666666</v>
      </c>
      <c r="BM6" s="87">
        <f>'集計元'!J18</f>
        <v>197</v>
      </c>
      <c r="BN6" s="89">
        <f>'集計元'!K18</f>
        <v>128</v>
      </c>
      <c r="BO6" s="88">
        <f>'集計元'!G19</f>
        <v>5</v>
      </c>
      <c r="BP6" s="87">
        <f>'集計元'!H19</f>
        <v>1297</v>
      </c>
      <c r="BQ6" s="87">
        <f>'集計元'!I19</f>
        <v>259.4</v>
      </c>
      <c r="BR6" s="87">
        <f>'集計元'!J19</f>
        <v>280</v>
      </c>
      <c r="BS6" s="89">
        <f>'集計元'!K19</f>
        <v>246</v>
      </c>
      <c r="BT6" s="88">
        <f>'集計元'!G20</f>
        <v>5</v>
      </c>
      <c r="BU6" s="87">
        <f>'集計元'!H20</f>
        <v>734</v>
      </c>
      <c r="BV6" s="87">
        <f>'集計元'!I20</f>
        <v>146.8</v>
      </c>
      <c r="BW6" s="87">
        <f>'集計元'!J20</f>
        <v>178</v>
      </c>
      <c r="BX6" s="89">
        <f>'集計元'!K20</f>
        <v>130</v>
      </c>
      <c r="BY6" s="88">
        <f>'集計元'!G21</f>
        <v>2</v>
      </c>
      <c r="BZ6" s="87">
        <f>'集計元'!H21</f>
        <v>694</v>
      </c>
      <c r="CA6" s="87">
        <f>'集計元'!I21</f>
        <v>347</v>
      </c>
      <c r="CB6" s="87">
        <f>'集計元'!J21</f>
        <v>388</v>
      </c>
      <c r="CC6" s="89">
        <f>'集計元'!K21</f>
        <v>306</v>
      </c>
      <c r="CD6" s="88">
        <f>'集計元'!G22</f>
        <v>4</v>
      </c>
      <c r="CE6" s="87">
        <f>'集計元'!H22</f>
        <v>1396</v>
      </c>
      <c r="CF6" s="87">
        <f>'集計元'!I22</f>
        <v>349</v>
      </c>
      <c r="CG6" s="87">
        <f>'集計元'!J22</f>
        <v>480</v>
      </c>
      <c r="CH6" s="89">
        <f>'集計元'!K22</f>
        <v>198</v>
      </c>
      <c r="CI6" s="88">
        <f>'集計元'!G23</f>
        <v>7</v>
      </c>
      <c r="CJ6" s="87">
        <f>'集計元'!H23</f>
        <v>1209</v>
      </c>
      <c r="CK6" s="87">
        <f>'集計元'!I23</f>
        <v>172.71428571428572</v>
      </c>
      <c r="CL6" s="87">
        <f>'集計元'!J23</f>
        <v>180</v>
      </c>
      <c r="CM6" s="89">
        <f>'集計元'!K23</f>
        <v>166</v>
      </c>
      <c r="CN6" s="86">
        <f>'集計元'!G24</f>
        <v>6</v>
      </c>
      <c r="CO6" s="87">
        <f>'集計元'!H24</f>
        <v>12673</v>
      </c>
      <c r="CP6" s="87">
        <f>'集計元'!I24</f>
        <v>2112.1666666666665</v>
      </c>
      <c r="CQ6" s="87">
        <f>'集計元'!J24</f>
        <v>2250</v>
      </c>
      <c r="CR6" s="90">
        <f>'集計元'!K24</f>
        <v>1980</v>
      </c>
      <c r="CT6" s="26">
        <f t="shared" si="0"/>
        <v>7.800000000000011</v>
      </c>
      <c r="CU6" s="26">
        <f t="shared" si="1"/>
        <v>12.199999999999989</v>
      </c>
      <c r="CV6" s="26">
        <f t="shared" si="2"/>
        <v>420.5</v>
      </c>
      <c r="CW6" s="26">
        <f t="shared" si="3"/>
        <v>265.5</v>
      </c>
      <c r="CX6" s="26">
        <f t="shared" si="4"/>
        <v>50.666666666666686</v>
      </c>
      <c r="CY6" s="26">
        <f t="shared" si="5"/>
        <v>25.333333333333314</v>
      </c>
      <c r="CZ6" s="26">
        <f t="shared" si="6"/>
        <v>43.66666666666666</v>
      </c>
      <c r="DA6" s="26">
        <f t="shared" si="7"/>
        <v>22.333333333333343</v>
      </c>
      <c r="DB6" s="26">
        <f t="shared" si="8"/>
        <v>44.66666666666666</v>
      </c>
      <c r="DC6" s="26">
        <f t="shared" si="9"/>
        <v>39.33333333333334</v>
      </c>
      <c r="DD6" s="26">
        <f t="shared" si="10"/>
        <v>68</v>
      </c>
      <c r="DE6" s="26">
        <f t="shared" si="11"/>
        <v>62</v>
      </c>
      <c r="DF6" s="26">
        <f t="shared" si="12"/>
        <v>40</v>
      </c>
      <c r="DG6" s="26">
        <f t="shared" si="13"/>
        <v>96</v>
      </c>
      <c r="DH6" s="26">
        <f t="shared" si="14"/>
        <v>79.75</v>
      </c>
      <c r="DI6" s="26">
        <f t="shared" si="15"/>
        <v>43.25</v>
      </c>
      <c r="DJ6" s="26">
        <f t="shared" si="16"/>
        <v>58.66666666666666</v>
      </c>
      <c r="DK6" s="26">
        <f t="shared" si="17"/>
        <v>29.333333333333343</v>
      </c>
      <c r="DL6" s="26">
        <f t="shared" si="18"/>
        <v>38</v>
      </c>
      <c r="DM6" s="26">
        <f t="shared" si="19"/>
        <v>41</v>
      </c>
      <c r="DN6" s="26">
        <f t="shared" si="20"/>
        <v>25.833333333333343</v>
      </c>
      <c r="DO6" s="26">
        <f t="shared" si="21"/>
        <v>43.16666666666666</v>
      </c>
      <c r="DP6" s="26">
        <f t="shared" si="22"/>
        <v>20.600000000000023</v>
      </c>
      <c r="DQ6" s="26">
        <f t="shared" si="23"/>
        <v>13.399999999999977</v>
      </c>
      <c r="DR6" s="26">
        <f t="shared" si="24"/>
        <v>31.19999999999999</v>
      </c>
      <c r="DS6" s="26">
        <f t="shared" si="25"/>
        <v>16.80000000000001</v>
      </c>
      <c r="DT6" s="26">
        <f t="shared" si="26"/>
        <v>41</v>
      </c>
      <c r="DU6" s="26">
        <f t="shared" si="27"/>
        <v>41</v>
      </c>
      <c r="DV6" s="26">
        <f t="shared" si="28"/>
        <v>131</v>
      </c>
      <c r="DW6" s="27">
        <f t="shared" si="29"/>
        <v>151</v>
      </c>
      <c r="DX6" s="27">
        <f t="shared" si="30"/>
        <v>7.285714285714278</v>
      </c>
      <c r="DY6" s="27">
        <f t="shared" si="31"/>
        <v>6.714285714285722</v>
      </c>
      <c r="DZ6" s="27">
        <f t="shared" si="32"/>
        <v>137.83333333333348</v>
      </c>
      <c r="EA6" s="27">
        <f t="shared" si="33"/>
        <v>132.16666666666652</v>
      </c>
    </row>
    <row r="7" spans="1:131" s="25" customFormat="1" ht="36" customHeight="1">
      <c r="A7" s="28" t="s">
        <v>22</v>
      </c>
      <c r="B7" s="86">
        <f>'集計元'!L6</f>
        <v>8</v>
      </c>
      <c r="C7" s="87">
        <f>'集計元'!M6</f>
        <v>1301</v>
      </c>
      <c r="D7" s="87">
        <f>'集計元'!N6</f>
        <v>162.625</v>
      </c>
      <c r="E7" s="87">
        <f>'集計元'!O6</f>
        <v>198</v>
      </c>
      <c r="F7" s="87">
        <f>'集計元'!P6</f>
        <v>141</v>
      </c>
      <c r="G7" s="88">
        <f>'集計元'!L7</f>
        <v>9</v>
      </c>
      <c r="H7" s="87">
        <f>'集計元'!M7</f>
        <v>15227</v>
      </c>
      <c r="I7" s="87">
        <f>'集計元'!N7</f>
        <v>1691.888888888889</v>
      </c>
      <c r="J7" s="87">
        <f>'集計元'!O7</f>
        <v>1980</v>
      </c>
      <c r="K7" s="89">
        <f>'集計元'!P7</f>
        <v>1491</v>
      </c>
      <c r="L7" s="88">
        <f>'集計元'!L8</f>
        <v>10</v>
      </c>
      <c r="M7" s="87">
        <f>'集計元'!M8</f>
        <v>2733</v>
      </c>
      <c r="N7" s="87">
        <f>'集計元'!N8</f>
        <v>273.3</v>
      </c>
      <c r="O7" s="87">
        <f>'集計元'!O8</f>
        <v>368</v>
      </c>
      <c r="P7" s="89">
        <f>'集計元'!P8</f>
        <v>204</v>
      </c>
      <c r="Q7" s="88">
        <f>'集計元'!L9</f>
        <v>10</v>
      </c>
      <c r="R7" s="87">
        <f>'集計元'!M9</f>
        <v>2180</v>
      </c>
      <c r="S7" s="87">
        <f>'集計元'!N9</f>
        <v>218</v>
      </c>
      <c r="T7" s="87">
        <f>'集計元'!O9</f>
        <v>278</v>
      </c>
      <c r="U7" s="89">
        <f>'集計元'!P9</f>
        <v>163</v>
      </c>
      <c r="V7" s="88">
        <f>'集計元'!L10</f>
        <v>10</v>
      </c>
      <c r="W7" s="87">
        <f>'集計元'!M10</f>
        <v>1916</v>
      </c>
      <c r="X7" s="87">
        <f>'集計元'!N10</f>
        <v>191.6</v>
      </c>
      <c r="Y7" s="87">
        <f>'集計元'!O10</f>
        <v>245</v>
      </c>
      <c r="Z7" s="89">
        <f>'集計元'!P10</f>
        <v>131</v>
      </c>
      <c r="AA7" s="88">
        <f>'集計元'!L11</f>
        <v>10</v>
      </c>
      <c r="AB7" s="87">
        <f>'集計元'!M11</f>
        <v>2451</v>
      </c>
      <c r="AC7" s="87">
        <f>'集計元'!N11</f>
        <v>245.1</v>
      </c>
      <c r="AD7" s="87">
        <f>'集計元'!O11</f>
        <v>306</v>
      </c>
      <c r="AE7" s="89">
        <f>'集計元'!P11</f>
        <v>205</v>
      </c>
      <c r="AF7" s="88">
        <f>'集計元'!L12</f>
        <v>10</v>
      </c>
      <c r="AG7" s="87">
        <f>'集計元'!M12</f>
        <v>3427</v>
      </c>
      <c r="AH7" s="87">
        <f>'集計元'!N12</f>
        <v>342.7</v>
      </c>
      <c r="AI7" s="87">
        <f>'集計元'!O12</f>
        <v>410</v>
      </c>
      <c r="AJ7" s="89">
        <f>'集計元'!P12</f>
        <v>247</v>
      </c>
      <c r="AK7" s="88">
        <f>'集計元'!L13</f>
        <v>8</v>
      </c>
      <c r="AL7" s="87">
        <f>'集計元'!M13</f>
        <v>2138</v>
      </c>
      <c r="AM7" s="87">
        <f>'集計元'!N13</f>
        <v>267.25</v>
      </c>
      <c r="AN7" s="87">
        <f>'集計元'!O13</f>
        <v>343</v>
      </c>
      <c r="AO7" s="89">
        <f>'集計元'!P13</f>
        <v>235</v>
      </c>
      <c r="AP7" s="88">
        <f>'集計元'!L14</f>
        <v>10</v>
      </c>
      <c r="AQ7" s="87">
        <f>'集計元'!M14</f>
        <v>2277</v>
      </c>
      <c r="AR7" s="87">
        <f>'集計元'!N14</f>
        <v>227.7</v>
      </c>
      <c r="AS7" s="87">
        <f>'集計元'!O14</f>
        <v>287</v>
      </c>
      <c r="AT7" s="89">
        <f>'集計元'!P14</f>
        <v>188</v>
      </c>
      <c r="AU7" s="88">
        <f>'集計元'!L15</f>
        <v>10</v>
      </c>
      <c r="AV7" s="87">
        <f>'集計元'!M15</f>
        <v>1271</v>
      </c>
      <c r="AW7" s="87">
        <f>'集計元'!N15</f>
        <v>127.1</v>
      </c>
      <c r="AX7" s="87">
        <f>'集計元'!O15</f>
        <v>168</v>
      </c>
      <c r="AY7" s="89">
        <f>'集計元'!P15</f>
        <v>98</v>
      </c>
      <c r="AZ7" s="88">
        <f>'集計元'!L16</f>
        <v>9</v>
      </c>
      <c r="BA7" s="87">
        <f>'集計元'!M16</f>
        <v>1301</v>
      </c>
      <c r="BB7" s="87">
        <f>'集計元'!N16</f>
        <v>144.55555555555554</v>
      </c>
      <c r="BC7" s="87">
        <f>'集計元'!O16</f>
        <v>198</v>
      </c>
      <c r="BD7" s="89">
        <f>'集計元'!P16</f>
        <v>105</v>
      </c>
      <c r="BE7" s="88">
        <f>'集計元'!L17</f>
        <v>10</v>
      </c>
      <c r="BF7" s="87">
        <f>'集計元'!M17</f>
        <v>1829</v>
      </c>
      <c r="BG7" s="87">
        <f>'集計元'!N17</f>
        <v>182.9</v>
      </c>
      <c r="BH7" s="87">
        <f>'集計元'!O17</f>
        <v>236</v>
      </c>
      <c r="BI7" s="89">
        <f>'集計元'!P17</f>
        <v>152</v>
      </c>
      <c r="BJ7" s="88">
        <f>'集計元'!L18</f>
        <v>6</v>
      </c>
      <c r="BK7" s="87">
        <f>'集計元'!M18</f>
        <v>1029</v>
      </c>
      <c r="BL7" s="87">
        <f>'集計元'!N18</f>
        <v>171.5</v>
      </c>
      <c r="BM7" s="87">
        <f>'集計元'!O18</f>
        <v>239</v>
      </c>
      <c r="BN7" s="89">
        <f>'集計元'!P18</f>
        <v>105</v>
      </c>
      <c r="BO7" s="88">
        <f>'集計元'!L19</f>
        <v>9</v>
      </c>
      <c r="BP7" s="87">
        <f>'集計元'!M19</f>
        <v>2023</v>
      </c>
      <c r="BQ7" s="87">
        <f>'集計元'!N19</f>
        <v>224.77777777777777</v>
      </c>
      <c r="BR7" s="87">
        <f>'集計元'!O19</f>
        <v>267</v>
      </c>
      <c r="BS7" s="89">
        <f>'集計元'!P19</f>
        <v>178</v>
      </c>
      <c r="BT7" s="88">
        <f>'集計元'!L20</f>
        <v>9</v>
      </c>
      <c r="BU7" s="87">
        <f>'集計元'!M20</f>
        <v>1429</v>
      </c>
      <c r="BV7" s="87">
        <f>'集計元'!N20</f>
        <v>158.77777777777777</v>
      </c>
      <c r="BW7" s="87">
        <f>'集計元'!O20</f>
        <v>195</v>
      </c>
      <c r="BX7" s="89">
        <f>'集計元'!P20</f>
        <v>127</v>
      </c>
      <c r="BY7" s="88">
        <f>'集計元'!L21</f>
        <v>9</v>
      </c>
      <c r="BZ7" s="87">
        <f>'集計元'!M21</f>
        <v>2871</v>
      </c>
      <c r="CA7" s="87">
        <f>'集計元'!N21</f>
        <v>319</v>
      </c>
      <c r="CB7" s="87">
        <f>'集計元'!O21</f>
        <v>461</v>
      </c>
      <c r="CC7" s="89">
        <f>'集計元'!P21</f>
        <v>183</v>
      </c>
      <c r="CD7" s="88">
        <f>'集計元'!L22</f>
        <v>10</v>
      </c>
      <c r="CE7" s="87">
        <f>'集計元'!M22</f>
        <v>2281</v>
      </c>
      <c r="CF7" s="87">
        <f>'集計元'!N22</f>
        <v>228.1</v>
      </c>
      <c r="CG7" s="87">
        <f>'集計元'!O22</f>
        <v>297</v>
      </c>
      <c r="CH7" s="89">
        <f>'集計元'!P22</f>
        <v>183</v>
      </c>
      <c r="CI7" s="88">
        <f>'集計元'!L23</f>
        <v>9</v>
      </c>
      <c r="CJ7" s="87">
        <f>'集計元'!M23</f>
        <v>1422</v>
      </c>
      <c r="CK7" s="87">
        <f>'集計元'!N23</f>
        <v>158</v>
      </c>
      <c r="CL7" s="87">
        <f>'集計元'!O23</f>
        <v>162</v>
      </c>
      <c r="CM7" s="89">
        <f>'集計元'!P23</f>
        <v>153</v>
      </c>
      <c r="CN7" s="86">
        <f>'集計元'!L24</f>
        <v>9</v>
      </c>
      <c r="CO7" s="87">
        <f>'集計元'!M24</f>
        <v>16848</v>
      </c>
      <c r="CP7" s="87">
        <f>'集計元'!N24</f>
        <v>1872</v>
      </c>
      <c r="CQ7" s="87">
        <f>'集計元'!O24</f>
        <v>2034</v>
      </c>
      <c r="CR7" s="90">
        <f>'集計元'!P24</f>
        <v>1782</v>
      </c>
      <c r="CT7" s="26">
        <f t="shared" si="0"/>
        <v>35.375</v>
      </c>
      <c r="CU7" s="26">
        <f t="shared" si="1"/>
        <v>21.625</v>
      </c>
      <c r="CV7" s="26">
        <f t="shared" si="2"/>
        <v>288.1111111111111</v>
      </c>
      <c r="CW7" s="26">
        <f t="shared" si="3"/>
        <v>200.8888888888889</v>
      </c>
      <c r="CX7" s="26">
        <f t="shared" si="4"/>
        <v>94.69999999999999</v>
      </c>
      <c r="CY7" s="26">
        <f t="shared" si="5"/>
        <v>69.30000000000001</v>
      </c>
      <c r="CZ7" s="26">
        <f t="shared" si="6"/>
        <v>60</v>
      </c>
      <c r="DA7" s="26">
        <f t="shared" si="7"/>
        <v>55</v>
      </c>
      <c r="DB7" s="26">
        <f t="shared" si="8"/>
        <v>53.400000000000006</v>
      </c>
      <c r="DC7" s="26">
        <f t="shared" si="9"/>
        <v>60.599999999999994</v>
      </c>
      <c r="DD7" s="26">
        <f t="shared" si="10"/>
        <v>60.900000000000006</v>
      </c>
      <c r="DE7" s="26">
        <f t="shared" si="11"/>
        <v>40.099999999999994</v>
      </c>
      <c r="DF7" s="26">
        <f t="shared" si="12"/>
        <v>67.30000000000001</v>
      </c>
      <c r="DG7" s="26">
        <f t="shared" si="13"/>
        <v>95.69999999999999</v>
      </c>
      <c r="DH7" s="26">
        <f t="shared" si="14"/>
        <v>75.75</v>
      </c>
      <c r="DI7" s="26">
        <f t="shared" si="15"/>
        <v>32.25</v>
      </c>
      <c r="DJ7" s="26">
        <f t="shared" si="16"/>
        <v>59.30000000000001</v>
      </c>
      <c r="DK7" s="26">
        <f t="shared" si="17"/>
        <v>39.69999999999999</v>
      </c>
      <c r="DL7" s="26">
        <f t="shared" si="18"/>
        <v>53.099999999999994</v>
      </c>
      <c r="DM7" s="26">
        <f t="shared" si="19"/>
        <v>30.900000000000006</v>
      </c>
      <c r="DN7" s="26">
        <f t="shared" si="20"/>
        <v>67.5</v>
      </c>
      <c r="DO7" s="26">
        <f t="shared" si="21"/>
        <v>66.5</v>
      </c>
      <c r="DP7" s="26">
        <f t="shared" si="22"/>
        <v>42.22222222222223</v>
      </c>
      <c r="DQ7" s="26">
        <f t="shared" si="23"/>
        <v>46.77777777777777</v>
      </c>
      <c r="DR7" s="26">
        <f t="shared" si="24"/>
        <v>36.22222222222223</v>
      </c>
      <c r="DS7" s="26">
        <f t="shared" si="25"/>
        <v>31.77777777777777</v>
      </c>
      <c r="DT7" s="26">
        <f t="shared" si="26"/>
        <v>142</v>
      </c>
      <c r="DU7" s="26">
        <f t="shared" si="27"/>
        <v>136</v>
      </c>
      <c r="DV7" s="26">
        <f t="shared" si="28"/>
        <v>68.9</v>
      </c>
      <c r="DW7" s="27">
        <f t="shared" si="29"/>
        <v>45.099999999999994</v>
      </c>
      <c r="DX7" s="27">
        <f t="shared" si="30"/>
        <v>4</v>
      </c>
      <c r="DY7" s="27">
        <f t="shared" si="31"/>
        <v>5</v>
      </c>
      <c r="DZ7" s="27">
        <f t="shared" si="32"/>
        <v>162</v>
      </c>
      <c r="EA7" s="27">
        <f t="shared" si="33"/>
        <v>90</v>
      </c>
    </row>
    <row r="8" spans="1:131" s="25" customFormat="1" ht="36" customHeight="1">
      <c r="A8" s="28" t="s">
        <v>23</v>
      </c>
      <c r="B8" s="86">
        <f>'集計元'!Q6</f>
        <v>15</v>
      </c>
      <c r="C8" s="87">
        <f>'集計元'!R6</f>
        <v>2233</v>
      </c>
      <c r="D8" s="87">
        <f>'集計元'!S6</f>
        <v>148.86666666666667</v>
      </c>
      <c r="E8" s="87">
        <f>'集計元'!T6</f>
        <v>173</v>
      </c>
      <c r="F8" s="87">
        <f>'集計元'!U6</f>
        <v>91</v>
      </c>
      <c r="G8" s="88">
        <f>'集計元'!Q7</f>
        <v>13</v>
      </c>
      <c r="H8" s="87">
        <f>'集計元'!R7</f>
        <v>24692</v>
      </c>
      <c r="I8" s="87">
        <f>'集計元'!S7</f>
        <v>1899.3846153846155</v>
      </c>
      <c r="J8" s="87">
        <f>'集計元'!T7</f>
        <v>2346</v>
      </c>
      <c r="K8" s="89">
        <f>'集計元'!U7</f>
        <v>1609</v>
      </c>
      <c r="L8" s="88">
        <f>'集計元'!Q8</f>
        <v>14</v>
      </c>
      <c r="M8" s="87">
        <f>'集計元'!R8</f>
        <v>4144</v>
      </c>
      <c r="N8" s="87">
        <f>'集計元'!S8</f>
        <v>296</v>
      </c>
      <c r="O8" s="87">
        <f>'集計元'!T8</f>
        <v>486</v>
      </c>
      <c r="P8" s="89">
        <f>'集計元'!U8</f>
        <v>204</v>
      </c>
      <c r="Q8" s="88">
        <f>'集計元'!Q9</f>
        <v>15</v>
      </c>
      <c r="R8" s="87">
        <f>'集計元'!R9</f>
        <v>3309</v>
      </c>
      <c r="S8" s="87">
        <f>'集計元'!S9</f>
        <v>220.6</v>
      </c>
      <c r="T8" s="87">
        <f>'集計元'!T9</f>
        <v>298</v>
      </c>
      <c r="U8" s="89">
        <f>'集計元'!U9</f>
        <v>181</v>
      </c>
      <c r="V8" s="88">
        <f>'集計元'!Q10</f>
        <v>15</v>
      </c>
      <c r="W8" s="87">
        <f>'集計元'!R10</f>
        <v>2881</v>
      </c>
      <c r="X8" s="87">
        <f>'集計元'!S10</f>
        <v>192.06666666666666</v>
      </c>
      <c r="Y8" s="87">
        <f>'集計元'!T10</f>
        <v>225</v>
      </c>
      <c r="Z8" s="89">
        <f>'集計元'!U10</f>
        <v>128</v>
      </c>
      <c r="AA8" s="88">
        <f>'集計元'!Q11</f>
        <v>15</v>
      </c>
      <c r="AB8" s="87">
        <f>'集計元'!R11</f>
        <v>3719</v>
      </c>
      <c r="AC8" s="87">
        <f>'集計元'!S11</f>
        <v>247.93333333333334</v>
      </c>
      <c r="AD8" s="87">
        <f>'集計元'!T11</f>
        <v>286</v>
      </c>
      <c r="AE8" s="89">
        <f>'集計元'!U11</f>
        <v>194</v>
      </c>
      <c r="AF8" s="88">
        <f>'集計元'!Q12</f>
        <v>15</v>
      </c>
      <c r="AG8" s="87">
        <f>'集計元'!R12</f>
        <v>4764</v>
      </c>
      <c r="AH8" s="87">
        <f>'集計元'!S12</f>
        <v>317.6</v>
      </c>
      <c r="AI8" s="87">
        <f>'集計元'!T12</f>
        <v>410</v>
      </c>
      <c r="AJ8" s="89">
        <f>'集計元'!U12</f>
        <v>198</v>
      </c>
      <c r="AK8" s="88">
        <f>'集計元'!Q13</f>
        <v>15</v>
      </c>
      <c r="AL8" s="87">
        <f>'集計元'!R13</f>
        <v>4013</v>
      </c>
      <c r="AM8" s="87">
        <f>'集計元'!S13</f>
        <v>267.53333333333336</v>
      </c>
      <c r="AN8" s="87">
        <f>'集計元'!T13</f>
        <v>300</v>
      </c>
      <c r="AO8" s="89">
        <f>'集計元'!U13</f>
        <v>158</v>
      </c>
      <c r="AP8" s="88">
        <f>'集計元'!Q14</f>
        <v>15</v>
      </c>
      <c r="AQ8" s="87">
        <f>'集計元'!R14</f>
        <v>3331</v>
      </c>
      <c r="AR8" s="87">
        <f>'集計元'!S14</f>
        <v>222.06666666666666</v>
      </c>
      <c r="AS8" s="87">
        <f>'集計元'!T14</f>
        <v>278</v>
      </c>
      <c r="AT8" s="89">
        <f>'集計元'!U14</f>
        <v>180</v>
      </c>
      <c r="AU8" s="88">
        <f>'集計元'!Q15</f>
        <v>15</v>
      </c>
      <c r="AV8" s="87">
        <f>'集計元'!R15</f>
        <v>2183</v>
      </c>
      <c r="AW8" s="87">
        <f>'集計元'!S15</f>
        <v>145.53333333333333</v>
      </c>
      <c r="AX8" s="87">
        <f>'集計元'!T15</f>
        <v>234</v>
      </c>
      <c r="AY8" s="89">
        <f>'集計元'!U15</f>
        <v>98</v>
      </c>
      <c r="AZ8" s="88">
        <f>'集計元'!Q16</f>
        <v>15</v>
      </c>
      <c r="BA8" s="87">
        <f>'集計元'!R16</f>
        <v>2091</v>
      </c>
      <c r="BB8" s="87">
        <f>'集計元'!S16</f>
        <v>139.4</v>
      </c>
      <c r="BC8" s="87">
        <f>'集計元'!T16</f>
        <v>213</v>
      </c>
      <c r="BD8" s="89">
        <f>'集計元'!U16</f>
        <v>64</v>
      </c>
      <c r="BE8" s="88">
        <f>'集計元'!Q17</f>
        <v>15</v>
      </c>
      <c r="BF8" s="87">
        <f>'集計元'!R17</f>
        <v>2679</v>
      </c>
      <c r="BG8" s="87">
        <f>'集計元'!S17</f>
        <v>178.6</v>
      </c>
      <c r="BH8" s="87">
        <f>'集計元'!T17</f>
        <v>204</v>
      </c>
      <c r="BI8" s="89">
        <f>'集計元'!U17</f>
        <v>138</v>
      </c>
      <c r="BJ8" s="88">
        <f>'集計元'!Q18</f>
        <v>15</v>
      </c>
      <c r="BK8" s="87">
        <f>'集計元'!R18</f>
        <v>2750</v>
      </c>
      <c r="BL8" s="87">
        <f>'集計元'!S18</f>
        <v>183.33333333333334</v>
      </c>
      <c r="BM8" s="87">
        <f>'集計元'!T18</f>
        <v>227</v>
      </c>
      <c r="BN8" s="89">
        <f>'集計元'!U18</f>
        <v>128</v>
      </c>
      <c r="BO8" s="88">
        <f>'集計元'!Q19</f>
        <v>14</v>
      </c>
      <c r="BP8" s="87">
        <f>'集計元'!R19</f>
        <v>3397</v>
      </c>
      <c r="BQ8" s="87">
        <f>'集計元'!S19</f>
        <v>242.64285714285714</v>
      </c>
      <c r="BR8" s="87">
        <f>'集計元'!T19</f>
        <v>289</v>
      </c>
      <c r="BS8" s="89">
        <f>'集計元'!U19</f>
        <v>204</v>
      </c>
      <c r="BT8" s="88">
        <f>'集計元'!Q20</f>
        <v>14</v>
      </c>
      <c r="BU8" s="87">
        <f>'集計元'!R20</f>
        <v>2083</v>
      </c>
      <c r="BV8" s="87">
        <f>'集計元'!S20</f>
        <v>148.78571428571428</v>
      </c>
      <c r="BW8" s="87">
        <f>'集計元'!T20</f>
        <v>213</v>
      </c>
      <c r="BX8" s="89">
        <f>'集計元'!U20</f>
        <v>116</v>
      </c>
      <c r="BY8" s="88">
        <f>'集計元'!Q21</f>
        <v>12</v>
      </c>
      <c r="BZ8" s="87">
        <f>'集計元'!R21</f>
        <v>3886</v>
      </c>
      <c r="CA8" s="87">
        <f>'集計元'!S21</f>
        <v>323.8333333333333</v>
      </c>
      <c r="CB8" s="87">
        <f>'集計元'!T21</f>
        <v>408</v>
      </c>
      <c r="CC8" s="89">
        <f>'集計元'!U21</f>
        <v>213</v>
      </c>
      <c r="CD8" s="88">
        <f>'集計元'!Q22</f>
        <v>15</v>
      </c>
      <c r="CE8" s="87">
        <f>'集計元'!R22</f>
        <v>3732</v>
      </c>
      <c r="CF8" s="87">
        <f>'集計元'!S22</f>
        <v>248.8</v>
      </c>
      <c r="CG8" s="87">
        <f>'集計元'!T22</f>
        <v>375</v>
      </c>
      <c r="CH8" s="89">
        <f>'集計元'!U22</f>
        <v>184</v>
      </c>
      <c r="CI8" s="88">
        <f>'集計元'!Q23</f>
        <v>15</v>
      </c>
      <c r="CJ8" s="87">
        <f>'集計元'!R23</f>
        <v>2355</v>
      </c>
      <c r="CK8" s="87">
        <f>'集計元'!S23</f>
        <v>157</v>
      </c>
      <c r="CL8" s="87">
        <f>'集計元'!T23</f>
        <v>163</v>
      </c>
      <c r="CM8" s="89">
        <f>'集計元'!U23</f>
        <v>154</v>
      </c>
      <c r="CN8" s="86">
        <f>'集計元'!Q24</f>
        <v>14</v>
      </c>
      <c r="CO8" s="87">
        <f>'集計元'!R24</f>
        <v>25326</v>
      </c>
      <c r="CP8" s="87">
        <f>'集計元'!S24</f>
        <v>1809</v>
      </c>
      <c r="CQ8" s="87">
        <f>'集計元'!T24</f>
        <v>1890</v>
      </c>
      <c r="CR8" s="90">
        <f>'集計元'!U24</f>
        <v>1692</v>
      </c>
      <c r="CT8" s="26">
        <f t="shared" si="0"/>
        <v>24.133333333333326</v>
      </c>
      <c r="CU8" s="26">
        <f t="shared" si="1"/>
        <v>57.866666666666674</v>
      </c>
      <c r="CV8" s="26">
        <f t="shared" si="2"/>
        <v>446.6153846153845</v>
      </c>
      <c r="CW8" s="26">
        <f t="shared" si="3"/>
        <v>290.3846153846155</v>
      </c>
      <c r="CX8" s="26">
        <f t="shared" si="4"/>
        <v>190</v>
      </c>
      <c r="CY8" s="26">
        <f t="shared" si="5"/>
        <v>92</v>
      </c>
      <c r="CZ8" s="26">
        <f t="shared" si="6"/>
        <v>77.4</v>
      </c>
      <c r="DA8" s="26">
        <f t="shared" si="7"/>
        <v>39.599999999999994</v>
      </c>
      <c r="DB8" s="26">
        <f t="shared" si="8"/>
        <v>32.93333333333334</v>
      </c>
      <c r="DC8" s="26">
        <f t="shared" si="9"/>
        <v>64.06666666666666</v>
      </c>
      <c r="DD8" s="26">
        <f t="shared" si="10"/>
        <v>38.06666666666666</v>
      </c>
      <c r="DE8" s="26">
        <f t="shared" si="11"/>
        <v>53.93333333333334</v>
      </c>
      <c r="DF8" s="26">
        <f t="shared" si="12"/>
        <v>92.39999999999998</v>
      </c>
      <c r="DG8" s="26">
        <f t="shared" si="13"/>
        <v>119.60000000000002</v>
      </c>
      <c r="DH8" s="26">
        <f t="shared" si="14"/>
        <v>32.46666666666664</v>
      </c>
      <c r="DI8" s="26">
        <f t="shared" si="15"/>
        <v>109.53333333333336</v>
      </c>
      <c r="DJ8" s="26">
        <f t="shared" si="16"/>
        <v>55.93333333333334</v>
      </c>
      <c r="DK8" s="26">
        <f t="shared" si="17"/>
        <v>42.06666666666666</v>
      </c>
      <c r="DL8" s="26">
        <f t="shared" si="18"/>
        <v>25.400000000000006</v>
      </c>
      <c r="DM8" s="26">
        <f t="shared" si="19"/>
        <v>40.599999999999994</v>
      </c>
      <c r="DN8" s="26">
        <f t="shared" si="20"/>
        <v>43.66666666666666</v>
      </c>
      <c r="DO8" s="26">
        <f t="shared" si="21"/>
        <v>55.33333333333334</v>
      </c>
      <c r="DP8" s="26">
        <f t="shared" si="22"/>
        <v>46.35714285714286</v>
      </c>
      <c r="DQ8" s="26">
        <f t="shared" si="23"/>
        <v>38.64285714285714</v>
      </c>
      <c r="DR8" s="26">
        <f t="shared" si="24"/>
        <v>64.21428571428572</v>
      </c>
      <c r="DS8" s="26">
        <f t="shared" si="25"/>
        <v>32.78571428571428</v>
      </c>
      <c r="DT8" s="26">
        <f t="shared" si="26"/>
        <v>84.16666666666669</v>
      </c>
      <c r="DU8" s="26">
        <f t="shared" si="27"/>
        <v>110.83333333333331</v>
      </c>
      <c r="DV8" s="26">
        <f t="shared" si="28"/>
        <v>126.19999999999999</v>
      </c>
      <c r="DW8" s="27">
        <f t="shared" si="29"/>
        <v>64.80000000000001</v>
      </c>
      <c r="DX8" s="27">
        <f t="shared" si="30"/>
        <v>6</v>
      </c>
      <c r="DY8" s="27">
        <f t="shared" si="31"/>
        <v>3</v>
      </c>
      <c r="DZ8" s="27">
        <f t="shared" si="32"/>
        <v>81</v>
      </c>
      <c r="EA8" s="27">
        <f t="shared" si="33"/>
        <v>117</v>
      </c>
    </row>
    <row r="9" spans="1:131" s="25" customFormat="1" ht="36" customHeight="1">
      <c r="A9" s="28" t="s">
        <v>24</v>
      </c>
      <c r="B9" s="86">
        <f>'集計元'!V6</f>
        <v>21</v>
      </c>
      <c r="C9" s="87">
        <f>'集計元'!W6</f>
        <v>3342</v>
      </c>
      <c r="D9" s="87">
        <f>'集計元'!X6</f>
        <v>159.14285714285714</v>
      </c>
      <c r="E9" s="87">
        <f>'集計元'!Y6</f>
        <v>204</v>
      </c>
      <c r="F9" s="87">
        <f>'集計元'!Z6</f>
        <v>131</v>
      </c>
      <c r="G9" s="88">
        <f>'集計元'!V7</f>
        <v>25</v>
      </c>
      <c r="H9" s="87">
        <f>'集計元'!W7</f>
        <v>49105</v>
      </c>
      <c r="I9" s="87">
        <f>'集計元'!X7</f>
        <v>1964.2</v>
      </c>
      <c r="J9" s="87">
        <f>'集計元'!Y7</f>
        <v>2700</v>
      </c>
      <c r="K9" s="89">
        <f>'集計元'!Z7</f>
        <v>1570</v>
      </c>
      <c r="L9" s="88">
        <f>'集計元'!V8</f>
        <v>22</v>
      </c>
      <c r="M9" s="87">
        <f>'集計元'!W8</f>
        <v>6675</v>
      </c>
      <c r="N9" s="87">
        <f>'集計元'!X8</f>
        <v>303.40909090909093</v>
      </c>
      <c r="O9" s="87">
        <f>'集計元'!Y8</f>
        <v>481</v>
      </c>
      <c r="P9" s="89">
        <f>'集計元'!Z8</f>
        <v>193</v>
      </c>
      <c r="Q9" s="88">
        <f>'集計元'!V9</f>
        <v>22</v>
      </c>
      <c r="R9" s="87">
        <f>'集計元'!W9</f>
        <v>5021</v>
      </c>
      <c r="S9" s="87">
        <f>'集計元'!X9</f>
        <v>228.22727272727272</v>
      </c>
      <c r="T9" s="87">
        <f>'集計元'!Y9</f>
        <v>324</v>
      </c>
      <c r="U9" s="89">
        <f>'集計元'!Z9</f>
        <v>163</v>
      </c>
      <c r="V9" s="88">
        <f>'集計元'!V10</f>
        <v>27</v>
      </c>
      <c r="W9" s="87">
        <f>'集計元'!W10</f>
        <v>5643</v>
      </c>
      <c r="X9" s="87">
        <f>'集計元'!X10</f>
        <v>209</v>
      </c>
      <c r="Y9" s="87">
        <f>'集計元'!Y10</f>
        <v>321</v>
      </c>
      <c r="Z9" s="89">
        <f>'集計元'!Z10</f>
        <v>127</v>
      </c>
      <c r="AA9" s="88">
        <f>'集計元'!V11</f>
        <v>25</v>
      </c>
      <c r="AB9" s="87">
        <f>'集計元'!W11</f>
        <v>6974</v>
      </c>
      <c r="AC9" s="87">
        <f>'集計元'!X11</f>
        <v>278.96</v>
      </c>
      <c r="AD9" s="87">
        <f>'集計元'!Y11</f>
        <v>455</v>
      </c>
      <c r="AE9" s="89">
        <f>'集計元'!Z11</f>
        <v>197</v>
      </c>
      <c r="AF9" s="88">
        <f>'集計元'!V12</f>
        <v>24</v>
      </c>
      <c r="AG9" s="87">
        <f>'集計元'!W12</f>
        <v>7975</v>
      </c>
      <c r="AH9" s="87">
        <f>'集計元'!X12</f>
        <v>332.2916666666667</v>
      </c>
      <c r="AI9" s="87">
        <f>'集計元'!Y12</f>
        <v>513</v>
      </c>
      <c r="AJ9" s="89">
        <f>'集計元'!Z12</f>
        <v>197</v>
      </c>
      <c r="AK9" s="88">
        <f>'集計元'!V13</f>
        <v>23</v>
      </c>
      <c r="AL9" s="87">
        <f>'集計元'!W13</f>
        <v>6544</v>
      </c>
      <c r="AM9" s="87">
        <f>'集計元'!X13</f>
        <v>284.5217391304348</v>
      </c>
      <c r="AN9" s="87">
        <f>'集計元'!Y13</f>
        <v>428</v>
      </c>
      <c r="AO9" s="89">
        <f>'集計元'!Z13</f>
        <v>197</v>
      </c>
      <c r="AP9" s="88">
        <f>'集計元'!V14</f>
        <v>24</v>
      </c>
      <c r="AQ9" s="87">
        <f>'集計元'!W14</f>
        <v>5834</v>
      </c>
      <c r="AR9" s="87">
        <f>'集計元'!X14</f>
        <v>243.08333333333334</v>
      </c>
      <c r="AS9" s="87">
        <f>'集計元'!Y14</f>
        <v>396</v>
      </c>
      <c r="AT9" s="89">
        <f>'集計元'!Z14</f>
        <v>178</v>
      </c>
      <c r="AU9" s="88">
        <f>'集計元'!V15</f>
        <v>24</v>
      </c>
      <c r="AV9" s="87">
        <f>'集計元'!W15</f>
        <v>3252</v>
      </c>
      <c r="AW9" s="87">
        <f>'集計元'!X15</f>
        <v>135.5</v>
      </c>
      <c r="AX9" s="87">
        <f>'集計元'!Y15</f>
        <v>214</v>
      </c>
      <c r="AY9" s="89">
        <f>'集計元'!Z15</f>
        <v>77</v>
      </c>
      <c r="AZ9" s="88">
        <f>'集計元'!V16</f>
        <v>23</v>
      </c>
      <c r="BA9" s="87">
        <f>'集計元'!W16</f>
        <v>3166</v>
      </c>
      <c r="BB9" s="87">
        <f>'集計元'!X16</f>
        <v>137.65217391304347</v>
      </c>
      <c r="BC9" s="87">
        <f>'集計元'!Y16</f>
        <v>216</v>
      </c>
      <c r="BD9" s="89">
        <f>'集計元'!Z16</f>
        <v>85</v>
      </c>
      <c r="BE9" s="88">
        <f>'集計元'!V17</f>
        <v>26</v>
      </c>
      <c r="BF9" s="87">
        <f>'集計元'!W17</f>
        <v>5148</v>
      </c>
      <c r="BG9" s="87">
        <f>'集計元'!X17</f>
        <v>198</v>
      </c>
      <c r="BH9" s="87">
        <f>'集計元'!Y17</f>
        <v>302</v>
      </c>
      <c r="BI9" s="89">
        <f>'集計元'!Z17</f>
        <v>148</v>
      </c>
      <c r="BJ9" s="88">
        <f>'集計元'!V18</f>
        <v>11</v>
      </c>
      <c r="BK9" s="87">
        <f>'集計元'!W18</f>
        <v>1804</v>
      </c>
      <c r="BL9" s="87">
        <f>'集計元'!X18</f>
        <v>164</v>
      </c>
      <c r="BM9" s="87">
        <f>'集計元'!Y18</f>
        <v>215</v>
      </c>
      <c r="BN9" s="89">
        <f>'集計元'!Z18</f>
        <v>116</v>
      </c>
      <c r="BO9" s="88">
        <f>'集計元'!V19</f>
        <v>19</v>
      </c>
      <c r="BP9" s="87">
        <f>'集計元'!W19</f>
        <v>4383</v>
      </c>
      <c r="BQ9" s="87">
        <f>'集計元'!X19</f>
        <v>230.68421052631578</v>
      </c>
      <c r="BR9" s="87">
        <f>'集計元'!Y19</f>
        <v>289</v>
      </c>
      <c r="BS9" s="89">
        <f>'集計元'!Z19</f>
        <v>141</v>
      </c>
      <c r="BT9" s="88">
        <f>'集計元'!V20</f>
        <v>22</v>
      </c>
      <c r="BU9" s="87">
        <f>'集計元'!W20</f>
        <v>3730</v>
      </c>
      <c r="BV9" s="87">
        <f>'集計元'!X20</f>
        <v>169.54545454545453</v>
      </c>
      <c r="BW9" s="87">
        <f>'集計元'!Y20</f>
        <v>258</v>
      </c>
      <c r="BX9" s="89">
        <f>'集計元'!Z20</f>
        <v>127</v>
      </c>
      <c r="BY9" s="88">
        <f>'集計元'!V21</f>
        <v>14</v>
      </c>
      <c r="BZ9" s="87">
        <f>'集計元'!W21</f>
        <v>4617</v>
      </c>
      <c r="CA9" s="87">
        <f>'集計元'!X21</f>
        <v>329.7857142857143</v>
      </c>
      <c r="CB9" s="87">
        <f>'集計元'!Y21</f>
        <v>538</v>
      </c>
      <c r="CC9" s="89">
        <f>'集計元'!Z21</f>
        <v>248</v>
      </c>
      <c r="CD9" s="88">
        <f>'集計元'!V22</f>
        <v>23</v>
      </c>
      <c r="CE9" s="87">
        <f>'集計元'!W22</f>
        <v>6258</v>
      </c>
      <c r="CF9" s="87">
        <f>'集計元'!X22</f>
        <v>272.0869565217391</v>
      </c>
      <c r="CG9" s="87">
        <f>'集計元'!Y22</f>
        <v>518</v>
      </c>
      <c r="CH9" s="89">
        <f>'集計元'!Z22</f>
        <v>187</v>
      </c>
      <c r="CI9" s="88">
        <f>'集計元'!V23</f>
        <v>25</v>
      </c>
      <c r="CJ9" s="87">
        <f>'集計元'!W23</f>
        <v>4082</v>
      </c>
      <c r="CK9" s="87">
        <f>'集計元'!X23</f>
        <v>163.28</v>
      </c>
      <c r="CL9" s="87">
        <f>'集計元'!Y23</f>
        <v>173</v>
      </c>
      <c r="CM9" s="89">
        <f>'集計元'!Z23</f>
        <v>157</v>
      </c>
      <c r="CN9" s="86">
        <f>'集計元'!V24</f>
        <v>22</v>
      </c>
      <c r="CO9" s="87">
        <f>'集計元'!W24</f>
        <v>41919</v>
      </c>
      <c r="CP9" s="87">
        <f>'集計元'!X24</f>
        <v>1905</v>
      </c>
      <c r="CQ9" s="87">
        <f>'集計元'!Y24</f>
        <v>2021</v>
      </c>
      <c r="CR9" s="90">
        <f>'集計元'!Z24</f>
        <v>1764</v>
      </c>
      <c r="CT9" s="26">
        <f t="shared" si="0"/>
        <v>44.85714285714286</v>
      </c>
      <c r="CU9" s="26">
        <f t="shared" si="1"/>
        <v>28.14285714285714</v>
      </c>
      <c r="CV9" s="26">
        <f t="shared" si="2"/>
        <v>735.8</v>
      </c>
      <c r="CW9" s="26">
        <f t="shared" si="3"/>
        <v>394.20000000000005</v>
      </c>
      <c r="CX9" s="26">
        <f t="shared" si="4"/>
        <v>177.59090909090907</v>
      </c>
      <c r="CY9" s="26">
        <f t="shared" si="5"/>
        <v>110.40909090909093</v>
      </c>
      <c r="CZ9" s="26">
        <f t="shared" si="6"/>
        <v>95.77272727272728</v>
      </c>
      <c r="DA9" s="26">
        <f t="shared" si="7"/>
        <v>65.22727272727272</v>
      </c>
      <c r="DB9" s="26">
        <f t="shared" si="8"/>
        <v>112</v>
      </c>
      <c r="DC9" s="26">
        <f t="shared" si="9"/>
        <v>82</v>
      </c>
      <c r="DD9" s="26">
        <f t="shared" si="10"/>
        <v>176.04000000000002</v>
      </c>
      <c r="DE9" s="26">
        <f t="shared" si="11"/>
        <v>81.95999999999998</v>
      </c>
      <c r="DF9" s="26">
        <f t="shared" si="12"/>
        <v>180.70833333333331</v>
      </c>
      <c r="DG9" s="26">
        <f t="shared" si="13"/>
        <v>135.29166666666669</v>
      </c>
      <c r="DH9" s="26">
        <f t="shared" si="14"/>
        <v>143.4782608695652</v>
      </c>
      <c r="DI9" s="26">
        <f t="shared" si="15"/>
        <v>87.52173913043481</v>
      </c>
      <c r="DJ9" s="26">
        <f t="shared" si="16"/>
        <v>152.91666666666666</v>
      </c>
      <c r="DK9" s="26">
        <f t="shared" si="17"/>
        <v>65.08333333333334</v>
      </c>
      <c r="DL9" s="26">
        <f t="shared" si="18"/>
        <v>104</v>
      </c>
      <c r="DM9" s="26">
        <f t="shared" si="19"/>
        <v>50</v>
      </c>
      <c r="DN9" s="26">
        <f t="shared" si="20"/>
        <v>51</v>
      </c>
      <c r="DO9" s="26">
        <f t="shared" si="21"/>
        <v>48</v>
      </c>
      <c r="DP9" s="26">
        <f t="shared" si="22"/>
        <v>58.31578947368422</v>
      </c>
      <c r="DQ9" s="26">
        <f t="shared" si="23"/>
        <v>89.68421052631578</v>
      </c>
      <c r="DR9" s="26">
        <f t="shared" si="24"/>
        <v>88.45454545454547</v>
      </c>
      <c r="DS9" s="26">
        <f t="shared" si="25"/>
        <v>42.54545454545453</v>
      </c>
      <c r="DT9" s="26">
        <f t="shared" si="26"/>
        <v>208.21428571428572</v>
      </c>
      <c r="DU9" s="26">
        <f t="shared" si="27"/>
        <v>81.78571428571428</v>
      </c>
      <c r="DV9" s="26">
        <f t="shared" si="28"/>
        <v>245.91304347826087</v>
      </c>
      <c r="DW9" s="27">
        <f t="shared" si="29"/>
        <v>85.08695652173913</v>
      </c>
      <c r="DX9" s="27">
        <f t="shared" si="30"/>
        <v>9.719999999999999</v>
      </c>
      <c r="DY9" s="27">
        <f t="shared" si="31"/>
        <v>6.280000000000001</v>
      </c>
      <c r="DZ9" s="27">
        <f t="shared" si="32"/>
        <v>116</v>
      </c>
      <c r="EA9" s="27">
        <f t="shared" si="33"/>
        <v>141</v>
      </c>
    </row>
    <row r="10" spans="1:131" s="25" customFormat="1" ht="36" customHeight="1">
      <c r="A10" s="29" t="s">
        <v>25</v>
      </c>
      <c r="B10" s="91">
        <f>'集計元'!Q28</f>
        <v>18</v>
      </c>
      <c r="C10" s="92">
        <f>'集計元'!R28</f>
        <v>2771</v>
      </c>
      <c r="D10" s="92">
        <f>'集計元'!S28</f>
        <v>153.94444444444446</v>
      </c>
      <c r="E10" s="92">
        <f>'集計元'!T28</f>
        <v>181</v>
      </c>
      <c r="F10" s="92">
        <f>'集計元'!U28</f>
        <v>131</v>
      </c>
      <c r="G10" s="93">
        <f>'集計元'!Q29</f>
        <v>19</v>
      </c>
      <c r="H10" s="92">
        <f>'集計元'!R29</f>
        <v>34224</v>
      </c>
      <c r="I10" s="92">
        <f>'集計元'!S29</f>
        <v>1801.2631578947369</v>
      </c>
      <c r="J10" s="92">
        <f>'集計元'!T29</f>
        <v>3066</v>
      </c>
      <c r="K10" s="94">
        <f>'集計元'!U29</f>
        <v>213</v>
      </c>
      <c r="L10" s="93">
        <f>'集計元'!Q30</f>
        <v>17</v>
      </c>
      <c r="M10" s="92">
        <f>'集計元'!R30</f>
        <v>4645</v>
      </c>
      <c r="N10" s="92">
        <f>'集計元'!S30</f>
        <v>273.2352941176471</v>
      </c>
      <c r="O10" s="92">
        <f>'集計元'!T30</f>
        <v>410</v>
      </c>
      <c r="P10" s="94">
        <f>'集計元'!U30</f>
        <v>214</v>
      </c>
      <c r="Q10" s="93">
        <f>'集計元'!Q31</f>
        <v>20</v>
      </c>
      <c r="R10" s="92">
        <f>'集計元'!R31</f>
        <v>4500</v>
      </c>
      <c r="S10" s="92">
        <f>'集計元'!S31</f>
        <v>225</v>
      </c>
      <c r="T10" s="92">
        <f>'集計元'!T31</f>
        <v>306</v>
      </c>
      <c r="U10" s="94">
        <f>'集計元'!U31</f>
        <v>181</v>
      </c>
      <c r="V10" s="93">
        <f>'集計元'!Q32</f>
        <v>18</v>
      </c>
      <c r="W10" s="92">
        <f>'集計元'!R32</f>
        <v>3409</v>
      </c>
      <c r="X10" s="92">
        <f>'集計元'!S32</f>
        <v>189.38888888888889</v>
      </c>
      <c r="Y10" s="92">
        <f>'集計元'!T32</f>
        <v>224</v>
      </c>
      <c r="Z10" s="94">
        <f>'集計元'!U32</f>
        <v>131</v>
      </c>
      <c r="AA10" s="93">
        <f>'集計元'!Q33</f>
        <v>19</v>
      </c>
      <c r="AB10" s="92">
        <f>'集計元'!R33</f>
        <v>4795</v>
      </c>
      <c r="AC10" s="92">
        <f>'集計元'!S33</f>
        <v>252.3684210526316</v>
      </c>
      <c r="AD10" s="92">
        <f>'集計元'!T33</f>
        <v>306</v>
      </c>
      <c r="AE10" s="94">
        <f>'集計元'!U33</f>
        <v>194</v>
      </c>
      <c r="AF10" s="93">
        <f>'集計元'!Q34</f>
        <v>20</v>
      </c>
      <c r="AG10" s="92">
        <f>'集計元'!R34</f>
        <v>6952</v>
      </c>
      <c r="AH10" s="92">
        <f>'集計元'!S34</f>
        <v>347.6</v>
      </c>
      <c r="AI10" s="92">
        <f>'集計元'!T34</f>
        <v>462</v>
      </c>
      <c r="AJ10" s="94">
        <f>'集計元'!U34</f>
        <v>254</v>
      </c>
      <c r="AK10" s="93">
        <f>'集計元'!Q35</f>
        <v>18</v>
      </c>
      <c r="AL10" s="92">
        <f>'集計元'!R35</f>
        <v>4981</v>
      </c>
      <c r="AM10" s="92">
        <f>'集計元'!S35</f>
        <v>276.72222222222223</v>
      </c>
      <c r="AN10" s="92">
        <f>'集計元'!T35</f>
        <v>386</v>
      </c>
      <c r="AO10" s="94">
        <f>'集計元'!U35</f>
        <v>214</v>
      </c>
      <c r="AP10" s="93">
        <f>'集計元'!Q36</f>
        <v>19</v>
      </c>
      <c r="AQ10" s="92">
        <f>'集計元'!R36</f>
        <v>4495</v>
      </c>
      <c r="AR10" s="92">
        <f>'集計元'!S36</f>
        <v>236.57894736842104</v>
      </c>
      <c r="AS10" s="92">
        <f>'集計元'!T36</f>
        <v>286</v>
      </c>
      <c r="AT10" s="94">
        <f>'集計元'!U36</f>
        <v>203</v>
      </c>
      <c r="AU10" s="93">
        <f>'集計元'!Q37</f>
        <v>19</v>
      </c>
      <c r="AV10" s="92">
        <f>'集計元'!R37</f>
        <v>2716</v>
      </c>
      <c r="AW10" s="92">
        <f>'集計元'!S37</f>
        <v>142.94736842105263</v>
      </c>
      <c r="AX10" s="92">
        <f>'集計元'!T37</f>
        <v>213</v>
      </c>
      <c r="AY10" s="94">
        <f>'集計元'!U37</f>
        <v>97</v>
      </c>
      <c r="AZ10" s="93">
        <f>'集計元'!Q38</f>
        <v>18</v>
      </c>
      <c r="BA10" s="92">
        <f>'集計元'!R38</f>
        <v>2466</v>
      </c>
      <c r="BB10" s="92">
        <f>'集計元'!S38</f>
        <v>137</v>
      </c>
      <c r="BC10" s="92">
        <f>'集計元'!T38</f>
        <v>213</v>
      </c>
      <c r="BD10" s="94">
        <f>'集計元'!U38</f>
        <v>97</v>
      </c>
      <c r="BE10" s="93">
        <f>'集計元'!Q39</f>
        <v>20</v>
      </c>
      <c r="BF10" s="92">
        <f>'集計元'!R39</f>
        <v>3670</v>
      </c>
      <c r="BG10" s="92">
        <f>'集計元'!S39</f>
        <v>183.5</v>
      </c>
      <c r="BH10" s="92">
        <f>'集計元'!T39</f>
        <v>270</v>
      </c>
      <c r="BI10" s="94">
        <f>'集計元'!U39</f>
        <v>152</v>
      </c>
      <c r="BJ10" s="93">
        <f>'集計元'!Q40</f>
        <v>14</v>
      </c>
      <c r="BK10" s="92">
        <f>'集計元'!R40</f>
        <v>2549</v>
      </c>
      <c r="BL10" s="92">
        <f>'集計元'!S40</f>
        <v>182.07142857142858</v>
      </c>
      <c r="BM10" s="92">
        <f>'集計元'!T40</f>
        <v>235</v>
      </c>
      <c r="BN10" s="94">
        <f>'集計元'!U40</f>
        <v>118</v>
      </c>
      <c r="BO10" s="93">
        <f>'集計元'!Q41</f>
        <v>15</v>
      </c>
      <c r="BP10" s="92">
        <f>'集計元'!R41</f>
        <v>3470</v>
      </c>
      <c r="BQ10" s="92">
        <f>'集計元'!S41</f>
        <v>231.33333333333334</v>
      </c>
      <c r="BR10" s="92">
        <f>'集計元'!T41</f>
        <v>279</v>
      </c>
      <c r="BS10" s="94">
        <f>'集計元'!U41</f>
        <v>183</v>
      </c>
      <c r="BT10" s="93">
        <f>'集計元'!Q42</f>
        <v>19</v>
      </c>
      <c r="BU10" s="92">
        <f>'集計元'!R42</f>
        <v>2842</v>
      </c>
      <c r="BV10" s="92">
        <f>'集計元'!S42</f>
        <v>149.57894736842104</v>
      </c>
      <c r="BW10" s="92">
        <f>'集計元'!T42</f>
        <v>194</v>
      </c>
      <c r="BX10" s="94">
        <f>'集計元'!U42</f>
        <v>106</v>
      </c>
      <c r="BY10" s="93">
        <f>'集計元'!Q43</f>
        <v>11</v>
      </c>
      <c r="BZ10" s="92">
        <f>'集計元'!R43</f>
        <v>3456</v>
      </c>
      <c r="CA10" s="92">
        <f>'集計元'!S43</f>
        <v>314.1818181818182</v>
      </c>
      <c r="CB10" s="92">
        <f>'集計元'!T43</f>
        <v>388</v>
      </c>
      <c r="CC10" s="94">
        <f>'集計元'!U43</f>
        <v>203</v>
      </c>
      <c r="CD10" s="93">
        <f>'集計元'!Q44</f>
        <v>19</v>
      </c>
      <c r="CE10" s="92">
        <f>'集計元'!R44</f>
        <v>4557</v>
      </c>
      <c r="CF10" s="92">
        <f>'集計元'!S44</f>
        <v>239.8421052631579</v>
      </c>
      <c r="CG10" s="92">
        <f>'集計元'!T44</f>
        <v>429</v>
      </c>
      <c r="CH10" s="94">
        <f>'集計元'!U44</f>
        <v>194</v>
      </c>
      <c r="CI10" s="93">
        <f>'集計元'!Q45</f>
        <v>19</v>
      </c>
      <c r="CJ10" s="92">
        <f>'集計元'!R45</f>
        <v>2994</v>
      </c>
      <c r="CK10" s="92">
        <f>'集計元'!S45</f>
        <v>157.57894736842104</v>
      </c>
      <c r="CL10" s="92">
        <f>'集計元'!T45</f>
        <v>164</v>
      </c>
      <c r="CM10" s="94">
        <f>'集計元'!U45</f>
        <v>152</v>
      </c>
      <c r="CN10" s="91">
        <f>'集計元'!Q46</f>
        <v>19</v>
      </c>
      <c r="CO10" s="92">
        <f>'集計元'!R46</f>
        <v>35870</v>
      </c>
      <c r="CP10" s="92">
        <f>'集計元'!S46</f>
        <v>1887</v>
      </c>
      <c r="CQ10" s="92">
        <f>'集計元'!T46</f>
        <v>2041</v>
      </c>
      <c r="CR10" s="95">
        <f>'集計元'!U46</f>
        <v>1746</v>
      </c>
      <c r="CT10" s="26">
        <f t="shared" si="0"/>
        <v>27.055555555555543</v>
      </c>
      <c r="CU10" s="26">
        <f t="shared" si="1"/>
        <v>22.944444444444457</v>
      </c>
      <c r="CV10" s="26">
        <f t="shared" si="2"/>
        <v>1264.7368421052631</v>
      </c>
      <c r="CW10" s="26">
        <f t="shared" si="3"/>
        <v>1588.2631578947369</v>
      </c>
      <c r="CX10" s="26">
        <f t="shared" si="4"/>
        <v>136.76470588235293</v>
      </c>
      <c r="CY10" s="26">
        <f t="shared" si="5"/>
        <v>59.23529411764707</v>
      </c>
      <c r="CZ10" s="26">
        <f t="shared" si="6"/>
        <v>81</v>
      </c>
      <c r="DA10" s="26">
        <f t="shared" si="7"/>
        <v>44</v>
      </c>
      <c r="DB10" s="26">
        <f t="shared" si="8"/>
        <v>34.611111111111114</v>
      </c>
      <c r="DC10" s="26">
        <f t="shared" si="9"/>
        <v>58.388888888888886</v>
      </c>
      <c r="DD10" s="26">
        <f t="shared" si="10"/>
        <v>53.63157894736841</v>
      </c>
      <c r="DE10" s="26">
        <f t="shared" si="11"/>
        <v>58.36842105263159</v>
      </c>
      <c r="DF10" s="26">
        <f t="shared" si="12"/>
        <v>114.39999999999998</v>
      </c>
      <c r="DG10" s="26">
        <f t="shared" si="13"/>
        <v>93.60000000000002</v>
      </c>
      <c r="DH10" s="26">
        <f t="shared" si="14"/>
        <v>109.27777777777777</v>
      </c>
      <c r="DI10" s="26">
        <f t="shared" si="15"/>
        <v>62.72222222222223</v>
      </c>
      <c r="DJ10" s="26">
        <f t="shared" si="16"/>
        <v>49.42105263157896</v>
      </c>
      <c r="DK10" s="26">
        <f t="shared" si="17"/>
        <v>33.57894736842104</v>
      </c>
      <c r="DL10" s="26">
        <f t="shared" si="18"/>
        <v>86.5</v>
      </c>
      <c r="DM10" s="26">
        <f t="shared" si="19"/>
        <v>31.5</v>
      </c>
      <c r="DN10" s="26">
        <f t="shared" si="20"/>
        <v>52.928571428571416</v>
      </c>
      <c r="DO10" s="26">
        <f t="shared" si="21"/>
        <v>64.07142857142858</v>
      </c>
      <c r="DP10" s="26">
        <f t="shared" si="22"/>
        <v>47.66666666666666</v>
      </c>
      <c r="DQ10" s="26">
        <f t="shared" si="23"/>
        <v>48.33333333333334</v>
      </c>
      <c r="DR10" s="26">
        <f t="shared" si="24"/>
        <v>44.42105263157896</v>
      </c>
      <c r="DS10" s="26">
        <f t="shared" si="25"/>
        <v>43.57894736842104</v>
      </c>
      <c r="DT10" s="26">
        <f t="shared" si="26"/>
        <v>73.81818181818181</v>
      </c>
      <c r="DU10" s="26">
        <f t="shared" si="27"/>
        <v>111.18181818181819</v>
      </c>
      <c r="DV10" s="26">
        <f t="shared" si="28"/>
        <v>189.1578947368421</v>
      </c>
      <c r="DW10" s="27">
        <f t="shared" si="29"/>
        <v>45.84210526315789</v>
      </c>
      <c r="DX10" s="27">
        <f t="shared" si="30"/>
        <v>6.421052631578959</v>
      </c>
      <c r="DY10" s="27">
        <f t="shared" si="31"/>
        <v>5.578947368421041</v>
      </c>
      <c r="DZ10" s="27">
        <f t="shared" si="32"/>
        <v>154</v>
      </c>
      <c r="EA10" s="27">
        <f t="shared" si="33"/>
        <v>141</v>
      </c>
    </row>
    <row r="11" spans="1:131" s="25" customFormat="1" ht="36" customHeight="1">
      <c r="A11" s="30" t="s">
        <v>26</v>
      </c>
      <c r="B11" s="96">
        <f>SUM(B5:B10)</f>
        <v>77</v>
      </c>
      <c r="C11" s="97">
        <f>SUM(C5:C10)</f>
        <v>12145</v>
      </c>
      <c r="D11" s="97">
        <f>ROUND(C11/B11,0)</f>
        <v>158</v>
      </c>
      <c r="E11" s="97">
        <f>MAX(E5:E10)</f>
        <v>204</v>
      </c>
      <c r="F11" s="97">
        <f>MAX(F5:F10)</f>
        <v>152</v>
      </c>
      <c r="G11" s="98">
        <f>SUM(G5:G10)</f>
        <v>82</v>
      </c>
      <c r="H11" s="97">
        <f>SUM(H5:H10)</f>
        <v>156342</v>
      </c>
      <c r="I11" s="97">
        <f>ROUND(H11/G11,0)</f>
        <v>1907</v>
      </c>
      <c r="J11" s="97">
        <f>MAX(J5:J10)</f>
        <v>3066</v>
      </c>
      <c r="K11" s="99">
        <f>MIN(K5:K10)</f>
        <v>213</v>
      </c>
      <c r="L11" s="98">
        <f>SUM(L5:L10)</f>
        <v>80</v>
      </c>
      <c r="M11" s="97">
        <f>SUM(M5:M10)</f>
        <v>22886</v>
      </c>
      <c r="N11" s="97">
        <f>ROUND(M11/L11,0)</f>
        <v>286</v>
      </c>
      <c r="O11" s="97">
        <f>MAX(O5:O10)</f>
        <v>486</v>
      </c>
      <c r="P11" s="99">
        <f>MIN(P5:P10)</f>
        <v>193</v>
      </c>
      <c r="Q11" s="98">
        <f>SUM(Q5:Q10)</f>
        <v>82</v>
      </c>
      <c r="R11" s="97">
        <f>SUM(R5:R10)</f>
        <v>18490</v>
      </c>
      <c r="S11" s="97">
        <f>ROUND(R11/Q11,0)</f>
        <v>225</v>
      </c>
      <c r="T11" s="97">
        <f>MAX(T5:T10)</f>
        <v>324</v>
      </c>
      <c r="U11" s="99">
        <f>MIN(U5:U10)</f>
        <v>163</v>
      </c>
      <c r="V11" s="98">
        <f>SUM(V5:V10)</f>
        <v>91</v>
      </c>
      <c r="W11" s="97">
        <f>SUM(W5:W10)</f>
        <v>18262</v>
      </c>
      <c r="X11" s="97">
        <f>ROUND(W11/V11,0)</f>
        <v>201</v>
      </c>
      <c r="Y11" s="97">
        <f>MAX(Y5:Y10)</f>
        <v>321</v>
      </c>
      <c r="Z11" s="99">
        <f>MIN(Z5:Z10)</f>
        <v>127</v>
      </c>
      <c r="AA11" s="98">
        <f>SUM(AA5:AA10)</f>
        <v>88</v>
      </c>
      <c r="AB11" s="97">
        <f>SUM(AB5:AB10)</f>
        <v>23227</v>
      </c>
      <c r="AC11" s="97">
        <f>ROUND(AB11/AA11,0)</f>
        <v>264</v>
      </c>
      <c r="AD11" s="97">
        <f>MAX(AD5:AD10)</f>
        <v>455</v>
      </c>
      <c r="AE11" s="99">
        <f>MIN(AE5:AE10)</f>
        <v>194</v>
      </c>
      <c r="AF11" s="98">
        <f>SUM(AF5:AF10)</f>
        <v>86</v>
      </c>
      <c r="AG11" s="97">
        <f>SUM(AG5:AG10)</f>
        <v>29555</v>
      </c>
      <c r="AH11" s="97">
        <f>ROUND(AG11/AF11,0)</f>
        <v>344</v>
      </c>
      <c r="AI11" s="97">
        <f>MAX(AI5:AI10)</f>
        <v>538</v>
      </c>
      <c r="AJ11" s="99">
        <f>MIN(AJ5:AJ10)</f>
        <v>197</v>
      </c>
      <c r="AK11" s="98">
        <f>SUM(AK5:AK10)</f>
        <v>82</v>
      </c>
      <c r="AL11" s="97">
        <f>SUM(AL5:AL10)</f>
        <v>22859</v>
      </c>
      <c r="AM11" s="97">
        <f>ROUND(AL11/AK11,0)</f>
        <v>279</v>
      </c>
      <c r="AN11" s="97">
        <f>MAX(AN5:AN10)</f>
        <v>428</v>
      </c>
      <c r="AO11" s="99">
        <f>MIN(AO5:AO10)</f>
        <v>158</v>
      </c>
      <c r="AP11" s="98">
        <f>SUM(AP5:AP10)</f>
        <v>82</v>
      </c>
      <c r="AQ11" s="97">
        <f>SUM(AQ5:AQ10)</f>
        <v>19181</v>
      </c>
      <c r="AR11" s="97">
        <f>ROUND(AQ11/AP11,0)</f>
        <v>234</v>
      </c>
      <c r="AS11" s="97">
        <f>MAX(AS5:AS10)</f>
        <v>396</v>
      </c>
      <c r="AT11" s="99">
        <f>MIN(AT5:AT10)</f>
        <v>170</v>
      </c>
      <c r="AU11" s="98">
        <f>SUM(AU5:AU10)</f>
        <v>86</v>
      </c>
      <c r="AV11" s="97">
        <f>SUM(AV5:AV10)</f>
        <v>12342</v>
      </c>
      <c r="AW11" s="97">
        <f>ROUND(AV11/AU11,0)</f>
        <v>144</v>
      </c>
      <c r="AX11" s="97">
        <f>MAX(AX5:AX10)</f>
        <v>258</v>
      </c>
      <c r="AY11" s="99">
        <f>MIN(AY5:AY10)</f>
        <v>77</v>
      </c>
      <c r="AZ11" s="98">
        <f>SUM(AZ5:AZ10)</f>
        <v>82</v>
      </c>
      <c r="BA11" s="97">
        <f>SUM(BA5:BA10)</f>
        <v>12049</v>
      </c>
      <c r="BB11" s="97">
        <f>ROUND(BA11/AZ11,0)</f>
        <v>147</v>
      </c>
      <c r="BC11" s="97">
        <f>MAX(BC5:BC10)</f>
        <v>250</v>
      </c>
      <c r="BD11" s="99">
        <f>MIN(BD5:BD10)</f>
        <v>64</v>
      </c>
      <c r="BE11" s="98">
        <f>SUM(BE5:BE10)</f>
        <v>91</v>
      </c>
      <c r="BF11" s="97">
        <f>SUM(BF5:BF10)</f>
        <v>17782</v>
      </c>
      <c r="BG11" s="97">
        <f>ROUND(BF11/BE11,0)</f>
        <v>195</v>
      </c>
      <c r="BH11" s="97">
        <f>MAX(BH5:BH10)</f>
        <v>302</v>
      </c>
      <c r="BI11" s="99">
        <f>MIN(BI5:BI10)</f>
        <v>138</v>
      </c>
      <c r="BJ11" s="98">
        <f>SUM(BJ5:BJ10)</f>
        <v>61</v>
      </c>
      <c r="BK11" s="97">
        <f>SUM(BK5:BK10)</f>
        <v>10487</v>
      </c>
      <c r="BL11" s="97">
        <f>ROUND(BK11/BJ11,0)</f>
        <v>172</v>
      </c>
      <c r="BM11" s="97">
        <f>MAX(BM5:BM10)</f>
        <v>239</v>
      </c>
      <c r="BN11" s="99">
        <f>MIN(BN5:BN10)</f>
        <v>105</v>
      </c>
      <c r="BO11" s="98">
        <f>SUM(BO5:BO10)</f>
        <v>74</v>
      </c>
      <c r="BP11" s="97">
        <f>SUM(BP5:BP10)</f>
        <v>17514</v>
      </c>
      <c r="BQ11" s="97">
        <f>ROUND(BP11/BO11,0)</f>
        <v>237</v>
      </c>
      <c r="BR11" s="97">
        <f>MAX(BR5:BR10)</f>
        <v>289</v>
      </c>
      <c r="BS11" s="99">
        <f>MIN(BS5:BS10)</f>
        <v>141</v>
      </c>
      <c r="BT11" s="98">
        <f>SUM(BT5:BT10)</f>
        <v>82</v>
      </c>
      <c r="BU11" s="97">
        <f>SUM(BU5:BU10)</f>
        <v>12752</v>
      </c>
      <c r="BV11" s="97">
        <f>ROUND(BU11/BT11,0)</f>
        <v>156</v>
      </c>
      <c r="BW11" s="97">
        <f>MAX(BW5:BW10)</f>
        <v>258</v>
      </c>
      <c r="BX11" s="99">
        <f>MIN(BX5:BX10)</f>
        <v>106</v>
      </c>
      <c r="BY11" s="98">
        <f>SUM(BY5:BY10)</f>
        <v>60</v>
      </c>
      <c r="BZ11" s="97">
        <f>SUM(BZ5:BZ10)</f>
        <v>19995</v>
      </c>
      <c r="CA11" s="97">
        <f>ROUND(BZ11/BY11,0)</f>
        <v>333</v>
      </c>
      <c r="CB11" s="97">
        <f>MAX(CB5:CB10)</f>
        <v>538</v>
      </c>
      <c r="CC11" s="99">
        <f>MIN(CC5:CC10)</f>
        <v>183</v>
      </c>
      <c r="CD11" s="98">
        <f>SUM(CD5:CD10)</f>
        <v>85</v>
      </c>
      <c r="CE11" s="97">
        <f>SUM(CE5:CE10)</f>
        <v>22083</v>
      </c>
      <c r="CF11" s="97">
        <f>ROUND(CE11/CD11,0)</f>
        <v>260</v>
      </c>
      <c r="CG11" s="97">
        <f>MAX(CG5:CG10)</f>
        <v>518</v>
      </c>
      <c r="CH11" s="99">
        <f>MIN(CH5:CH10)</f>
        <v>183</v>
      </c>
      <c r="CI11" s="98">
        <f>SUM(CI5:CI10)</f>
        <v>82</v>
      </c>
      <c r="CJ11" s="97">
        <f>SUM(CJ5:CJ10)</f>
        <v>13232</v>
      </c>
      <c r="CK11" s="97">
        <f>ROUND(CJ11/CI11,0)</f>
        <v>161</v>
      </c>
      <c r="CL11" s="97">
        <f>MAX(CL5:CL10)</f>
        <v>180</v>
      </c>
      <c r="CM11" s="99">
        <f>MIN(CM5:CM10)</f>
        <v>152</v>
      </c>
      <c r="CN11" s="96">
        <f>SUM(CN5:CN10)</f>
        <v>78</v>
      </c>
      <c r="CO11" s="97">
        <f>SUM(CO5:CO10)</f>
        <v>147828</v>
      </c>
      <c r="CP11" s="97">
        <f>ROUND(CO11/CN11,0)</f>
        <v>1895</v>
      </c>
      <c r="CQ11" s="97">
        <f>MAX(CQ5:CQ10)</f>
        <v>2250</v>
      </c>
      <c r="CR11" s="100">
        <f>MIN(CR5:CR10)</f>
        <v>1692</v>
      </c>
      <c r="CT11" s="26">
        <f aca="true" t="shared" si="34" ref="CT11:CT19">E11-D11</f>
        <v>46</v>
      </c>
      <c r="CU11" s="26">
        <f aca="true" t="shared" si="35" ref="CU11:CU19">D11-F11</f>
        <v>6</v>
      </c>
      <c r="CV11" s="26">
        <f aca="true" t="shared" si="36" ref="CV11:CV19">J11-I11</f>
        <v>1159</v>
      </c>
      <c r="CW11" s="26">
        <f aca="true" t="shared" si="37" ref="CW11:CW19">I11-K11</f>
        <v>1694</v>
      </c>
      <c r="CX11" s="26">
        <f aca="true" t="shared" si="38" ref="CX11:CX19">O11-N11</f>
        <v>200</v>
      </c>
      <c r="CY11" s="26">
        <f aca="true" t="shared" si="39" ref="CY11:CY19">N11-P11</f>
        <v>93</v>
      </c>
      <c r="CZ11" s="26">
        <f aca="true" t="shared" si="40" ref="CZ11:CZ19">T11-S11</f>
        <v>99</v>
      </c>
      <c r="DA11" s="26">
        <f aca="true" t="shared" si="41" ref="DA11:DA19">S11-U11</f>
        <v>62</v>
      </c>
      <c r="DB11" s="26">
        <f aca="true" t="shared" si="42" ref="DB11:DB19">Y11-X11</f>
        <v>120</v>
      </c>
      <c r="DC11" s="26">
        <f aca="true" t="shared" si="43" ref="DC11:DC19">X11-Z11</f>
        <v>74</v>
      </c>
      <c r="DD11" s="26">
        <f aca="true" t="shared" si="44" ref="DD11:DD19">AD11-AC11</f>
        <v>191</v>
      </c>
      <c r="DE11" s="26">
        <f aca="true" t="shared" si="45" ref="DE11:DE19">AC11-AE11</f>
        <v>70</v>
      </c>
      <c r="DF11" s="26">
        <f aca="true" t="shared" si="46" ref="DF11:DF19">AI11-AH11</f>
        <v>194</v>
      </c>
      <c r="DG11" s="26">
        <f aca="true" t="shared" si="47" ref="DG11:DG19">AH11-AJ11</f>
        <v>147</v>
      </c>
      <c r="DH11" s="26">
        <f aca="true" t="shared" si="48" ref="DH11:DH19">AN11-AM11</f>
        <v>149</v>
      </c>
      <c r="DI11" s="26">
        <f aca="true" t="shared" si="49" ref="DI11:DI19">AM11-AO11</f>
        <v>121</v>
      </c>
      <c r="DJ11" s="26">
        <f aca="true" t="shared" si="50" ref="DJ11:DJ19">AS11-AR11</f>
        <v>162</v>
      </c>
      <c r="DK11" s="26">
        <f aca="true" t="shared" si="51" ref="DK11:DK19">AR11-AT11</f>
        <v>64</v>
      </c>
      <c r="DL11" s="26">
        <f aca="true" t="shared" si="52" ref="DL11:DL19">BH11-BG11</f>
        <v>107</v>
      </c>
      <c r="DM11" s="26">
        <f aca="true" t="shared" si="53" ref="DM11:DM19">BG11-BI11</f>
        <v>57</v>
      </c>
      <c r="DN11" s="26">
        <f aca="true" t="shared" si="54" ref="DN11:DN19">BM11-BL11</f>
        <v>67</v>
      </c>
      <c r="DO11" s="26">
        <f aca="true" t="shared" si="55" ref="DO11:DO19">BL11-BN11</f>
        <v>67</v>
      </c>
      <c r="DP11" s="26">
        <f aca="true" t="shared" si="56" ref="DP11:DP19">BR11-BQ11</f>
        <v>52</v>
      </c>
      <c r="DQ11" s="26">
        <f aca="true" t="shared" si="57" ref="DQ11:DQ19">BQ11-BS11</f>
        <v>96</v>
      </c>
      <c r="DR11" s="26">
        <f aca="true" t="shared" si="58" ref="DR11:DR19">BW11-BV11</f>
        <v>102</v>
      </c>
      <c r="DS11" s="26">
        <f aca="true" t="shared" si="59" ref="DS11:DS19">BV11-BX11</f>
        <v>50</v>
      </c>
      <c r="DT11" s="26">
        <f aca="true" t="shared" si="60" ref="DT11:DT19">CB11-CA11</f>
        <v>205</v>
      </c>
      <c r="DU11" s="26">
        <f aca="true" t="shared" si="61" ref="DU11:DU19">CA11-CC11</f>
        <v>150</v>
      </c>
      <c r="DV11" s="26">
        <f aca="true" t="shared" si="62" ref="DV11:DV19">CG11-CF11</f>
        <v>258</v>
      </c>
      <c r="DW11" s="27">
        <f aca="true" t="shared" si="63" ref="DW11:DW19">CF11-CH11</f>
        <v>77</v>
      </c>
      <c r="DX11" s="27">
        <f aca="true" t="shared" si="64" ref="DX11:DX19">CL11-CK11</f>
        <v>19</v>
      </c>
      <c r="DY11" s="27">
        <f aca="true" t="shared" si="65" ref="DY11:DY19">CK11-CM11</f>
        <v>9</v>
      </c>
      <c r="DZ11" s="27">
        <f aca="true" t="shared" si="66" ref="DZ11:DZ19">CQ11-CP11</f>
        <v>355</v>
      </c>
      <c r="EA11" s="27">
        <f aca="true" t="shared" si="67" ref="EA11:EA19">CP11-CR11</f>
        <v>203</v>
      </c>
    </row>
    <row r="12" spans="1:131" s="25" customFormat="1" ht="36" customHeight="1">
      <c r="A12" s="24" t="s">
        <v>27</v>
      </c>
      <c r="B12" s="81">
        <f>'集計元'!B28</f>
        <v>36</v>
      </c>
      <c r="C12" s="82">
        <f>'集計元'!C28</f>
        <v>5537</v>
      </c>
      <c r="D12" s="82">
        <f>'集計元'!D28</f>
        <v>154</v>
      </c>
      <c r="E12" s="82">
        <f>'集計元'!E28</f>
        <v>216</v>
      </c>
      <c r="F12" s="82">
        <f>'集計元'!F28</f>
        <v>78</v>
      </c>
      <c r="G12" s="83">
        <f>'集計元'!B29</f>
        <v>35</v>
      </c>
      <c r="H12" s="82">
        <f>'集計元'!C29</f>
        <v>65232</v>
      </c>
      <c r="I12" s="82">
        <f>'集計元'!D29</f>
        <v>1864</v>
      </c>
      <c r="J12" s="82">
        <f>'集計元'!E29</f>
        <v>2450</v>
      </c>
      <c r="K12" s="84">
        <f>'集計元'!F29</f>
        <v>1491</v>
      </c>
      <c r="L12" s="83">
        <f>'集計元'!B30</f>
        <v>36</v>
      </c>
      <c r="M12" s="82">
        <f>'集計元'!C30</f>
        <v>10351</v>
      </c>
      <c r="N12" s="82">
        <f>'集計元'!D30</f>
        <v>288</v>
      </c>
      <c r="O12" s="82">
        <f>'集計元'!E30</f>
        <v>358</v>
      </c>
      <c r="P12" s="84">
        <f>'集計元'!F30</f>
        <v>159</v>
      </c>
      <c r="Q12" s="83">
        <f>'集計元'!B31</f>
        <v>34</v>
      </c>
      <c r="R12" s="82">
        <f>'集計元'!C31</f>
        <v>7248</v>
      </c>
      <c r="S12" s="82">
        <f>'集計元'!D31</f>
        <v>213</v>
      </c>
      <c r="T12" s="82">
        <f>'集計元'!E31</f>
        <v>286</v>
      </c>
      <c r="U12" s="84">
        <f>'集計元'!F31</f>
        <v>160</v>
      </c>
      <c r="V12" s="83">
        <f>'集計元'!B32</f>
        <v>39</v>
      </c>
      <c r="W12" s="82">
        <f>'集計元'!C32</f>
        <v>7623</v>
      </c>
      <c r="X12" s="82">
        <f>'集計元'!D32</f>
        <v>195</v>
      </c>
      <c r="Y12" s="82">
        <f>'集計元'!E32</f>
        <v>307</v>
      </c>
      <c r="Z12" s="84">
        <f>'集計元'!F32</f>
        <v>127</v>
      </c>
      <c r="AA12" s="83">
        <f>'集計元'!B33</f>
        <v>36</v>
      </c>
      <c r="AB12" s="82">
        <f>'集計元'!C33</f>
        <v>9056</v>
      </c>
      <c r="AC12" s="82">
        <f>'集計元'!D33</f>
        <v>252</v>
      </c>
      <c r="AD12" s="82">
        <f>'集計元'!E33</f>
        <v>409</v>
      </c>
      <c r="AE12" s="84">
        <f>'集計元'!F33</f>
        <v>141</v>
      </c>
      <c r="AF12" s="83">
        <f>'集計元'!B34</f>
        <v>37</v>
      </c>
      <c r="AG12" s="82">
        <f>'集計元'!C34</f>
        <v>11337</v>
      </c>
      <c r="AH12" s="82">
        <f>'集計元'!D34</f>
        <v>306</v>
      </c>
      <c r="AI12" s="82">
        <f>'集計元'!E34</f>
        <v>410</v>
      </c>
      <c r="AJ12" s="84">
        <f>'集計元'!F34</f>
        <v>197</v>
      </c>
      <c r="AK12" s="83">
        <f>'集計元'!B35</f>
        <v>33</v>
      </c>
      <c r="AL12" s="82">
        <f>'集計元'!C35</f>
        <v>8772</v>
      </c>
      <c r="AM12" s="82">
        <f>'集計元'!D35</f>
        <v>266</v>
      </c>
      <c r="AN12" s="82">
        <f>'集計元'!E35</f>
        <v>378</v>
      </c>
      <c r="AO12" s="84">
        <f>'集計元'!F35</f>
        <v>182</v>
      </c>
      <c r="AP12" s="83">
        <f>'集計元'!B36</f>
        <v>37</v>
      </c>
      <c r="AQ12" s="82">
        <f>'集計元'!C36</f>
        <v>8488</v>
      </c>
      <c r="AR12" s="82">
        <f>'集計元'!D36</f>
        <v>229</v>
      </c>
      <c r="AS12" s="82">
        <f>'集計元'!E36</f>
        <v>328</v>
      </c>
      <c r="AT12" s="84">
        <f>'集計元'!F36</f>
        <v>165</v>
      </c>
      <c r="AU12" s="83">
        <f>'集計元'!B37</f>
        <v>39</v>
      </c>
      <c r="AV12" s="82">
        <f>'集計元'!C37</f>
        <v>4724</v>
      </c>
      <c r="AW12" s="82">
        <f>'集計元'!D37</f>
        <v>121</v>
      </c>
      <c r="AX12" s="82">
        <f>'集計元'!E37</f>
        <v>295</v>
      </c>
      <c r="AY12" s="84">
        <f>'集計元'!F37</f>
        <v>59</v>
      </c>
      <c r="AZ12" s="83">
        <f>'集計元'!B38</f>
        <v>39</v>
      </c>
      <c r="BA12" s="82">
        <f>'集計元'!C38</f>
        <v>4824</v>
      </c>
      <c r="BB12" s="82">
        <f>'集計元'!D38</f>
        <v>124</v>
      </c>
      <c r="BC12" s="82">
        <f>'集計元'!E38</f>
        <v>250</v>
      </c>
      <c r="BD12" s="84">
        <f>'集計元'!F38</f>
        <v>57</v>
      </c>
      <c r="BE12" s="83">
        <f>'集計元'!B39</f>
        <v>38</v>
      </c>
      <c r="BF12" s="82">
        <f>'集計元'!C39</f>
        <v>6966</v>
      </c>
      <c r="BG12" s="82">
        <f>'集計元'!D39</f>
        <v>183</v>
      </c>
      <c r="BH12" s="82">
        <f>'集計元'!E39</f>
        <v>236</v>
      </c>
      <c r="BI12" s="84">
        <f>'集計元'!F39</f>
        <v>135</v>
      </c>
      <c r="BJ12" s="83">
        <f>'集計元'!B40</f>
        <v>35</v>
      </c>
      <c r="BK12" s="82">
        <f>'集計元'!C40</f>
        <v>5682</v>
      </c>
      <c r="BL12" s="82">
        <f>'集計元'!D40</f>
        <v>162</v>
      </c>
      <c r="BM12" s="82">
        <f>'集計元'!E40</f>
        <v>227</v>
      </c>
      <c r="BN12" s="84">
        <f>'集計元'!F40</f>
        <v>97</v>
      </c>
      <c r="BO12" s="83">
        <f>'集計元'!B41</f>
        <v>34</v>
      </c>
      <c r="BP12" s="82">
        <f>'集計元'!C41</f>
        <v>7313</v>
      </c>
      <c r="BQ12" s="82">
        <f>'集計元'!D41</f>
        <v>215</v>
      </c>
      <c r="BR12" s="82">
        <f>'集計元'!E41</f>
        <v>279</v>
      </c>
      <c r="BS12" s="84">
        <f>'集計元'!F41</f>
        <v>152</v>
      </c>
      <c r="BT12" s="83">
        <f>'集計元'!B42</f>
        <v>34</v>
      </c>
      <c r="BU12" s="82">
        <f>'集計元'!C42</f>
        <v>5428</v>
      </c>
      <c r="BV12" s="82">
        <f>'集計元'!D42</f>
        <v>160</v>
      </c>
      <c r="BW12" s="82">
        <f>'集計元'!E42</f>
        <v>286</v>
      </c>
      <c r="BX12" s="84">
        <f>'集計元'!F42</f>
        <v>105</v>
      </c>
      <c r="BY12" s="83">
        <f>'集計元'!B43</f>
        <v>27</v>
      </c>
      <c r="BZ12" s="82">
        <f>'集計元'!C43</f>
        <v>9202</v>
      </c>
      <c r="CA12" s="82">
        <f>'集計元'!D43</f>
        <v>341</v>
      </c>
      <c r="CB12" s="82">
        <f>'集計元'!E43</f>
        <v>510</v>
      </c>
      <c r="CC12" s="84">
        <f>'集計元'!F43</f>
        <v>197</v>
      </c>
      <c r="CD12" s="83">
        <f>'集計元'!B44</f>
        <v>34</v>
      </c>
      <c r="CE12" s="82">
        <f>'集計元'!C44</f>
        <v>8964</v>
      </c>
      <c r="CF12" s="82">
        <f>'集計元'!D44</f>
        <v>264</v>
      </c>
      <c r="CG12" s="82">
        <f>'集計元'!E44</f>
        <v>375</v>
      </c>
      <c r="CH12" s="84">
        <f>'集計元'!F44</f>
        <v>187</v>
      </c>
      <c r="CI12" s="83">
        <f>'集計元'!B45</f>
        <v>39</v>
      </c>
      <c r="CJ12" s="82">
        <f>'集計元'!C45</f>
        <v>6109</v>
      </c>
      <c r="CK12" s="82">
        <f>'集計元'!D45</f>
        <v>157</v>
      </c>
      <c r="CL12" s="82">
        <f>'集計元'!E45</f>
        <v>167</v>
      </c>
      <c r="CM12" s="84">
        <f>'集計元'!F45</f>
        <v>146</v>
      </c>
      <c r="CN12" s="81">
        <f>'集計元'!B46</f>
        <v>36</v>
      </c>
      <c r="CO12" s="82">
        <f>'集計元'!C46</f>
        <v>67658</v>
      </c>
      <c r="CP12" s="82">
        <f>'集計元'!D46</f>
        <v>1879</v>
      </c>
      <c r="CQ12" s="82">
        <f>'集計元'!E46</f>
        <v>2088</v>
      </c>
      <c r="CR12" s="85">
        <f>'集計元'!F46</f>
        <v>1764</v>
      </c>
      <c r="CT12" s="26">
        <f t="shared" si="34"/>
        <v>62</v>
      </c>
      <c r="CU12" s="26">
        <f t="shared" si="35"/>
        <v>76</v>
      </c>
      <c r="CV12" s="26">
        <f t="shared" si="36"/>
        <v>586</v>
      </c>
      <c r="CW12" s="26">
        <f t="shared" si="37"/>
        <v>373</v>
      </c>
      <c r="CX12" s="26">
        <f t="shared" si="38"/>
        <v>70</v>
      </c>
      <c r="CY12" s="26">
        <f t="shared" si="39"/>
        <v>129</v>
      </c>
      <c r="CZ12" s="26">
        <f t="shared" si="40"/>
        <v>73</v>
      </c>
      <c r="DA12" s="26">
        <f t="shared" si="41"/>
        <v>53</v>
      </c>
      <c r="DB12" s="26">
        <f t="shared" si="42"/>
        <v>112</v>
      </c>
      <c r="DC12" s="26">
        <f t="shared" si="43"/>
        <v>68</v>
      </c>
      <c r="DD12" s="26">
        <f t="shared" si="44"/>
        <v>157</v>
      </c>
      <c r="DE12" s="26">
        <f t="shared" si="45"/>
        <v>111</v>
      </c>
      <c r="DF12" s="26">
        <f t="shared" si="46"/>
        <v>104</v>
      </c>
      <c r="DG12" s="26">
        <f t="shared" si="47"/>
        <v>109</v>
      </c>
      <c r="DH12" s="26">
        <f t="shared" si="48"/>
        <v>112</v>
      </c>
      <c r="DI12" s="26">
        <f t="shared" si="49"/>
        <v>84</v>
      </c>
      <c r="DJ12" s="26">
        <f t="shared" si="50"/>
        <v>99</v>
      </c>
      <c r="DK12" s="26">
        <f t="shared" si="51"/>
        <v>64</v>
      </c>
      <c r="DL12" s="26">
        <f t="shared" si="52"/>
        <v>53</v>
      </c>
      <c r="DM12" s="26">
        <f t="shared" si="53"/>
        <v>48</v>
      </c>
      <c r="DN12" s="26">
        <f t="shared" si="54"/>
        <v>65</v>
      </c>
      <c r="DO12" s="26">
        <f t="shared" si="55"/>
        <v>65</v>
      </c>
      <c r="DP12" s="26">
        <f t="shared" si="56"/>
        <v>64</v>
      </c>
      <c r="DQ12" s="26">
        <f t="shared" si="57"/>
        <v>63</v>
      </c>
      <c r="DR12" s="26">
        <f t="shared" si="58"/>
        <v>126</v>
      </c>
      <c r="DS12" s="26">
        <f t="shared" si="59"/>
        <v>55</v>
      </c>
      <c r="DT12" s="26">
        <f t="shared" si="60"/>
        <v>169</v>
      </c>
      <c r="DU12" s="26">
        <f t="shared" si="61"/>
        <v>144</v>
      </c>
      <c r="DV12" s="26">
        <f t="shared" si="62"/>
        <v>111</v>
      </c>
      <c r="DW12" s="27">
        <f t="shared" si="63"/>
        <v>77</v>
      </c>
      <c r="DX12" s="27">
        <f t="shared" si="64"/>
        <v>10</v>
      </c>
      <c r="DY12" s="27">
        <f t="shared" si="65"/>
        <v>11</v>
      </c>
      <c r="DZ12" s="27">
        <f t="shared" si="66"/>
        <v>209</v>
      </c>
      <c r="EA12" s="27">
        <f t="shared" si="67"/>
        <v>115</v>
      </c>
    </row>
    <row r="13" spans="1:131" s="25" customFormat="1" ht="36" customHeight="1">
      <c r="A13" s="28" t="s">
        <v>28</v>
      </c>
      <c r="B13" s="86">
        <f>'集計元'!G28</f>
        <v>12</v>
      </c>
      <c r="C13" s="87">
        <f>'集計元'!H28</f>
        <v>1809</v>
      </c>
      <c r="D13" s="87">
        <f>'集計元'!I28</f>
        <v>150.75</v>
      </c>
      <c r="E13" s="87">
        <f>'集計元'!J28</f>
        <v>173</v>
      </c>
      <c r="F13" s="87">
        <f>'集計元'!K28</f>
        <v>104</v>
      </c>
      <c r="G13" s="88">
        <f>'集計元'!G29</f>
        <v>12</v>
      </c>
      <c r="H13" s="87">
        <f>'集計元'!H29</f>
        <v>22905</v>
      </c>
      <c r="I13" s="87">
        <f>'集計元'!I29</f>
        <v>1908.75</v>
      </c>
      <c r="J13" s="87">
        <f>'集計元'!J29</f>
        <v>2354</v>
      </c>
      <c r="K13" s="89">
        <f>'集計元'!K29</f>
        <v>1566</v>
      </c>
      <c r="L13" s="88">
        <f>'集計元'!G30</f>
        <v>12</v>
      </c>
      <c r="M13" s="87">
        <f>'集計元'!H30</f>
        <v>3491</v>
      </c>
      <c r="N13" s="87">
        <f>'集計元'!I30</f>
        <v>290.9166666666667</v>
      </c>
      <c r="O13" s="87">
        <f>'集計元'!J30</f>
        <v>340</v>
      </c>
      <c r="P13" s="89">
        <f>'集計元'!K30</f>
        <v>192</v>
      </c>
      <c r="Q13" s="88">
        <f>'集計元'!G31</f>
        <v>12</v>
      </c>
      <c r="R13" s="87">
        <f>'集計元'!H31</f>
        <v>2494</v>
      </c>
      <c r="S13" s="87">
        <f>'集計元'!I31</f>
        <v>207.83333333333334</v>
      </c>
      <c r="T13" s="87">
        <f>'集計元'!J31</f>
        <v>278</v>
      </c>
      <c r="U13" s="89">
        <f>'集計元'!K31</f>
        <v>159</v>
      </c>
      <c r="V13" s="88">
        <f>'集計元'!G32</f>
        <v>12</v>
      </c>
      <c r="W13" s="87">
        <f>'集計元'!H32</f>
        <v>2338</v>
      </c>
      <c r="X13" s="87">
        <f>'集計元'!I32</f>
        <v>194.83333333333334</v>
      </c>
      <c r="Y13" s="87">
        <f>'集計元'!J32</f>
        <v>224</v>
      </c>
      <c r="Z13" s="89">
        <f>'集計元'!K32</f>
        <v>149</v>
      </c>
      <c r="AA13" s="88">
        <f>'集計元'!G33</f>
        <v>12</v>
      </c>
      <c r="AB13" s="87">
        <f>'集計元'!H33</f>
        <v>3036</v>
      </c>
      <c r="AC13" s="87">
        <f>'集計元'!I33</f>
        <v>253</v>
      </c>
      <c r="AD13" s="87">
        <f>'集計元'!J33</f>
        <v>306</v>
      </c>
      <c r="AE13" s="89">
        <f>'集計元'!K33</f>
        <v>199</v>
      </c>
      <c r="AF13" s="88">
        <f>'集計元'!G34</f>
        <v>12</v>
      </c>
      <c r="AG13" s="87">
        <f>'集計元'!H34</f>
        <v>3494</v>
      </c>
      <c r="AH13" s="87">
        <f>'集計元'!I34</f>
        <v>291.1666666666667</v>
      </c>
      <c r="AI13" s="87">
        <f>'集計元'!J34</f>
        <v>344</v>
      </c>
      <c r="AJ13" s="89">
        <f>'集計元'!K34</f>
        <v>214</v>
      </c>
      <c r="AK13" s="88">
        <f>'集計元'!G35</f>
        <v>12</v>
      </c>
      <c r="AL13" s="87">
        <f>'集計元'!H35</f>
        <v>3321</v>
      </c>
      <c r="AM13" s="87">
        <f>'集計元'!I35</f>
        <v>276.75</v>
      </c>
      <c r="AN13" s="87">
        <f>'集計元'!J35</f>
        <v>312</v>
      </c>
      <c r="AO13" s="89">
        <f>'集計元'!K35</f>
        <v>195</v>
      </c>
      <c r="AP13" s="88">
        <f>'集計元'!G36</f>
        <v>12</v>
      </c>
      <c r="AQ13" s="87">
        <f>'集計元'!H36</f>
        <v>2777</v>
      </c>
      <c r="AR13" s="87">
        <f>'集計元'!I36</f>
        <v>231.41666666666666</v>
      </c>
      <c r="AS13" s="87">
        <f>'集計元'!J36</f>
        <v>286</v>
      </c>
      <c r="AT13" s="89">
        <f>'集計元'!K36</f>
        <v>193</v>
      </c>
      <c r="AU13" s="88">
        <f>'集計元'!G37</f>
        <v>12</v>
      </c>
      <c r="AV13" s="87">
        <f>'集計元'!H37</f>
        <v>1689</v>
      </c>
      <c r="AW13" s="87">
        <f>'集計元'!I37</f>
        <v>140.75</v>
      </c>
      <c r="AX13" s="87">
        <f>'集計元'!J37</f>
        <v>214</v>
      </c>
      <c r="AY13" s="89">
        <f>'集計元'!K37</f>
        <v>104</v>
      </c>
      <c r="AZ13" s="88">
        <f>'集計元'!G38</f>
        <v>12</v>
      </c>
      <c r="BA13" s="87">
        <f>'集計元'!H38</f>
        <v>1660</v>
      </c>
      <c r="BB13" s="87">
        <f>'集計元'!I38</f>
        <v>138.33333333333334</v>
      </c>
      <c r="BC13" s="87">
        <f>'集計元'!J38</f>
        <v>171</v>
      </c>
      <c r="BD13" s="89">
        <f>'集計元'!K38</f>
        <v>93</v>
      </c>
      <c r="BE13" s="88">
        <f>'集計元'!G39</f>
        <v>12</v>
      </c>
      <c r="BF13" s="87">
        <f>'集計元'!H39</f>
        <v>2152</v>
      </c>
      <c r="BG13" s="87">
        <f>'集計元'!I39</f>
        <v>179.33333333333334</v>
      </c>
      <c r="BH13" s="87">
        <f>'集計元'!J39</f>
        <v>193</v>
      </c>
      <c r="BI13" s="89">
        <f>'集計元'!K39</f>
        <v>162</v>
      </c>
      <c r="BJ13" s="88">
        <f>'集計元'!G40</f>
        <v>12</v>
      </c>
      <c r="BK13" s="87">
        <f>'集計元'!H40</f>
        <v>1739</v>
      </c>
      <c r="BL13" s="87">
        <f>'集計元'!I40</f>
        <v>144.91666666666666</v>
      </c>
      <c r="BM13" s="87">
        <f>'集計元'!J40</f>
        <v>192</v>
      </c>
      <c r="BN13" s="89">
        <f>'集計元'!K40</f>
        <v>95</v>
      </c>
      <c r="BO13" s="88">
        <f>'集計元'!G41</f>
        <v>12</v>
      </c>
      <c r="BP13" s="87">
        <f>'集計元'!H41</f>
        <v>2617</v>
      </c>
      <c r="BQ13" s="87">
        <f>'集計元'!I41</f>
        <v>218.08333333333334</v>
      </c>
      <c r="BR13" s="87">
        <f>'集計元'!J41</f>
        <v>289</v>
      </c>
      <c r="BS13" s="89">
        <f>'集計元'!K41</f>
        <v>152</v>
      </c>
      <c r="BT13" s="88">
        <f>'集計元'!G42</f>
        <v>12</v>
      </c>
      <c r="BU13" s="87">
        <f>'集計元'!H42</f>
        <v>1982</v>
      </c>
      <c r="BV13" s="87">
        <f>'集計元'!I42</f>
        <v>165.16666666666666</v>
      </c>
      <c r="BW13" s="87">
        <f>'集計元'!J42</f>
        <v>218</v>
      </c>
      <c r="BX13" s="89">
        <f>'集計元'!K42</f>
        <v>130</v>
      </c>
      <c r="BY13" s="88">
        <f>'集計元'!G43</f>
        <v>11</v>
      </c>
      <c r="BZ13" s="87">
        <f>'集計元'!H43</f>
        <v>3358</v>
      </c>
      <c r="CA13" s="87">
        <f>'集計元'!I43</f>
        <v>305.27272727272725</v>
      </c>
      <c r="CB13" s="87">
        <f>'集計元'!J43</f>
        <v>410</v>
      </c>
      <c r="CC13" s="89">
        <f>'集計元'!K43</f>
        <v>214</v>
      </c>
      <c r="CD13" s="88">
        <f>'集計元'!G44</f>
        <v>12</v>
      </c>
      <c r="CE13" s="87">
        <f>'集計元'!H44</f>
        <v>3079</v>
      </c>
      <c r="CF13" s="87">
        <f>'集計元'!I44</f>
        <v>256.5833333333333</v>
      </c>
      <c r="CG13" s="87">
        <f>'集計元'!J44</f>
        <v>321</v>
      </c>
      <c r="CH13" s="89">
        <f>'集計元'!K44</f>
        <v>208</v>
      </c>
      <c r="CI13" s="88">
        <f>'集計元'!G45</f>
        <v>11</v>
      </c>
      <c r="CJ13" s="87">
        <f>'集計元'!H45</f>
        <v>1733</v>
      </c>
      <c r="CK13" s="87">
        <f>'集計元'!I45</f>
        <v>157.54545454545453</v>
      </c>
      <c r="CL13" s="87">
        <f>'集計元'!J45</f>
        <v>162</v>
      </c>
      <c r="CM13" s="89">
        <f>'集計元'!K45</f>
        <v>153</v>
      </c>
      <c r="CN13" s="86">
        <f>'集計元'!G46</f>
        <v>11</v>
      </c>
      <c r="CO13" s="87">
        <f>'集計元'!H46</f>
        <v>20430</v>
      </c>
      <c r="CP13" s="87">
        <f>'集計元'!I46</f>
        <v>1857.2727272727273</v>
      </c>
      <c r="CQ13" s="87">
        <f>'集計元'!J46</f>
        <v>1944</v>
      </c>
      <c r="CR13" s="90">
        <f>'集計元'!K46</f>
        <v>1764</v>
      </c>
      <c r="CT13" s="26">
        <f t="shared" si="34"/>
        <v>22.25</v>
      </c>
      <c r="CU13" s="26">
        <f t="shared" si="35"/>
        <v>46.75</v>
      </c>
      <c r="CV13" s="26">
        <f t="shared" si="36"/>
        <v>445.25</v>
      </c>
      <c r="CW13" s="26">
        <f t="shared" si="37"/>
        <v>342.75</v>
      </c>
      <c r="CX13" s="26">
        <f t="shared" si="38"/>
        <v>49.083333333333314</v>
      </c>
      <c r="CY13" s="26">
        <f t="shared" si="39"/>
        <v>98.91666666666669</v>
      </c>
      <c r="CZ13" s="26">
        <f t="shared" si="40"/>
        <v>70.16666666666666</v>
      </c>
      <c r="DA13" s="26">
        <f t="shared" si="41"/>
        <v>48.83333333333334</v>
      </c>
      <c r="DB13" s="26">
        <f t="shared" si="42"/>
        <v>29.166666666666657</v>
      </c>
      <c r="DC13" s="26">
        <f t="shared" si="43"/>
        <v>45.83333333333334</v>
      </c>
      <c r="DD13" s="26">
        <f t="shared" si="44"/>
        <v>53</v>
      </c>
      <c r="DE13" s="26">
        <f t="shared" si="45"/>
        <v>54</v>
      </c>
      <c r="DF13" s="26">
        <f t="shared" si="46"/>
        <v>52.833333333333314</v>
      </c>
      <c r="DG13" s="26">
        <f t="shared" si="47"/>
        <v>77.16666666666669</v>
      </c>
      <c r="DH13" s="26">
        <f t="shared" si="48"/>
        <v>35.25</v>
      </c>
      <c r="DI13" s="26">
        <f t="shared" si="49"/>
        <v>81.75</v>
      </c>
      <c r="DJ13" s="26">
        <f t="shared" si="50"/>
        <v>54.58333333333334</v>
      </c>
      <c r="DK13" s="26">
        <f t="shared" si="51"/>
        <v>38.41666666666666</v>
      </c>
      <c r="DL13" s="26">
        <f t="shared" si="52"/>
        <v>13.666666666666657</v>
      </c>
      <c r="DM13" s="26">
        <f t="shared" si="53"/>
        <v>17.333333333333343</v>
      </c>
      <c r="DN13" s="26">
        <f t="shared" si="54"/>
        <v>47.08333333333334</v>
      </c>
      <c r="DO13" s="26">
        <f t="shared" si="55"/>
        <v>49.91666666666666</v>
      </c>
      <c r="DP13" s="26">
        <f t="shared" si="56"/>
        <v>70.91666666666666</v>
      </c>
      <c r="DQ13" s="26">
        <f t="shared" si="57"/>
        <v>66.08333333333334</v>
      </c>
      <c r="DR13" s="26">
        <f t="shared" si="58"/>
        <v>52.83333333333334</v>
      </c>
      <c r="DS13" s="26">
        <f t="shared" si="59"/>
        <v>35.16666666666666</v>
      </c>
      <c r="DT13" s="26">
        <f t="shared" si="60"/>
        <v>104.72727272727275</v>
      </c>
      <c r="DU13" s="26">
        <f t="shared" si="61"/>
        <v>91.27272727272725</v>
      </c>
      <c r="DV13" s="26">
        <f t="shared" si="62"/>
        <v>64.41666666666669</v>
      </c>
      <c r="DW13" s="27">
        <f t="shared" si="63"/>
        <v>48.583333333333314</v>
      </c>
      <c r="DX13" s="27">
        <f t="shared" si="64"/>
        <v>4.4545454545454675</v>
      </c>
      <c r="DY13" s="27">
        <f t="shared" si="65"/>
        <v>4.5454545454545325</v>
      </c>
      <c r="DZ13" s="27">
        <f t="shared" si="66"/>
        <v>86.72727272727275</v>
      </c>
      <c r="EA13" s="27">
        <f t="shared" si="67"/>
        <v>93.27272727272725</v>
      </c>
    </row>
    <row r="14" spans="1:131" s="25" customFormat="1" ht="36" customHeight="1">
      <c r="A14" s="29" t="s">
        <v>29</v>
      </c>
      <c r="B14" s="91">
        <f>'集計元'!L28</f>
        <v>13</v>
      </c>
      <c r="C14" s="92">
        <f>'集計元'!M28</f>
        <v>2043</v>
      </c>
      <c r="D14" s="92">
        <f>'集計元'!N28</f>
        <v>157.15384615384616</v>
      </c>
      <c r="E14" s="92">
        <f>'集計元'!O28</f>
        <v>173</v>
      </c>
      <c r="F14" s="92">
        <f>'集計元'!P28</f>
        <v>145</v>
      </c>
      <c r="G14" s="93">
        <f>'集計元'!L29</f>
        <v>13</v>
      </c>
      <c r="H14" s="92">
        <f>'集計元'!M29</f>
        <v>24947</v>
      </c>
      <c r="I14" s="92">
        <f>'集計元'!N29</f>
        <v>1919</v>
      </c>
      <c r="J14" s="92">
        <f>'集計元'!O29</f>
        <v>2463</v>
      </c>
      <c r="K14" s="94">
        <f>'集計元'!P29</f>
        <v>1598</v>
      </c>
      <c r="L14" s="93">
        <f>'集計元'!L30</f>
        <v>13</v>
      </c>
      <c r="M14" s="92">
        <f>'集計元'!M30</f>
        <v>3919</v>
      </c>
      <c r="N14" s="92">
        <f>'集計元'!N30</f>
        <v>301.46153846153845</v>
      </c>
      <c r="O14" s="92">
        <f>'集計元'!O30</f>
        <v>368</v>
      </c>
      <c r="P14" s="94">
        <f>'集計元'!P30</f>
        <v>255</v>
      </c>
      <c r="Q14" s="93">
        <f>'集計元'!L31</f>
        <v>13</v>
      </c>
      <c r="R14" s="92">
        <f>'集計元'!M31</f>
        <v>2815</v>
      </c>
      <c r="S14" s="92">
        <f>'集計元'!N31</f>
        <v>216.53846153846155</v>
      </c>
      <c r="T14" s="92">
        <f>'集計元'!O31</f>
        <v>246</v>
      </c>
      <c r="U14" s="94">
        <f>'集計元'!P31</f>
        <v>194</v>
      </c>
      <c r="V14" s="93">
        <f>'集計元'!L32</f>
        <v>13</v>
      </c>
      <c r="W14" s="92">
        <f>'集計元'!M32</f>
        <v>2279</v>
      </c>
      <c r="X14" s="92">
        <f>'集計元'!N32</f>
        <v>175.30769230769232</v>
      </c>
      <c r="Y14" s="92">
        <f>'集計元'!O32</f>
        <v>224</v>
      </c>
      <c r="Z14" s="94">
        <f>'集計元'!P32</f>
        <v>105</v>
      </c>
      <c r="AA14" s="93">
        <f>'集計元'!L33</f>
        <v>12</v>
      </c>
      <c r="AB14" s="92">
        <f>'集計元'!M33</f>
        <v>2932</v>
      </c>
      <c r="AC14" s="92">
        <f>'集計元'!N33</f>
        <v>244.33333333333334</v>
      </c>
      <c r="AD14" s="92">
        <f>'集計元'!O33</f>
        <v>267</v>
      </c>
      <c r="AE14" s="94">
        <f>'集計元'!P33</f>
        <v>198</v>
      </c>
      <c r="AF14" s="93">
        <f>'集計元'!L34</f>
        <v>13</v>
      </c>
      <c r="AG14" s="92">
        <f>'集計元'!M34</f>
        <v>4033</v>
      </c>
      <c r="AH14" s="92">
        <f>'集計元'!N34</f>
        <v>310.2307692307692</v>
      </c>
      <c r="AI14" s="92">
        <f>'集計元'!O34</f>
        <v>410</v>
      </c>
      <c r="AJ14" s="94">
        <f>'集計元'!P34</f>
        <v>267</v>
      </c>
      <c r="AK14" s="93">
        <f>'集計元'!L35</f>
        <v>12</v>
      </c>
      <c r="AL14" s="92">
        <f>'集計元'!M35</f>
        <v>3031</v>
      </c>
      <c r="AM14" s="92">
        <f>'集計元'!N35</f>
        <v>252.58333333333334</v>
      </c>
      <c r="AN14" s="92">
        <f>'集計元'!O35</f>
        <v>379</v>
      </c>
      <c r="AO14" s="94">
        <f>'集計元'!P35</f>
        <v>182</v>
      </c>
      <c r="AP14" s="93">
        <f>'集計元'!L36</f>
        <v>12</v>
      </c>
      <c r="AQ14" s="92">
        <f>'集計元'!M36</f>
        <v>2474</v>
      </c>
      <c r="AR14" s="92">
        <f>'集計元'!N36</f>
        <v>206.16666666666666</v>
      </c>
      <c r="AS14" s="92">
        <f>'集計元'!O36</f>
        <v>243</v>
      </c>
      <c r="AT14" s="94">
        <f>'集計元'!P36</f>
        <v>105</v>
      </c>
      <c r="AU14" s="93">
        <f>'集計元'!L37</f>
        <v>13</v>
      </c>
      <c r="AV14" s="92">
        <f>'集計元'!M37</f>
        <v>1490</v>
      </c>
      <c r="AW14" s="92">
        <f>'集計元'!N37</f>
        <v>114.61538461538461</v>
      </c>
      <c r="AX14" s="92">
        <f>'集計元'!O37</f>
        <v>170</v>
      </c>
      <c r="AY14" s="94">
        <f>'集計元'!P37</f>
        <v>83</v>
      </c>
      <c r="AZ14" s="93">
        <f>'集計元'!L38</f>
        <v>13</v>
      </c>
      <c r="BA14" s="92">
        <f>'集計元'!M38</f>
        <v>1675</v>
      </c>
      <c r="BB14" s="92">
        <f>'集計元'!N38</f>
        <v>128.84615384615384</v>
      </c>
      <c r="BC14" s="92">
        <f>'集計元'!O38</f>
        <v>214</v>
      </c>
      <c r="BD14" s="94">
        <f>'集計元'!P38</f>
        <v>78</v>
      </c>
      <c r="BE14" s="93">
        <f>'集計元'!L39</f>
        <v>13</v>
      </c>
      <c r="BF14" s="92">
        <f>'集計元'!M39</f>
        <v>2337</v>
      </c>
      <c r="BG14" s="92">
        <f>'集計元'!N39</f>
        <v>179.76923076923077</v>
      </c>
      <c r="BH14" s="92">
        <f>'集計元'!O39</f>
        <v>198</v>
      </c>
      <c r="BI14" s="94">
        <f>'集計元'!P39</f>
        <v>159</v>
      </c>
      <c r="BJ14" s="93">
        <f>'集計元'!L40</f>
        <v>13</v>
      </c>
      <c r="BK14" s="92">
        <f>'集計元'!M40</f>
        <v>1992</v>
      </c>
      <c r="BL14" s="92">
        <f>'集計元'!N40</f>
        <v>153.23076923076923</v>
      </c>
      <c r="BM14" s="92">
        <f>'集計元'!O40</f>
        <v>224</v>
      </c>
      <c r="BN14" s="94">
        <f>'集計元'!P40</f>
        <v>96</v>
      </c>
      <c r="BO14" s="93">
        <f>'集計元'!L41</f>
        <v>13</v>
      </c>
      <c r="BP14" s="92">
        <f>'集計元'!M41</f>
        <v>2749</v>
      </c>
      <c r="BQ14" s="92">
        <f>'集計元'!N41</f>
        <v>211.46153846153845</v>
      </c>
      <c r="BR14" s="92">
        <f>'集計元'!O41</f>
        <v>279</v>
      </c>
      <c r="BS14" s="94">
        <f>'集計元'!P41</f>
        <v>106</v>
      </c>
      <c r="BT14" s="93">
        <f>'集計元'!L42</f>
        <v>13</v>
      </c>
      <c r="BU14" s="92">
        <f>'集計元'!M42</f>
        <v>2215</v>
      </c>
      <c r="BV14" s="92">
        <f>'集計元'!N42</f>
        <v>170.3846153846154</v>
      </c>
      <c r="BW14" s="92">
        <f>'集計元'!O42</f>
        <v>246</v>
      </c>
      <c r="BX14" s="94">
        <f>'集計元'!P42</f>
        <v>127</v>
      </c>
      <c r="BY14" s="93">
        <f>'集計元'!L43</f>
        <v>8</v>
      </c>
      <c r="BZ14" s="92">
        <f>'集計元'!M43</f>
        <v>2689</v>
      </c>
      <c r="CA14" s="92">
        <f>'集計元'!N43</f>
        <v>336.125</v>
      </c>
      <c r="CB14" s="92">
        <f>'集計元'!O43</f>
        <v>410</v>
      </c>
      <c r="CC14" s="94">
        <f>'集計元'!P43</f>
        <v>246</v>
      </c>
      <c r="CD14" s="93">
        <f>'集計元'!L44</f>
        <v>12</v>
      </c>
      <c r="CE14" s="92">
        <f>'集計元'!M44</f>
        <v>2905</v>
      </c>
      <c r="CF14" s="92">
        <f>'集計元'!N44</f>
        <v>242.08333333333334</v>
      </c>
      <c r="CG14" s="92">
        <f>'集計元'!O44</f>
        <v>297</v>
      </c>
      <c r="CH14" s="94">
        <f>'集計元'!P44</f>
        <v>198</v>
      </c>
      <c r="CI14" s="93">
        <f>'集計元'!L45</f>
        <v>13</v>
      </c>
      <c r="CJ14" s="92">
        <f>'集計元'!M45</f>
        <v>2085</v>
      </c>
      <c r="CK14" s="92">
        <f>'集計元'!N45</f>
        <v>160.3846153846154</v>
      </c>
      <c r="CL14" s="92">
        <f>'集計元'!O45</f>
        <v>170</v>
      </c>
      <c r="CM14" s="94">
        <f>'集計元'!P45</f>
        <v>157</v>
      </c>
      <c r="CN14" s="91">
        <f>'集計元'!L46</f>
        <v>13</v>
      </c>
      <c r="CO14" s="92">
        <f>'集計元'!M46</f>
        <v>25362</v>
      </c>
      <c r="CP14" s="92">
        <f>'集計元'!N46</f>
        <v>1950.923076923077</v>
      </c>
      <c r="CQ14" s="92">
        <f>'集計元'!O46</f>
        <v>2394</v>
      </c>
      <c r="CR14" s="95">
        <f>'集計元'!P46</f>
        <v>1800</v>
      </c>
      <c r="CT14" s="26">
        <f t="shared" si="34"/>
        <v>15.84615384615384</v>
      </c>
      <c r="CU14" s="26">
        <f t="shared" si="35"/>
        <v>12.15384615384616</v>
      </c>
      <c r="CV14" s="26">
        <f t="shared" si="36"/>
        <v>544</v>
      </c>
      <c r="CW14" s="26">
        <f t="shared" si="37"/>
        <v>321</v>
      </c>
      <c r="CX14" s="26">
        <f t="shared" si="38"/>
        <v>66.53846153846155</v>
      </c>
      <c r="CY14" s="26">
        <f t="shared" si="39"/>
        <v>46.46153846153845</v>
      </c>
      <c r="CZ14" s="26">
        <f t="shared" si="40"/>
        <v>29.461538461538453</v>
      </c>
      <c r="DA14" s="26">
        <f t="shared" si="41"/>
        <v>22.538461538461547</v>
      </c>
      <c r="DB14" s="26">
        <f t="shared" si="42"/>
        <v>48.69230769230768</v>
      </c>
      <c r="DC14" s="26">
        <f t="shared" si="43"/>
        <v>70.30769230769232</v>
      </c>
      <c r="DD14" s="26">
        <f t="shared" si="44"/>
        <v>22.666666666666657</v>
      </c>
      <c r="DE14" s="26">
        <f t="shared" si="45"/>
        <v>46.33333333333334</v>
      </c>
      <c r="DF14" s="26">
        <f t="shared" si="46"/>
        <v>99.76923076923077</v>
      </c>
      <c r="DG14" s="26">
        <f t="shared" si="47"/>
        <v>43.230769230769226</v>
      </c>
      <c r="DH14" s="26">
        <f t="shared" si="48"/>
        <v>126.41666666666666</v>
      </c>
      <c r="DI14" s="26">
        <f t="shared" si="49"/>
        <v>70.58333333333334</v>
      </c>
      <c r="DJ14" s="26">
        <f t="shared" si="50"/>
        <v>36.83333333333334</v>
      </c>
      <c r="DK14" s="26">
        <f t="shared" si="51"/>
        <v>101.16666666666666</v>
      </c>
      <c r="DL14" s="26">
        <f t="shared" si="52"/>
        <v>18.230769230769226</v>
      </c>
      <c r="DM14" s="26">
        <f t="shared" si="53"/>
        <v>20.769230769230774</v>
      </c>
      <c r="DN14" s="26">
        <f t="shared" si="54"/>
        <v>70.76923076923077</v>
      </c>
      <c r="DO14" s="26">
        <f t="shared" si="55"/>
        <v>57.230769230769226</v>
      </c>
      <c r="DP14" s="26">
        <f t="shared" si="56"/>
        <v>67.53846153846155</v>
      </c>
      <c r="DQ14" s="26">
        <f t="shared" si="57"/>
        <v>105.46153846153845</v>
      </c>
      <c r="DR14" s="26">
        <f t="shared" si="58"/>
        <v>75.61538461538461</v>
      </c>
      <c r="DS14" s="26">
        <f t="shared" si="59"/>
        <v>43.38461538461539</v>
      </c>
      <c r="DT14" s="26">
        <f t="shared" si="60"/>
        <v>73.875</v>
      </c>
      <c r="DU14" s="26">
        <f t="shared" si="61"/>
        <v>90.125</v>
      </c>
      <c r="DV14" s="26">
        <f t="shared" si="62"/>
        <v>54.91666666666666</v>
      </c>
      <c r="DW14" s="27">
        <f t="shared" si="63"/>
        <v>44.08333333333334</v>
      </c>
      <c r="DX14" s="27">
        <f t="shared" si="64"/>
        <v>9.615384615384613</v>
      </c>
      <c r="DY14" s="27">
        <f t="shared" si="65"/>
        <v>3.384615384615387</v>
      </c>
      <c r="DZ14" s="27">
        <f t="shared" si="66"/>
        <v>443.0769230769231</v>
      </c>
      <c r="EA14" s="27">
        <f t="shared" si="67"/>
        <v>150.9230769230769</v>
      </c>
    </row>
    <row r="15" spans="1:131" s="25" customFormat="1" ht="36" customHeight="1">
      <c r="A15" s="30" t="s">
        <v>30</v>
      </c>
      <c r="B15" s="96">
        <f>SUM(B12:B14)</f>
        <v>61</v>
      </c>
      <c r="C15" s="97">
        <f>SUM(C12:C14)</f>
        <v>9389</v>
      </c>
      <c r="D15" s="97">
        <f>ROUND(C15/B15,0)</f>
        <v>154</v>
      </c>
      <c r="E15" s="97">
        <f>MAX(E12:E14)</f>
        <v>216</v>
      </c>
      <c r="F15" s="97">
        <f>MAX(F12:F14)</f>
        <v>145</v>
      </c>
      <c r="G15" s="98">
        <f>SUM(G12:G14)</f>
        <v>60</v>
      </c>
      <c r="H15" s="97">
        <f>SUM(H12:H14)</f>
        <v>113084</v>
      </c>
      <c r="I15" s="97">
        <f>ROUND(H15/G15,0)</f>
        <v>1885</v>
      </c>
      <c r="J15" s="97">
        <f>MAX(J12:J14)</f>
        <v>2463</v>
      </c>
      <c r="K15" s="99">
        <f>MIN(K12:K14)</f>
        <v>1491</v>
      </c>
      <c r="L15" s="98">
        <f>SUM(L12:L14)</f>
        <v>61</v>
      </c>
      <c r="M15" s="97">
        <f>SUM(M12:M14)</f>
        <v>17761</v>
      </c>
      <c r="N15" s="97">
        <f>ROUND(M15/L15,0)</f>
        <v>291</v>
      </c>
      <c r="O15" s="97">
        <f>MAX(O12:O14)</f>
        <v>368</v>
      </c>
      <c r="P15" s="99">
        <f>MIN(P12:P14)</f>
        <v>159</v>
      </c>
      <c r="Q15" s="98">
        <f>SUM(Q12:Q14)</f>
        <v>59</v>
      </c>
      <c r="R15" s="97">
        <f>SUM(R12:R14)</f>
        <v>12557</v>
      </c>
      <c r="S15" s="97">
        <f>ROUND(R15/Q15,0)</f>
        <v>213</v>
      </c>
      <c r="T15" s="97">
        <f>MAX(T12:T14)</f>
        <v>286</v>
      </c>
      <c r="U15" s="99">
        <f>MIN(U12:U14)</f>
        <v>159</v>
      </c>
      <c r="V15" s="98">
        <f>SUM(V12:V14)</f>
        <v>64</v>
      </c>
      <c r="W15" s="97">
        <f>SUM(W12:W14)</f>
        <v>12240</v>
      </c>
      <c r="X15" s="97">
        <f>ROUND(W15/V15,0)</f>
        <v>191</v>
      </c>
      <c r="Y15" s="97">
        <f>MAX(Y12:Y14)</f>
        <v>307</v>
      </c>
      <c r="Z15" s="99">
        <f>MIN(Z12:Z14)</f>
        <v>105</v>
      </c>
      <c r="AA15" s="98">
        <f>SUM(AA12:AA14)</f>
        <v>60</v>
      </c>
      <c r="AB15" s="97">
        <f>SUM(AB12:AB14)</f>
        <v>15024</v>
      </c>
      <c r="AC15" s="97">
        <f>ROUND(AB15/AA15,0)</f>
        <v>250</v>
      </c>
      <c r="AD15" s="97">
        <f>MAX(AD12:AD14)</f>
        <v>409</v>
      </c>
      <c r="AE15" s="99">
        <f>MIN(AE12:AE14)</f>
        <v>141</v>
      </c>
      <c r="AF15" s="98">
        <f>SUM(AF12:AF14)</f>
        <v>62</v>
      </c>
      <c r="AG15" s="97">
        <f>SUM(AG12:AG14)</f>
        <v>18864</v>
      </c>
      <c r="AH15" s="97">
        <f>ROUND(AG15/AF15,0)</f>
        <v>304</v>
      </c>
      <c r="AI15" s="97">
        <f>MAX(AI12:AI14)</f>
        <v>410</v>
      </c>
      <c r="AJ15" s="99">
        <f>MIN(AJ12:AJ14)</f>
        <v>197</v>
      </c>
      <c r="AK15" s="98">
        <f>SUM(AK12:AK14)</f>
        <v>57</v>
      </c>
      <c r="AL15" s="97">
        <f>SUM(AL12:AL14)</f>
        <v>15124</v>
      </c>
      <c r="AM15" s="97">
        <f>ROUND(AL15/AK15,0)</f>
        <v>265</v>
      </c>
      <c r="AN15" s="97">
        <f>MAX(AN12:AN14)</f>
        <v>379</v>
      </c>
      <c r="AO15" s="99">
        <f>MIN(AO12:AO14)</f>
        <v>182</v>
      </c>
      <c r="AP15" s="98">
        <f>SUM(AP12:AP14)</f>
        <v>61</v>
      </c>
      <c r="AQ15" s="97">
        <f>SUM(AQ12:AQ14)</f>
        <v>13739</v>
      </c>
      <c r="AR15" s="97">
        <f>ROUND(AQ15/AP15,0)</f>
        <v>225</v>
      </c>
      <c r="AS15" s="97">
        <f>MAX(AS12:AS14)</f>
        <v>328</v>
      </c>
      <c r="AT15" s="99">
        <f>MIN(AT12:AT14)</f>
        <v>105</v>
      </c>
      <c r="AU15" s="98">
        <f>SUM(AU12:AU14)</f>
        <v>64</v>
      </c>
      <c r="AV15" s="97">
        <f>SUM(AV12:AV14)</f>
        <v>7903</v>
      </c>
      <c r="AW15" s="97">
        <f>ROUND(AV15/AU15,0)</f>
        <v>123</v>
      </c>
      <c r="AX15" s="97">
        <f>MAX(AX12:AX14)</f>
        <v>295</v>
      </c>
      <c r="AY15" s="99">
        <f>MIN(AY12:AY14)</f>
        <v>59</v>
      </c>
      <c r="AZ15" s="98">
        <f>SUM(AZ12:AZ14)</f>
        <v>64</v>
      </c>
      <c r="BA15" s="97">
        <f>SUM(BA12:BA14)</f>
        <v>8159</v>
      </c>
      <c r="BB15" s="97">
        <f>ROUND(BA15/AZ15,0)</f>
        <v>127</v>
      </c>
      <c r="BC15" s="97">
        <f>MAX(BC12:BC14)</f>
        <v>250</v>
      </c>
      <c r="BD15" s="99">
        <f>MIN(BD12:BD14)</f>
        <v>57</v>
      </c>
      <c r="BE15" s="98">
        <f>SUM(BE12:BE14)</f>
        <v>63</v>
      </c>
      <c r="BF15" s="97">
        <f>SUM(BF12:BF14)</f>
        <v>11455</v>
      </c>
      <c r="BG15" s="97">
        <f>ROUND(BF15/BE15,0)</f>
        <v>182</v>
      </c>
      <c r="BH15" s="97">
        <f>MAX(BH12:BH14)</f>
        <v>236</v>
      </c>
      <c r="BI15" s="99">
        <f>MIN(BI12:BI14)</f>
        <v>135</v>
      </c>
      <c r="BJ15" s="98">
        <f>SUM(BJ12:BJ14)</f>
        <v>60</v>
      </c>
      <c r="BK15" s="97">
        <f>SUM(BK12:BK14)</f>
        <v>9413</v>
      </c>
      <c r="BL15" s="97">
        <f>ROUND(BK15/BJ15,0)</f>
        <v>157</v>
      </c>
      <c r="BM15" s="97">
        <f>MAX(BM12:BM14)</f>
        <v>227</v>
      </c>
      <c r="BN15" s="99">
        <f>MIN(BN12:BN14)</f>
        <v>95</v>
      </c>
      <c r="BO15" s="98">
        <f>SUM(BO12:BO14)</f>
        <v>59</v>
      </c>
      <c r="BP15" s="97">
        <f>SUM(BP12:BP14)</f>
        <v>12679</v>
      </c>
      <c r="BQ15" s="97">
        <f>ROUND(BP15/BO15,0)</f>
        <v>215</v>
      </c>
      <c r="BR15" s="97">
        <f>MAX(BR12:BR14)</f>
        <v>289</v>
      </c>
      <c r="BS15" s="99">
        <f>MIN(BS12:BS14)</f>
        <v>106</v>
      </c>
      <c r="BT15" s="98">
        <f>SUM(BT12:BT14)</f>
        <v>59</v>
      </c>
      <c r="BU15" s="97">
        <f>SUM(BU12:BU14)</f>
        <v>9625</v>
      </c>
      <c r="BV15" s="97">
        <f>ROUND(BU15/BT15,0)</f>
        <v>163</v>
      </c>
      <c r="BW15" s="97">
        <f>MAX(BW12:BW14)</f>
        <v>286</v>
      </c>
      <c r="BX15" s="99">
        <f>MIN(BX12:BX14)</f>
        <v>105</v>
      </c>
      <c r="BY15" s="98">
        <f>SUM(BY12:BY14)</f>
        <v>46</v>
      </c>
      <c r="BZ15" s="97">
        <f>SUM(BZ12:BZ14)</f>
        <v>15249</v>
      </c>
      <c r="CA15" s="97">
        <f>ROUND(BZ15/BY15,0)</f>
        <v>332</v>
      </c>
      <c r="CB15" s="97">
        <f>MAX(CB12:CB14)</f>
        <v>510</v>
      </c>
      <c r="CC15" s="99">
        <f>MIN(CC12:CC14)</f>
        <v>197</v>
      </c>
      <c r="CD15" s="98">
        <f>SUM(CD12:CD14)</f>
        <v>58</v>
      </c>
      <c r="CE15" s="97">
        <f>SUM(CE12:CE14)</f>
        <v>14948</v>
      </c>
      <c r="CF15" s="97">
        <f>ROUND(CE15/CD15,0)</f>
        <v>258</v>
      </c>
      <c r="CG15" s="97">
        <f>MAX(CG12:CG14)</f>
        <v>375</v>
      </c>
      <c r="CH15" s="99">
        <f>MIN(CH12:CH14)</f>
        <v>187</v>
      </c>
      <c r="CI15" s="98">
        <f>SUM(CI12:CI14)</f>
        <v>63</v>
      </c>
      <c r="CJ15" s="97">
        <f>SUM(CJ12:CJ14)</f>
        <v>9927</v>
      </c>
      <c r="CK15" s="97">
        <f>ROUND(CJ15/CI15,0)</f>
        <v>158</v>
      </c>
      <c r="CL15" s="97">
        <f>MAX(CL12:CL14)</f>
        <v>170</v>
      </c>
      <c r="CM15" s="99">
        <f>MIN(CM12:CM14)</f>
        <v>146</v>
      </c>
      <c r="CN15" s="96">
        <f>SUM(CN12:CN14)</f>
        <v>60</v>
      </c>
      <c r="CO15" s="97">
        <f>SUM(CO12:CO14)</f>
        <v>113450</v>
      </c>
      <c r="CP15" s="97">
        <f>IF(CO15=CN15,"",ROUND(CO15/CN15,0))</f>
        <v>1891</v>
      </c>
      <c r="CQ15" s="97">
        <f>MAX(CQ12:CQ14)</f>
        <v>2394</v>
      </c>
      <c r="CR15" s="100">
        <f>MIN(CR12:CR14)</f>
        <v>1764</v>
      </c>
      <c r="CT15" s="26">
        <f t="shared" si="34"/>
        <v>62</v>
      </c>
      <c r="CU15" s="26">
        <f t="shared" si="35"/>
        <v>9</v>
      </c>
      <c r="CV15" s="26">
        <f t="shared" si="36"/>
        <v>578</v>
      </c>
      <c r="CW15" s="26">
        <f t="shared" si="37"/>
        <v>394</v>
      </c>
      <c r="CX15" s="26">
        <f t="shared" si="38"/>
        <v>77</v>
      </c>
      <c r="CY15" s="26">
        <f t="shared" si="39"/>
        <v>132</v>
      </c>
      <c r="CZ15" s="26">
        <f t="shared" si="40"/>
        <v>73</v>
      </c>
      <c r="DA15" s="26">
        <f t="shared" si="41"/>
        <v>54</v>
      </c>
      <c r="DB15" s="26">
        <f t="shared" si="42"/>
        <v>116</v>
      </c>
      <c r="DC15" s="26">
        <f t="shared" si="43"/>
        <v>86</v>
      </c>
      <c r="DD15" s="26">
        <f t="shared" si="44"/>
        <v>159</v>
      </c>
      <c r="DE15" s="26">
        <f t="shared" si="45"/>
        <v>109</v>
      </c>
      <c r="DF15" s="26">
        <f t="shared" si="46"/>
        <v>106</v>
      </c>
      <c r="DG15" s="26">
        <f t="shared" si="47"/>
        <v>107</v>
      </c>
      <c r="DH15" s="26">
        <f t="shared" si="48"/>
        <v>114</v>
      </c>
      <c r="DI15" s="26">
        <f t="shared" si="49"/>
        <v>83</v>
      </c>
      <c r="DJ15" s="26">
        <f t="shared" si="50"/>
        <v>103</v>
      </c>
      <c r="DK15" s="26">
        <f t="shared" si="51"/>
        <v>120</v>
      </c>
      <c r="DL15" s="26">
        <f t="shared" si="52"/>
        <v>54</v>
      </c>
      <c r="DM15" s="26">
        <f t="shared" si="53"/>
        <v>47</v>
      </c>
      <c r="DN15" s="26">
        <f t="shared" si="54"/>
        <v>70</v>
      </c>
      <c r="DO15" s="26">
        <f t="shared" si="55"/>
        <v>62</v>
      </c>
      <c r="DP15" s="26">
        <f t="shared" si="56"/>
        <v>74</v>
      </c>
      <c r="DQ15" s="26">
        <f t="shared" si="57"/>
        <v>109</v>
      </c>
      <c r="DR15" s="26">
        <f t="shared" si="58"/>
        <v>123</v>
      </c>
      <c r="DS15" s="26">
        <f t="shared" si="59"/>
        <v>58</v>
      </c>
      <c r="DT15" s="26">
        <f t="shared" si="60"/>
        <v>178</v>
      </c>
      <c r="DU15" s="26">
        <f t="shared" si="61"/>
        <v>135</v>
      </c>
      <c r="DV15" s="26">
        <f t="shared" si="62"/>
        <v>117</v>
      </c>
      <c r="DW15" s="27">
        <f t="shared" si="63"/>
        <v>71</v>
      </c>
      <c r="DX15" s="27">
        <f t="shared" si="64"/>
        <v>12</v>
      </c>
      <c r="DY15" s="27">
        <f t="shared" si="65"/>
        <v>12</v>
      </c>
      <c r="DZ15" s="27">
        <f t="shared" si="66"/>
        <v>503</v>
      </c>
      <c r="EA15" s="27">
        <f t="shared" si="67"/>
        <v>127</v>
      </c>
    </row>
    <row r="16" spans="1:131" s="25" customFormat="1" ht="36" customHeight="1">
      <c r="A16" s="24" t="s">
        <v>31</v>
      </c>
      <c r="B16" s="81">
        <f>'集計元'!V28</f>
        <v>10</v>
      </c>
      <c r="C16" s="82">
        <f>'集計元'!W28</f>
        <v>1542</v>
      </c>
      <c r="D16" s="82">
        <f>'集計元'!X28</f>
        <v>154.2</v>
      </c>
      <c r="E16" s="82">
        <f>'集計元'!Y28</f>
        <v>172</v>
      </c>
      <c r="F16" s="82">
        <f>'集計元'!Z28</f>
        <v>138</v>
      </c>
      <c r="G16" s="83">
        <f>'集計元'!V29</f>
        <v>10</v>
      </c>
      <c r="H16" s="82">
        <f>'集計元'!W29</f>
        <v>19534</v>
      </c>
      <c r="I16" s="82">
        <f>'集計元'!X29</f>
        <v>1953.4</v>
      </c>
      <c r="J16" s="82">
        <f>'集計元'!Y29</f>
        <v>2172</v>
      </c>
      <c r="K16" s="84">
        <f>'集計元'!Z29</f>
        <v>1710</v>
      </c>
      <c r="L16" s="83">
        <f>'集計元'!V30</f>
        <v>10</v>
      </c>
      <c r="M16" s="82">
        <f>'集計元'!W30</f>
        <v>2840</v>
      </c>
      <c r="N16" s="82">
        <f>'集計元'!X30</f>
        <v>284</v>
      </c>
      <c r="O16" s="82">
        <f>'集計元'!Y30</f>
        <v>368</v>
      </c>
      <c r="P16" s="84">
        <f>'集計元'!Z30</f>
        <v>198</v>
      </c>
      <c r="Q16" s="83">
        <f>'集計元'!V31</f>
        <v>9</v>
      </c>
      <c r="R16" s="82">
        <f>'集計元'!W31</f>
        <v>1875</v>
      </c>
      <c r="S16" s="82">
        <f>'集計元'!X31</f>
        <v>208.33333333333334</v>
      </c>
      <c r="T16" s="82">
        <f>'集計元'!Y31</f>
        <v>246</v>
      </c>
      <c r="U16" s="84">
        <f>'集計元'!Z31</f>
        <v>149</v>
      </c>
      <c r="V16" s="83">
        <f>'集計元'!V32</f>
        <v>10</v>
      </c>
      <c r="W16" s="82">
        <f>'集計元'!W32</f>
        <v>1864</v>
      </c>
      <c r="X16" s="82">
        <f>'集計元'!X32</f>
        <v>186.4</v>
      </c>
      <c r="Y16" s="82">
        <f>'集計元'!Y32</f>
        <v>208</v>
      </c>
      <c r="Z16" s="84">
        <f>'集計元'!Z32</f>
        <v>127</v>
      </c>
      <c r="AA16" s="83">
        <f>'集計元'!V33</f>
        <v>10</v>
      </c>
      <c r="AB16" s="82">
        <f>'集計元'!W33</f>
        <v>2496</v>
      </c>
      <c r="AC16" s="82">
        <f>'集計元'!X33</f>
        <v>249.6</v>
      </c>
      <c r="AD16" s="82">
        <f>'集計元'!Y33</f>
        <v>354</v>
      </c>
      <c r="AE16" s="84">
        <f>'集計元'!Z33</f>
        <v>188</v>
      </c>
      <c r="AF16" s="83">
        <f>'集計元'!V34</f>
        <v>10</v>
      </c>
      <c r="AG16" s="82">
        <f>'集計元'!W34</f>
        <v>3017</v>
      </c>
      <c r="AH16" s="82">
        <f>'集計元'!X34</f>
        <v>301.7</v>
      </c>
      <c r="AI16" s="82">
        <f>'集計元'!Y34</f>
        <v>429</v>
      </c>
      <c r="AJ16" s="84">
        <f>'集計元'!Z34</f>
        <v>197</v>
      </c>
      <c r="AK16" s="83">
        <f>'集計元'!V35</f>
        <v>9</v>
      </c>
      <c r="AL16" s="82">
        <f>'集計元'!W35</f>
        <v>2321</v>
      </c>
      <c r="AM16" s="82">
        <f>'集計元'!X35</f>
        <v>257.8888888888889</v>
      </c>
      <c r="AN16" s="82">
        <f>'集計元'!Y35</f>
        <v>286</v>
      </c>
      <c r="AO16" s="84">
        <f>'集計元'!Z35</f>
        <v>192</v>
      </c>
      <c r="AP16" s="83">
        <f>'集計元'!V36</f>
        <v>9</v>
      </c>
      <c r="AQ16" s="82">
        <f>'集計元'!W36</f>
        <v>1836</v>
      </c>
      <c r="AR16" s="82">
        <f>'集計元'!X36</f>
        <v>204</v>
      </c>
      <c r="AS16" s="82">
        <f>'集計元'!Y36</f>
        <v>235</v>
      </c>
      <c r="AT16" s="84">
        <f>'集計元'!Z36</f>
        <v>190</v>
      </c>
      <c r="AU16" s="83">
        <f>'集計元'!V37</f>
        <v>10</v>
      </c>
      <c r="AV16" s="82">
        <f>'集計元'!W37</f>
        <v>1130</v>
      </c>
      <c r="AW16" s="82">
        <f>'集計元'!X37</f>
        <v>113</v>
      </c>
      <c r="AX16" s="82">
        <f>'集計元'!Y37</f>
        <v>150</v>
      </c>
      <c r="AY16" s="84">
        <f>'集計元'!Z37</f>
        <v>81</v>
      </c>
      <c r="AZ16" s="83">
        <f>'集計元'!V38</f>
        <v>10</v>
      </c>
      <c r="BA16" s="82">
        <f>'集計元'!W38</f>
        <v>1135</v>
      </c>
      <c r="BB16" s="82">
        <f>'集計元'!X38</f>
        <v>113.5</v>
      </c>
      <c r="BC16" s="82">
        <f>'集計元'!Y38</f>
        <v>150</v>
      </c>
      <c r="BD16" s="84">
        <f>'集計元'!Z38</f>
        <v>81</v>
      </c>
      <c r="BE16" s="124">
        <f>'集計元'!V39</f>
        <v>10</v>
      </c>
      <c r="BF16" s="125">
        <f>'集計元'!W39</f>
        <v>1807</v>
      </c>
      <c r="BG16" s="125">
        <f>'集計元'!X39</f>
        <v>180.7</v>
      </c>
      <c r="BH16" s="125">
        <f>'集計元'!Y39</f>
        <v>235</v>
      </c>
      <c r="BI16" s="126">
        <f>'集計元'!Z39</f>
        <v>149</v>
      </c>
      <c r="BJ16" s="83">
        <f>'集計元'!V40</f>
        <v>10</v>
      </c>
      <c r="BK16" s="82">
        <f>'集計元'!W40</f>
        <v>1606</v>
      </c>
      <c r="BL16" s="82">
        <f>'集計元'!X40</f>
        <v>160.6</v>
      </c>
      <c r="BM16" s="82">
        <f>'集計元'!Y40</f>
        <v>229</v>
      </c>
      <c r="BN16" s="84">
        <f>'集計元'!Z40</f>
        <v>106</v>
      </c>
      <c r="BO16" s="83">
        <f>'集計元'!V41</f>
        <v>9</v>
      </c>
      <c r="BP16" s="82">
        <f>'集計元'!W41</f>
        <v>2050</v>
      </c>
      <c r="BQ16" s="82">
        <f>'集計元'!X41</f>
        <v>227.77777777777777</v>
      </c>
      <c r="BR16" s="82">
        <f>'集計元'!Y41</f>
        <v>278</v>
      </c>
      <c r="BS16" s="84">
        <f>'集計元'!Z41</f>
        <v>182</v>
      </c>
      <c r="BT16" s="83">
        <f>'集計元'!V42</f>
        <v>10</v>
      </c>
      <c r="BU16" s="82">
        <f>'集計元'!W42</f>
        <v>1467</v>
      </c>
      <c r="BV16" s="82">
        <f>'集計元'!X42</f>
        <v>146.7</v>
      </c>
      <c r="BW16" s="82">
        <f>'集計元'!Y42</f>
        <v>194</v>
      </c>
      <c r="BX16" s="84">
        <f>'集計元'!Z42</f>
        <v>105</v>
      </c>
      <c r="BY16" s="83">
        <f>'集計元'!V43</f>
        <v>8</v>
      </c>
      <c r="BZ16" s="82">
        <f>'集計元'!W43</f>
        <v>2328</v>
      </c>
      <c r="CA16" s="82">
        <f>'集計元'!X43</f>
        <v>291</v>
      </c>
      <c r="CB16" s="82">
        <f>'集計元'!Y43</f>
        <v>347</v>
      </c>
      <c r="CC16" s="84">
        <f>'集計元'!Z43</f>
        <v>192</v>
      </c>
      <c r="CD16" s="83">
        <f>'集計元'!V44</f>
        <v>9</v>
      </c>
      <c r="CE16" s="82">
        <f>'集計元'!W44</f>
        <v>2075</v>
      </c>
      <c r="CF16" s="82">
        <f>'集計元'!X44</f>
        <v>230.55555555555554</v>
      </c>
      <c r="CG16" s="82">
        <f>'集計元'!Y44</f>
        <v>318</v>
      </c>
      <c r="CH16" s="84">
        <f>'集計元'!Z44</f>
        <v>192</v>
      </c>
      <c r="CI16" s="83">
        <f>'集計元'!V45</f>
        <v>10</v>
      </c>
      <c r="CJ16" s="82">
        <f>'集計元'!W45</f>
        <v>1592</v>
      </c>
      <c r="CK16" s="82">
        <f>'集計元'!X45</f>
        <v>159.2</v>
      </c>
      <c r="CL16" s="82">
        <f>'集計元'!Y45</f>
        <v>171</v>
      </c>
      <c r="CM16" s="84">
        <f>'集計元'!Z45</f>
        <v>154</v>
      </c>
      <c r="CN16" s="81">
        <f>'集計元'!V46</f>
        <v>10</v>
      </c>
      <c r="CO16" s="82">
        <f>'集計元'!W46</f>
        <v>18459</v>
      </c>
      <c r="CP16" s="82">
        <f>'集計元'!X46</f>
        <v>1845</v>
      </c>
      <c r="CQ16" s="82">
        <f>'集計元'!Y46</f>
        <v>2097</v>
      </c>
      <c r="CR16" s="85">
        <f>'集計元'!Z46</f>
        <v>1746</v>
      </c>
      <c r="CT16" s="26">
        <f t="shared" si="34"/>
        <v>17.80000000000001</v>
      </c>
      <c r="CU16" s="26">
        <f t="shared" si="35"/>
        <v>16.19999999999999</v>
      </c>
      <c r="CV16" s="26">
        <f t="shared" si="36"/>
        <v>218.5999999999999</v>
      </c>
      <c r="CW16" s="26">
        <f t="shared" si="37"/>
        <v>243.4000000000001</v>
      </c>
      <c r="CX16" s="26">
        <f t="shared" si="38"/>
        <v>84</v>
      </c>
      <c r="CY16" s="26">
        <f t="shared" si="39"/>
        <v>86</v>
      </c>
      <c r="CZ16" s="26">
        <f t="shared" si="40"/>
        <v>37.66666666666666</v>
      </c>
      <c r="DA16" s="26">
        <f t="shared" si="41"/>
        <v>59.33333333333334</v>
      </c>
      <c r="DB16" s="26">
        <f t="shared" si="42"/>
        <v>21.599999999999994</v>
      </c>
      <c r="DC16" s="26">
        <f t="shared" si="43"/>
        <v>59.400000000000006</v>
      </c>
      <c r="DD16" s="26">
        <f t="shared" si="44"/>
        <v>104.4</v>
      </c>
      <c r="DE16" s="26">
        <f t="shared" si="45"/>
        <v>61.599999999999994</v>
      </c>
      <c r="DF16" s="26">
        <f t="shared" si="46"/>
        <v>127.30000000000001</v>
      </c>
      <c r="DG16" s="26">
        <f t="shared" si="47"/>
        <v>104.69999999999999</v>
      </c>
      <c r="DH16" s="26">
        <f t="shared" si="48"/>
        <v>28.111111111111086</v>
      </c>
      <c r="DI16" s="26">
        <f t="shared" si="49"/>
        <v>65.88888888888891</v>
      </c>
      <c r="DJ16" s="26">
        <f t="shared" si="50"/>
        <v>31</v>
      </c>
      <c r="DK16" s="26">
        <f t="shared" si="51"/>
        <v>14</v>
      </c>
      <c r="DL16" s="26">
        <f t="shared" si="52"/>
        <v>54.30000000000001</v>
      </c>
      <c r="DM16" s="26">
        <f t="shared" si="53"/>
        <v>31.69999999999999</v>
      </c>
      <c r="DN16" s="26">
        <f t="shared" si="54"/>
        <v>68.4</v>
      </c>
      <c r="DO16" s="26">
        <f t="shared" si="55"/>
        <v>54.599999999999994</v>
      </c>
      <c r="DP16" s="26">
        <f t="shared" si="56"/>
        <v>50.22222222222223</v>
      </c>
      <c r="DQ16" s="26">
        <f t="shared" si="57"/>
        <v>45.77777777777777</v>
      </c>
      <c r="DR16" s="26">
        <f t="shared" si="58"/>
        <v>47.30000000000001</v>
      </c>
      <c r="DS16" s="26">
        <f t="shared" si="59"/>
        <v>41.69999999999999</v>
      </c>
      <c r="DT16" s="26">
        <f t="shared" si="60"/>
        <v>56</v>
      </c>
      <c r="DU16" s="26">
        <f t="shared" si="61"/>
        <v>99</v>
      </c>
      <c r="DV16" s="26">
        <f t="shared" si="62"/>
        <v>87.44444444444446</v>
      </c>
      <c r="DW16" s="27">
        <f t="shared" si="63"/>
        <v>38.55555555555554</v>
      </c>
      <c r="DX16" s="27">
        <f t="shared" si="64"/>
        <v>11.800000000000011</v>
      </c>
      <c r="DY16" s="27">
        <f t="shared" si="65"/>
        <v>5.199999999999989</v>
      </c>
      <c r="DZ16" s="27">
        <f t="shared" si="66"/>
        <v>252</v>
      </c>
      <c r="EA16" s="27">
        <f t="shared" si="67"/>
        <v>99</v>
      </c>
    </row>
    <row r="17" spans="1:131" s="25" customFormat="1" ht="36" customHeight="1">
      <c r="A17" s="29" t="s">
        <v>32</v>
      </c>
      <c r="B17" s="91">
        <f>'集計元'!B50</f>
        <v>26</v>
      </c>
      <c r="C17" s="92">
        <f>'集計元'!C50</f>
        <v>4057</v>
      </c>
      <c r="D17" s="92">
        <f>'集計元'!D50</f>
        <v>156</v>
      </c>
      <c r="E17" s="92">
        <f>'集計元'!E50</f>
        <v>192</v>
      </c>
      <c r="F17" s="92">
        <f>'集計元'!F50</f>
        <v>100</v>
      </c>
      <c r="G17" s="93">
        <f>'集計元'!B51</f>
        <v>28</v>
      </c>
      <c r="H17" s="92">
        <f>'集計元'!C51</f>
        <v>54512</v>
      </c>
      <c r="I17" s="92">
        <f>'集計元'!D51</f>
        <v>1947</v>
      </c>
      <c r="J17" s="92">
        <f>'集計元'!E51</f>
        <v>3758</v>
      </c>
      <c r="K17" s="94">
        <f>'集計元'!F51</f>
        <v>1490</v>
      </c>
      <c r="L17" s="93">
        <f>'集計元'!B52</f>
        <v>28</v>
      </c>
      <c r="M17" s="92">
        <f>'集計元'!C52</f>
        <v>8406</v>
      </c>
      <c r="N17" s="92">
        <f>'集計元'!D52</f>
        <v>300</v>
      </c>
      <c r="O17" s="92">
        <f>'集計元'!E52</f>
        <v>368</v>
      </c>
      <c r="P17" s="94">
        <f>'集計元'!F52</f>
        <v>203</v>
      </c>
      <c r="Q17" s="93">
        <f>'集計元'!B53</f>
        <v>27</v>
      </c>
      <c r="R17" s="92">
        <f>'集計元'!C53</f>
        <v>6244</v>
      </c>
      <c r="S17" s="92">
        <f>'集計元'!D53</f>
        <v>231</v>
      </c>
      <c r="T17" s="92">
        <f>'集計元'!E53</f>
        <v>306</v>
      </c>
      <c r="U17" s="94">
        <f>'集計元'!F53</f>
        <v>181</v>
      </c>
      <c r="V17" s="93">
        <f>'集計元'!B54</f>
        <v>27</v>
      </c>
      <c r="W17" s="92">
        <f>'集計元'!C54</f>
        <v>5349</v>
      </c>
      <c r="X17" s="92">
        <f>'集計元'!D54</f>
        <v>198</v>
      </c>
      <c r="Y17" s="92">
        <f>'集計元'!E54</f>
        <v>257</v>
      </c>
      <c r="Z17" s="94">
        <f>'集計元'!F54</f>
        <v>127</v>
      </c>
      <c r="AA17" s="93">
        <f>'集計元'!B55</f>
        <v>28</v>
      </c>
      <c r="AB17" s="92">
        <f>'集計元'!C55</f>
        <v>7691</v>
      </c>
      <c r="AC17" s="92">
        <f>'集計元'!D55</f>
        <v>275</v>
      </c>
      <c r="AD17" s="92">
        <f>'集計元'!E55</f>
        <v>400</v>
      </c>
      <c r="AE17" s="94">
        <f>'集計元'!F55</f>
        <v>197</v>
      </c>
      <c r="AF17" s="93">
        <f>'集計元'!B56</f>
        <v>28</v>
      </c>
      <c r="AG17" s="92">
        <f>'集計元'!C56</f>
        <v>8178</v>
      </c>
      <c r="AH17" s="92">
        <f>'集計元'!D56</f>
        <v>292</v>
      </c>
      <c r="AI17" s="92">
        <f>'集計元'!E56</f>
        <v>410</v>
      </c>
      <c r="AJ17" s="94">
        <f>'集計元'!F56</f>
        <v>197</v>
      </c>
      <c r="AK17" s="93">
        <f>'集計元'!B57</f>
        <v>25</v>
      </c>
      <c r="AL17" s="92">
        <f>'集計元'!C57</f>
        <v>6800</v>
      </c>
      <c r="AM17" s="92">
        <f>'集計元'!D57</f>
        <v>272</v>
      </c>
      <c r="AN17" s="92">
        <f>'集計元'!E57</f>
        <v>368</v>
      </c>
      <c r="AO17" s="94">
        <f>'集計元'!F57</f>
        <v>172</v>
      </c>
      <c r="AP17" s="93">
        <f>'集計元'!B58</f>
        <v>28</v>
      </c>
      <c r="AQ17" s="92">
        <f>'集計元'!C58</f>
        <v>5963</v>
      </c>
      <c r="AR17" s="92">
        <f>'集計元'!D58</f>
        <v>213</v>
      </c>
      <c r="AS17" s="92">
        <f>'集計元'!E58</f>
        <v>285</v>
      </c>
      <c r="AT17" s="94">
        <f>'集計元'!F58</f>
        <v>190</v>
      </c>
      <c r="AU17" s="93">
        <f>'集計元'!B59</f>
        <v>28</v>
      </c>
      <c r="AV17" s="92">
        <f>'集計元'!C59</f>
        <v>3606</v>
      </c>
      <c r="AW17" s="92">
        <f>'集計元'!D59</f>
        <v>129</v>
      </c>
      <c r="AX17" s="92">
        <f>'集計元'!E59</f>
        <v>213</v>
      </c>
      <c r="AY17" s="94">
        <f>'集計元'!F59</f>
        <v>95</v>
      </c>
      <c r="AZ17" s="93">
        <f>'集計元'!B60</f>
        <v>28</v>
      </c>
      <c r="BA17" s="92">
        <f>'集計元'!C60</f>
        <v>3414</v>
      </c>
      <c r="BB17" s="92">
        <f>'集計元'!D60</f>
        <v>122</v>
      </c>
      <c r="BC17" s="92">
        <f>'集計元'!E60</f>
        <v>178</v>
      </c>
      <c r="BD17" s="94">
        <f>'集計元'!F60</f>
        <v>85</v>
      </c>
      <c r="BE17" s="93">
        <f>'集計元'!B61</f>
        <v>26</v>
      </c>
      <c r="BF17" s="92">
        <f>'集計元'!C61</f>
        <v>4641</v>
      </c>
      <c r="BG17" s="92">
        <f>'集計元'!D61</f>
        <v>179</v>
      </c>
      <c r="BH17" s="92">
        <f>'集計元'!E61</f>
        <v>235</v>
      </c>
      <c r="BI17" s="94">
        <f>'集計元'!F61</f>
        <v>162</v>
      </c>
      <c r="BJ17" s="93">
        <f>'集計元'!B62</f>
        <v>27</v>
      </c>
      <c r="BK17" s="92">
        <f>'集計元'!C62</f>
        <v>4509</v>
      </c>
      <c r="BL17" s="92">
        <f>'集計元'!D62</f>
        <v>167</v>
      </c>
      <c r="BM17" s="92">
        <f>'集計元'!E62</f>
        <v>240</v>
      </c>
      <c r="BN17" s="94">
        <f>'集計元'!F62</f>
        <v>108</v>
      </c>
      <c r="BO17" s="93">
        <f>'集計元'!B63</f>
        <v>28</v>
      </c>
      <c r="BP17" s="92">
        <f>'集計元'!C63</f>
        <v>6338</v>
      </c>
      <c r="BQ17" s="92">
        <f>'集計元'!D63</f>
        <v>226</v>
      </c>
      <c r="BR17" s="92">
        <f>'集計元'!E63</f>
        <v>289</v>
      </c>
      <c r="BS17" s="94">
        <f>'集計元'!F63</f>
        <v>181</v>
      </c>
      <c r="BT17" s="93">
        <f>'集計元'!B64</f>
        <v>27</v>
      </c>
      <c r="BU17" s="92">
        <f>'集計元'!C64</f>
        <v>4224</v>
      </c>
      <c r="BV17" s="92">
        <f>'集計元'!D64</f>
        <v>156</v>
      </c>
      <c r="BW17" s="92">
        <f>'集計元'!E64</f>
        <v>213</v>
      </c>
      <c r="BX17" s="94">
        <f>'集計元'!F64</f>
        <v>127</v>
      </c>
      <c r="BY17" s="93">
        <f>'集計元'!B65</f>
        <v>20</v>
      </c>
      <c r="BZ17" s="92">
        <f>'集計元'!C65</f>
        <v>6280</v>
      </c>
      <c r="CA17" s="92">
        <f>'集計元'!D65</f>
        <v>314</v>
      </c>
      <c r="CB17" s="92">
        <f>'集計元'!E65</f>
        <v>429</v>
      </c>
      <c r="CC17" s="94">
        <f>'集計元'!F65</f>
        <v>197</v>
      </c>
      <c r="CD17" s="93">
        <f>'集計元'!B66</f>
        <v>25</v>
      </c>
      <c r="CE17" s="92">
        <f>'集計元'!C66</f>
        <v>6538</v>
      </c>
      <c r="CF17" s="92">
        <f>'集計元'!D66</f>
        <v>262</v>
      </c>
      <c r="CG17" s="92">
        <f>'集計元'!E66</f>
        <v>462</v>
      </c>
      <c r="CH17" s="94">
        <f>'集計元'!F66</f>
        <v>187</v>
      </c>
      <c r="CI17" s="93">
        <f>'集計元'!B67</f>
        <v>27</v>
      </c>
      <c r="CJ17" s="92">
        <f>'集計元'!C67</f>
        <v>4201</v>
      </c>
      <c r="CK17" s="92">
        <f>'集計元'!D67</f>
        <v>156</v>
      </c>
      <c r="CL17" s="92">
        <f>'集計元'!E67</f>
        <v>167</v>
      </c>
      <c r="CM17" s="94">
        <f>'集計元'!F67</f>
        <v>147</v>
      </c>
      <c r="CN17" s="91">
        <f>'集計元'!B68</f>
        <v>28</v>
      </c>
      <c r="CO17" s="92">
        <f>'集計元'!C68</f>
        <v>52479</v>
      </c>
      <c r="CP17" s="92">
        <f>'集計元'!D68</f>
        <v>1874</v>
      </c>
      <c r="CQ17" s="92">
        <f>'集計元'!E68</f>
        <v>2358</v>
      </c>
      <c r="CR17" s="95">
        <f>'集計元'!F68</f>
        <v>1746</v>
      </c>
      <c r="CT17" s="26">
        <f t="shared" si="34"/>
        <v>36</v>
      </c>
      <c r="CU17" s="26">
        <f t="shared" si="35"/>
        <v>56</v>
      </c>
      <c r="CV17" s="26">
        <f t="shared" si="36"/>
        <v>1811</v>
      </c>
      <c r="CW17" s="26">
        <f t="shared" si="37"/>
        <v>457</v>
      </c>
      <c r="CX17" s="26">
        <f t="shared" si="38"/>
        <v>68</v>
      </c>
      <c r="CY17" s="26">
        <f t="shared" si="39"/>
        <v>97</v>
      </c>
      <c r="CZ17" s="26">
        <f t="shared" si="40"/>
        <v>75</v>
      </c>
      <c r="DA17" s="26">
        <f t="shared" si="41"/>
        <v>50</v>
      </c>
      <c r="DB17" s="26">
        <f t="shared" si="42"/>
        <v>59</v>
      </c>
      <c r="DC17" s="26">
        <f t="shared" si="43"/>
        <v>71</v>
      </c>
      <c r="DD17" s="26">
        <f t="shared" si="44"/>
        <v>125</v>
      </c>
      <c r="DE17" s="26">
        <f t="shared" si="45"/>
        <v>78</v>
      </c>
      <c r="DF17" s="26">
        <f t="shared" si="46"/>
        <v>118</v>
      </c>
      <c r="DG17" s="26">
        <f t="shared" si="47"/>
        <v>95</v>
      </c>
      <c r="DH17" s="26">
        <f t="shared" si="48"/>
        <v>96</v>
      </c>
      <c r="DI17" s="26">
        <f t="shared" si="49"/>
        <v>100</v>
      </c>
      <c r="DJ17" s="26">
        <f t="shared" si="50"/>
        <v>72</v>
      </c>
      <c r="DK17" s="26">
        <f t="shared" si="51"/>
        <v>23</v>
      </c>
      <c r="DL17" s="26">
        <f t="shared" si="52"/>
        <v>56</v>
      </c>
      <c r="DM17" s="26">
        <f t="shared" si="53"/>
        <v>17</v>
      </c>
      <c r="DN17" s="26">
        <f t="shared" si="54"/>
        <v>73</v>
      </c>
      <c r="DO17" s="26">
        <f t="shared" si="55"/>
        <v>59</v>
      </c>
      <c r="DP17" s="26">
        <f t="shared" si="56"/>
        <v>63</v>
      </c>
      <c r="DQ17" s="26">
        <f t="shared" si="57"/>
        <v>45</v>
      </c>
      <c r="DR17" s="26">
        <f t="shared" si="58"/>
        <v>57</v>
      </c>
      <c r="DS17" s="26">
        <f t="shared" si="59"/>
        <v>29</v>
      </c>
      <c r="DT17" s="26">
        <f t="shared" si="60"/>
        <v>115</v>
      </c>
      <c r="DU17" s="26">
        <f t="shared" si="61"/>
        <v>117</v>
      </c>
      <c r="DV17" s="26">
        <f t="shared" si="62"/>
        <v>200</v>
      </c>
      <c r="DW17" s="27">
        <f t="shared" si="63"/>
        <v>75</v>
      </c>
      <c r="DX17" s="27">
        <f t="shared" si="64"/>
        <v>11</v>
      </c>
      <c r="DY17" s="27">
        <f t="shared" si="65"/>
        <v>9</v>
      </c>
      <c r="DZ17" s="27">
        <f t="shared" si="66"/>
        <v>484</v>
      </c>
      <c r="EA17" s="27">
        <f t="shared" si="67"/>
        <v>128</v>
      </c>
    </row>
    <row r="18" spans="1:131" s="25" customFormat="1" ht="36" customHeight="1" thickBot="1">
      <c r="A18" s="31" t="s">
        <v>33</v>
      </c>
      <c r="B18" s="101">
        <f>SUM(B16:B17)</f>
        <v>36</v>
      </c>
      <c r="C18" s="102">
        <f>SUM(C16:C17)</f>
        <v>5599</v>
      </c>
      <c r="D18" s="102">
        <f>ROUND(C18/B18,0)</f>
        <v>156</v>
      </c>
      <c r="E18" s="102">
        <f>MAX(E16:E17)</f>
        <v>192</v>
      </c>
      <c r="F18" s="102">
        <f>MAX(F16:F17)</f>
        <v>138</v>
      </c>
      <c r="G18" s="103">
        <f>SUM(G16:G17)</f>
        <v>38</v>
      </c>
      <c r="H18" s="102">
        <f>SUM(H16:H17)</f>
        <v>74046</v>
      </c>
      <c r="I18" s="102">
        <f>ROUND(H18/G18,0)</f>
        <v>1949</v>
      </c>
      <c r="J18" s="102">
        <f>MAX(J16:J17)</f>
        <v>3758</v>
      </c>
      <c r="K18" s="104">
        <f>MIN(K16:K17)</f>
        <v>1490</v>
      </c>
      <c r="L18" s="103">
        <f>SUM(L16:L17)</f>
        <v>38</v>
      </c>
      <c r="M18" s="102">
        <f>SUM(M16:M17)</f>
        <v>11246</v>
      </c>
      <c r="N18" s="102">
        <f>ROUND(M18/L18,0)</f>
        <v>296</v>
      </c>
      <c r="O18" s="102">
        <f>MAX(O16:O17)</f>
        <v>368</v>
      </c>
      <c r="P18" s="104">
        <f>MIN(P16:P17)</f>
        <v>198</v>
      </c>
      <c r="Q18" s="103">
        <f>SUM(Q16:Q17)</f>
        <v>36</v>
      </c>
      <c r="R18" s="102">
        <f>SUM(R16:R17)</f>
        <v>8119</v>
      </c>
      <c r="S18" s="102">
        <f>ROUND(R18/Q18,0)</f>
        <v>226</v>
      </c>
      <c r="T18" s="102">
        <f>MAX(T16:T17)</f>
        <v>306</v>
      </c>
      <c r="U18" s="104">
        <f>MIN(U16:U17)</f>
        <v>149</v>
      </c>
      <c r="V18" s="103">
        <f>SUM(V16:V17)</f>
        <v>37</v>
      </c>
      <c r="W18" s="102">
        <f>SUM(W16:W17)</f>
        <v>7213</v>
      </c>
      <c r="X18" s="102">
        <f>ROUND(W18/V18,0)</f>
        <v>195</v>
      </c>
      <c r="Y18" s="102">
        <f>MAX(Y16:Y17)</f>
        <v>257</v>
      </c>
      <c r="Z18" s="104">
        <f>MIN(Z16:Z17)</f>
        <v>127</v>
      </c>
      <c r="AA18" s="103">
        <f>SUM(AA16:AA17)</f>
        <v>38</v>
      </c>
      <c r="AB18" s="102">
        <f>SUM(AB16:AB17)</f>
        <v>10187</v>
      </c>
      <c r="AC18" s="102">
        <f>ROUND(AB18/AA18,0)</f>
        <v>268</v>
      </c>
      <c r="AD18" s="102">
        <f>MAX(AD16:AD17)</f>
        <v>400</v>
      </c>
      <c r="AE18" s="104">
        <f>MIN(AE16:AE17)</f>
        <v>188</v>
      </c>
      <c r="AF18" s="103">
        <f>SUM(AF16:AF17)</f>
        <v>38</v>
      </c>
      <c r="AG18" s="102">
        <f>SUM(AG16:AG17)</f>
        <v>11195</v>
      </c>
      <c r="AH18" s="102">
        <f>ROUND(AG18/AF18,0)</f>
        <v>295</v>
      </c>
      <c r="AI18" s="102">
        <f>MAX(AI16:AI17)</f>
        <v>429</v>
      </c>
      <c r="AJ18" s="104">
        <f>MIN(AJ16:AJ17)</f>
        <v>197</v>
      </c>
      <c r="AK18" s="103">
        <f>SUM(AK16:AK17)</f>
        <v>34</v>
      </c>
      <c r="AL18" s="102">
        <f>SUM(AL16:AL17)</f>
        <v>9121</v>
      </c>
      <c r="AM18" s="102">
        <f>ROUND(AL18/AK18,0)</f>
        <v>268</v>
      </c>
      <c r="AN18" s="102">
        <f>MAX(AN16:AN17)</f>
        <v>368</v>
      </c>
      <c r="AO18" s="104">
        <f>MIN(AO16:AO17)</f>
        <v>172</v>
      </c>
      <c r="AP18" s="103">
        <f>SUM(AP16:AP17)</f>
        <v>37</v>
      </c>
      <c r="AQ18" s="102">
        <f>SUM(AQ16:AQ17)</f>
        <v>7799</v>
      </c>
      <c r="AR18" s="102">
        <f>ROUND(AQ18/AP18,0)</f>
        <v>211</v>
      </c>
      <c r="AS18" s="102">
        <f>MAX(AS16:AS17)</f>
        <v>285</v>
      </c>
      <c r="AT18" s="104">
        <f>MIN(AT16:AT17)</f>
        <v>190</v>
      </c>
      <c r="AU18" s="103">
        <f>SUM(AU16:AU17)</f>
        <v>38</v>
      </c>
      <c r="AV18" s="102">
        <f>SUM(AV16:AV17)</f>
        <v>4736</v>
      </c>
      <c r="AW18" s="102">
        <f>ROUND(AV18/AU18,0)</f>
        <v>125</v>
      </c>
      <c r="AX18" s="102">
        <f>MAX(AX16:AX17)</f>
        <v>213</v>
      </c>
      <c r="AY18" s="104">
        <f>MIN(AY16:AY17)</f>
        <v>81</v>
      </c>
      <c r="AZ18" s="103">
        <f>SUM(AZ16:AZ17)</f>
        <v>38</v>
      </c>
      <c r="BA18" s="102">
        <f>SUM(BA16:BA17)</f>
        <v>4549</v>
      </c>
      <c r="BB18" s="102">
        <f>ROUND(BA18/AZ18,0)</f>
        <v>120</v>
      </c>
      <c r="BC18" s="102">
        <f>MAX(BC16:BC17)</f>
        <v>178</v>
      </c>
      <c r="BD18" s="104">
        <f>MIN(BD16:BD17)</f>
        <v>81</v>
      </c>
      <c r="BE18" s="103">
        <f>SUM(BE16:BE17)</f>
        <v>36</v>
      </c>
      <c r="BF18" s="102">
        <f>SUM(BF16:BF17)</f>
        <v>6448</v>
      </c>
      <c r="BG18" s="102">
        <f>ROUND(BF18/BE18,0)</f>
        <v>179</v>
      </c>
      <c r="BH18" s="102">
        <f>MAX(BH16:BH17)</f>
        <v>235</v>
      </c>
      <c r="BI18" s="104">
        <f>MIN(BI16:BI17)</f>
        <v>149</v>
      </c>
      <c r="BJ18" s="103">
        <f>SUM(BJ16:BJ17)</f>
        <v>37</v>
      </c>
      <c r="BK18" s="102">
        <f>SUM(BK16:BK17)</f>
        <v>6115</v>
      </c>
      <c r="BL18" s="102">
        <f>ROUND(BK18/BJ18,0)</f>
        <v>165</v>
      </c>
      <c r="BM18" s="102">
        <f>MAX(BM16:BM17)</f>
        <v>240</v>
      </c>
      <c r="BN18" s="104">
        <f>MIN(BN16:BN17)</f>
        <v>106</v>
      </c>
      <c r="BO18" s="103">
        <f>SUM(BO16:BO17)</f>
        <v>37</v>
      </c>
      <c r="BP18" s="102">
        <f>SUM(BP16:BP17)</f>
        <v>8388</v>
      </c>
      <c r="BQ18" s="102">
        <f>ROUND(BP18/BO18,0)</f>
        <v>227</v>
      </c>
      <c r="BR18" s="102">
        <f>MAX(BR16:BR17)</f>
        <v>289</v>
      </c>
      <c r="BS18" s="104">
        <f>MIN(BS16:BS17)</f>
        <v>181</v>
      </c>
      <c r="BT18" s="103">
        <f>SUM(BT16:BT17)</f>
        <v>37</v>
      </c>
      <c r="BU18" s="102">
        <f>SUM(BU16:BU17)</f>
        <v>5691</v>
      </c>
      <c r="BV18" s="102">
        <f>ROUND(BU18/BT18,0)</f>
        <v>154</v>
      </c>
      <c r="BW18" s="102">
        <f>MAX(BW16:BW17)</f>
        <v>213</v>
      </c>
      <c r="BX18" s="104">
        <f>MIN(BX16:BX17)</f>
        <v>105</v>
      </c>
      <c r="BY18" s="103">
        <f>SUM(BY16:BY17)</f>
        <v>28</v>
      </c>
      <c r="BZ18" s="102">
        <f>SUM(BZ16:BZ17)</f>
        <v>8608</v>
      </c>
      <c r="CA18" s="102">
        <f>ROUND(BZ18/BY18,0)</f>
        <v>307</v>
      </c>
      <c r="CB18" s="102">
        <f>MAX(CB16:CB17)</f>
        <v>429</v>
      </c>
      <c r="CC18" s="104">
        <f>MIN(CC16:CC17)</f>
        <v>192</v>
      </c>
      <c r="CD18" s="103">
        <f>SUM(CD16:CD17)</f>
        <v>34</v>
      </c>
      <c r="CE18" s="102">
        <f>SUM(CE16:CE17)</f>
        <v>8613</v>
      </c>
      <c r="CF18" s="102">
        <f>ROUND(CE18/CD18,0)</f>
        <v>253</v>
      </c>
      <c r="CG18" s="102">
        <f>MAX(CG16:CG17)</f>
        <v>462</v>
      </c>
      <c r="CH18" s="104">
        <f>MIN(CH16:CH17)</f>
        <v>187</v>
      </c>
      <c r="CI18" s="103">
        <f>SUM(CI16:CI17)</f>
        <v>37</v>
      </c>
      <c r="CJ18" s="102">
        <f>SUM(CJ16:CJ17)</f>
        <v>5793</v>
      </c>
      <c r="CK18" s="102">
        <f>ROUND(CJ18/CI18,0)</f>
        <v>157</v>
      </c>
      <c r="CL18" s="102">
        <f>MAX(CL16:CL17)</f>
        <v>171</v>
      </c>
      <c r="CM18" s="104">
        <f>MIN(CM16:CM17)</f>
        <v>147</v>
      </c>
      <c r="CN18" s="101">
        <f>SUM(CN16:CN17)</f>
        <v>38</v>
      </c>
      <c r="CO18" s="102">
        <f>SUM(CO16:CO17)</f>
        <v>70938</v>
      </c>
      <c r="CP18" s="102">
        <f>IF(CO18=CN18,"",ROUND(CO18/CN18,0))</f>
        <v>1867</v>
      </c>
      <c r="CQ18" s="102">
        <f>MAX(CQ16:CQ17)</f>
        <v>2358</v>
      </c>
      <c r="CR18" s="105">
        <f>MIN(CR16:CR17)</f>
        <v>1746</v>
      </c>
      <c r="CT18" s="26">
        <f t="shared" si="34"/>
        <v>36</v>
      </c>
      <c r="CU18" s="26">
        <f t="shared" si="35"/>
        <v>18</v>
      </c>
      <c r="CV18" s="26">
        <f t="shared" si="36"/>
        <v>1809</v>
      </c>
      <c r="CW18" s="26">
        <f t="shared" si="37"/>
        <v>459</v>
      </c>
      <c r="CX18" s="26">
        <f t="shared" si="38"/>
        <v>72</v>
      </c>
      <c r="CY18" s="26">
        <f t="shared" si="39"/>
        <v>98</v>
      </c>
      <c r="CZ18" s="26">
        <f t="shared" si="40"/>
        <v>80</v>
      </c>
      <c r="DA18" s="26">
        <f t="shared" si="41"/>
        <v>77</v>
      </c>
      <c r="DB18" s="26">
        <f t="shared" si="42"/>
        <v>62</v>
      </c>
      <c r="DC18" s="26">
        <f t="shared" si="43"/>
        <v>68</v>
      </c>
      <c r="DD18" s="26">
        <f t="shared" si="44"/>
        <v>132</v>
      </c>
      <c r="DE18" s="26">
        <f t="shared" si="45"/>
        <v>80</v>
      </c>
      <c r="DF18" s="26">
        <f t="shared" si="46"/>
        <v>134</v>
      </c>
      <c r="DG18" s="26">
        <f t="shared" si="47"/>
        <v>98</v>
      </c>
      <c r="DH18" s="26">
        <f t="shared" si="48"/>
        <v>100</v>
      </c>
      <c r="DI18" s="26">
        <f t="shared" si="49"/>
        <v>96</v>
      </c>
      <c r="DJ18" s="26">
        <f t="shared" si="50"/>
        <v>74</v>
      </c>
      <c r="DK18" s="26">
        <f t="shared" si="51"/>
        <v>21</v>
      </c>
      <c r="DL18" s="26">
        <f t="shared" si="52"/>
        <v>56</v>
      </c>
      <c r="DM18" s="26">
        <f t="shared" si="53"/>
        <v>30</v>
      </c>
      <c r="DN18" s="26">
        <f t="shared" si="54"/>
        <v>75</v>
      </c>
      <c r="DO18" s="26">
        <f t="shared" si="55"/>
        <v>59</v>
      </c>
      <c r="DP18" s="26">
        <f t="shared" si="56"/>
        <v>62</v>
      </c>
      <c r="DQ18" s="26">
        <f t="shared" si="57"/>
        <v>46</v>
      </c>
      <c r="DR18" s="26">
        <f t="shared" si="58"/>
        <v>59</v>
      </c>
      <c r="DS18" s="26">
        <f t="shared" si="59"/>
        <v>49</v>
      </c>
      <c r="DT18" s="26">
        <f t="shared" si="60"/>
        <v>122</v>
      </c>
      <c r="DU18" s="26">
        <f t="shared" si="61"/>
        <v>115</v>
      </c>
      <c r="DV18" s="26">
        <f t="shared" si="62"/>
        <v>209</v>
      </c>
      <c r="DW18" s="27">
        <f t="shared" si="63"/>
        <v>66</v>
      </c>
      <c r="DX18" s="27">
        <f t="shared" si="64"/>
        <v>14</v>
      </c>
      <c r="DY18" s="27">
        <f t="shared" si="65"/>
        <v>10</v>
      </c>
      <c r="DZ18" s="27">
        <f t="shared" si="66"/>
        <v>491</v>
      </c>
      <c r="EA18" s="27">
        <f t="shared" si="67"/>
        <v>121</v>
      </c>
    </row>
    <row r="19" spans="1:131" s="25" customFormat="1" ht="36" customHeight="1" thickBot="1" thickTop="1">
      <c r="A19" s="32" t="s">
        <v>34</v>
      </c>
      <c r="B19" s="106">
        <f>B11+B15+B18</f>
        <v>174</v>
      </c>
      <c r="C19" s="107">
        <f>C11+C15+C18</f>
        <v>27133</v>
      </c>
      <c r="D19" s="107">
        <f>ROUND(C19/B19,0)</f>
        <v>156</v>
      </c>
      <c r="E19" s="107">
        <f>MAX(E11,E15,E18)</f>
        <v>216</v>
      </c>
      <c r="F19" s="107">
        <f>MAX(F11,F15,F18)</f>
        <v>152</v>
      </c>
      <c r="G19" s="108">
        <f>G11+G15+G18</f>
        <v>180</v>
      </c>
      <c r="H19" s="107">
        <f>H11+H15+H18</f>
        <v>343472</v>
      </c>
      <c r="I19" s="107">
        <f>ROUND(H19/G19,0)</f>
        <v>1908</v>
      </c>
      <c r="J19" s="107">
        <f>MAX(J11,J15,J18)</f>
        <v>3758</v>
      </c>
      <c r="K19" s="109">
        <f>IF(MIN(K11,K15,K18)&gt;0,MIN(K11,K15,K18),IF(K11+K15+K18=MAX(K11,K15,K18),MAX(K11,K15,K18),K11+K15+K18-MAX(K11,K15,K18)))</f>
        <v>213</v>
      </c>
      <c r="L19" s="108">
        <f>L11+L15+L18</f>
        <v>179</v>
      </c>
      <c r="M19" s="107">
        <f>M11+M15+M18</f>
        <v>51893</v>
      </c>
      <c r="N19" s="107">
        <f>ROUND(M19/L19,0)</f>
        <v>290</v>
      </c>
      <c r="O19" s="107">
        <f>MAX(O11,O15,O18)</f>
        <v>486</v>
      </c>
      <c r="P19" s="109">
        <f>IF(MIN(P11,P15,P18)&gt;0,MIN(P11,P15,P18),IF(P11+P15+P18=MAX(P11,P15,P18),MAX(P11,P15,P18),P11+P15+P18-MAX(P11,P15,P18)))</f>
        <v>159</v>
      </c>
      <c r="Q19" s="108">
        <f>Q11+Q15+Q18</f>
        <v>177</v>
      </c>
      <c r="R19" s="107">
        <f>R11+R15+R18</f>
        <v>39166</v>
      </c>
      <c r="S19" s="107">
        <f>ROUND(R19/Q19,0)</f>
        <v>221</v>
      </c>
      <c r="T19" s="107">
        <f>MAX(T11,T15,T18)</f>
        <v>324</v>
      </c>
      <c r="U19" s="109">
        <f>IF(MIN(U11,U15,U18)&gt;0,MIN(U11,U15,U18),IF(U11+U15+U18=MAX(U11,U15,U18),MAX(U11,U15,U18),U11+U15+U18-MAX(U11,U15,U18)))</f>
        <v>149</v>
      </c>
      <c r="V19" s="108">
        <f>V11+V15+V18</f>
        <v>192</v>
      </c>
      <c r="W19" s="107">
        <f>W11+W15+W18</f>
        <v>37715</v>
      </c>
      <c r="X19" s="107">
        <f>ROUND(W19/V19,0)</f>
        <v>196</v>
      </c>
      <c r="Y19" s="107">
        <f>MAX(Y11,Y15,Y18)</f>
        <v>321</v>
      </c>
      <c r="Z19" s="109">
        <f>IF(MIN(Z11,Z15,Z18)&gt;0,MIN(Z11,Z15,Z18),IF(Z11+Z15+Z18=MAX(Z11,Z15,Z18),MAX(Z11,Z15,Z18),Z11+Z15+Z18-MAX(Z11,Z15,Z18)))</f>
        <v>105</v>
      </c>
      <c r="AA19" s="108">
        <f>AA11+AA15+AA18</f>
        <v>186</v>
      </c>
      <c r="AB19" s="107">
        <f>AB11+AB15+AB18</f>
        <v>48438</v>
      </c>
      <c r="AC19" s="107">
        <f>ROUND(AB19/AA19,0)</f>
        <v>260</v>
      </c>
      <c r="AD19" s="107">
        <f>MAX(AD11,AD15,AD18)</f>
        <v>455</v>
      </c>
      <c r="AE19" s="109">
        <f>IF(MIN(AE11,AE15,AE18)&gt;0,MIN(AE11,AE15,AE18),IF(AE11+AE15+AE18=MAX(AE11,AE15,AE18),MAX(AE11,AE15,AE18),AE11+AE15+AE18-MAX(AE11,AE15,AE18)))</f>
        <v>141</v>
      </c>
      <c r="AF19" s="108">
        <f>AF11+AF15+AF18</f>
        <v>186</v>
      </c>
      <c r="AG19" s="107">
        <f>AG11+AG15+AG18</f>
        <v>59614</v>
      </c>
      <c r="AH19" s="107">
        <f>ROUND(AG19/AF19,0)</f>
        <v>321</v>
      </c>
      <c r="AI19" s="107">
        <f>MAX(AI11,AI15,AI18)</f>
        <v>538</v>
      </c>
      <c r="AJ19" s="109">
        <f>IF(MIN(AJ11,AJ15,AJ18)&gt;0,MIN(AJ11,AJ15,AJ18),IF(AJ11+AJ15+AJ18=MAX(AJ11,AJ15,AJ18),MAX(AJ11,AJ15,AJ18),AJ11+AJ15+AJ18-MAX(AJ11,AJ15,AJ18)))</f>
        <v>197</v>
      </c>
      <c r="AK19" s="108">
        <f>AK11+AK15+AK18</f>
        <v>173</v>
      </c>
      <c r="AL19" s="107">
        <f>AL11+AL15+AL18</f>
        <v>47104</v>
      </c>
      <c r="AM19" s="107">
        <f>ROUND(AL19/AK19,0)</f>
        <v>272</v>
      </c>
      <c r="AN19" s="107">
        <f>MAX(AN11,AN15,AN18)</f>
        <v>428</v>
      </c>
      <c r="AO19" s="109">
        <f>IF(MIN(AO11,AO15,AO18)&gt;0,MIN(AO11,AO15,AO18),IF(AO11+AO15+AO18=MAX(AO11,AO15,AO18),MAX(AO11,AO15,AO18),AO11+AO15+AO18-MAX(AO11,AO15,AO18)))</f>
        <v>158</v>
      </c>
      <c r="AP19" s="108">
        <f>AP11+AP15+AP18</f>
        <v>180</v>
      </c>
      <c r="AQ19" s="107">
        <f>AQ11+AQ15+AQ18</f>
        <v>40719</v>
      </c>
      <c r="AR19" s="107">
        <f>ROUND(AQ19/AP19,0)</f>
        <v>226</v>
      </c>
      <c r="AS19" s="107">
        <f>MAX(AS11,AS15,AS18)</f>
        <v>396</v>
      </c>
      <c r="AT19" s="109">
        <f>IF(MIN(AT11,AT15,AT18)&gt;0,MIN(AT11,AT15,AT18),IF(AT11+AT15+AT18=MAX(AT11,AT15,AT18),MAX(AT11,AT15,AT18),AT11+AT15+AT18-MAX(AT11,AT15,AT18)))</f>
        <v>105</v>
      </c>
      <c r="AU19" s="108">
        <f>AU11+AU15+AU18</f>
        <v>188</v>
      </c>
      <c r="AV19" s="107">
        <f>AV11+AV15+AV18</f>
        <v>24981</v>
      </c>
      <c r="AW19" s="107">
        <f>ROUND(AV19/AU19,0)</f>
        <v>133</v>
      </c>
      <c r="AX19" s="107">
        <f>MAX(AX11,AX15,AX18)</f>
        <v>295</v>
      </c>
      <c r="AY19" s="109">
        <f>IF(MIN(AY11,AY15,AY18)&gt;0,MIN(AY11,AY15,AY18),IF(AY11+AY15+AY18=MAX(AY11,AY15,AY18),MAX(AY11,AY15,AY18),AY11+AY15+AY18-MAX(AY11,AY15,AY18)))</f>
        <v>59</v>
      </c>
      <c r="AZ19" s="108">
        <f>AZ11+AZ15+AZ18</f>
        <v>184</v>
      </c>
      <c r="BA19" s="107">
        <f>BA11+BA15+BA18</f>
        <v>24757</v>
      </c>
      <c r="BB19" s="107">
        <f>ROUND(BA19/AZ19,0)</f>
        <v>135</v>
      </c>
      <c r="BC19" s="107">
        <f>MAX(BC11,BC15,BC18)</f>
        <v>250</v>
      </c>
      <c r="BD19" s="109">
        <f>IF(MIN(BD11,BD15,BD18)&gt;0,MIN(BD11,BD15,BD18),IF(BD11+BD15+BD18=MAX(BD11,BD15,BD18),MAX(BD11,BD15,BD18),BD11+BD15+BD18-MAX(BD11,BD15,BD18)))</f>
        <v>57</v>
      </c>
      <c r="BE19" s="108">
        <f>BE11+BE15+BE18</f>
        <v>190</v>
      </c>
      <c r="BF19" s="107">
        <f>BF11+BF15+BF18</f>
        <v>35685</v>
      </c>
      <c r="BG19" s="107">
        <f>ROUND(BF19/BE19,0)</f>
        <v>188</v>
      </c>
      <c r="BH19" s="107">
        <f>MAX(BH11,BH15,BH18)</f>
        <v>302</v>
      </c>
      <c r="BI19" s="109">
        <f>IF(MIN(BI11,BI15,BI18)&gt;0,MIN(BI11,BI15,BI18),IF(BI11+BI15+BI18=MAX(BI11,BI15,BI18),MAX(BI11,BI15,BI18),BI11+BI15+BI18-MAX(BI11,BI15,BI18)))</f>
        <v>135</v>
      </c>
      <c r="BJ19" s="108">
        <f>BJ11+BJ15+BJ18</f>
        <v>158</v>
      </c>
      <c r="BK19" s="107">
        <f>BK11+BK15+BK18</f>
        <v>26015</v>
      </c>
      <c r="BL19" s="107">
        <f>ROUND(BK19/BJ19,0)</f>
        <v>165</v>
      </c>
      <c r="BM19" s="107">
        <f>MAX(BM11,BM15,BM18)</f>
        <v>240</v>
      </c>
      <c r="BN19" s="109">
        <f>IF(MIN(BN11,BN15,BN18)&gt;0,MIN(BN11,BN15,BN18),IF(BN11+BN15+BN18=MAX(BN11,BN15,BN18),MAX(BN11,BN15,BN18),BN11+BN15+BN18-MAX(BN11,BN15,BN18)))</f>
        <v>95</v>
      </c>
      <c r="BO19" s="108">
        <f>BO11+BO15+BO18</f>
        <v>170</v>
      </c>
      <c r="BP19" s="107">
        <f>BP11+BP15+BP18</f>
        <v>38581</v>
      </c>
      <c r="BQ19" s="107">
        <f>ROUND(BP19/BO19,0)</f>
        <v>227</v>
      </c>
      <c r="BR19" s="107">
        <f>MAX(BR11,BR15,BR18)</f>
        <v>289</v>
      </c>
      <c r="BS19" s="109">
        <f>IF(MIN(BS11,BS15,BS18)&gt;0,MIN(BS11,BS15,BS18),IF(BS11+BS15+BS18=MAX(BS11,BS15,BS18),MAX(BS11,BS15,BS18),BS11+BS15+BS18-MAX(BS11,BS15,BS18)))</f>
        <v>106</v>
      </c>
      <c r="BT19" s="108">
        <f>BT11+BT15+BT18</f>
        <v>178</v>
      </c>
      <c r="BU19" s="107">
        <f>BU11+BU15+BU18</f>
        <v>28068</v>
      </c>
      <c r="BV19" s="107">
        <f>ROUND(BU19/BT19,0)</f>
        <v>158</v>
      </c>
      <c r="BW19" s="107">
        <f>MAX(BW11,BW15,BW18)</f>
        <v>286</v>
      </c>
      <c r="BX19" s="109">
        <f>IF(MIN(BX11,BX15,BX18)&gt;0,MIN(BX11,BX15,BX18),IF(BX11+BX15+BX18=MAX(BX11,BX15,BX18),MAX(BX11,BX15,BX18),BX11+BX15+BX18-MAX(BX11,BX15,BX18)))</f>
        <v>105</v>
      </c>
      <c r="BY19" s="108">
        <f>BY11+BY15+BY18</f>
        <v>134</v>
      </c>
      <c r="BZ19" s="107">
        <f>BZ11+BZ15+BZ18</f>
        <v>43852</v>
      </c>
      <c r="CA19" s="107">
        <f>ROUND(BZ19/BY19,0)</f>
        <v>327</v>
      </c>
      <c r="CB19" s="107">
        <f>MAX(CB11,CB15,CB18)</f>
        <v>538</v>
      </c>
      <c r="CC19" s="109">
        <f>IF(MIN(CC11,CC15,CC18)&gt;0,MIN(CC11,CC15,CC18),IF(CC11+CC15+CC18=MAX(CC11,CC15,CC18),MAX(CC11,CC15,CC18),CC11+CC15+CC18-MAX(CC11,CC15,CC18)))</f>
        <v>183</v>
      </c>
      <c r="CD19" s="108">
        <f>CD11+CD15+CD18</f>
        <v>177</v>
      </c>
      <c r="CE19" s="107">
        <f>CE11+CE15+CE18</f>
        <v>45644</v>
      </c>
      <c r="CF19" s="107">
        <f>ROUND(CE19/CD19,0)</f>
        <v>258</v>
      </c>
      <c r="CG19" s="107">
        <f>MAX(CG11,CG15,CG18)</f>
        <v>518</v>
      </c>
      <c r="CH19" s="109">
        <f>IF(MIN(CH11,CH15,CH18)&gt;0,MIN(CH11,CH15,CH18),IF(CH11+CH15+CH18=MAX(CH11,CH15,CH18),MAX(CH11,CH15,CH18),CH11+CH15+CH18-MAX(CH11,CH15,CH18)))</f>
        <v>183</v>
      </c>
      <c r="CI19" s="108">
        <f>CI11+CI15+CI18</f>
        <v>182</v>
      </c>
      <c r="CJ19" s="107">
        <f>CJ11+CJ15+CJ18</f>
        <v>28952</v>
      </c>
      <c r="CK19" s="107">
        <f>ROUND(CJ19/CI19,0)</f>
        <v>159</v>
      </c>
      <c r="CL19" s="107">
        <f>MAX(CL11,CL15,CL18)</f>
        <v>180</v>
      </c>
      <c r="CM19" s="109">
        <f>IF(MIN(CM11,CM15,CM18)&gt;0,MIN(CM11,CM15,CM18),IF(CM11+CM15+CM18=MAX(CM11,CM15,CM18),MAX(CM11,CM15,CM18),CM11+CM15+CM18-MAX(CM11,CM15,CM18)))</f>
        <v>146</v>
      </c>
      <c r="CN19" s="106">
        <f>CN11+CN15+CN18</f>
        <v>176</v>
      </c>
      <c r="CO19" s="107">
        <f>CO11+CO15+CO18</f>
        <v>332216</v>
      </c>
      <c r="CP19" s="107">
        <f>IF(CO19=CN19,"",ROUND(CO19/CN19,0))</f>
        <v>1888</v>
      </c>
      <c r="CQ19" s="107">
        <f>MAX(CQ11,CQ15,CQ18)</f>
        <v>2394</v>
      </c>
      <c r="CR19" s="110">
        <f>IF(MIN(CR11,CR15,CR18)&gt;0,MIN(CR11,CR15,CR18),IF(CR11+CR15+CR18=MAX(CR11,CR15,CR18),MAX(CR11,CR15,CR18),CR11+CR15+CR18-MAX(CR11,CR15,CR18)))</f>
        <v>1692</v>
      </c>
      <c r="CT19" s="26">
        <f t="shared" si="34"/>
        <v>60</v>
      </c>
      <c r="CU19" s="26">
        <f t="shared" si="35"/>
        <v>4</v>
      </c>
      <c r="CV19" s="26">
        <f t="shared" si="36"/>
        <v>1850</v>
      </c>
      <c r="CW19" s="26">
        <f t="shared" si="37"/>
        <v>1695</v>
      </c>
      <c r="CX19" s="26">
        <f t="shared" si="38"/>
        <v>196</v>
      </c>
      <c r="CY19" s="26">
        <f t="shared" si="39"/>
        <v>131</v>
      </c>
      <c r="CZ19" s="26">
        <f t="shared" si="40"/>
        <v>103</v>
      </c>
      <c r="DA19" s="26">
        <f t="shared" si="41"/>
        <v>72</v>
      </c>
      <c r="DB19" s="26">
        <f t="shared" si="42"/>
        <v>125</v>
      </c>
      <c r="DC19" s="26">
        <f t="shared" si="43"/>
        <v>91</v>
      </c>
      <c r="DD19" s="26">
        <f t="shared" si="44"/>
        <v>195</v>
      </c>
      <c r="DE19" s="26">
        <f t="shared" si="45"/>
        <v>119</v>
      </c>
      <c r="DF19" s="26">
        <f t="shared" si="46"/>
        <v>217</v>
      </c>
      <c r="DG19" s="26">
        <f t="shared" si="47"/>
        <v>124</v>
      </c>
      <c r="DH19" s="26">
        <f t="shared" si="48"/>
        <v>156</v>
      </c>
      <c r="DI19" s="26">
        <f t="shared" si="49"/>
        <v>114</v>
      </c>
      <c r="DJ19" s="26">
        <f t="shared" si="50"/>
        <v>170</v>
      </c>
      <c r="DK19" s="26">
        <f t="shared" si="51"/>
        <v>121</v>
      </c>
      <c r="DL19" s="26">
        <f t="shared" si="52"/>
        <v>114</v>
      </c>
      <c r="DM19" s="26">
        <f t="shared" si="53"/>
        <v>53</v>
      </c>
      <c r="DN19" s="26">
        <f t="shared" si="54"/>
        <v>75</v>
      </c>
      <c r="DO19" s="26">
        <f t="shared" si="55"/>
        <v>70</v>
      </c>
      <c r="DP19" s="26">
        <f t="shared" si="56"/>
        <v>62</v>
      </c>
      <c r="DQ19" s="26">
        <f t="shared" si="57"/>
        <v>121</v>
      </c>
      <c r="DR19" s="26">
        <f t="shared" si="58"/>
        <v>128</v>
      </c>
      <c r="DS19" s="26">
        <f t="shared" si="59"/>
        <v>53</v>
      </c>
      <c r="DT19" s="26">
        <f t="shared" si="60"/>
        <v>211</v>
      </c>
      <c r="DU19" s="26">
        <f t="shared" si="61"/>
        <v>144</v>
      </c>
      <c r="DV19" s="26">
        <f t="shared" si="62"/>
        <v>260</v>
      </c>
      <c r="DW19" s="27">
        <f t="shared" si="63"/>
        <v>75</v>
      </c>
      <c r="DX19" s="27">
        <f t="shared" si="64"/>
        <v>21</v>
      </c>
      <c r="DY19" s="27">
        <f t="shared" si="65"/>
        <v>13</v>
      </c>
      <c r="DZ19" s="27">
        <f t="shared" si="66"/>
        <v>506</v>
      </c>
      <c r="EA19" s="27">
        <f t="shared" si="67"/>
        <v>196</v>
      </c>
    </row>
    <row r="20" ht="19.5" customHeight="1">
      <c r="B20" s="33">
        <f>COUNT(B16:B17,B12:B14,B6:B10)</f>
        <v>10</v>
      </c>
    </row>
    <row r="29" ht="19.5" customHeight="1">
      <c r="CL29" s="34"/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8"/>
  <sheetViews>
    <sheetView zoomScale="75" zoomScaleNormal="75" workbookViewId="0" topLeftCell="A22">
      <selection activeCell="X47" sqref="X47"/>
    </sheetView>
  </sheetViews>
  <sheetFormatPr defaultColWidth="8.796875" defaultRowHeight="14.25"/>
  <cols>
    <col min="1" max="1" width="12.69921875" style="10" customWidth="1"/>
    <col min="2" max="2" width="6" style="10" customWidth="1"/>
    <col min="3" max="3" width="8.69921875" style="10" bestFit="1" customWidth="1"/>
    <col min="4" max="6" width="7.3984375" style="10" bestFit="1" customWidth="1"/>
    <col min="7" max="7" width="6" style="10" customWidth="1"/>
    <col min="8" max="8" width="7.59765625" style="10" bestFit="1" customWidth="1"/>
    <col min="9" max="9" width="6.3984375" style="10" bestFit="1" customWidth="1"/>
    <col min="10" max="10" width="6.5" style="10" customWidth="1"/>
    <col min="11" max="11" width="7.09765625" style="10" bestFit="1" customWidth="1"/>
    <col min="12" max="12" width="6.09765625" style="10" customWidth="1"/>
    <col min="13" max="13" width="7.59765625" style="10" bestFit="1" customWidth="1"/>
    <col min="14" max="16" width="6.3984375" style="10" bestFit="1" customWidth="1"/>
    <col min="17" max="17" width="5.69921875" style="10" bestFit="1" customWidth="1"/>
    <col min="18" max="18" width="7.3984375" style="10" customWidth="1"/>
    <col min="19" max="19" width="8" style="10" bestFit="1" customWidth="1"/>
    <col min="20" max="21" width="7" style="10" bestFit="1" customWidth="1"/>
    <col min="22" max="22" width="5.59765625" style="10" customWidth="1"/>
    <col min="23" max="23" width="7.8984375" style="10" customWidth="1"/>
    <col min="24" max="24" width="7.3984375" style="10" bestFit="1" customWidth="1"/>
    <col min="25" max="26" width="6.59765625" style="10" customWidth="1"/>
    <col min="27" max="27" width="10" style="10" bestFit="1" customWidth="1"/>
    <col min="28" max="30" width="9" style="10" customWidth="1"/>
    <col min="31" max="31" width="9" style="150" customWidth="1"/>
    <col min="32" max="16384" width="9" style="10" customWidth="1"/>
  </cols>
  <sheetData>
    <row r="1" spans="1:31" s="154" customFormat="1" ht="13.5">
      <c r="A1" s="152">
        <f>11-(COUNT(B6:Z6)+COUNT(B28:U28)+COUNT(B50:F50))/5</f>
        <v>1</v>
      </c>
      <c r="B1" s="152"/>
      <c r="C1" s="153"/>
      <c r="D1" s="153"/>
      <c r="E1" s="153"/>
      <c r="F1" s="153"/>
      <c r="G1" s="153"/>
      <c r="H1" s="153"/>
      <c r="AE1" s="185"/>
    </row>
    <row r="2" spans="1:8" ht="13.5">
      <c r="A2" s="33"/>
      <c r="B2" s="33"/>
      <c r="C2" s="33"/>
      <c r="D2" s="33"/>
      <c r="E2" s="33"/>
      <c r="F2" s="33"/>
      <c r="G2" s="33"/>
      <c r="H2" s="33"/>
    </row>
    <row r="3" spans="1:31" s="147" customFormat="1" ht="14.25" thickBot="1">
      <c r="A3" s="148"/>
      <c r="B3" s="253" t="s">
        <v>20</v>
      </c>
      <c r="C3" s="253"/>
      <c r="D3" s="148"/>
      <c r="E3" s="148"/>
      <c r="F3" s="148"/>
      <c r="G3" s="253" t="s">
        <v>21</v>
      </c>
      <c r="H3" s="253"/>
      <c r="L3" s="251" t="s">
        <v>22</v>
      </c>
      <c r="M3" s="251"/>
      <c r="Q3" s="251" t="s">
        <v>23</v>
      </c>
      <c r="R3" s="251"/>
      <c r="V3" s="251" t="s">
        <v>24</v>
      </c>
      <c r="W3" s="251"/>
      <c r="AE3" s="149"/>
    </row>
    <row r="4" spans="1:26" ht="13.5">
      <c r="A4" s="186"/>
      <c r="B4" s="155" t="s">
        <v>68</v>
      </c>
      <c r="C4" s="156" t="s">
        <v>53</v>
      </c>
      <c r="D4" s="156" t="s">
        <v>48</v>
      </c>
      <c r="E4" s="156" t="s">
        <v>55</v>
      </c>
      <c r="F4" s="157" t="s">
        <v>19</v>
      </c>
      <c r="G4" s="158" t="s">
        <v>68</v>
      </c>
      <c r="H4" s="156" t="s">
        <v>53</v>
      </c>
      <c r="I4" s="156" t="s">
        <v>48</v>
      </c>
      <c r="J4" s="156" t="s">
        <v>55</v>
      </c>
      <c r="K4" s="159" t="s">
        <v>19</v>
      </c>
      <c r="L4" s="155" t="s">
        <v>68</v>
      </c>
      <c r="M4" s="156" t="s">
        <v>53</v>
      </c>
      <c r="N4" s="156" t="s">
        <v>48</v>
      </c>
      <c r="O4" s="156" t="s">
        <v>55</v>
      </c>
      <c r="P4" s="157" t="s">
        <v>19</v>
      </c>
      <c r="Q4" s="158" t="s">
        <v>68</v>
      </c>
      <c r="R4" s="156" t="s">
        <v>53</v>
      </c>
      <c r="S4" s="156" t="s">
        <v>48</v>
      </c>
      <c r="T4" s="156" t="s">
        <v>55</v>
      </c>
      <c r="U4" s="159" t="s">
        <v>19</v>
      </c>
      <c r="V4" s="155" t="s">
        <v>68</v>
      </c>
      <c r="W4" s="156" t="s">
        <v>53</v>
      </c>
      <c r="X4" s="156" t="s">
        <v>48</v>
      </c>
      <c r="Y4" s="156" t="s">
        <v>55</v>
      </c>
      <c r="Z4" s="183" t="s">
        <v>19</v>
      </c>
    </row>
    <row r="5" spans="1:26" ht="14.25" thickBot="1">
      <c r="A5" s="187"/>
      <c r="B5" s="131" t="s">
        <v>69</v>
      </c>
      <c r="C5" s="132" t="s">
        <v>54</v>
      </c>
      <c r="D5" s="132"/>
      <c r="E5" s="133"/>
      <c r="F5" s="160"/>
      <c r="G5" s="161" t="s">
        <v>69</v>
      </c>
      <c r="H5" s="132" t="s">
        <v>54</v>
      </c>
      <c r="I5" s="132"/>
      <c r="J5" s="133"/>
      <c r="K5" s="162"/>
      <c r="L5" s="131" t="s">
        <v>69</v>
      </c>
      <c r="M5" s="132" t="s">
        <v>54</v>
      </c>
      <c r="N5" s="132"/>
      <c r="O5" s="133"/>
      <c r="P5" s="160"/>
      <c r="Q5" s="161" t="s">
        <v>69</v>
      </c>
      <c r="R5" s="132" t="s">
        <v>54</v>
      </c>
      <c r="S5" s="132"/>
      <c r="T5" s="133"/>
      <c r="U5" s="162"/>
      <c r="V5" s="131" t="s">
        <v>69</v>
      </c>
      <c r="W5" s="132" t="s">
        <v>54</v>
      </c>
      <c r="X5" s="132"/>
      <c r="Y5" s="133"/>
      <c r="Z5" s="134"/>
    </row>
    <row r="6" spans="1:26" ht="14.25" thickTop="1">
      <c r="A6" s="188" t="s">
        <v>49</v>
      </c>
      <c r="B6" s="203">
        <v>10</v>
      </c>
      <c r="C6" s="204">
        <v>1677</v>
      </c>
      <c r="D6" s="205">
        <v>167.7</v>
      </c>
      <c r="E6" s="205">
        <v>190</v>
      </c>
      <c r="F6" s="206">
        <v>151</v>
      </c>
      <c r="G6" s="163">
        <v>5</v>
      </c>
      <c r="H6" s="136">
        <v>821</v>
      </c>
      <c r="I6" s="225">
        <v>164.2</v>
      </c>
      <c r="J6" s="136">
        <v>172</v>
      </c>
      <c r="K6" s="164">
        <v>152</v>
      </c>
      <c r="L6" s="135">
        <v>8</v>
      </c>
      <c r="M6" s="136">
        <v>1301</v>
      </c>
      <c r="N6" s="227">
        <v>162.625</v>
      </c>
      <c r="O6" s="136">
        <v>198</v>
      </c>
      <c r="P6" s="165">
        <v>141</v>
      </c>
      <c r="Q6" s="211">
        <v>15</v>
      </c>
      <c r="R6" s="212">
        <v>2233</v>
      </c>
      <c r="S6" s="213">
        <v>148.86666666666667</v>
      </c>
      <c r="T6" s="213">
        <v>173</v>
      </c>
      <c r="U6" s="214">
        <v>91</v>
      </c>
      <c r="V6" s="135">
        <v>21</v>
      </c>
      <c r="W6" s="136">
        <v>3342</v>
      </c>
      <c r="X6" s="219">
        <v>159.14285714285714</v>
      </c>
      <c r="Y6" s="136">
        <v>204</v>
      </c>
      <c r="Z6" s="138">
        <v>131</v>
      </c>
    </row>
    <row r="7" spans="1:26" ht="13.5">
      <c r="A7" s="189" t="s">
        <v>50</v>
      </c>
      <c r="B7" s="207">
        <v>12</v>
      </c>
      <c r="C7" s="208">
        <v>24776</v>
      </c>
      <c r="D7" s="209">
        <v>2064.6666666666665</v>
      </c>
      <c r="E7" s="209">
        <v>2500</v>
      </c>
      <c r="F7" s="210">
        <v>1652</v>
      </c>
      <c r="G7" s="166">
        <v>4</v>
      </c>
      <c r="H7" s="140">
        <v>8318</v>
      </c>
      <c r="I7" s="226">
        <v>2079.5</v>
      </c>
      <c r="J7" s="140">
        <v>2500</v>
      </c>
      <c r="K7" s="167">
        <v>1814</v>
      </c>
      <c r="L7" s="139">
        <v>9</v>
      </c>
      <c r="M7" s="140">
        <v>15227</v>
      </c>
      <c r="N7" s="228">
        <v>1691.888888888889</v>
      </c>
      <c r="O7" s="140">
        <v>1980</v>
      </c>
      <c r="P7" s="168">
        <v>1491</v>
      </c>
      <c r="Q7" s="215">
        <v>13</v>
      </c>
      <c r="R7" s="216">
        <v>24692</v>
      </c>
      <c r="S7" s="217">
        <v>1899.3846153846155</v>
      </c>
      <c r="T7" s="217">
        <v>2346</v>
      </c>
      <c r="U7" s="218">
        <v>1609</v>
      </c>
      <c r="V7" s="139">
        <v>25</v>
      </c>
      <c r="W7" s="140">
        <v>49105</v>
      </c>
      <c r="X7" s="220">
        <v>1964.2</v>
      </c>
      <c r="Y7" s="140">
        <v>2700</v>
      </c>
      <c r="Z7" s="141">
        <v>1570</v>
      </c>
    </row>
    <row r="8" spans="1:26" ht="13.5">
      <c r="A8" s="189" t="s">
        <v>64</v>
      </c>
      <c r="B8" s="207">
        <v>14</v>
      </c>
      <c r="C8" s="208">
        <v>3848</v>
      </c>
      <c r="D8" s="209">
        <v>274.85714285714283</v>
      </c>
      <c r="E8" s="209">
        <v>368</v>
      </c>
      <c r="F8" s="210">
        <v>200</v>
      </c>
      <c r="G8" s="166">
        <v>3</v>
      </c>
      <c r="H8" s="140">
        <v>841</v>
      </c>
      <c r="I8" s="226">
        <v>280.3333333333333</v>
      </c>
      <c r="J8" s="140">
        <v>331</v>
      </c>
      <c r="K8" s="167">
        <v>255</v>
      </c>
      <c r="L8" s="139">
        <v>10</v>
      </c>
      <c r="M8" s="140">
        <v>2733</v>
      </c>
      <c r="N8" s="228">
        <v>273.3</v>
      </c>
      <c r="O8" s="140">
        <v>368</v>
      </c>
      <c r="P8" s="168">
        <v>204</v>
      </c>
      <c r="Q8" s="215">
        <v>14</v>
      </c>
      <c r="R8" s="216">
        <v>4144</v>
      </c>
      <c r="S8" s="217">
        <v>296</v>
      </c>
      <c r="T8" s="217">
        <v>486</v>
      </c>
      <c r="U8" s="218">
        <v>204</v>
      </c>
      <c r="V8" s="139">
        <v>22</v>
      </c>
      <c r="W8" s="140">
        <v>6675</v>
      </c>
      <c r="X8" s="220">
        <v>303.40909090909093</v>
      </c>
      <c r="Y8" s="140">
        <v>481</v>
      </c>
      <c r="Z8" s="141">
        <v>193</v>
      </c>
    </row>
    <row r="9" spans="1:26" ht="13.5">
      <c r="A9" s="189" t="s">
        <v>65</v>
      </c>
      <c r="B9" s="207">
        <v>12</v>
      </c>
      <c r="C9" s="208">
        <v>2801</v>
      </c>
      <c r="D9" s="209">
        <v>233.41666666666666</v>
      </c>
      <c r="E9" s="209">
        <v>280</v>
      </c>
      <c r="F9" s="210">
        <v>205</v>
      </c>
      <c r="G9" s="166">
        <v>3</v>
      </c>
      <c r="H9" s="140">
        <v>679</v>
      </c>
      <c r="I9" s="226">
        <v>226.33333333333334</v>
      </c>
      <c r="J9" s="140">
        <v>270</v>
      </c>
      <c r="K9" s="167">
        <v>204</v>
      </c>
      <c r="L9" s="139">
        <v>10</v>
      </c>
      <c r="M9" s="140">
        <v>2180</v>
      </c>
      <c r="N9" s="228">
        <v>218</v>
      </c>
      <c r="O9" s="140">
        <v>278</v>
      </c>
      <c r="P9" s="168">
        <v>163</v>
      </c>
      <c r="Q9" s="215">
        <v>15</v>
      </c>
      <c r="R9" s="216">
        <v>3309</v>
      </c>
      <c r="S9" s="217">
        <v>220.6</v>
      </c>
      <c r="T9" s="217">
        <v>298</v>
      </c>
      <c r="U9" s="218">
        <v>181</v>
      </c>
      <c r="V9" s="139">
        <v>22</v>
      </c>
      <c r="W9" s="140">
        <v>5021</v>
      </c>
      <c r="X9" s="220">
        <v>228.22727272727272</v>
      </c>
      <c r="Y9" s="140">
        <v>324</v>
      </c>
      <c r="Z9" s="141">
        <v>163</v>
      </c>
    </row>
    <row r="10" spans="1:26" ht="13.5">
      <c r="A10" s="189" t="s">
        <v>51</v>
      </c>
      <c r="B10" s="207">
        <v>15</v>
      </c>
      <c r="C10" s="208">
        <v>3013</v>
      </c>
      <c r="D10" s="209">
        <v>200.86666666666667</v>
      </c>
      <c r="E10" s="209">
        <v>258</v>
      </c>
      <c r="F10" s="210">
        <v>160</v>
      </c>
      <c r="G10" s="166">
        <v>6</v>
      </c>
      <c r="H10" s="140">
        <v>1400</v>
      </c>
      <c r="I10" s="226">
        <v>233.33333333333334</v>
      </c>
      <c r="J10" s="140">
        <v>278</v>
      </c>
      <c r="K10" s="167">
        <v>194</v>
      </c>
      <c r="L10" s="139">
        <v>10</v>
      </c>
      <c r="M10" s="140">
        <v>1916</v>
      </c>
      <c r="N10" s="228">
        <v>191.6</v>
      </c>
      <c r="O10" s="140">
        <v>245</v>
      </c>
      <c r="P10" s="168">
        <v>131</v>
      </c>
      <c r="Q10" s="215">
        <v>15</v>
      </c>
      <c r="R10" s="216">
        <v>2881</v>
      </c>
      <c r="S10" s="217">
        <v>192.06666666666666</v>
      </c>
      <c r="T10" s="217">
        <v>225</v>
      </c>
      <c r="U10" s="218">
        <v>128</v>
      </c>
      <c r="V10" s="139">
        <v>27</v>
      </c>
      <c r="W10" s="140">
        <v>5643</v>
      </c>
      <c r="X10" s="220">
        <v>209</v>
      </c>
      <c r="Y10" s="140">
        <v>321</v>
      </c>
      <c r="Z10" s="141">
        <v>127</v>
      </c>
    </row>
    <row r="11" spans="1:26" ht="13.5">
      <c r="A11" s="189" t="s">
        <v>66</v>
      </c>
      <c r="B11" s="207">
        <v>14</v>
      </c>
      <c r="C11" s="208">
        <v>3703</v>
      </c>
      <c r="D11" s="209">
        <v>264.5</v>
      </c>
      <c r="E11" s="209">
        <v>390</v>
      </c>
      <c r="F11" s="210">
        <v>214</v>
      </c>
      <c r="G11" s="166">
        <v>5</v>
      </c>
      <c r="H11" s="140">
        <v>1585</v>
      </c>
      <c r="I11" s="226">
        <v>317</v>
      </c>
      <c r="J11" s="140">
        <v>385</v>
      </c>
      <c r="K11" s="167">
        <v>255</v>
      </c>
      <c r="L11" s="139">
        <v>10</v>
      </c>
      <c r="M11" s="140">
        <v>2451</v>
      </c>
      <c r="N11" s="228">
        <v>245.1</v>
      </c>
      <c r="O11" s="140">
        <v>306</v>
      </c>
      <c r="P11" s="168">
        <v>205</v>
      </c>
      <c r="Q11" s="215">
        <v>15</v>
      </c>
      <c r="R11" s="216">
        <v>3719</v>
      </c>
      <c r="S11" s="217">
        <v>247.93333333333334</v>
      </c>
      <c r="T11" s="217">
        <v>286</v>
      </c>
      <c r="U11" s="218">
        <v>194</v>
      </c>
      <c r="V11" s="139">
        <v>25</v>
      </c>
      <c r="W11" s="140">
        <v>6974</v>
      </c>
      <c r="X11" s="220">
        <v>278.96</v>
      </c>
      <c r="Y11" s="140">
        <v>455</v>
      </c>
      <c r="Z11" s="141">
        <v>197</v>
      </c>
    </row>
    <row r="12" spans="1:26" ht="13.5">
      <c r="A12" s="189" t="s">
        <v>52</v>
      </c>
      <c r="B12" s="207">
        <v>13</v>
      </c>
      <c r="C12" s="208">
        <v>4909</v>
      </c>
      <c r="D12" s="209">
        <v>377.61538461538464</v>
      </c>
      <c r="E12" s="209">
        <v>538</v>
      </c>
      <c r="F12" s="210">
        <v>300</v>
      </c>
      <c r="G12" s="166">
        <v>4</v>
      </c>
      <c r="H12" s="140">
        <v>1528</v>
      </c>
      <c r="I12" s="226">
        <v>382</v>
      </c>
      <c r="J12" s="140">
        <v>422</v>
      </c>
      <c r="K12" s="167">
        <v>286</v>
      </c>
      <c r="L12" s="139">
        <v>10</v>
      </c>
      <c r="M12" s="140">
        <v>3427</v>
      </c>
      <c r="N12" s="228">
        <v>342.7</v>
      </c>
      <c r="O12" s="140">
        <v>410</v>
      </c>
      <c r="P12" s="168">
        <v>247</v>
      </c>
      <c r="Q12" s="215">
        <v>15</v>
      </c>
      <c r="R12" s="216">
        <v>4764</v>
      </c>
      <c r="S12" s="217">
        <v>317.6</v>
      </c>
      <c r="T12" s="217">
        <v>410</v>
      </c>
      <c r="U12" s="218">
        <v>198</v>
      </c>
      <c r="V12" s="139">
        <v>24</v>
      </c>
      <c r="W12" s="140">
        <v>7975</v>
      </c>
      <c r="X12" s="220">
        <v>332.2916666666667</v>
      </c>
      <c r="Y12" s="140">
        <v>513</v>
      </c>
      <c r="Z12" s="141">
        <v>197</v>
      </c>
    </row>
    <row r="13" spans="1:26" ht="13.5">
      <c r="A13" s="189" t="s">
        <v>67</v>
      </c>
      <c r="B13" s="207">
        <v>14</v>
      </c>
      <c r="C13" s="208">
        <v>3866</v>
      </c>
      <c r="D13" s="209">
        <v>276.14285714285717</v>
      </c>
      <c r="E13" s="209">
        <v>370</v>
      </c>
      <c r="F13" s="210">
        <v>178</v>
      </c>
      <c r="G13" s="166">
        <v>4</v>
      </c>
      <c r="H13" s="140">
        <v>1317</v>
      </c>
      <c r="I13" s="226">
        <v>329.25</v>
      </c>
      <c r="J13" s="140">
        <v>409</v>
      </c>
      <c r="K13" s="167">
        <v>286</v>
      </c>
      <c r="L13" s="139">
        <v>8</v>
      </c>
      <c r="M13" s="140">
        <v>2138</v>
      </c>
      <c r="N13" s="228">
        <v>267.25</v>
      </c>
      <c r="O13" s="140">
        <v>343</v>
      </c>
      <c r="P13" s="168">
        <v>235</v>
      </c>
      <c r="Q13" s="215">
        <v>15</v>
      </c>
      <c r="R13" s="216">
        <v>4013</v>
      </c>
      <c r="S13" s="217">
        <v>267.53333333333336</v>
      </c>
      <c r="T13" s="217">
        <v>300</v>
      </c>
      <c r="U13" s="218">
        <v>158</v>
      </c>
      <c r="V13" s="139">
        <v>23</v>
      </c>
      <c r="W13" s="140">
        <v>6544</v>
      </c>
      <c r="X13" s="220">
        <v>284.5217391304348</v>
      </c>
      <c r="Y13" s="140">
        <v>428</v>
      </c>
      <c r="Z13" s="141">
        <v>197</v>
      </c>
    </row>
    <row r="14" spans="1:26" ht="13.5">
      <c r="A14" s="189" t="s">
        <v>98</v>
      </c>
      <c r="B14" s="207">
        <v>11</v>
      </c>
      <c r="C14" s="208">
        <v>2547</v>
      </c>
      <c r="D14" s="209">
        <v>231.54545454545453</v>
      </c>
      <c r="E14" s="209">
        <v>275</v>
      </c>
      <c r="F14" s="210">
        <v>170</v>
      </c>
      <c r="G14" s="166">
        <v>3</v>
      </c>
      <c r="H14" s="140">
        <v>697</v>
      </c>
      <c r="I14" s="226">
        <v>232.33333333333334</v>
      </c>
      <c r="J14" s="140">
        <v>291</v>
      </c>
      <c r="K14" s="167">
        <v>203</v>
      </c>
      <c r="L14" s="139">
        <v>10</v>
      </c>
      <c r="M14" s="140">
        <v>2277</v>
      </c>
      <c r="N14" s="228">
        <v>227.7</v>
      </c>
      <c r="O14" s="140">
        <v>287</v>
      </c>
      <c r="P14" s="168">
        <v>188</v>
      </c>
      <c r="Q14" s="215">
        <v>15</v>
      </c>
      <c r="R14" s="216">
        <v>3331</v>
      </c>
      <c r="S14" s="217">
        <v>222.06666666666666</v>
      </c>
      <c r="T14" s="217">
        <v>278</v>
      </c>
      <c r="U14" s="218">
        <v>180</v>
      </c>
      <c r="V14" s="139">
        <v>24</v>
      </c>
      <c r="W14" s="140">
        <v>5834</v>
      </c>
      <c r="X14" s="220">
        <v>243.08333333333334</v>
      </c>
      <c r="Y14" s="140">
        <v>396</v>
      </c>
      <c r="Z14" s="141">
        <v>178</v>
      </c>
    </row>
    <row r="15" spans="1:26" ht="13.5">
      <c r="A15" s="189" t="s">
        <v>99</v>
      </c>
      <c r="B15" s="207">
        <v>14</v>
      </c>
      <c r="C15" s="208">
        <v>2214</v>
      </c>
      <c r="D15" s="209">
        <v>158.14285714285714</v>
      </c>
      <c r="E15" s="209">
        <v>250</v>
      </c>
      <c r="F15" s="210">
        <v>88</v>
      </c>
      <c r="G15" s="166">
        <v>4</v>
      </c>
      <c r="H15" s="140">
        <v>706</v>
      </c>
      <c r="I15" s="226">
        <v>176.5</v>
      </c>
      <c r="J15" s="140">
        <v>258</v>
      </c>
      <c r="K15" s="167">
        <v>98</v>
      </c>
      <c r="L15" s="139">
        <v>10</v>
      </c>
      <c r="M15" s="140">
        <v>1271</v>
      </c>
      <c r="N15" s="228">
        <v>127.1</v>
      </c>
      <c r="O15" s="140">
        <v>168</v>
      </c>
      <c r="P15" s="168">
        <v>98</v>
      </c>
      <c r="Q15" s="215">
        <v>15</v>
      </c>
      <c r="R15" s="216">
        <v>2183</v>
      </c>
      <c r="S15" s="217">
        <v>145.53333333333333</v>
      </c>
      <c r="T15" s="217">
        <v>234</v>
      </c>
      <c r="U15" s="218">
        <v>98</v>
      </c>
      <c r="V15" s="139">
        <v>24</v>
      </c>
      <c r="W15" s="140">
        <v>3252</v>
      </c>
      <c r="X15" s="220">
        <v>135.5</v>
      </c>
      <c r="Y15" s="140">
        <v>214</v>
      </c>
      <c r="Z15" s="141">
        <v>77</v>
      </c>
    </row>
    <row r="16" spans="1:26" ht="13.5">
      <c r="A16" s="189" t="s">
        <v>100</v>
      </c>
      <c r="B16" s="207">
        <v>13</v>
      </c>
      <c r="C16" s="208">
        <v>2291</v>
      </c>
      <c r="D16" s="209">
        <v>176.23076923076923</v>
      </c>
      <c r="E16" s="209">
        <v>250</v>
      </c>
      <c r="F16" s="210">
        <v>98</v>
      </c>
      <c r="G16" s="166">
        <v>4</v>
      </c>
      <c r="H16" s="140">
        <v>734</v>
      </c>
      <c r="I16" s="226">
        <v>183.5</v>
      </c>
      <c r="J16" s="140">
        <v>238</v>
      </c>
      <c r="K16" s="167">
        <v>138</v>
      </c>
      <c r="L16" s="139">
        <v>9</v>
      </c>
      <c r="M16" s="140">
        <v>1301</v>
      </c>
      <c r="N16" s="228">
        <v>144.55555555555554</v>
      </c>
      <c r="O16" s="140">
        <v>198</v>
      </c>
      <c r="P16" s="168">
        <v>105</v>
      </c>
      <c r="Q16" s="215">
        <v>15</v>
      </c>
      <c r="R16" s="216">
        <v>2091</v>
      </c>
      <c r="S16" s="217">
        <v>139.4</v>
      </c>
      <c r="T16" s="217">
        <v>213</v>
      </c>
      <c r="U16" s="218">
        <v>64</v>
      </c>
      <c r="V16" s="139">
        <v>23</v>
      </c>
      <c r="W16" s="140">
        <v>3166</v>
      </c>
      <c r="X16" s="220">
        <v>137.65217391304347</v>
      </c>
      <c r="Y16" s="140">
        <v>216</v>
      </c>
      <c r="Z16" s="141">
        <v>85</v>
      </c>
    </row>
    <row r="17" spans="1:26" ht="13.5">
      <c r="A17" s="189" t="s">
        <v>101</v>
      </c>
      <c r="B17" s="207">
        <v>14</v>
      </c>
      <c r="C17" s="208">
        <v>3112</v>
      </c>
      <c r="D17" s="209">
        <v>222.28571428571428</v>
      </c>
      <c r="E17" s="209">
        <v>275</v>
      </c>
      <c r="F17" s="210">
        <v>179</v>
      </c>
      <c r="G17" s="166">
        <v>6</v>
      </c>
      <c r="H17" s="140">
        <v>1344</v>
      </c>
      <c r="I17" s="226">
        <v>224</v>
      </c>
      <c r="J17" s="140">
        <v>262</v>
      </c>
      <c r="K17" s="167">
        <v>183</v>
      </c>
      <c r="L17" s="139">
        <v>10</v>
      </c>
      <c r="M17" s="140">
        <v>1829</v>
      </c>
      <c r="N17" s="228">
        <v>182.9</v>
      </c>
      <c r="O17" s="140">
        <v>236</v>
      </c>
      <c r="P17" s="168">
        <v>152</v>
      </c>
      <c r="Q17" s="215">
        <v>15</v>
      </c>
      <c r="R17" s="216">
        <v>2679</v>
      </c>
      <c r="S17" s="217">
        <v>178.6</v>
      </c>
      <c r="T17" s="217">
        <v>204</v>
      </c>
      <c r="U17" s="218">
        <v>138</v>
      </c>
      <c r="V17" s="139">
        <v>26</v>
      </c>
      <c r="W17" s="140">
        <v>5148</v>
      </c>
      <c r="X17" s="220">
        <v>198</v>
      </c>
      <c r="Y17" s="140">
        <v>302</v>
      </c>
      <c r="Z17" s="141">
        <v>148</v>
      </c>
    </row>
    <row r="18" spans="1:26" ht="13.5">
      <c r="A18" s="189" t="s">
        <v>102</v>
      </c>
      <c r="B18" s="207">
        <v>9</v>
      </c>
      <c r="C18" s="208">
        <v>1328</v>
      </c>
      <c r="D18" s="209">
        <v>147.55555555555554</v>
      </c>
      <c r="E18" s="209">
        <v>190</v>
      </c>
      <c r="F18" s="210">
        <v>127</v>
      </c>
      <c r="G18" s="166">
        <v>6</v>
      </c>
      <c r="H18" s="140">
        <v>1027</v>
      </c>
      <c r="I18" s="226">
        <v>171.16666666666666</v>
      </c>
      <c r="J18" s="140">
        <v>197</v>
      </c>
      <c r="K18" s="167">
        <v>128</v>
      </c>
      <c r="L18" s="139">
        <v>6</v>
      </c>
      <c r="M18" s="140">
        <v>1029</v>
      </c>
      <c r="N18" s="228">
        <v>171.5</v>
      </c>
      <c r="O18" s="140">
        <v>239</v>
      </c>
      <c r="P18" s="168">
        <v>105</v>
      </c>
      <c r="Q18" s="215">
        <v>15</v>
      </c>
      <c r="R18" s="216">
        <v>2750</v>
      </c>
      <c r="S18" s="217">
        <v>183.33333333333334</v>
      </c>
      <c r="T18" s="217">
        <v>227</v>
      </c>
      <c r="U18" s="218">
        <v>128</v>
      </c>
      <c r="V18" s="139">
        <v>11</v>
      </c>
      <c r="W18" s="140">
        <v>1804</v>
      </c>
      <c r="X18" s="220">
        <v>164</v>
      </c>
      <c r="Y18" s="140">
        <v>215</v>
      </c>
      <c r="Z18" s="141">
        <v>116</v>
      </c>
    </row>
    <row r="19" spans="1:26" ht="13.5">
      <c r="A19" s="189" t="s">
        <v>103</v>
      </c>
      <c r="B19" s="207">
        <v>12</v>
      </c>
      <c r="C19" s="208">
        <v>2944</v>
      </c>
      <c r="D19" s="209">
        <v>245.33333333333334</v>
      </c>
      <c r="E19" s="209">
        <v>289</v>
      </c>
      <c r="F19" s="210">
        <v>218</v>
      </c>
      <c r="G19" s="166">
        <v>5</v>
      </c>
      <c r="H19" s="140">
        <v>1297</v>
      </c>
      <c r="I19" s="226">
        <v>259.4</v>
      </c>
      <c r="J19" s="140">
        <v>280</v>
      </c>
      <c r="K19" s="167">
        <v>246</v>
      </c>
      <c r="L19" s="139">
        <v>9</v>
      </c>
      <c r="M19" s="140">
        <v>2023</v>
      </c>
      <c r="N19" s="228">
        <v>224.77777777777777</v>
      </c>
      <c r="O19" s="140">
        <v>267</v>
      </c>
      <c r="P19" s="168">
        <v>178</v>
      </c>
      <c r="Q19" s="215">
        <v>14</v>
      </c>
      <c r="R19" s="216">
        <v>3397</v>
      </c>
      <c r="S19" s="217">
        <v>242.64285714285714</v>
      </c>
      <c r="T19" s="217">
        <v>289</v>
      </c>
      <c r="U19" s="218">
        <v>204</v>
      </c>
      <c r="V19" s="139">
        <v>19</v>
      </c>
      <c r="W19" s="140">
        <v>4383</v>
      </c>
      <c r="X19" s="220">
        <v>230.68421052631578</v>
      </c>
      <c r="Y19" s="140">
        <v>289</v>
      </c>
      <c r="Z19" s="141">
        <v>141</v>
      </c>
    </row>
    <row r="20" spans="1:26" ht="13.5">
      <c r="A20" s="189" t="s">
        <v>104</v>
      </c>
      <c r="B20" s="207">
        <v>13</v>
      </c>
      <c r="C20" s="208">
        <v>1934</v>
      </c>
      <c r="D20" s="209">
        <v>148.76923076923077</v>
      </c>
      <c r="E20" s="209">
        <v>198</v>
      </c>
      <c r="F20" s="210">
        <v>108</v>
      </c>
      <c r="G20" s="166">
        <v>5</v>
      </c>
      <c r="H20" s="140">
        <v>734</v>
      </c>
      <c r="I20" s="226">
        <v>146.8</v>
      </c>
      <c r="J20" s="140">
        <v>178</v>
      </c>
      <c r="K20" s="167">
        <v>130</v>
      </c>
      <c r="L20" s="139">
        <v>9</v>
      </c>
      <c r="M20" s="140">
        <v>1429</v>
      </c>
      <c r="N20" s="228">
        <v>158.77777777777777</v>
      </c>
      <c r="O20" s="140">
        <v>195</v>
      </c>
      <c r="P20" s="168">
        <v>127</v>
      </c>
      <c r="Q20" s="215">
        <v>14</v>
      </c>
      <c r="R20" s="216">
        <v>2083</v>
      </c>
      <c r="S20" s="217">
        <v>148.78571428571428</v>
      </c>
      <c r="T20" s="217">
        <v>213</v>
      </c>
      <c r="U20" s="218">
        <v>116</v>
      </c>
      <c r="V20" s="139">
        <v>22</v>
      </c>
      <c r="W20" s="140">
        <v>3730</v>
      </c>
      <c r="X20" s="220">
        <v>169.54545454545453</v>
      </c>
      <c r="Y20" s="140">
        <v>258</v>
      </c>
      <c r="Z20" s="141">
        <v>127</v>
      </c>
    </row>
    <row r="21" spans="1:26" ht="13.5">
      <c r="A21" s="190" t="s">
        <v>105</v>
      </c>
      <c r="B21" s="207">
        <v>12</v>
      </c>
      <c r="C21" s="208">
        <v>4471</v>
      </c>
      <c r="D21" s="209">
        <v>372.5833333333333</v>
      </c>
      <c r="E21" s="209">
        <v>510</v>
      </c>
      <c r="F21" s="210">
        <v>268</v>
      </c>
      <c r="G21" s="166">
        <v>2</v>
      </c>
      <c r="H21" s="140">
        <v>694</v>
      </c>
      <c r="I21" s="226">
        <v>347</v>
      </c>
      <c r="J21" s="140">
        <v>388</v>
      </c>
      <c r="K21" s="167">
        <v>306</v>
      </c>
      <c r="L21" s="139">
        <v>9</v>
      </c>
      <c r="M21" s="140">
        <v>2871</v>
      </c>
      <c r="N21" s="228">
        <v>319</v>
      </c>
      <c r="O21" s="140">
        <v>461</v>
      </c>
      <c r="P21" s="168">
        <v>183</v>
      </c>
      <c r="Q21" s="215">
        <v>12</v>
      </c>
      <c r="R21" s="216">
        <v>3886</v>
      </c>
      <c r="S21" s="217">
        <v>323.8333333333333</v>
      </c>
      <c r="T21" s="217">
        <v>408</v>
      </c>
      <c r="U21" s="218">
        <v>213</v>
      </c>
      <c r="V21" s="139">
        <v>14</v>
      </c>
      <c r="W21" s="140">
        <v>4617</v>
      </c>
      <c r="X21" s="220">
        <v>329.7857142857143</v>
      </c>
      <c r="Y21" s="140">
        <v>538</v>
      </c>
      <c r="Z21" s="141">
        <v>248</v>
      </c>
    </row>
    <row r="22" spans="1:26" ht="13.5">
      <c r="A22" s="191" t="s">
        <v>106</v>
      </c>
      <c r="B22" s="207">
        <v>14</v>
      </c>
      <c r="C22" s="208">
        <v>3859</v>
      </c>
      <c r="D22" s="209">
        <v>275.64285714285717</v>
      </c>
      <c r="E22" s="209">
        <v>410</v>
      </c>
      <c r="F22" s="210">
        <v>198</v>
      </c>
      <c r="G22" s="166">
        <v>4</v>
      </c>
      <c r="H22" s="140">
        <v>1396</v>
      </c>
      <c r="I22" s="226">
        <v>349</v>
      </c>
      <c r="J22" s="140">
        <v>480</v>
      </c>
      <c r="K22" s="167">
        <v>198</v>
      </c>
      <c r="L22" s="139">
        <v>10</v>
      </c>
      <c r="M22" s="140">
        <v>2281</v>
      </c>
      <c r="N22" s="228">
        <v>228.1</v>
      </c>
      <c r="O22" s="140">
        <v>297</v>
      </c>
      <c r="P22" s="168">
        <v>183</v>
      </c>
      <c r="Q22" s="215">
        <v>15</v>
      </c>
      <c r="R22" s="216">
        <v>3732</v>
      </c>
      <c r="S22" s="217">
        <v>248.8</v>
      </c>
      <c r="T22" s="217">
        <v>375</v>
      </c>
      <c r="U22" s="218">
        <v>184</v>
      </c>
      <c r="V22" s="139">
        <v>23</v>
      </c>
      <c r="W22" s="140">
        <v>6258</v>
      </c>
      <c r="X22" s="220">
        <v>272.0869565217391</v>
      </c>
      <c r="Y22" s="140">
        <v>518</v>
      </c>
      <c r="Z22" s="141">
        <v>187</v>
      </c>
    </row>
    <row r="23" spans="1:26" ht="13.5">
      <c r="A23" s="191" t="s">
        <v>107</v>
      </c>
      <c r="B23" s="207">
        <v>7</v>
      </c>
      <c r="C23" s="208">
        <v>1170</v>
      </c>
      <c r="D23" s="209">
        <v>167.14285714285714</v>
      </c>
      <c r="E23" s="209">
        <v>170</v>
      </c>
      <c r="F23" s="210">
        <v>163</v>
      </c>
      <c r="G23" s="166">
        <v>7</v>
      </c>
      <c r="H23" s="140">
        <v>1209</v>
      </c>
      <c r="I23" s="226">
        <v>172.71428571428572</v>
      </c>
      <c r="J23" s="140">
        <v>180</v>
      </c>
      <c r="K23" s="167">
        <v>166</v>
      </c>
      <c r="L23" s="139">
        <v>9</v>
      </c>
      <c r="M23" s="140">
        <v>1422</v>
      </c>
      <c r="N23" s="228">
        <v>158</v>
      </c>
      <c r="O23" s="140">
        <v>162</v>
      </c>
      <c r="P23" s="168">
        <v>153</v>
      </c>
      <c r="Q23" s="215">
        <v>15</v>
      </c>
      <c r="R23" s="216">
        <v>2355</v>
      </c>
      <c r="S23" s="217">
        <v>157</v>
      </c>
      <c r="T23" s="217">
        <v>163</v>
      </c>
      <c r="U23" s="218">
        <v>154</v>
      </c>
      <c r="V23" s="139">
        <v>25</v>
      </c>
      <c r="W23" s="140">
        <v>4082</v>
      </c>
      <c r="X23" s="220">
        <v>163.28</v>
      </c>
      <c r="Y23" s="140">
        <v>173</v>
      </c>
      <c r="Z23" s="141">
        <v>157</v>
      </c>
    </row>
    <row r="24" spans="1:26" ht="14.25" thickBot="1">
      <c r="A24" s="192" t="s">
        <v>108</v>
      </c>
      <c r="B24" s="197">
        <v>8</v>
      </c>
      <c r="C24" s="198">
        <v>15192</v>
      </c>
      <c r="D24" s="199">
        <v>1899</v>
      </c>
      <c r="E24" s="200">
        <v>2034</v>
      </c>
      <c r="F24" s="201">
        <v>1800</v>
      </c>
      <c r="G24" s="172">
        <v>6</v>
      </c>
      <c r="H24" s="143">
        <v>12673</v>
      </c>
      <c r="I24" s="144">
        <v>2112.1666666666665</v>
      </c>
      <c r="J24" s="143">
        <v>2250</v>
      </c>
      <c r="K24" s="173">
        <v>1980</v>
      </c>
      <c r="L24" s="142">
        <v>9</v>
      </c>
      <c r="M24" s="143">
        <v>16848</v>
      </c>
      <c r="N24" s="144">
        <v>1872</v>
      </c>
      <c r="O24" s="143">
        <v>2034</v>
      </c>
      <c r="P24" s="174">
        <v>1782</v>
      </c>
      <c r="Q24" s="172">
        <v>14</v>
      </c>
      <c r="R24" s="143">
        <v>25326</v>
      </c>
      <c r="S24" s="144">
        <v>1809</v>
      </c>
      <c r="T24" s="143">
        <v>1890</v>
      </c>
      <c r="U24" s="173">
        <v>1692</v>
      </c>
      <c r="V24" s="142">
        <v>22</v>
      </c>
      <c r="W24" s="143">
        <v>41919</v>
      </c>
      <c r="X24" s="144">
        <v>1905</v>
      </c>
      <c r="Y24" s="143">
        <v>2021</v>
      </c>
      <c r="Z24" s="145">
        <v>1764</v>
      </c>
    </row>
    <row r="25" spans="2:28" s="147" customFormat="1" ht="14.25" thickBot="1">
      <c r="B25" s="251" t="s">
        <v>27</v>
      </c>
      <c r="C25" s="251"/>
      <c r="G25" s="251" t="s">
        <v>28</v>
      </c>
      <c r="H25" s="251"/>
      <c r="L25" s="251" t="s">
        <v>29</v>
      </c>
      <c r="M25" s="251"/>
      <c r="Q25" s="252" t="s">
        <v>25</v>
      </c>
      <c r="R25" s="252"/>
      <c r="S25" s="128"/>
      <c r="T25" s="128"/>
      <c r="U25" s="128"/>
      <c r="V25" s="250" t="s">
        <v>31</v>
      </c>
      <c r="W25" s="250"/>
      <c r="AA25" s="10"/>
      <c r="AB25" s="10"/>
    </row>
    <row r="26" spans="1:31" ht="13.5">
      <c r="A26" s="186"/>
      <c r="B26" s="155" t="s">
        <v>70</v>
      </c>
      <c r="C26" s="156" t="s">
        <v>53</v>
      </c>
      <c r="D26" s="156" t="s">
        <v>48</v>
      </c>
      <c r="E26" s="156" t="s">
        <v>55</v>
      </c>
      <c r="F26" s="159" t="s">
        <v>19</v>
      </c>
      <c r="G26" s="155" t="s">
        <v>70</v>
      </c>
      <c r="H26" s="156" t="s">
        <v>53</v>
      </c>
      <c r="I26" s="156" t="s">
        <v>48</v>
      </c>
      <c r="J26" s="156" t="s">
        <v>55</v>
      </c>
      <c r="K26" s="157" t="s">
        <v>19</v>
      </c>
      <c r="L26" s="158" t="s">
        <v>70</v>
      </c>
      <c r="M26" s="156" t="s">
        <v>53</v>
      </c>
      <c r="N26" s="156" t="s">
        <v>48</v>
      </c>
      <c r="O26" s="156" t="s">
        <v>55</v>
      </c>
      <c r="P26" s="159" t="s">
        <v>19</v>
      </c>
      <c r="Q26" s="129" t="s">
        <v>68</v>
      </c>
      <c r="R26" s="130" t="s">
        <v>53</v>
      </c>
      <c r="S26" s="130" t="s">
        <v>48</v>
      </c>
      <c r="T26" s="130" t="s">
        <v>55</v>
      </c>
      <c r="U26" s="194" t="s">
        <v>19</v>
      </c>
      <c r="V26" s="155" t="s">
        <v>71</v>
      </c>
      <c r="W26" s="156" t="s">
        <v>53</v>
      </c>
      <c r="X26" s="156" t="s">
        <v>48</v>
      </c>
      <c r="Y26" s="156" t="s">
        <v>55</v>
      </c>
      <c r="Z26" s="183" t="s">
        <v>19</v>
      </c>
      <c r="AE26" s="10"/>
    </row>
    <row r="27" spans="1:31" ht="14.25" thickBot="1">
      <c r="A27" s="187"/>
      <c r="B27" s="131" t="s">
        <v>69</v>
      </c>
      <c r="C27" s="132" t="s">
        <v>54</v>
      </c>
      <c r="D27" s="132"/>
      <c r="E27" s="133"/>
      <c r="F27" s="162"/>
      <c r="G27" s="131" t="s">
        <v>69</v>
      </c>
      <c r="H27" s="132" t="s">
        <v>54</v>
      </c>
      <c r="I27" s="132"/>
      <c r="J27" s="133"/>
      <c r="K27" s="160"/>
      <c r="L27" s="161" t="s">
        <v>69</v>
      </c>
      <c r="M27" s="132" t="s">
        <v>54</v>
      </c>
      <c r="N27" s="132"/>
      <c r="O27" s="133"/>
      <c r="P27" s="162"/>
      <c r="Q27" s="131" t="s">
        <v>69</v>
      </c>
      <c r="R27" s="132" t="s">
        <v>54</v>
      </c>
      <c r="S27" s="132"/>
      <c r="T27" s="133"/>
      <c r="U27" s="162"/>
      <c r="V27" s="131" t="s">
        <v>69</v>
      </c>
      <c r="W27" s="132" t="s">
        <v>54</v>
      </c>
      <c r="X27" s="132"/>
      <c r="Y27" s="133"/>
      <c r="Z27" s="134"/>
      <c r="AE27" s="10"/>
    </row>
    <row r="28" spans="1:31" ht="14.25" customHeight="1" thickTop="1">
      <c r="A28" s="188" t="s">
        <v>49</v>
      </c>
      <c r="B28" s="175">
        <v>36</v>
      </c>
      <c r="C28" s="176">
        <v>5537</v>
      </c>
      <c r="D28" s="137">
        <v>154</v>
      </c>
      <c r="E28" s="177">
        <v>216</v>
      </c>
      <c r="F28" s="195">
        <v>78</v>
      </c>
      <c r="G28" s="135">
        <v>12</v>
      </c>
      <c r="H28" s="136">
        <v>1809</v>
      </c>
      <c r="I28" s="221">
        <v>150.75</v>
      </c>
      <c r="J28" s="136">
        <v>173</v>
      </c>
      <c r="K28" s="165">
        <v>104</v>
      </c>
      <c r="L28" s="163">
        <v>13</v>
      </c>
      <c r="M28" s="136">
        <v>2043</v>
      </c>
      <c r="N28" s="221">
        <v>157.15384615384616</v>
      </c>
      <c r="O28" s="136">
        <v>173</v>
      </c>
      <c r="P28" s="164">
        <v>145</v>
      </c>
      <c r="Q28" s="135">
        <v>18</v>
      </c>
      <c r="R28" s="136">
        <v>2771</v>
      </c>
      <c r="S28" s="223">
        <v>153.94444444444446</v>
      </c>
      <c r="T28" s="136">
        <v>181</v>
      </c>
      <c r="U28" s="164">
        <v>131</v>
      </c>
      <c r="V28" s="135">
        <v>10</v>
      </c>
      <c r="W28" s="136">
        <v>1542</v>
      </c>
      <c r="X28" s="221">
        <v>154.2</v>
      </c>
      <c r="Y28" s="136">
        <v>172</v>
      </c>
      <c r="Z28" s="164">
        <v>138</v>
      </c>
      <c r="AE28" s="10"/>
    </row>
    <row r="29" spans="1:31" ht="13.5" customHeight="1">
      <c r="A29" s="189" t="s">
        <v>50</v>
      </c>
      <c r="B29" s="178">
        <v>35</v>
      </c>
      <c r="C29" s="179">
        <v>65232</v>
      </c>
      <c r="D29" s="117">
        <v>1864</v>
      </c>
      <c r="E29" s="180">
        <v>2450</v>
      </c>
      <c r="F29" s="196">
        <v>1491</v>
      </c>
      <c r="G29" s="139">
        <v>12</v>
      </c>
      <c r="H29" s="140">
        <v>22905</v>
      </c>
      <c r="I29" s="222">
        <v>1908.75</v>
      </c>
      <c r="J29" s="140">
        <v>2354</v>
      </c>
      <c r="K29" s="168">
        <v>1566</v>
      </c>
      <c r="L29" s="166">
        <v>13</v>
      </c>
      <c r="M29" s="140">
        <v>24947</v>
      </c>
      <c r="N29" s="222">
        <v>1919</v>
      </c>
      <c r="O29" s="140">
        <v>2463</v>
      </c>
      <c r="P29" s="167">
        <v>1598</v>
      </c>
      <c r="Q29" s="139">
        <v>19</v>
      </c>
      <c r="R29" s="140">
        <v>34224</v>
      </c>
      <c r="S29" s="224">
        <v>1801.2631578947369</v>
      </c>
      <c r="T29" s="140">
        <v>3066</v>
      </c>
      <c r="U29" s="167">
        <v>213</v>
      </c>
      <c r="V29" s="139">
        <v>10</v>
      </c>
      <c r="W29" s="140">
        <v>19534</v>
      </c>
      <c r="X29" s="222">
        <v>1953.4</v>
      </c>
      <c r="Y29" s="140">
        <v>2172</v>
      </c>
      <c r="Z29" s="167">
        <v>1710</v>
      </c>
      <c r="AE29" s="10"/>
    </row>
    <row r="30" spans="1:31" ht="13.5" customHeight="1">
      <c r="A30" s="189" t="s">
        <v>64</v>
      </c>
      <c r="B30" s="178">
        <v>36</v>
      </c>
      <c r="C30" s="179">
        <v>10351</v>
      </c>
      <c r="D30" s="117">
        <v>288</v>
      </c>
      <c r="E30" s="180">
        <v>358</v>
      </c>
      <c r="F30" s="196">
        <v>159</v>
      </c>
      <c r="G30" s="139">
        <v>12</v>
      </c>
      <c r="H30" s="140">
        <v>3491</v>
      </c>
      <c r="I30" s="222">
        <v>290.9166666666667</v>
      </c>
      <c r="J30" s="140">
        <v>340</v>
      </c>
      <c r="K30" s="168">
        <v>192</v>
      </c>
      <c r="L30" s="166">
        <v>13</v>
      </c>
      <c r="M30" s="140">
        <v>3919</v>
      </c>
      <c r="N30" s="222">
        <v>301.46153846153845</v>
      </c>
      <c r="O30" s="140">
        <v>368</v>
      </c>
      <c r="P30" s="167">
        <v>255</v>
      </c>
      <c r="Q30" s="139">
        <v>17</v>
      </c>
      <c r="R30" s="140">
        <v>4645</v>
      </c>
      <c r="S30" s="224">
        <v>273.2352941176471</v>
      </c>
      <c r="T30" s="140">
        <v>410</v>
      </c>
      <c r="U30" s="167">
        <v>214</v>
      </c>
      <c r="V30" s="139">
        <v>10</v>
      </c>
      <c r="W30" s="140">
        <v>2840</v>
      </c>
      <c r="X30" s="222">
        <v>284</v>
      </c>
      <c r="Y30" s="140">
        <v>368</v>
      </c>
      <c r="Z30" s="167">
        <v>198</v>
      </c>
      <c r="AE30" s="10"/>
    </row>
    <row r="31" spans="1:31" ht="13.5" customHeight="1">
      <c r="A31" s="189" t="s">
        <v>65</v>
      </c>
      <c r="B31" s="178">
        <v>34</v>
      </c>
      <c r="C31" s="179">
        <v>7248</v>
      </c>
      <c r="D31" s="117">
        <v>213</v>
      </c>
      <c r="E31" s="180">
        <v>286</v>
      </c>
      <c r="F31" s="196">
        <v>160</v>
      </c>
      <c r="G31" s="139">
        <v>12</v>
      </c>
      <c r="H31" s="140">
        <v>2494</v>
      </c>
      <c r="I31" s="222">
        <v>207.83333333333334</v>
      </c>
      <c r="J31" s="140">
        <v>278</v>
      </c>
      <c r="K31" s="168">
        <v>159</v>
      </c>
      <c r="L31" s="166">
        <v>13</v>
      </c>
      <c r="M31" s="140">
        <v>2815</v>
      </c>
      <c r="N31" s="222">
        <v>216.53846153846155</v>
      </c>
      <c r="O31" s="140">
        <v>246</v>
      </c>
      <c r="P31" s="167">
        <v>194</v>
      </c>
      <c r="Q31" s="139">
        <v>20</v>
      </c>
      <c r="R31" s="140">
        <v>4500</v>
      </c>
      <c r="S31" s="224">
        <v>225</v>
      </c>
      <c r="T31" s="140">
        <v>306</v>
      </c>
      <c r="U31" s="167">
        <v>181</v>
      </c>
      <c r="V31" s="139">
        <v>9</v>
      </c>
      <c r="W31" s="140">
        <v>1875</v>
      </c>
      <c r="X31" s="222">
        <v>208.33333333333334</v>
      </c>
      <c r="Y31" s="140">
        <v>246</v>
      </c>
      <c r="Z31" s="167">
        <v>149</v>
      </c>
      <c r="AE31" s="10"/>
    </row>
    <row r="32" spans="1:31" ht="13.5" customHeight="1">
      <c r="A32" s="189" t="s">
        <v>51</v>
      </c>
      <c r="B32" s="178">
        <v>39</v>
      </c>
      <c r="C32" s="179">
        <v>7623</v>
      </c>
      <c r="D32" s="117">
        <v>195</v>
      </c>
      <c r="E32" s="180">
        <v>307</v>
      </c>
      <c r="F32" s="196">
        <v>127</v>
      </c>
      <c r="G32" s="139">
        <v>12</v>
      </c>
      <c r="H32" s="140">
        <v>2338</v>
      </c>
      <c r="I32" s="222">
        <v>194.83333333333334</v>
      </c>
      <c r="J32" s="140">
        <v>224</v>
      </c>
      <c r="K32" s="168">
        <v>149</v>
      </c>
      <c r="L32" s="166">
        <v>13</v>
      </c>
      <c r="M32" s="140">
        <v>2279</v>
      </c>
      <c r="N32" s="222">
        <v>175.30769230769232</v>
      </c>
      <c r="O32" s="140">
        <v>224</v>
      </c>
      <c r="P32" s="167">
        <v>105</v>
      </c>
      <c r="Q32" s="139">
        <v>18</v>
      </c>
      <c r="R32" s="140">
        <v>3409</v>
      </c>
      <c r="S32" s="224">
        <v>189.38888888888889</v>
      </c>
      <c r="T32" s="140">
        <v>224</v>
      </c>
      <c r="U32" s="167">
        <v>131</v>
      </c>
      <c r="V32" s="139">
        <v>10</v>
      </c>
      <c r="W32" s="140">
        <v>1864</v>
      </c>
      <c r="X32" s="222">
        <v>186.4</v>
      </c>
      <c r="Y32" s="140">
        <v>208</v>
      </c>
      <c r="Z32" s="167">
        <v>127</v>
      </c>
      <c r="AE32" s="10"/>
    </row>
    <row r="33" spans="1:31" ht="13.5" customHeight="1">
      <c r="A33" s="189" t="s">
        <v>66</v>
      </c>
      <c r="B33" s="178">
        <v>36</v>
      </c>
      <c r="C33" s="179">
        <v>9056</v>
      </c>
      <c r="D33" s="117">
        <v>252</v>
      </c>
      <c r="E33" s="180">
        <v>409</v>
      </c>
      <c r="F33" s="196">
        <v>141</v>
      </c>
      <c r="G33" s="139">
        <v>12</v>
      </c>
      <c r="H33" s="140">
        <v>3036</v>
      </c>
      <c r="I33" s="222">
        <v>253</v>
      </c>
      <c r="J33" s="140">
        <v>306</v>
      </c>
      <c r="K33" s="168">
        <v>199</v>
      </c>
      <c r="L33" s="166">
        <v>12</v>
      </c>
      <c r="M33" s="140">
        <v>2932</v>
      </c>
      <c r="N33" s="222">
        <v>244.33333333333334</v>
      </c>
      <c r="O33" s="140">
        <v>267</v>
      </c>
      <c r="P33" s="167">
        <v>198</v>
      </c>
      <c r="Q33" s="139">
        <v>19</v>
      </c>
      <c r="R33" s="140">
        <v>4795</v>
      </c>
      <c r="S33" s="224">
        <v>252.3684210526316</v>
      </c>
      <c r="T33" s="140">
        <v>306</v>
      </c>
      <c r="U33" s="167">
        <v>194</v>
      </c>
      <c r="V33" s="139">
        <v>10</v>
      </c>
      <c r="W33" s="140">
        <v>2496</v>
      </c>
      <c r="X33" s="222">
        <v>249.6</v>
      </c>
      <c r="Y33" s="140">
        <v>354</v>
      </c>
      <c r="Z33" s="167">
        <v>188</v>
      </c>
      <c r="AE33" s="10"/>
    </row>
    <row r="34" spans="1:31" ht="13.5" customHeight="1">
      <c r="A34" s="189" t="s">
        <v>52</v>
      </c>
      <c r="B34" s="178">
        <v>37</v>
      </c>
      <c r="C34" s="179">
        <v>11337</v>
      </c>
      <c r="D34" s="117">
        <v>306</v>
      </c>
      <c r="E34" s="180">
        <v>410</v>
      </c>
      <c r="F34" s="196">
        <v>197</v>
      </c>
      <c r="G34" s="139">
        <v>12</v>
      </c>
      <c r="H34" s="140">
        <v>3494</v>
      </c>
      <c r="I34" s="222">
        <v>291.1666666666667</v>
      </c>
      <c r="J34" s="140">
        <v>344</v>
      </c>
      <c r="K34" s="168">
        <v>214</v>
      </c>
      <c r="L34" s="166">
        <v>13</v>
      </c>
      <c r="M34" s="140">
        <v>4033</v>
      </c>
      <c r="N34" s="222">
        <v>310.2307692307692</v>
      </c>
      <c r="O34" s="140">
        <v>410</v>
      </c>
      <c r="P34" s="167">
        <v>267</v>
      </c>
      <c r="Q34" s="139">
        <v>20</v>
      </c>
      <c r="R34" s="140">
        <v>6952</v>
      </c>
      <c r="S34" s="224">
        <v>347.6</v>
      </c>
      <c r="T34" s="140">
        <v>462</v>
      </c>
      <c r="U34" s="167">
        <v>254</v>
      </c>
      <c r="V34" s="139">
        <v>10</v>
      </c>
      <c r="W34" s="140">
        <v>3017</v>
      </c>
      <c r="X34" s="222">
        <v>301.7</v>
      </c>
      <c r="Y34" s="140">
        <v>429</v>
      </c>
      <c r="Z34" s="167">
        <v>197</v>
      </c>
      <c r="AE34" s="10"/>
    </row>
    <row r="35" spans="1:31" ht="13.5" customHeight="1">
      <c r="A35" s="189" t="s">
        <v>67</v>
      </c>
      <c r="B35" s="178">
        <v>33</v>
      </c>
      <c r="C35" s="179">
        <v>8772</v>
      </c>
      <c r="D35" s="117">
        <v>266</v>
      </c>
      <c r="E35" s="180">
        <v>378</v>
      </c>
      <c r="F35" s="196">
        <v>182</v>
      </c>
      <c r="G35" s="139">
        <v>12</v>
      </c>
      <c r="H35" s="140">
        <v>3321</v>
      </c>
      <c r="I35" s="222">
        <v>276.75</v>
      </c>
      <c r="J35" s="140">
        <v>312</v>
      </c>
      <c r="K35" s="168">
        <v>195</v>
      </c>
      <c r="L35" s="166">
        <v>12</v>
      </c>
      <c r="M35" s="140">
        <v>3031</v>
      </c>
      <c r="N35" s="222">
        <v>252.58333333333334</v>
      </c>
      <c r="O35" s="140">
        <v>379</v>
      </c>
      <c r="P35" s="167">
        <v>182</v>
      </c>
      <c r="Q35" s="139">
        <v>18</v>
      </c>
      <c r="R35" s="140">
        <v>4981</v>
      </c>
      <c r="S35" s="224">
        <v>276.72222222222223</v>
      </c>
      <c r="T35" s="140">
        <v>386</v>
      </c>
      <c r="U35" s="167">
        <v>214</v>
      </c>
      <c r="V35" s="139">
        <v>9</v>
      </c>
      <c r="W35" s="140">
        <v>2321</v>
      </c>
      <c r="X35" s="222">
        <v>257.8888888888889</v>
      </c>
      <c r="Y35" s="140">
        <v>286</v>
      </c>
      <c r="Z35" s="167">
        <v>192</v>
      </c>
      <c r="AE35" s="10"/>
    </row>
    <row r="36" spans="1:31" ht="13.5" customHeight="1">
      <c r="A36" s="189" t="s">
        <v>98</v>
      </c>
      <c r="B36" s="178">
        <v>37</v>
      </c>
      <c r="C36" s="179">
        <v>8488</v>
      </c>
      <c r="D36" s="117">
        <v>229</v>
      </c>
      <c r="E36" s="180">
        <v>328</v>
      </c>
      <c r="F36" s="196">
        <v>165</v>
      </c>
      <c r="G36" s="139">
        <v>12</v>
      </c>
      <c r="H36" s="140">
        <v>2777</v>
      </c>
      <c r="I36" s="222">
        <v>231.41666666666666</v>
      </c>
      <c r="J36" s="140">
        <v>286</v>
      </c>
      <c r="K36" s="168">
        <v>193</v>
      </c>
      <c r="L36" s="166">
        <v>12</v>
      </c>
      <c r="M36" s="140">
        <v>2474</v>
      </c>
      <c r="N36" s="222">
        <v>206.16666666666666</v>
      </c>
      <c r="O36" s="140">
        <v>243</v>
      </c>
      <c r="P36" s="167">
        <v>105</v>
      </c>
      <c r="Q36" s="139">
        <v>19</v>
      </c>
      <c r="R36" s="140">
        <v>4495</v>
      </c>
      <c r="S36" s="224">
        <v>236.57894736842104</v>
      </c>
      <c r="T36" s="140">
        <v>286</v>
      </c>
      <c r="U36" s="167">
        <v>203</v>
      </c>
      <c r="V36" s="139">
        <v>9</v>
      </c>
      <c r="W36" s="140">
        <v>1836</v>
      </c>
      <c r="X36" s="222">
        <v>204</v>
      </c>
      <c r="Y36" s="140">
        <v>235</v>
      </c>
      <c r="Z36" s="167">
        <v>190</v>
      </c>
      <c r="AE36" s="10"/>
    </row>
    <row r="37" spans="1:31" ht="13.5" customHeight="1">
      <c r="A37" s="189" t="s">
        <v>99</v>
      </c>
      <c r="B37" s="178">
        <v>39</v>
      </c>
      <c r="C37" s="179">
        <v>4724</v>
      </c>
      <c r="D37" s="117">
        <v>121</v>
      </c>
      <c r="E37" s="180">
        <v>295</v>
      </c>
      <c r="F37" s="196">
        <v>59</v>
      </c>
      <c r="G37" s="139">
        <v>12</v>
      </c>
      <c r="H37" s="140">
        <v>1689</v>
      </c>
      <c r="I37" s="222">
        <v>140.75</v>
      </c>
      <c r="J37" s="140">
        <v>214</v>
      </c>
      <c r="K37" s="168">
        <v>104</v>
      </c>
      <c r="L37" s="166">
        <v>13</v>
      </c>
      <c r="M37" s="140">
        <v>1490</v>
      </c>
      <c r="N37" s="222">
        <v>114.61538461538461</v>
      </c>
      <c r="O37" s="140">
        <v>170</v>
      </c>
      <c r="P37" s="167">
        <v>83</v>
      </c>
      <c r="Q37" s="139">
        <v>19</v>
      </c>
      <c r="R37" s="140">
        <v>2716</v>
      </c>
      <c r="S37" s="224">
        <v>142.94736842105263</v>
      </c>
      <c r="T37" s="140">
        <v>213</v>
      </c>
      <c r="U37" s="167">
        <v>97</v>
      </c>
      <c r="V37" s="139">
        <v>10</v>
      </c>
      <c r="W37" s="140">
        <v>1130</v>
      </c>
      <c r="X37" s="222">
        <v>113</v>
      </c>
      <c r="Y37" s="140">
        <v>150</v>
      </c>
      <c r="Z37" s="167">
        <v>81</v>
      </c>
      <c r="AE37" s="10"/>
    </row>
    <row r="38" spans="1:31" ht="13.5" customHeight="1">
      <c r="A38" s="189" t="s">
        <v>100</v>
      </c>
      <c r="B38" s="178">
        <v>39</v>
      </c>
      <c r="C38" s="179">
        <v>4824</v>
      </c>
      <c r="D38" s="117">
        <v>124</v>
      </c>
      <c r="E38" s="180">
        <v>250</v>
      </c>
      <c r="F38" s="196">
        <v>57</v>
      </c>
      <c r="G38" s="139">
        <v>12</v>
      </c>
      <c r="H38" s="140">
        <v>1660</v>
      </c>
      <c r="I38" s="222">
        <v>138.33333333333334</v>
      </c>
      <c r="J38" s="140">
        <v>171</v>
      </c>
      <c r="K38" s="168">
        <v>93</v>
      </c>
      <c r="L38" s="166">
        <v>13</v>
      </c>
      <c r="M38" s="140">
        <v>1675</v>
      </c>
      <c r="N38" s="222">
        <v>128.84615384615384</v>
      </c>
      <c r="O38" s="140">
        <v>214</v>
      </c>
      <c r="P38" s="167">
        <v>78</v>
      </c>
      <c r="Q38" s="139">
        <v>18</v>
      </c>
      <c r="R38" s="140">
        <v>2466</v>
      </c>
      <c r="S38" s="224">
        <v>137</v>
      </c>
      <c r="T38" s="140">
        <v>213</v>
      </c>
      <c r="U38" s="167">
        <v>97</v>
      </c>
      <c r="V38" s="139">
        <v>10</v>
      </c>
      <c r="W38" s="140">
        <v>1135</v>
      </c>
      <c r="X38" s="222">
        <v>113.5</v>
      </c>
      <c r="Y38" s="140">
        <v>150</v>
      </c>
      <c r="Z38" s="167">
        <v>81</v>
      </c>
      <c r="AE38" s="10"/>
    </row>
    <row r="39" spans="1:31" ht="13.5" customHeight="1">
      <c r="A39" s="189" t="s">
        <v>101</v>
      </c>
      <c r="B39" s="178">
        <v>38</v>
      </c>
      <c r="C39" s="179">
        <v>6966</v>
      </c>
      <c r="D39" s="117">
        <v>183</v>
      </c>
      <c r="E39" s="180">
        <v>236</v>
      </c>
      <c r="F39" s="196">
        <v>135</v>
      </c>
      <c r="G39" s="139">
        <v>12</v>
      </c>
      <c r="H39" s="140">
        <v>2152</v>
      </c>
      <c r="I39" s="222">
        <v>179.33333333333334</v>
      </c>
      <c r="J39" s="140">
        <v>193</v>
      </c>
      <c r="K39" s="168">
        <v>162</v>
      </c>
      <c r="L39" s="166">
        <v>13</v>
      </c>
      <c r="M39" s="140">
        <v>2337</v>
      </c>
      <c r="N39" s="222">
        <v>179.76923076923077</v>
      </c>
      <c r="O39" s="140">
        <v>198</v>
      </c>
      <c r="P39" s="167">
        <v>159</v>
      </c>
      <c r="Q39" s="139">
        <v>20</v>
      </c>
      <c r="R39" s="140">
        <v>3670</v>
      </c>
      <c r="S39" s="224">
        <v>183.5</v>
      </c>
      <c r="T39" s="140">
        <v>270</v>
      </c>
      <c r="U39" s="167">
        <v>152</v>
      </c>
      <c r="V39" s="139">
        <v>10</v>
      </c>
      <c r="W39" s="140">
        <v>1807</v>
      </c>
      <c r="X39" s="222">
        <v>180.7</v>
      </c>
      <c r="Y39" s="140">
        <v>235</v>
      </c>
      <c r="Z39" s="167">
        <v>149</v>
      </c>
      <c r="AE39" s="10"/>
    </row>
    <row r="40" spans="1:31" ht="13.5" customHeight="1">
      <c r="A40" s="189" t="s">
        <v>102</v>
      </c>
      <c r="B40" s="178">
        <v>35</v>
      </c>
      <c r="C40" s="179">
        <v>5682</v>
      </c>
      <c r="D40" s="117">
        <v>162</v>
      </c>
      <c r="E40" s="180">
        <v>227</v>
      </c>
      <c r="F40" s="196">
        <v>97</v>
      </c>
      <c r="G40" s="139">
        <v>12</v>
      </c>
      <c r="H40" s="140">
        <v>1739</v>
      </c>
      <c r="I40" s="222">
        <v>144.91666666666666</v>
      </c>
      <c r="J40" s="140">
        <v>192</v>
      </c>
      <c r="K40" s="168">
        <v>95</v>
      </c>
      <c r="L40" s="166">
        <v>13</v>
      </c>
      <c r="M40" s="140">
        <v>1992</v>
      </c>
      <c r="N40" s="222">
        <v>153.23076923076923</v>
      </c>
      <c r="O40" s="140">
        <v>224</v>
      </c>
      <c r="P40" s="167">
        <v>96</v>
      </c>
      <c r="Q40" s="139">
        <v>14</v>
      </c>
      <c r="R40" s="140">
        <v>2549</v>
      </c>
      <c r="S40" s="224">
        <v>182.07142857142858</v>
      </c>
      <c r="T40" s="140">
        <v>235</v>
      </c>
      <c r="U40" s="167">
        <v>118</v>
      </c>
      <c r="V40" s="139">
        <v>10</v>
      </c>
      <c r="W40" s="140">
        <v>1606</v>
      </c>
      <c r="X40" s="222">
        <v>160.6</v>
      </c>
      <c r="Y40" s="140">
        <v>229</v>
      </c>
      <c r="Z40" s="167">
        <v>106</v>
      </c>
      <c r="AE40" s="10"/>
    </row>
    <row r="41" spans="1:31" ht="13.5" customHeight="1">
      <c r="A41" s="189" t="s">
        <v>103</v>
      </c>
      <c r="B41" s="178">
        <v>34</v>
      </c>
      <c r="C41" s="179">
        <v>7313</v>
      </c>
      <c r="D41" s="117">
        <v>215</v>
      </c>
      <c r="E41" s="180">
        <v>279</v>
      </c>
      <c r="F41" s="196">
        <v>152</v>
      </c>
      <c r="G41" s="139">
        <v>12</v>
      </c>
      <c r="H41" s="140">
        <v>2617</v>
      </c>
      <c r="I41" s="222">
        <v>218.08333333333334</v>
      </c>
      <c r="J41" s="140">
        <v>289</v>
      </c>
      <c r="K41" s="168">
        <v>152</v>
      </c>
      <c r="L41" s="166">
        <v>13</v>
      </c>
      <c r="M41" s="140">
        <v>2749</v>
      </c>
      <c r="N41" s="222">
        <v>211.46153846153845</v>
      </c>
      <c r="O41" s="140">
        <v>279</v>
      </c>
      <c r="P41" s="167">
        <v>106</v>
      </c>
      <c r="Q41" s="139">
        <v>15</v>
      </c>
      <c r="R41" s="140">
        <v>3470</v>
      </c>
      <c r="S41" s="224">
        <v>231.33333333333334</v>
      </c>
      <c r="T41" s="140">
        <v>279</v>
      </c>
      <c r="U41" s="167">
        <v>183</v>
      </c>
      <c r="V41" s="139">
        <v>9</v>
      </c>
      <c r="W41" s="140">
        <v>2050</v>
      </c>
      <c r="X41" s="222">
        <v>227.77777777777777</v>
      </c>
      <c r="Y41" s="140">
        <v>278</v>
      </c>
      <c r="Z41" s="167">
        <v>182</v>
      </c>
      <c r="AE41" s="10"/>
    </row>
    <row r="42" spans="1:31" ht="13.5" customHeight="1">
      <c r="A42" s="189" t="s">
        <v>104</v>
      </c>
      <c r="B42" s="178">
        <v>34</v>
      </c>
      <c r="C42" s="179">
        <v>5428</v>
      </c>
      <c r="D42" s="117">
        <v>160</v>
      </c>
      <c r="E42" s="180">
        <v>286</v>
      </c>
      <c r="F42" s="196">
        <v>105</v>
      </c>
      <c r="G42" s="139">
        <v>12</v>
      </c>
      <c r="H42" s="140">
        <v>1982</v>
      </c>
      <c r="I42" s="222">
        <v>165.16666666666666</v>
      </c>
      <c r="J42" s="140">
        <v>218</v>
      </c>
      <c r="K42" s="168">
        <v>130</v>
      </c>
      <c r="L42" s="166">
        <v>13</v>
      </c>
      <c r="M42" s="140">
        <v>2215</v>
      </c>
      <c r="N42" s="222">
        <v>170.3846153846154</v>
      </c>
      <c r="O42" s="140">
        <v>246</v>
      </c>
      <c r="P42" s="167">
        <v>127</v>
      </c>
      <c r="Q42" s="139">
        <v>19</v>
      </c>
      <c r="R42" s="140">
        <v>2842</v>
      </c>
      <c r="S42" s="224">
        <v>149.57894736842104</v>
      </c>
      <c r="T42" s="140">
        <v>194</v>
      </c>
      <c r="U42" s="167">
        <v>106</v>
      </c>
      <c r="V42" s="139">
        <v>10</v>
      </c>
      <c r="W42" s="140">
        <v>1467</v>
      </c>
      <c r="X42" s="222">
        <v>146.7</v>
      </c>
      <c r="Y42" s="140">
        <v>194</v>
      </c>
      <c r="Z42" s="167">
        <v>105</v>
      </c>
      <c r="AE42" s="10"/>
    </row>
    <row r="43" spans="1:31" ht="13.5" customHeight="1">
      <c r="A43" s="190" t="s">
        <v>105</v>
      </c>
      <c r="B43" s="178">
        <v>27</v>
      </c>
      <c r="C43" s="179">
        <v>9202</v>
      </c>
      <c r="D43" s="117">
        <v>341</v>
      </c>
      <c r="E43" s="180">
        <v>510</v>
      </c>
      <c r="F43" s="196">
        <v>197</v>
      </c>
      <c r="G43" s="139">
        <v>11</v>
      </c>
      <c r="H43" s="140">
        <v>3358</v>
      </c>
      <c r="I43" s="222">
        <v>305.27272727272725</v>
      </c>
      <c r="J43" s="140">
        <v>410</v>
      </c>
      <c r="K43" s="168">
        <v>214</v>
      </c>
      <c r="L43" s="166">
        <v>8</v>
      </c>
      <c r="M43" s="140">
        <v>2689</v>
      </c>
      <c r="N43" s="222">
        <v>336.125</v>
      </c>
      <c r="O43" s="140">
        <v>410</v>
      </c>
      <c r="P43" s="167">
        <v>246</v>
      </c>
      <c r="Q43" s="139">
        <v>11</v>
      </c>
      <c r="R43" s="140">
        <v>3456</v>
      </c>
      <c r="S43" s="224">
        <v>314.1818181818182</v>
      </c>
      <c r="T43" s="140">
        <v>388</v>
      </c>
      <c r="U43" s="167">
        <v>203</v>
      </c>
      <c r="V43" s="139">
        <v>8</v>
      </c>
      <c r="W43" s="140">
        <v>2328</v>
      </c>
      <c r="X43" s="222">
        <v>291</v>
      </c>
      <c r="Y43" s="140">
        <v>347</v>
      </c>
      <c r="Z43" s="167">
        <v>192</v>
      </c>
      <c r="AE43" s="10"/>
    </row>
    <row r="44" spans="1:31" ht="13.5" customHeight="1">
      <c r="A44" s="191" t="s">
        <v>106</v>
      </c>
      <c r="B44" s="178">
        <v>34</v>
      </c>
      <c r="C44" s="179">
        <v>8964</v>
      </c>
      <c r="D44" s="117">
        <v>264</v>
      </c>
      <c r="E44" s="180">
        <v>375</v>
      </c>
      <c r="F44" s="196">
        <v>187</v>
      </c>
      <c r="G44" s="139">
        <v>12</v>
      </c>
      <c r="H44" s="140">
        <v>3079</v>
      </c>
      <c r="I44" s="222">
        <v>256.5833333333333</v>
      </c>
      <c r="J44" s="140">
        <v>321</v>
      </c>
      <c r="K44" s="168">
        <v>208</v>
      </c>
      <c r="L44" s="166">
        <v>12</v>
      </c>
      <c r="M44" s="140">
        <v>2905</v>
      </c>
      <c r="N44" s="222">
        <v>242.08333333333334</v>
      </c>
      <c r="O44" s="140">
        <v>297</v>
      </c>
      <c r="P44" s="167">
        <v>198</v>
      </c>
      <c r="Q44" s="139">
        <v>19</v>
      </c>
      <c r="R44" s="140">
        <v>4557</v>
      </c>
      <c r="S44" s="224">
        <v>239.8421052631579</v>
      </c>
      <c r="T44" s="140">
        <v>429</v>
      </c>
      <c r="U44" s="167">
        <v>194</v>
      </c>
      <c r="V44" s="139">
        <v>9</v>
      </c>
      <c r="W44" s="140">
        <v>2075</v>
      </c>
      <c r="X44" s="222">
        <v>230.55555555555554</v>
      </c>
      <c r="Y44" s="140">
        <v>318</v>
      </c>
      <c r="Z44" s="167">
        <v>192</v>
      </c>
      <c r="AE44" s="10"/>
    </row>
    <row r="45" spans="1:31" ht="13.5" customHeight="1">
      <c r="A45" s="191" t="s">
        <v>107</v>
      </c>
      <c r="B45" s="178">
        <v>39</v>
      </c>
      <c r="C45" s="179">
        <v>6109</v>
      </c>
      <c r="D45" s="117">
        <v>157</v>
      </c>
      <c r="E45" s="180">
        <v>167</v>
      </c>
      <c r="F45" s="196">
        <v>146</v>
      </c>
      <c r="G45" s="139">
        <v>11</v>
      </c>
      <c r="H45" s="140">
        <v>1733</v>
      </c>
      <c r="I45" s="222">
        <v>157.54545454545453</v>
      </c>
      <c r="J45" s="140">
        <v>162</v>
      </c>
      <c r="K45" s="168">
        <v>153</v>
      </c>
      <c r="L45" s="166">
        <v>13</v>
      </c>
      <c r="M45" s="140">
        <v>2085</v>
      </c>
      <c r="N45" s="222">
        <v>160.3846153846154</v>
      </c>
      <c r="O45" s="140">
        <v>170</v>
      </c>
      <c r="P45" s="167">
        <v>157</v>
      </c>
      <c r="Q45" s="139">
        <v>19</v>
      </c>
      <c r="R45" s="140">
        <v>2994</v>
      </c>
      <c r="S45" s="224">
        <v>157.57894736842104</v>
      </c>
      <c r="T45" s="140">
        <v>164</v>
      </c>
      <c r="U45" s="167">
        <v>152</v>
      </c>
      <c r="V45" s="139">
        <v>10</v>
      </c>
      <c r="W45" s="140">
        <v>1592</v>
      </c>
      <c r="X45" s="222">
        <v>159.2</v>
      </c>
      <c r="Y45" s="140">
        <v>171</v>
      </c>
      <c r="Z45" s="167">
        <v>154</v>
      </c>
      <c r="AE45" s="10"/>
    </row>
    <row r="46" spans="1:31" ht="14.25" customHeight="1" thickBot="1">
      <c r="A46" s="192" t="s">
        <v>108</v>
      </c>
      <c r="B46" s="169">
        <v>36</v>
      </c>
      <c r="C46" s="170">
        <v>67658</v>
      </c>
      <c r="D46" s="144">
        <v>1879</v>
      </c>
      <c r="E46" s="171">
        <v>2088</v>
      </c>
      <c r="F46" s="181">
        <v>1764</v>
      </c>
      <c r="G46" s="142">
        <v>11</v>
      </c>
      <c r="H46" s="143">
        <v>20430</v>
      </c>
      <c r="I46" s="144">
        <v>1857.2727272727273</v>
      </c>
      <c r="J46" s="143">
        <v>1944</v>
      </c>
      <c r="K46" s="174">
        <v>1764</v>
      </c>
      <c r="L46" s="172">
        <v>13</v>
      </c>
      <c r="M46" s="143">
        <v>25362</v>
      </c>
      <c r="N46" s="144">
        <v>1950.923076923077</v>
      </c>
      <c r="O46" s="143">
        <v>2394</v>
      </c>
      <c r="P46" s="173">
        <v>1800</v>
      </c>
      <c r="Q46" s="142">
        <v>19</v>
      </c>
      <c r="R46" s="143">
        <v>35870</v>
      </c>
      <c r="S46" s="144">
        <v>1887</v>
      </c>
      <c r="T46" s="143">
        <v>2041</v>
      </c>
      <c r="U46" s="173">
        <v>1746</v>
      </c>
      <c r="V46" s="202">
        <v>10</v>
      </c>
      <c r="W46" s="170">
        <v>18459</v>
      </c>
      <c r="X46" s="144">
        <v>1845</v>
      </c>
      <c r="Y46" s="171">
        <v>2097</v>
      </c>
      <c r="Z46" s="193">
        <v>1746</v>
      </c>
      <c r="AE46" s="10"/>
    </row>
    <row r="47" spans="2:28" s="147" customFormat="1" ht="14.25" customHeight="1" thickBot="1">
      <c r="B47" s="250" t="s">
        <v>32</v>
      </c>
      <c r="C47" s="250"/>
      <c r="W47" s="10"/>
      <c r="X47" s="10"/>
      <c r="Y47" s="10"/>
      <c r="Z47" s="150"/>
      <c r="AA47" s="10"/>
      <c r="AB47" s="10"/>
    </row>
    <row r="48" spans="1:31" ht="13.5" customHeight="1">
      <c r="A48" s="186"/>
      <c r="B48" s="158" t="s">
        <v>70</v>
      </c>
      <c r="C48" s="182" t="s">
        <v>53</v>
      </c>
      <c r="D48" s="156" t="s">
        <v>48</v>
      </c>
      <c r="E48" s="156" t="s">
        <v>55</v>
      </c>
      <c r="F48" s="183" t="s">
        <v>19</v>
      </c>
      <c r="Z48" s="150"/>
      <c r="AE48" s="10"/>
    </row>
    <row r="49" spans="1:31" ht="14.25" customHeight="1" thickBot="1">
      <c r="A49" s="187"/>
      <c r="B49" s="161" t="s">
        <v>69</v>
      </c>
      <c r="C49" s="184" t="s">
        <v>54</v>
      </c>
      <c r="D49" s="132"/>
      <c r="E49" s="133"/>
      <c r="F49" s="134"/>
      <c r="Z49" s="150"/>
      <c r="AE49" s="10"/>
    </row>
    <row r="50" spans="1:31" ht="14.25" customHeight="1" thickTop="1">
      <c r="A50" s="188" t="s">
        <v>49</v>
      </c>
      <c r="B50" s="163">
        <v>26</v>
      </c>
      <c r="C50" s="135">
        <v>4057</v>
      </c>
      <c r="D50" s="137">
        <v>156</v>
      </c>
      <c r="E50" s="136">
        <v>192</v>
      </c>
      <c r="F50" s="138">
        <v>100</v>
      </c>
      <c r="Z50" s="150"/>
      <c r="AE50" s="10"/>
    </row>
    <row r="51" spans="1:31" ht="13.5" customHeight="1">
      <c r="A51" s="189" t="s">
        <v>50</v>
      </c>
      <c r="B51" s="166">
        <v>28</v>
      </c>
      <c r="C51" s="139">
        <v>54512</v>
      </c>
      <c r="D51" s="117">
        <v>1947</v>
      </c>
      <c r="E51" s="140">
        <v>3758</v>
      </c>
      <c r="F51" s="141">
        <v>1490</v>
      </c>
      <c r="Z51" s="150"/>
      <c r="AE51" s="10"/>
    </row>
    <row r="52" spans="1:31" ht="13.5" customHeight="1">
      <c r="A52" s="189" t="s">
        <v>64</v>
      </c>
      <c r="B52" s="166">
        <v>28</v>
      </c>
      <c r="C52" s="139">
        <v>8406</v>
      </c>
      <c r="D52" s="117">
        <v>300</v>
      </c>
      <c r="E52" s="140">
        <v>368</v>
      </c>
      <c r="F52" s="141">
        <v>203</v>
      </c>
      <c r="Z52" s="150"/>
      <c r="AE52" s="10"/>
    </row>
    <row r="53" spans="1:31" ht="13.5" customHeight="1">
      <c r="A53" s="189" t="s">
        <v>65</v>
      </c>
      <c r="B53" s="166">
        <v>27</v>
      </c>
      <c r="C53" s="139">
        <v>6244</v>
      </c>
      <c r="D53" s="117">
        <v>231</v>
      </c>
      <c r="E53" s="140">
        <v>306</v>
      </c>
      <c r="F53" s="141">
        <v>181</v>
      </c>
      <c r="Z53" s="150"/>
      <c r="AE53" s="10"/>
    </row>
    <row r="54" spans="1:31" ht="13.5" customHeight="1">
      <c r="A54" s="189" t="s">
        <v>51</v>
      </c>
      <c r="B54" s="166">
        <v>27</v>
      </c>
      <c r="C54" s="139">
        <v>5349</v>
      </c>
      <c r="D54" s="117">
        <v>198</v>
      </c>
      <c r="E54" s="140">
        <v>257</v>
      </c>
      <c r="F54" s="141">
        <v>127</v>
      </c>
      <c r="Z54" s="150"/>
      <c r="AE54" s="10"/>
    </row>
    <row r="55" spans="1:31" ht="13.5" customHeight="1">
      <c r="A55" s="189" t="s">
        <v>66</v>
      </c>
      <c r="B55" s="166">
        <v>28</v>
      </c>
      <c r="C55" s="139">
        <v>7691</v>
      </c>
      <c r="D55" s="117">
        <v>275</v>
      </c>
      <c r="E55" s="140">
        <v>400</v>
      </c>
      <c r="F55" s="141">
        <v>197</v>
      </c>
      <c r="Z55" s="150"/>
      <c r="AE55" s="10"/>
    </row>
    <row r="56" spans="1:31" ht="13.5" customHeight="1">
      <c r="A56" s="189" t="s">
        <v>52</v>
      </c>
      <c r="B56" s="166">
        <v>28</v>
      </c>
      <c r="C56" s="139">
        <v>8178</v>
      </c>
      <c r="D56" s="117">
        <v>292</v>
      </c>
      <c r="E56" s="140">
        <v>410</v>
      </c>
      <c r="F56" s="141">
        <v>197</v>
      </c>
      <c r="Z56" s="150"/>
      <c r="AE56" s="10"/>
    </row>
    <row r="57" spans="1:31" ht="13.5" customHeight="1">
      <c r="A57" s="189" t="s">
        <v>67</v>
      </c>
      <c r="B57" s="166">
        <v>25</v>
      </c>
      <c r="C57" s="139">
        <v>6800</v>
      </c>
      <c r="D57" s="117">
        <v>272</v>
      </c>
      <c r="E57" s="140">
        <v>368</v>
      </c>
      <c r="F57" s="141">
        <v>172</v>
      </c>
      <c r="Z57" s="150"/>
      <c r="AE57" s="10"/>
    </row>
    <row r="58" spans="1:31" ht="13.5" customHeight="1">
      <c r="A58" s="189" t="s">
        <v>98</v>
      </c>
      <c r="B58" s="166">
        <v>28</v>
      </c>
      <c r="C58" s="139">
        <v>5963</v>
      </c>
      <c r="D58" s="117">
        <v>213</v>
      </c>
      <c r="E58" s="140">
        <v>285</v>
      </c>
      <c r="F58" s="141">
        <v>190</v>
      </c>
      <c r="Z58" s="150"/>
      <c r="AE58" s="10"/>
    </row>
    <row r="59" spans="1:31" ht="13.5" customHeight="1">
      <c r="A59" s="189" t="s">
        <v>99</v>
      </c>
      <c r="B59" s="166">
        <v>28</v>
      </c>
      <c r="C59" s="139">
        <v>3606</v>
      </c>
      <c r="D59" s="117">
        <v>129</v>
      </c>
      <c r="E59" s="140">
        <v>213</v>
      </c>
      <c r="F59" s="141">
        <v>95</v>
      </c>
      <c r="Z59" s="150"/>
      <c r="AE59" s="10"/>
    </row>
    <row r="60" spans="1:31" ht="13.5" customHeight="1">
      <c r="A60" s="189" t="s">
        <v>100</v>
      </c>
      <c r="B60" s="166">
        <v>28</v>
      </c>
      <c r="C60" s="139">
        <v>3414</v>
      </c>
      <c r="D60" s="117">
        <v>122</v>
      </c>
      <c r="E60" s="140">
        <v>178</v>
      </c>
      <c r="F60" s="141">
        <v>85</v>
      </c>
      <c r="Z60" s="150"/>
      <c r="AE60" s="10"/>
    </row>
    <row r="61" spans="1:31" ht="13.5" customHeight="1">
      <c r="A61" s="189" t="s">
        <v>101</v>
      </c>
      <c r="B61" s="166">
        <v>26</v>
      </c>
      <c r="C61" s="139">
        <v>4641</v>
      </c>
      <c r="D61" s="117">
        <v>179</v>
      </c>
      <c r="E61" s="140">
        <v>235</v>
      </c>
      <c r="F61" s="141">
        <v>162</v>
      </c>
      <c r="Z61" s="150"/>
      <c r="AE61" s="10"/>
    </row>
    <row r="62" spans="1:31" ht="13.5" customHeight="1">
      <c r="A62" s="189" t="s">
        <v>102</v>
      </c>
      <c r="B62" s="166">
        <v>27</v>
      </c>
      <c r="C62" s="139">
        <v>4509</v>
      </c>
      <c r="D62" s="117">
        <v>167</v>
      </c>
      <c r="E62" s="140">
        <v>240</v>
      </c>
      <c r="F62" s="141">
        <v>108</v>
      </c>
      <c r="Z62" s="150"/>
      <c r="AE62" s="10"/>
    </row>
    <row r="63" spans="1:31" ht="13.5" customHeight="1">
      <c r="A63" s="189" t="s">
        <v>103</v>
      </c>
      <c r="B63" s="166">
        <v>28</v>
      </c>
      <c r="C63" s="139">
        <v>6338</v>
      </c>
      <c r="D63" s="117">
        <v>226</v>
      </c>
      <c r="E63" s="140">
        <v>289</v>
      </c>
      <c r="F63" s="141">
        <v>181</v>
      </c>
      <c r="Z63" s="150"/>
      <c r="AE63" s="10"/>
    </row>
    <row r="64" spans="1:31" ht="13.5">
      <c r="A64" s="189" t="s">
        <v>104</v>
      </c>
      <c r="B64" s="166">
        <v>27</v>
      </c>
      <c r="C64" s="139">
        <v>4224</v>
      </c>
      <c r="D64" s="117">
        <v>156</v>
      </c>
      <c r="E64" s="140">
        <v>213</v>
      </c>
      <c r="F64" s="141">
        <v>127</v>
      </c>
      <c r="Z64" s="150"/>
      <c r="AE64" s="10"/>
    </row>
    <row r="65" spans="1:31" ht="13.5" customHeight="1">
      <c r="A65" s="190" t="s">
        <v>105</v>
      </c>
      <c r="B65" s="166">
        <v>20</v>
      </c>
      <c r="C65" s="139">
        <v>6280</v>
      </c>
      <c r="D65" s="117">
        <v>314</v>
      </c>
      <c r="E65" s="140">
        <v>429</v>
      </c>
      <c r="F65" s="141">
        <v>197</v>
      </c>
      <c r="Z65" s="150"/>
      <c r="AE65" s="10"/>
    </row>
    <row r="66" spans="1:31" ht="13.5">
      <c r="A66" s="191" t="s">
        <v>106</v>
      </c>
      <c r="B66" s="166">
        <v>25</v>
      </c>
      <c r="C66" s="139">
        <v>6538</v>
      </c>
      <c r="D66" s="117">
        <v>262</v>
      </c>
      <c r="E66" s="140">
        <v>462</v>
      </c>
      <c r="F66" s="141">
        <v>187</v>
      </c>
      <c r="Z66" s="150"/>
      <c r="AE66" s="10"/>
    </row>
    <row r="67" spans="1:31" ht="13.5">
      <c r="A67" s="191" t="s">
        <v>107</v>
      </c>
      <c r="B67" s="166">
        <v>27</v>
      </c>
      <c r="C67" s="139">
        <v>4201</v>
      </c>
      <c r="D67" s="117">
        <v>156</v>
      </c>
      <c r="E67" s="140">
        <v>167</v>
      </c>
      <c r="F67" s="141">
        <v>147</v>
      </c>
      <c r="Z67" s="150"/>
      <c r="AE67" s="10"/>
    </row>
    <row r="68" spans="1:31" ht="14.25" thickBot="1">
      <c r="A68" s="192" t="s">
        <v>108</v>
      </c>
      <c r="B68" s="172">
        <v>28</v>
      </c>
      <c r="C68" s="142">
        <v>52479</v>
      </c>
      <c r="D68" s="144">
        <v>1874</v>
      </c>
      <c r="E68" s="143">
        <v>2358</v>
      </c>
      <c r="F68" s="145">
        <v>1746</v>
      </c>
      <c r="Z68" s="150"/>
      <c r="AE68" s="10"/>
    </row>
  </sheetData>
  <sheetProtection/>
  <mergeCells count="11">
    <mergeCell ref="Q3:R3"/>
    <mergeCell ref="B47:C47"/>
    <mergeCell ref="V3:W3"/>
    <mergeCell ref="B25:C25"/>
    <mergeCell ref="G25:H25"/>
    <mergeCell ref="L25:M25"/>
    <mergeCell ref="Q25:R25"/>
    <mergeCell ref="B3:C3"/>
    <mergeCell ref="G3:H3"/>
    <mergeCell ref="L3:M3"/>
    <mergeCell ref="V25:W25"/>
  </mergeCells>
  <printOptions/>
  <pageMargins left="0.39" right="0.2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00085130</cp:lastModifiedBy>
  <cp:lastPrinted>2014-11-19T06:33:53Z</cp:lastPrinted>
  <dcterms:created xsi:type="dcterms:W3CDTF">1998-09-04T05:26:42Z</dcterms:created>
  <dcterms:modified xsi:type="dcterms:W3CDTF">2014-11-21T02:09:37Z</dcterms:modified>
  <cp:category/>
  <cp:version/>
  <cp:contentType/>
  <cp:contentStatus/>
</cp:coreProperties>
</file>