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10" yWindow="60" windowWidth="9210" windowHeight="7440" tabRatio="601" activeTab="1"/>
  </bookViews>
  <sheets>
    <sheet name="結果表" sheetId="1" r:id="rId1"/>
    <sheet name="集計表" sheetId="2" r:id="rId2"/>
  </sheets>
  <definedNames>
    <definedName name="ＡＡ">'集計表'!#REF!</definedName>
    <definedName name="_xlnm.Print_Area" localSheetId="0">'結果表'!$A$1:$G$24</definedName>
    <definedName name="_xlnm.Print_Area" localSheetId="1">'集計表'!$A$1:$CI$22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<sst xmlns="http://schemas.openxmlformats.org/spreadsheetml/2006/main" count="182" uniqueCount="78">
  <si>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</si>
  <si>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</si>
  <si>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</si>
  <si>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</si>
  <si>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</si>
  <si>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</si>
  <si>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</si>
  <si>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</si>
  <si>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</si>
  <si>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ヨーグルト</t>
  </si>
  <si>
    <t>豚肉</t>
  </si>
  <si>
    <t xml:space="preserve"> </t>
  </si>
  <si>
    <t>牛乳</t>
  </si>
  <si>
    <t>鶏卵</t>
  </si>
  <si>
    <t>台所用洗剤</t>
  </si>
  <si>
    <t>洗濯用洗剤</t>
  </si>
  <si>
    <t>ティッシュﾍﾟｰﾊﾟｰ</t>
  </si>
  <si>
    <t>灯油(店頭）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</si>
  <si>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</si>
  <si>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</si>
  <si>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</si>
  <si>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</si>
  <si>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</si>
  <si>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</si>
  <si>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</si>
  <si>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</si>
  <si>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</si>
  <si>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</si>
  <si>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</si>
  <si>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</si>
  <si>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</si>
  <si>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</si>
  <si>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</si>
  <si>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</si>
  <si>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</si>
  <si>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</si>
  <si>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</si>
  <si>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磐田市</t>
  </si>
  <si>
    <t>浜松市</t>
  </si>
  <si>
    <t>西部計</t>
  </si>
  <si>
    <t>県計</t>
  </si>
  <si>
    <t>今月平均</t>
  </si>
  <si>
    <t>前月平均</t>
  </si>
  <si>
    <t>対前月比</t>
  </si>
  <si>
    <t>前年同月</t>
  </si>
  <si>
    <t>対前年</t>
  </si>
  <si>
    <t>価格</t>
  </si>
  <si>
    <t>同月比</t>
  </si>
  <si>
    <t>ガソリン</t>
  </si>
  <si>
    <t>県計</t>
  </si>
  <si>
    <t>ガソリン</t>
  </si>
  <si>
    <t>県下主要生活物資価格調査結果</t>
  </si>
  <si>
    <t>灯油(店頭)は10月～3月に実施</t>
  </si>
  <si>
    <t>(3/3)</t>
  </si>
  <si>
    <t>(2/3)</t>
  </si>
  <si>
    <t>(1/3)</t>
  </si>
  <si>
    <t>(円)</t>
  </si>
  <si>
    <t>(%)</t>
  </si>
  <si>
    <t>※灯油(店頭)は10月～3月に実施</t>
  </si>
  <si>
    <t>5kg</t>
  </si>
  <si>
    <t>1kg</t>
  </si>
  <si>
    <t>1斤</t>
  </si>
  <si>
    <t>450g</t>
  </si>
  <si>
    <t>1L</t>
  </si>
  <si>
    <t>1.5kg</t>
  </si>
  <si>
    <t>500g</t>
  </si>
  <si>
    <t>1000mL</t>
  </si>
  <si>
    <t>100g</t>
  </si>
  <si>
    <t>10個</t>
  </si>
  <si>
    <t>1.2又は1.1kg</t>
  </si>
  <si>
    <t>260又は270g</t>
  </si>
  <si>
    <t>5箱セット</t>
  </si>
  <si>
    <t>18L</t>
  </si>
  <si>
    <t>対象品目</t>
  </si>
  <si>
    <t>調査単位</t>
  </si>
  <si>
    <t>確認欄</t>
  </si>
  <si>
    <t>平成19年11月</t>
  </si>
  <si>
    <t>（H19）11月県下主要生活物資価格調査集計表（総合計）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</si>
</sst>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</numFmts>
  <fonts count="11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6"/>
      <name val="標準明朝"/>
      <family val="1"/>
    </font>
    <font>
      <sz val="18"/>
      <color indexed="8"/>
      <name val="標準明朝"/>
      <family val="1"/>
    </font>
    <font>
      <sz val="18"/>
      <name val="標準明朝"/>
      <family val="1"/>
    </font>
    <font>
      <sz val="12"/>
      <color indexed="8"/>
      <name val="標準明朝"/>
      <family val="1"/>
    </font>
    <font>
      <sz val="11"/>
      <color indexed="10"/>
      <name val="標準明朝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56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 style="medium">
        <color indexed="12"/>
      </right>
      <top>
        <color indexed="63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5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4" fillId="0" borderId="1" xfId="0" applyFont="1" applyBorder="1" applyAlignment="1" applyProtection="1">
      <alignment vertical="top"/>
      <protection locked="0"/>
    </xf>
    <xf numFmtId="0" fontId="8" fillId="0" borderId="0" xfId="0" applyFont="1" applyAlignment="1" applyProtection="1">
      <alignment/>
      <protection/>
    </xf>
    <xf numFmtId="191" fontId="8" fillId="0" borderId="0" xfId="0" applyNumberFormat="1" applyFont="1" applyAlignment="1" applyProtection="1">
      <alignment/>
      <protection/>
    </xf>
    <xf numFmtId="0" fontId="4" fillId="0" borderId="1" xfId="0" applyFont="1" applyFill="1" applyBorder="1" applyAlignment="1" applyProtection="1">
      <alignment vertical="top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191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2" xfId="0" applyFont="1" applyFill="1" applyBorder="1" applyAlignment="1" applyProtection="1">
      <alignment horizontal="center" vertical="top"/>
      <protection/>
    </xf>
    <xf numFmtId="0" fontId="4" fillId="0" borderId="3" xfId="0" applyFont="1" applyFill="1" applyBorder="1" applyAlignment="1" applyProtection="1">
      <alignment vertical="top"/>
      <protection/>
    </xf>
    <xf numFmtId="0" fontId="0" fillId="0" borderId="4" xfId="0" applyFill="1" applyBorder="1" applyAlignment="1" applyProtection="1">
      <alignment vertical="top"/>
      <protection/>
    </xf>
    <xf numFmtId="0" fontId="4" fillId="0" borderId="5" xfId="0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0" fontId="4" fillId="0" borderId="6" xfId="0" applyFont="1" applyFill="1" applyBorder="1" applyAlignment="1" applyProtection="1">
      <alignment vertical="top"/>
      <protection/>
    </xf>
    <xf numFmtId="0" fontId="4" fillId="0" borderId="7" xfId="0" applyFont="1" applyFill="1" applyBorder="1" applyAlignment="1" applyProtection="1">
      <alignment vertical="top"/>
      <protection/>
    </xf>
    <xf numFmtId="0" fontId="4" fillId="0" borderId="8" xfId="0" applyFont="1" applyFill="1" applyBorder="1" applyAlignment="1" applyProtection="1">
      <alignment vertical="top"/>
      <protection/>
    </xf>
    <xf numFmtId="0" fontId="4" fillId="0" borderId="9" xfId="0" applyFont="1" applyFill="1" applyBorder="1" applyAlignment="1" applyProtection="1">
      <alignment vertical="top"/>
      <protection/>
    </xf>
    <xf numFmtId="0" fontId="4" fillId="0" borderId="4" xfId="0" applyFont="1" applyFill="1" applyBorder="1" applyAlignment="1" applyProtection="1">
      <alignment vertical="top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 applyProtection="1">
      <alignment vertical="center"/>
      <protection/>
    </xf>
    <xf numFmtId="191" fontId="6" fillId="2" borderId="0" xfId="0" applyNumberFormat="1" applyFont="1" applyFill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6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vertical="top"/>
      <protection/>
    </xf>
    <xf numFmtId="176" fontId="4" fillId="0" borderId="14" xfId="0" applyNumberFormat="1" applyFont="1" applyFill="1" applyBorder="1" applyAlignment="1" applyProtection="1">
      <alignment vertical="top"/>
      <protection/>
    </xf>
    <xf numFmtId="0" fontId="4" fillId="0" borderId="15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Border="1" applyAlignment="1" applyProtection="1">
      <alignment vertical="top"/>
      <protection/>
    </xf>
    <xf numFmtId="0" fontId="0" fillId="0" borderId="3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4" fillId="0" borderId="14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0" fontId="4" fillId="0" borderId="15" xfId="0" applyFont="1" applyBorder="1" applyAlignment="1" applyProtection="1">
      <alignment vertical="top"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4" fillId="0" borderId="6" xfId="0" applyFont="1" applyBorder="1" applyAlignment="1" applyProtection="1">
      <alignment horizontal="center" vertical="top"/>
      <protection/>
    </xf>
    <xf numFmtId="176" fontId="4" fillId="0" borderId="6" xfId="0" applyNumberFormat="1" applyFont="1" applyBorder="1" applyAlignment="1" applyProtection="1">
      <alignment vertical="top"/>
      <protection/>
    </xf>
    <xf numFmtId="0" fontId="4" fillId="0" borderId="1" xfId="0" applyFont="1" applyBorder="1" applyAlignment="1" applyProtection="1">
      <alignment vertical="top"/>
      <protection/>
    </xf>
    <xf numFmtId="0" fontId="4" fillId="0" borderId="6" xfId="0" applyFont="1" applyBorder="1" applyAlignment="1" applyProtection="1">
      <alignment vertical="top"/>
      <protection/>
    </xf>
    <xf numFmtId="0" fontId="4" fillId="0" borderId="16" xfId="0" applyFont="1" applyBorder="1" applyAlignment="1" applyProtection="1">
      <alignment vertical="top"/>
      <protection/>
    </xf>
    <xf numFmtId="0" fontId="0" fillId="0" borderId="6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76" fontId="4" fillId="0" borderId="7" xfId="0" applyNumberFormat="1" applyFont="1" applyBorder="1" applyAlignment="1" applyProtection="1">
      <alignment vertical="top"/>
      <protection/>
    </xf>
    <xf numFmtId="176" fontId="4" fillId="0" borderId="8" xfId="0" applyNumberFormat="1" applyFont="1" applyBorder="1" applyAlignment="1" applyProtection="1">
      <alignment vertical="top"/>
      <protection/>
    </xf>
    <xf numFmtId="176" fontId="4" fillId="0" borderId="9" xfId="0" applyNumberFormat="1" applyFont="1" applyBorder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4" fillId="0" borderId="14" xfId="0" applyFont="1" applyBorder="1" applyAlignment="1" applyProtection="1">
      <alignment horizontal="center" vertical="top"/>
      <protection/>
    </xf>
    <xf numFmtId="0" fontId="4" fillId="0" borderId="3" xfId="0" applyFont="1" applyBorder="1" applyAlignment="1" applyProtection="1">
      <alignment horizontal="center" vertical="top"/>
      <protection/>
    </xf>
    <xf numFmtId="0" fontId="4" fillId="0" borderId="2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4" fillId="0" borderId="19" xfId="0" applyFont="1" applyBorder="1" applyAlignment="1" applyProtection="1">
      <alignment vertical="top"/>
      <protection/>
    </xf>
    <xf numFmtId="0" fontId="4" fillId="0" borderId="20" xfId="0" applyFont="1" applyBorder="1" applyAlignment="1" applyProtection="1">
      <alignment vertical="top"/>
      <protection/>
    </xf>
    <xf numFmtId="176" fontId="9" fillId="3" borderId="21" xfId="0" applyNumberFormat="1" applyFont="1" applyFill="1" applyBorder="1" applyAlignment="1" applyProtection="1">
      <alignment vertical="center"/>
      <protection locked="0"/>
    </xf>
    <xf numFmtId="176" fontId="9" fillId="3" borderId="22" xfId="0" applyNumberFormat="1" applyFont="1" applyFill="1" applyBorder="1" applyAlignment="1" applyProtection="1">
      <alignment vertical="center"/>
      <protection locked="0"/>
    </xf>
    <xf numFmtId="176" fontId="9" fillId="0" borderId="22" xfId="0" applyNumberFormat="1" applyFont="1" applyFill="1" applyBorder="1" applyAlignment="1" applyProtection="1">
      <alignment vertical="center"/>
      <protection/>
    </xf>
    <xf numFmtId="176" fontId="9" fillId="3" borderId="23" xfId="0" applyNumberFormat="1" applyFont="1" applyFill="1" applyBorder="1" applyAlignment="1" applyProtection="1">
      <alignment vertical="center"/>
      <protection locked="0"/>
    </xf>
    <xf numFmtId="0" fontId="9" fillId="3" borderId="0" xfId="0" applyFont="1" applyFill="1" applyBorder="1" applyAlignment="1" applyProtection="1">
      <alignment vertical="center"/>
      <protection locked="0"/>
    </xf>
    <xf numFmtId="176" fontId="9" fillId="3" borderId="24" xfId="0" applyNumberFormat="1" applyFont="1" applyFill="1" applyBorder="1" applyAlignment="1" applyProtection="1">
      <alignment vertical="center"/>
      <protection locked="0"/>
    </xf>
    <xf numFmtId="176" fontId="9" fillId="3" borderId="25" xfId="0" applyNumberFormat="1" applyFont="1" applyFill="1" applyBorder="1" applyAlignment="1" applyProtection="1">
      <alignment vertical="center"/>
      <protection locked="0"/>
    </xf>
    <xf numFmtId="176" fontId="9" fillId="0" borderId="25" xfId="0" applyNumberFormat="1" applyFont="1" applyFill="1" applyBorder="1" applyAlignment="1" applyProtection="1">
      <alignment vertical="center"/>
      <protection/>
    </xf>
    <xf numFmtId="176" fontId="9" fillId="3" borderId="26" xfId="0" applyNumberFormat="1" applyFont="1" applyFill="1" applyBorder="1" applyAlignment="1" applyProtection="1">
      <alignment vertical="center"/>
      <protection locked="0"/>
    </xf>
    <xf numFmtId="176" fontId="9" fillId="0" borderId="27" xfId="0" applyNumberFormat="1" applyFont="1" applyFill="1" applyBorder="1" applyAlignment="1" applyProtection="1">
      <alignment vertical="center"/>
      <protection/>
    </xf>
    <xf numFmtId="176" fontId="9" fillId="0" borderId="28" xfId="0" applyNumberFormat="1" applyFont="1" applyFill="1" applyBorder="1" applyAlignment="1" applyProtection="1">
      <alignment vertical="center"/>
      <protection/>
    </xf>
    <xf numFmtId="176" fontId="9" fillId="0" borderId="29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176" fontId="9" fillId="3" borderId="30" xfId="0" applyNumberFormat="1" applyFont="1" applyFill="1" applyBorder="1" applyAlignment="1" applyProtection="1">
      <alignment vertical="center"/>
      <protection locked="0"/>
    </xf>
    <xf numFmtId="176" fontId="9" fillId="3" borderId="31" xfId="0" applyNumberFormat="1" applyFont="1" applyFill="1" applyBorder="1" applyAlignment="1" applyProtection="1">
      <alignment vertical="center"/>
      <protection locked="0"/>
    </xf>
    <xf numFmtId="176" fontId="9" fillId="3" borderId="32" xfId="0" applyNumberFormat="1" applyFont="1" applyFill="1" applyBorder="1" applyAlignment="1" applyProtection="1">
      <alignment vertical="center"/>
      <protection locked="0"/>
    </xf>
    <xf numFmtId="176" fontId="9" fillId="0" borderId="32" xfId="0" applyNumberFormat="1" applyFont="1" applyFill="1" applyBorder="1" applyAlignment="1" applyProtection="1">
      <alignment vertical="center"/>
      <protection/>
    </xf>
    <xf numFmtId="176" fontId="9" fillId="0" borderId="7" xfId="0" applyNumberFormat="1" applyFont="1" applyFill="1" applyBorder="1" applyAlignment="1" applyProtection="1">
      <alignment vertical="center"/>
      <protection/>
    </xf>
    <xf numFmtId="176" fontId="9" fillId="0" borderId="8" xfId="0" applyNumberFormat="1" applyFont="1" applyFill="1" applyBorder="1" applyAlignment="1" applyProtection="1">
      <alignment vertical="center"/>
      <protection/>
    </xf>
    <xf numFmtId="176" fontId="9" fillId="0" borderId="9" xfId="0" applyNumberFormat="1" applyFont="1" applyFill="1" applyBorder="1" applyAlignment="1" applyProtection="1">
      <alignment vertical="center"/>
      <protection/>
    </xf>
    <xf numFmtId="190" fontId="9" fillId="0" borderId="6" xfId="0" applyNumberFormat="1" applyFont="1" applyBorder="1" applyAlignment="1" applyProtection="1">
      <alignment vertical="top"/>
      <protection/>
    </xf>
    <xf numFmtId="190" fontId="9" fillId="0" borderId="18" xfId="0" applyNumberFormat="1" applyFont="1" applyBorder="1" applyAlignment="1" applyProtection="1">
      <alignment vertical="top"/>
      <protection/>
    </xf>
    <xf numFmtId="190" fontId="9" fillId="0" borderId="33" xfId="0" applyNumberFormat="1" applyFont="1" applyBorder="1" applyAlignment="1" applyProtection="1">
      <alignment vertical="top"/>
      <protection/>
    </xf>
    <xf numFmtId="190" fontId="9" fillId="0" borderId="33" xfId="0" applyNumberFormat="1" applyFont="1" applyBorder="1" applyAlignment="1" applyProtection="1">
      <alignment horizontal="right" vertical="top"/>
      <protection/>
    </xf>
    <xf numFmtId="190" fontId="9" fillId="3" borderId="6" xfId="0" applyNumberFormat="1" applyFont="1" applyFill="1" applyBorder="1" applyAlignment="1" applyProtection="1">
      <alignment vertical="top"/>
      <protection locked="0"/>
    </xf>
    <xf numFmtId="190" fontId="9" fillId="3" borderId="33" xfId="0" applyNumberFormat="1" applyFont="1" applyFill="1" applyBorder="1" applyAlignment="1" applyProtection="1">
      <alignment vertical="top"/>
      <protection locked="0"/>
    </xf>
    <xf numFmtId="190" fontId="9" fillId="3" borderId="33" xfId="0" applyNumberFormat="1" applyFont="1" applyFill="1" applyBorder="1" applyAlignment="1" applyProtection="1">
      <alignment horizontal="right" vertical="top"/>
      <protection locked="0"/>
    </xf>
    <xf numFmtId="190" fontId="10" fillId="0" borderId="34" xfId="0" applyNumberFormat="1" applyFont="1" applyBorder="1" applyAlignment="1" applyProtection="1">
      <alignment/>
      <protection/>
    </xf>
    <xf numFmtId="190" fontId="10" fillId="0" borderId="35" xfId="0" applyNumberFormat="1" applyFont="1" applyBorder="1" applyAlignment="1" applyProtection="1">
      <alignment/>
      <protection/>
    </xf>
    <xf numFmtId="190" fontId="10" fillId="0" borderId="36" xfId="0" applyNumberFormat="1" applyFont="1" applyBorder="1" applyAlignment="1" applyProtection="1">
      <alignment/>
      <protection/>
    </xf>
    <xf numFmtId="190" fontId="10" fillId="0" borderId="37" xfId="0" applyNumberFormat="1" applyFont="1" applyBorder="1" applyAlignment="1" applyProtection="1">
      <alignment/>
      <protection/>
    </xf>
    <xf numFmtId="190" fontId="10" fillId="4" borderId="36" xfId="0" applyNumberFormat="1" applyFont="1" applyFill="1" applyBorder="1" applyAlignment="1" applyProtection="1">
      <alignment/>
      <protection/>
    </xf>
    <xf numFmtId="190" fontId="10" fillId="4" borderId="37" xfId="0" applyNumberFormat="1" applyFont="1" applyFill="1" applyBorder="1" applyAlignment="1" applyProtection="1">
      <alignment/>
      <protection/>
    </xf>
    <xf numFmtId="190" fontId="10" fillId="0" borderId="38" xfId="0" applyNumberFormat="1" applyFont="1" applyBorder="1" applyAlignment="1" applyProtection="1">
      <alignment/>
      <protection/>
    </xf>
    <xf numFmtId="190" fontId="10" fillId="0" borderId="39" xfId="0" applyNumberFormat="1" applyFont="1" applyBorder="1" applyAlignment="1" applyProtection="1">
      <alignment/>
      <protection/>
    </xf>
    <xf numFmtId="0" fontId="4" fillId="0" borderId="40" xfId="0" applyFont="1" applyFill="1" applyBorder="1" applyAlignment="1" applyProtection="1">
      <alignment horizontal="center" vertical="top"/>
      <protection/>
    </xf>
    <xf numFmtId="0" fontId="4" fillId="0" borderId="41" xfId="0" applyFont="1" applyFill="1" applyBorder="1" applyAlignment="1" applyProtection="1">
      <alignment horizontal="center" vertical="top"/>
      <protection/>
    </xf>
    <xf numFmtId="0" fontId="4" fillId="0" borderId="42" xfId="0" applyFont="1" applyFill="1" applyBorder="1" applyAlignment="1" applyProtection="1">
      <alignment horizontal="center" vertical="top"/>
      <protection/>
    </xf>
    <xf numFmtId="0" fontId="7" fillId="0" borderId="0" xfId="0" applyFont="1" applyFill="1" applyAlignment="1" applyProtection="1">
      <alignment horizontal="center" vertical="top"/>
      <protection locked="0"/>
    </xf>
    <xf numFmtId="0" fontId="7" fillId="0" borderId="0" xfId="0" applyFont="1" applyFill="1" applyAlignment="1" applyProtection="1">
      <alignment horizontal="center" vertical="top"/>
      <protection/>
    </xf>
    <xf numFmtId="0" fontId="4" fillId="0" borderId="43" xfId="0" applyFont="1" applyFill="1" applyBorder="1" applyAlignment="1" applyProtection="1">
      <alignment horizontal="center" vertical="top"/>
      <protection/>
    </xf>
    <xf numFmtId="0" fontId="0" fillId="0" borderId="4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4" fillId="0" borderId="4" xfId="0" applyFont="1" applyFill="1" applyBorder="1" applyAlignment="1" applyProtection="1">
      <alignment horizontal="center" vertical="top"/>
      <protection/>
    </xf>
    <xf numFmtId="0" fontId="4" fillId="0" borderId="44" xfId="0" applyFont="1" applyFill="1" applyBorder="1" applyAlignment="1" applyProtection="1">
      <alignment horizontal="center" vertical="top"/>
      <protection/>
    </xf>
    <xf numFmtId="0" fontId="0" fillId="0" borderId="43" xfId="0" applyFill="1" applyBorder="1" applyAlignment="1" applyProtection="1">
      <alignment horizontal="center" vertical="top"/>
      <protection/>
    </xf>
    <xf numFmtId="0" fontId="0" fillId="0" borderId="4" xfId="0" applyFill="1" applyBorder="1" applyAlignment="1" applyProtection="1">
      <alignment horizontal="center" vertical="top"/>
      <protection/>
    </xf>
    <xf numFmtId="0" fontId="0" fillId="0" borderId="44" xfId="0" applyFill="1" applyBorder="1" applyAlignment="1" applyProtection="1">
      <alignment horizontal="center" vertical="top"/>
      <protection/>
    </xf>
    <xf numFmtId="0" fontId="4" fillId="0" borderId="1" xfId="0" applyFont="1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4"/>
  <sheetViews>
    <sheetView workbookViewId="0" topLeftCell="A4">
      <selection activeCell="E18" sqref="E18"/>
    </sheetView>
  </sheetViews>
  <sheetFormatPr defaultColWidth="8.796875" defaultRowHeight="19.5" customHeight="1"/>
  <cols>
    <col min="1" max="1" width="17.8984375" style="11" customWidth="1"/>
    <col min="2" max="2" width="13.8984375" style="11" bestFit="1" customWidth="1"/>
    <col min="3" max="8" width="9" style="11" customWidth="1"/>
    <col min="9" max="10" width="5.5" style="11" bestFit="1" customWidth="1"/>
    <col min="11" max="16384" width="9" style="11" customWidth="1"/>
  </cols>
  <sheetData>
    <row r="1" spans="1:26" ht="19.5" customHeight="1">
      <c r="A1" s="55" t="s">
        <v>51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6" ht="19.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6" ht="19.5" customHeight="1" thickBot="1">
      <c r="A3" s="6" t="s">
        <v>76</v>
      </c>
      <c r="B3" s="47"/>
      <c r="C3" s="47"/>
      <c r="D3" s="47"/>
      <c r="E3" s="47"/>
      <c r="F3" s="37"/>
    </row>
    <row r="4" spans="1:7" ht="19.5" customHeight="1">
      <c r="A4" s="40"/>
      <c r="B4" s="40"/>
      <c r="C4" s="56" t="s">
        <v>41</v>
      </c>
      <c r="D4" s="56" t="s">
        <v>42</v>
      </c>
      <c r="E4" s="56" t="s">
        <v>43</v>
      </c>
      <c r="F4" s="57" t="s">
        <v>44</v>
      </c>
      <c r="G4" s="58" t="s">
        <v>45</v>
      </c>
    </row>
    <row r="5" spans="1:7" ht="19.5" customHeight="1">
      <c r="A5" s="56" t="s">
        <v>73</v>
      </c>
      <c r="B5" s="56" t="s">
        <v>74</v>
      </c>
      <c r="C5" s="56" t="s">
        <v>46</v>
      </c>
      <c r="D5" s="56" t="s">
        <v>46</v>
      </c>
      <c r="E5" s="56"/>
      <c r="F5" s="56" t="s">
        <v>46</v>
      </c>
      <c r="G5" s="59" t="s">
        <v>47</v>
      </c>
    </row>
    <row r="6" spans="1:10" ht="19.5" customHeight="1" thickBot="1">
      <c r="A6" s="48"/>
      <c r="B6" s="48"/>
      <c r="C6" s="45" t="s">
        <v>56</v>
      </c>
      <c r="D6" s="45" t="s">
        <v>56</v>
      </c>
      <c r="E6" s="45" t="s">
        <v>57</v>
      </c>
      <c r="F6" s="45" t="s">
        <v>56</v>
      </c>
      <c r="G6" s="60" t="s">
        <v>57</v>
      </c>
      <c r="I6" s="98" t="s">
        <v>75</v>
      </c>
      <c r="J6" s="99"/>
    </row>
    <row r="7" spans="1:10" ht="19.5" customHeight="1" thickBot="1">
      <c r="A7" s="48" t="s">
        <v>1</v>
      </c>
      <c r="B7" s="48" t="s">
        <v>61</v>
      </c>
      <c r="C7" s="83">
        <f>'集計表'!D26</f>
        <v>156</v>
      </c>
      <c r="D7" s="87">
        <v>158</v>
      </c>
      <c r="E7" s="83">
        <f>C7/D7*100</f>
        <v>98.73417721518987</v>
      </c>
      <c r="F7" s="87">
        <v>156</v>
      </c>
      <c r="G7" s="84">
        <f>C7/F7*100</f>
        <v>100</v>
      </c>
      <c r="I7" s="90">
        <f aca="true" t="shared" si="0" ref="I7:I23">IF(E7&lt;95,"注意",IF(E7&gt;105,"注意",""))</f>
      </c>
      <c r="J7" s="91">
        <f>IF(G7&lt;95,"注意",IF(G7&gt;105,"注意",""))</f>
      </c>
    </row>
    <row r="8" spans="1:10" ht="19.5" customHeight="1" thickBot="1">
      <c r="A8" s="48" t="s">
        <v>2</v>
      </c>
      <c r="B8" s="48" t="s">
        <v>59</v>
      </c>
      <c r="C8" s="83">
        <f>'集計表'!I26</f>
        <v>2083</v>
      </c>
      <c r="D8" s="87">
        <v>2102</v>
      </c>
      <c r="E8" s="83">
        <f aca="true" t="shared" si="1" ref="E8:E22">C8/D8*100</f>
        <v>99.09609895337773</v>
      </c>
      <c r="F8" s="87">
        <v>2123</v>
      </c>
      <c r="G8" s="84">
        <f aca="true" t="shared" si="2" ref="G8:G22">C8/F8*100</f>
        <v>98.11587376354215</v>
      </c>
      <c r="I8" s="92">
        <f t="shared" si="0"/>
      </c>
      <c r="J8" s="93">
        <f aca="true" t="shared" si="3" ref="J8:J22">IF(G8&lt;95,"注意",IF(G8&gt;105,"注意",""))</f>
      </c>
    </row>
    <row r="9" spans="1:10" ht="19.5" customHeight="1" thickBot="1">
      <c r="A9" s="48" t="s">
        <v>3</v>
      </c>
      <c r="B9" s="48" t="s">
        <v>60</v>
      </c>
      <c r="C9" s="83">
        <f>'集計表'!N26</f>
        <v>287</v>
      </c>
      <c r="D9" s="87">
        <v>284</v>
      </c>
      <c r="E9" s="83">
        <f t="shared" si="1"/>
        <v>101.05633802816902</v>
      </c>
      <c r="F9" s="87">
        <v>294</v>
      </c>
      <c r="G9" s="84">
        <f t="shared" si="2"/>
        <v>97.61904761904762</v>
      </c>
      <c r="I9" s="92">
        <f t="shared" si="0"/>
      </c>
      <c r="J9" s="93">
        <f t="shared" si="3"/>
      </c>
    </row>
    <row r="10" spans="1:10" ht="19.5" customHeight="1" thickBot="1">
      <c r="A10" s="48" t="s">
        <v>4</v>
      </c>
      <c r="B10" s="48" t="s">
        <v>62</v>
      </c>
      <c r="C10" s="83">
        <f>'集計表'!S26</f>
        <v>215</v>
      </c>
      <c r="D10" s="87">
        <v>219</v>
      </c>
      <c r="E10" s="83">
        <f t="shared" si="1"/>
        <v>98.17351598173516</v>
      </c>
      <c r="F10" s="87">
        <v>224</v>
      </c>
      <c r="G10" s="84">
        <f t="shared" si="2"/>
        <v>95.98214285714286</v>
      </c>
      <c r="I10" s="92">
        <f t="shared" si="0"/>
      </c>
      <c r="J10" s="93">
        <f t="shared" si="3"/>
      </c>
    </row>
    <row r="11" spans="1:10" ht="19.5" customHeight="1" thickBot="1">
      <c r="A11" s="48" t="s">
        <v>5</v>
      </c>
      <c r="B11" s="48" t="s">
        <v>60</v>
      </c>
      <c r="C11" s="83">
        <f>'集計表'!X26</f>
        <v>181</v>
      </c>
      <c r="D11" s="87">
        <v>182</v>
      </c>
      <c r="E11" s="83">
        <f t="shared" si="1"/>
        <v>99.45054945054946</v>
      </c>
      <c r="F11" s="87">
        <v>185</v>
      </c>
      <c r="G11" s="84">
        <f t="shared" si="2"/>
        <v>97.83783783783784</v>
      </c>
      <c r="I11" s="92">
        <f t="shared" si="0"/>
      </c>
      <c r="J11" s="93">
        <f t="shared" si="3"/>
      </c>
    </row>
    <row r="12" spans="1:10" ht="19.5" customHeight="1" thickBot="1">
      <c r="A12" s="48" t="s">
        <v>6</v>
      </c>
      <c r="B12" s="48" t="s">
        <v>63</v>
      </c>
      <c r="C12" s="83">
        <f>'集計表'!AC26</f>
        <v>244</v>
      </c>
      <c r="D12" s="87">
        <v>245</v>
      </c>
      <c r="E12" s="83">
        <f t="shared" si="1"/>
        <v>99.59183673469387</v>
      </c>
      <c r="F12" s="87">
        <v>249</v>
      </c>
      <c r="G12" s="84">
        <f t="shared" si="2"/>
        <v>97.99196787148594</v>
      </c>
      <c r="I12" s="92">
        <f t="shared" si="0"/>
      </c>
      <c r="J12" s="93">
        <f t="shared" si="3"/>
      </c>
    </row>
    <row r="13" spans="1:10" ht="19.5" customHeight="1" thickBot="1">
      <c r="A13" s="48" t="s">
        <v>7</v>
      </c>
      <c r="B13" s="48" t="s">
        <v>64</v>
      </c>
      <c r="C13" s="83">
        <f>'集計表'!AH26</f>
        <v>411</v>
      </c>
      <c r="D13" s="87">
        <v>406</v>
      </c>
      <c r="E13" s="83">
        <f t="shared" si="1"/>
        <v>101.23152709359606</v>
      </c>
      <c r="F13" s="87">
        <v>340</v>
      </c>
      <c r="G13" s="84">
        <f t="shared" si="2"/>
        <v>120.88235294117646</v>
      </c>
      <c r="I13" s="92">
        <f t="shared" si="0"/>
      </c>
      <c r="J13" s="93" t="str">
        <f t="shared" si="3"/>
        <v>注意</v>
      </c>
    </row>
    <row r="14" spans="1:10" ht="19.5" customHeight="1" thickBot="1">
      <c r="A14" s="48" t="s">
        <v>8</v>
      </c>
      <c r="B14" s="48" t="s">
        <v>65</v>
      </c>
      <c r="C14" s="83">
        <f>'集計表'!AM26</f>
        <v>274</v>
      </c>
      <c r="D14" s="87">
        <v>271</v>
      </c>
      <c r="E14" s="83">
        <f t="shared" si="1"/>
        <v>101.1070110701107</v>
      </c>
      <c r="F14" s="87">
        <v>239</v>
      </c>
      <c r="G14" s="84">
        <f t="shared" si="2"/>
        <v>114.64435146443515</v>
      </c>
      <c r="I14" s="92">
        <f t="shared" si="0"/>
      </c>
      <c r="J14" s="93" t="str">
        <f t="shared" si="3"/>
        <v>注意</v>
      </c>
    </row>
    <row r="15" spans="1:10" ht="19.5" customHeight="1" thickBot="1">
      <c r="A15" s="48" t="s">
        <v>9</v>
      </c>
      <c r="B15" s="48" t="s">
        <v>65</v>
      </c>
      <c r="C15" s="83">
        <f>'集計表'!AR26</f>
        <v>170</v>
      </c>
      <c r="D15" s="87">
        <v>172</v>
      </c>
      <c r="E15" s="83">
        <f t="shared" si="1"/>
        <v>98.83720930232558</v>
      </c>
      <c r="F15" s="87">
        <v>171</v>
      </c>
      <c r="G15" s="84">
        <f t="shared" si="2"/>
        <v>99.41520467836257</v>
      </c>
      <c r="I15" s="92">
        <f t="shared" si="0"/>
      </c>
      <c r="J15" s="93">
        <f t="shared" si="3"/>
      </c>
    </row>
    <row r="16" spans="1:10" ht="19.5" customHeight="1" thickBot="1">
      <c r="A16" s="48" t="s">
        <v>12</v>
      </c>
      <c r="B16" s="48" t="s">
        <v>66</v>
      </c>
      <c r="C16" s="83">
        <f>'集計表'!AW26</f>
        <v>175</v>
      </c>
      <c r="D16" s="87">
        <v>175</v>
      </c>
      <c r="E16" s="83">
        <f>C16/D16*100</f>
        <v>100</v>
      </c>
      <c r="F16" s="87">
        <v>178</v>
      </c>
      <c r="G16" s="84">
        <f>C16/F16*100</f>
        <v>98.31460674157303</v>
      </c>
      <c r="I16" s="94">
        <f t="shared" si="0"/>
      </c>
      <c r="J16" s="95">
        <f t="shared" si="3"/>
      </c>
    </row>
    <row r="17" spans="1:10" ht="19.5" customHeight="1" thickBot="1">
      <c r="A17" s="48" t="s">
        <v>10</v>
      </c>
      <c r="B17" s="48" t="s">
        <v>67</v>
      </c>
      <c r="C17" s="83">
        <f>'集計表'!BB26</f>
        <v>154</v>
      </c>
      <c r="D17" s="87">
        <v>153</v>
      </c>
      <c r="E17" s="83">
        <f t="shared" si="1"/>
        <v>100.65359477124183</v>
      </c>
      <c r="F17" s="87">
        <v>157</v>
      </c>
      <c r="G17" s="84">
        <f t="shared" si="2"/>
        <v>98.08917197452229</v>
      </c>
      <c r="I17" s="94">
        <f t="shared" si="0"/>
      </c>
      <c r="J17" s="95">
        <f t="shared" si="3"/>
      </c>
    </row>
    <row r="18" spans="1:10" ht="19.5" customHeight="1" thickBot="1">
      <c r="A18" s="48" t="s">
        <v>13</v>
      </c>
      <c r="B18" s="48" t="s">
        <v>68</v>
      </c>
      <c r="C18" s="83">
        <f>'集計表'!BG26</f>
        <v>188</v>
      </c>
      <c r="D18" s="87">
        <v>189</v>
      </c>
      <c r="E18" s="83">
        <f t="shared" si="1"/>
        <v>99.47089947089947</v>
      </c>
      <c r="F18" s="87">
        <v>196</v>
      </c>
      <c r="G18" s="84">
        <f t="shared" si="2"/>
        <v>95.91836734693877</v>
      </c>
      <c r="I18" s="92">
        <f t="shared" si="0"/>
      </c>
      <c r="J18" s="93">
        <f t="shared" si="3"/>
      </c>
    </row>
    <row r="19" spans="1:10" ht="19.5" customHeight="1" thickBot="1">
      <c r="A19" s="48" t="s">
        <v>14</v>
      </c>
      <c r="B19" s="48" t="s">
        <v>70</v>
      </c>
      <c r="C19" s="83">
        <f>'集計表'!BL22</f>
        <v>170</v>
      </c>
      <c r="D19" s="87">
        <v>170</v>
      </c>
      <c r="E19" s="83">
        <f t="shared" si="1"/>
        <v>100</v>
      </c>
      <c r="F19" s="87">
        <v>168</v>
      </c>
      <c r="G19" s="84">
        <f t="shared" si="2"/>
        <v>101.19047619047619</v>
      </c>
      <c r="I19" s="92">
        <f t="shared" si="0"/>
      </c>
      <c r="J19" s="93">
        <f t="shared" si="3"/>
      </c>
    </row>
    <row r="20" spans="1:10" ht="19.5" customHeight="1" thickBot="1">
      <c r="A20" s="48" t="s">
        <v>15</v>
      </c>
      <c r="B20" s="48" t="s">
        <v>69</v>
      </c>
      <c r="C20" s="83">
        <f>'集計表'!BQ22</f>
        <v>359</v>
      </c>
      <c r="D20" s="87">
        <v>360</v>
      </c>
      <c r="E20" s="83">
        <f t="shared" si="1"/>
        <v>99.72222222222223</v>
      </c>
      <c r="F20" s="87">
        <v>359</v>
      </c>
      <c r="G20" s="84">
        <f t="shared" si="2"/>
        <v>100</v>
      </c>
      <c r="I20" s="92">
        <f t="shared" si="0"/>
      </c>
      <c r="J20" s="93">
        <f t="shared" si="3"/>
      </c>
    </row>
    <row r="21" spans="1:10" ht="19.5" customHeight="1" thickBot="1">
      <c r="A21" s="48" t="s">
        <v>16</v>
      </c>
      <c r="B21" s="48" t="s">
        <v>71</v>
      </c>
      <c r="C21" s="83">
        <f>'集計表'!BV26</f>
        <v>337</v>
      </c>
      <c r="D21" s="87">
        <v>336</v>
      </c>
      <c r="E21" s="83">
        <f t="shared" si="1"/>
        <v>100.29761904761905</v>
      </c>
      <c r="F21" s="87">
        <v>329</v>
      </c>
      <c r="G21" s="84">
        <f t="shared" si="2"/>
        <v>102.43161094224924</v>
      </c>
      <c r="I21" s="92">
        <f t="shared" si="0"/>
      </c>
      <c r="J21" s="93">
        <f t="shared" si="3"/>
      </c>
    </row>
    <row r="22" spans="1:10" ht="19.5" customHeight="1" thickBot="1">
      <c r="A22" s="48" t="s">
        <v>50</v>
      </c>
      <c r="B22" s="61" t="s">
        <v>63</v>
      </c>
      <c r="C22" s="85">
        <f>'集計表'!CA26</f>
        <v>151</v>
      </c>
      <c r="D22" s="88">
        <v>145</v>
      </c>
      <c r="E22" s="85">
        <f t="shared" si="1"/>
        <v>104.13793103448276</v>
      </c>
      <c r="F22" s="88">
        <v>137</v>
      </c>
      <c r="G22" s="85">
        <f t="shared" si="2"/>
        <v>110.2189781021898</v>
      </c>
      <c r="I22" s="92">
        <f t="shared" si="0"/>
      </c>
      <c r="J22" s="93" t="str">
        <f t="shared" si="3"/>
        <v>注意</v>
      </c>
    </row>
    <row r="23" spans="1:10" ht="19.5" customHeight="1" thickBot="1">
      <c r="A23" s="62" t="s">
        <v>17</v>
      </c>
      <c r="B23" s="48" t="s">
        <v>72</v>
      </c>
      <c r="C23" s="86">
        <f>IF('集計表'!CG26="","－",'集計表'!CG26)</f>
        <v>1577</v>
      </c>
      <c r="D23" s="89">
        <v>1500</v>
      </c>
      <c r="E23" s="86">
        <f>IF(D23="－","－",C23/D23*100)</f>
        <v>105.13333333333333</v>
      </c>
      <c r="F23" s="89">
        <v>1456</v>
      </c>
      <c r="G23" s="86">
        <f>IF(F23="－","－",C23/F23*100)</f>
        <v>108.31043956043955</v>
      </c>
      <c r="I23" s="96" t="str">
        <f t="shared" si="0"/>
        <v>注意</v>
      </c>
      <c r="J23" s="97" t="str">
        <f>IF(G23&lt;95,"注意",IF(G23&gt;105,"注意",""))</f>
        <v>注意</v>
      </c>
    </row>
    <row r="24" ht="19.5" customHeight="1">
      <c r="D24" s="11" t="s">
        <v>58</v>
      </c>
    </row>
  </sheetData>
  <sheetProtection sheet="1" objects="1" scenarios="1"/>
  <mergeCells count="1">
    <mergeCell ref="I6:J6"/>
  </mergeCells>
  <printOptions/>
  <pageMargins left="1.71" right="0.75" top="1" bottom="1" header="0.512" footer="0.512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R27"/>
  <sheetViews>
    <sheetView tabSelected="1" view="pageBreakPreview" zoomScale="70" zoomScaleSheetLayoutView="70" workbookViewId="0" topLeftCell="A1">
      <pane xSplit="1" ySplit="4" topLeftCell="B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M15" sqref="BM15"/>
    </sheetView>
  </sheetViews>
  <sheetFormatPr defaultColWidth="8.796875" defaultRowHeight="19.5" customHeight="1"/>
  <cols>
    <col min="1" max="1" width="9.5" style="11" bestFit="1" customWidth="1"/>
    <col min="2" max="2" width="5.59765625" style="11" bestFit="1" customWidth="1"/>
    <col min="3" max="3" width="8.5" style="11" bestFit="1" customWidth="1"/>
    <col min="4" max="7" width="5.59765625" style="11" bestFit="1" customWidth="1"/>
    <col min="8" max="8" width="9.59765625" style="11" bestFit="1" customWidth="1"/>
    <col min="9" max="11" width="7.5" style="11" bestFit="1" customWidth="1"/>
    <col min="12" max="12" width="5.59765625" style="11" bestFit="1" customWidth="1"/>
    <col min="13" max="13" width="8.5" style="11" bestFit="1" customWidth="1"/>
    <col min="14" max="17" width="5.59765625" style="11" bestFit="1" customWidth="1"/>
    <col min="18" max="18" width="8.5" style="11" bestFit="1" customWidth="1"/>
    <col min="19" max="22" width="5.59765625" style="11" bestFit="1" customWidth="1"/>
    <col min="23" max="23" width="8.5" style="11" bestFit="1" customWidth="1"/>
    <col min="24" max="27" width="5.59765625" style="11" bestFit="1" customWidth="1"/>
    <col min="28" max="28" width="8.5" style="11" bestFit="1" customWidth="1"/>
    <col min="29" max="32" width="5.59765625" style="11" bestFit="1" customWidth="1"/>
    <col min="33" max="33" width="8.5" style="11" bestFit="1" customWidth="1"/>
    <col min="34" max="37" width="5.59765625" style="11" bestFit="1" customWidth="1"/>
    <col min="38" max="38" width="8.5" style="11" bestFit="1" customWidth="1"/>
    <col min="39" max="42" width="5.59765625" style="11" bestFit="1" customWidth="1"/>
    <col min="43" max="43" width="8.5" style="11" bestFit="1" customWidth="1"/>
    <col min="44" max="47" width="5.59765625" style="11" bestFit="1" customWidth="1"/>
    <col min="48" max="48" width="8.5" style="11" bestFit="1" customWidth="1"/>
    <col min="49" max="52" width="5.59765625" style="11" bestFit="1" customWidth="1"/>
    <col min="53" max="53" width="8.5" style="11" bestFit="1" customWidth="1"/>
    <col min="54" max="57" width="5.59765625" style="11" bestFit="1" customWidth="1"/>
    <col min="58" max="58" width="8.5" style="11" bestFit="1" customWidth="1"/>
    <col min="59" max="60" width="5.59765625" style="11" bestFit="1" customWidth="1"/>
    <col min="61" max="61" width="6.5" style="11" bestFit="1" customWidth="1"/>
    <col min="62" max="62" width="5.59765625" style="11" bestFit="1" customWidth="1"/>
    <col min="63" max="63" width="8.5" style="11" bestFit="1" customWidth="1"/>
    <col min="64" max="67" width="5.59765625" style="11" bestFit="1" customWidth="1"/>
    <col min="68" max="68" width="8.5" style="11" bestFit="1" customWidth="1"/>
    <col min="69" max="72" width="5.59765625" style="11" bestFit="1" customWidth="1"/>
    <col min="73" max="73" width="8.5" style="11" bestFit="1" customWidth="1"/>
    <col min="74" max="77" width="5.59765625" style="11" bestFit="1" customWidth="1"/>
    <col min="78" max="78" width="9.5" style="11" bestFit="1" customWidth="1"/>
    <col min="79" max="81" width="5.59765625" style="11" bestFit="1" customWidth="1"/>
    <col min="82" max="82" width="8.59765625" style="11" hidden="1" customWidth="1"/>
    <col min="83" max="83" width="5.59765625" style="11" bestFit="1" customWidth="1"/>
    <col min="84" max="84" width="9.59765625" style="11" bestFit="1" customWidth="1"/>
    <col min="85" max="87" width="7.5" style="11" bestFit="1" customWidth="1"/>
    <col min="88" max="88" width="9" style="11" customWidth="1"/>
    <col min="89" max="90" width="3.3984375" style="12" bestFit="1" customWidth="1"/>
    <col min="91" max="91" width="4.3984375" style="13" bestFit="1" customWidth="1"/>
    <col min="92" max="95" width="3.8984375" style="13" customWidth="1"/>
    <col min="96" max="98" width="3.3984375" style="13" bestFit="1" customWidth="1"/>
    <col min="99" max="105" width="3.8984375" style="13" customWidth="1"/>
    <col min="106" max="106" width="3.3984375" style="13" bestFit="1" customWidth="1"/>
    <col min="107" max="107" width="3.8984375" style="13" customWidth="1"/>
    <col min="108" max="108" width="3.3984375" style="13" bestFit="1" customWidth="1"/>
    <col min="109" max="109" width="3.8984375" style="11" customWidth="1"/>
    <col min="110" max="112" width="3.3984375" style="11" bestFit="1" customWidth="1"/>
    <col min="113" max="113" width="3.8984375" style="11" customWidth="1"/>
    <col min="114" max="114" width="3.3984375" style="11" bestFit="1" customWidth="1"/>
    <col min="115" max="118" width="3.8984375" style="11" customWidth="1"/>
    <col min="119" max="120" width="3.3984375" style="11" bestFit="1" customWidth="1"/>
    <col min="121" max="121" width="4.3984375" style="11" bestFit="1" customWidth="1"/>
    <col min="122" max="122" width="3.8984375" style="11" customWidth="1"/>
    <col min="123" max="16384" width="9" style="11" customWidth="1"/>
  </cols>
  <sheetData>
    <row r="1" spans="1:90" s="7" customFormat="1" ht="21">
      <c r="A1" s="101" t="s">
        <v>77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2" t="str">
        <f>A1</f>
        <v>（H19）11月県下主要生活物資価格調査集計表（総合計）</v>
      </c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 t="str">
        <f>A1</f>
        <v>（H19）11月県下主要生活物資価格調査集計表（総合計）</v>
      </c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K1" s="8"/>
      <c r="CL1" s="8"/>
    </row>
    <row r="2" spans="1:87" ht="19.5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111"/>
      <c r="AC2" s="111"/>
      <c r="AD2" s="112" t="s">
        <v>55</v>
      </c>
      <c r="AE2" s="112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111"/>
      <c r="BH2" s="111"/>
      <c r="BI2" s="10" t="s">
        <v>54</v>
      </c>
      <c r="BJ2" s="9"/>
      <c r="BK2" s="9"/>
      <c r="BL2" s="9"/>
      <c r="BM2" s="9"/>
      <c r="BN2" s="9"/>
      <c r="BO2" s="9"/>
      <c r="BP2" s="9"/>
      <c r="BQ2" s="9"/>
      <c r="BR2" s="9"/>
      <c r="CB2" s="113" t="s">
        <v>52</v>
      </c>
      <c r="CC2" s="113"/>
      <c r="CD2" s="113"/>
      <c r="CE2" s="113"/>
      <c r="CF2" s="113"/>
      <c r="CG2" s="113"/>
      <c r="CH2" s="112" t="s">
        <v>53</v>
      </c>
      <c r="CI2" s="112"/>
    </row>
    <row r="3" spans="1:87" ht="19.5" customHeight="1" thickBot="1">
      <c r="A3" s="14" t="s">
        <v>0</v>
      </c>
      <c r="B3" s="103" t="s">
        <v>1</v>
      </c>
      <c r="C3" s="104"/>
      <c r="D3" s="104"/>
      <c r="E3" s="104"/>
      <c r="F3" s="105"/>
      <c r="G3" s="103" t="s">
        <v>2</v>
      </c>
      <c r="H3" s="106"/>
      <c r="I3" s="106"/>
      <c r="J3" s="106"/>
      <c r="K3" s="107"/>
      <c r="L3" s="103" t="s">
        <v>3</v>
      </c>
      <c r="M3" s="106"/>
      <c r="N3" s="106"/>
      <c r="O3" s="106"/>
      <c r="P3" s="107"/>
      <c r="Q3" s="103" t="s">
        <v>4</v>
      </c>
      <c r="R3" s="106"/>
      <c r="S3" s="106"/>
      <c r="T3" s="106"/>
      <c r="U3" s="107"/>
      <c r="V3" s="103" t="s">
        <v>5</v>
      </c>
      <c r="W3" s="106"/>
      <c r="X3" s="106"/>
      <c r="Y3" s="106"/>
      <c r="Z3" s="107"/>
      <c r="AA3" s="103" t="s">
        <v>6</v>
      </c>
      <c r="AB3" s="106"/>
      <c r="AC3" s="106"/>
      <c r="AD3" s="106"/>
      <c r="AE3" s="107"/>
      <c r="AF3" s="103" t="s">
        <v>7</v>
      </c>
      <c r="AG3" s="106"/>
      <c r="AH3" s="106"/>
      <c r="AI3" s="106"/>
      <c r="AJ3" s="107"/>
      <c r="AK3" s="103" t="s">
        <v>8</v>
      </c>
      <c r="AL3" s="106"/>
      <c r="AM3" s="106"/>
      <c r="AN3" s="106"/>
      <c r="AO3" s="107"/>
      <c r="AP3" s="103" t="s">
        <v>9</v>
      </c>
      <c r="AQ3" s="106"/>
      <c r="AR3" s="106"/>
      <c r="AS3" s="106"/>
      <c r="AT3" s="107"/>
      <c r="AU3" s="108" t="s">
        <v>12</v>
      </c>
      <c r="AV3" s="109"/>
      <c r="AW3" s="109"/>
      <c r="AX3" s="109"/>
      <c r="AY3" s="110"/>
      <c r="AZ3" s="103" t="s">
        <v>10</v>
      </c>
      <c r="BA3" s="106"/>
      <c r="BB3" s="106"/>
      <c r="BC3" s="106"/>
      <c r="BD3" s="107"/>
      <c r="BE3" s="103" t="s">
        <v>13</v>
      </c>
      <c r="BF3" s="106"/>
      <c r="BG3" s="106"/>
      <c r="BH3" s="106"/>
      <c r="BI3" s="107"/>
      <c r="BJ3" s="103" t="s">
        <v>14</v>
      </c>
      <c r="BK3" s="106"/>
      <c r="BL3" s="106"/>
      <c r="BM3" s="106"/>
      <c r="BN3" s="107"/>
      <c r="BO3" s="103" t="s">
        <v>15</v>
      </c>
      <c r="BP3" s="106"/>
      <c r="BQ3" s="106"/>
      <c r="BR3" s="106"/>
      <c r="BS3" s="107"/>
      <c r="BT3" s="103" t="s">
        <v>16</v>
      </c>
      <c r="BU3" s="106"/>
      <c r="BV3" s="106"/>
      <c r="BW3" s="106"/>
      <c r="BX3" s="107"/>
      <c r="BY3" s="15" t="s">
        <v>11</v>
      </c>
      <c r="BZ3" s="16" t="s">
        <v>48</v>
      </c>
      <c r="CA3" s="16"/>
      <c r="CB3" s="16"/>
      <c r="CC3" s="17"/>
      <c r="CD3" s="18"/>
      <c r="CE3" s="15"/>
      <c r="CF3" s="100" t="s">
        <v>17</v>
      </c>
      <c r="CG3" s="100"/>
      <c r="CH3" s="100"/>
      <c r="CI3" s="17"/>
    </row>
    <row r="4" spans="1:87" ht="19.5" customHeight="1" thickBot="1">
      <c r="A4" s="19"/>
      <c r="B4" s="20" t="s">
        <v>18</v>
      </c>
      <c r="C4" s="21" t="s">
        <v>19</v>
      </c>
      <c r="D4" s="21" t="s">
        <v>20</v>
      </c>
      <c r="E4" s="21" t="s">
        <v>21</v>
      </c>
      <c r="F4" s="22" t="s">
        <v>22</v>
      </c>
      <c r="G4" s="20" t="s">
        <v>18</v>
      </c>
      <c r="H4" s="21" t="s">
        <v>19</v>
      </c>
      <c r="I4" s="21" t="s">
        <v>20</v>
      </c>
      <c r="J4" s="21" t="s">
        <v>21</v>
      </c>
      <c r="K4" s="22" t="s">
        <v>22</v>
      </c>
      <c r="L4" s="20" t="s">
        <v>18</v>
      </c>
      <c r="M4" s="21" t="s">
        <v>19</v>
      </c>
      <c r="N4" s="21" t="s">
        <v>20</v>
      </c>
      <c r="O4" s="21" t="s">
        <v>21</v>
      </c>
      <c r="P4" s="22" t="s">
        <v>22</v>
      </c>
      <c r="Q4" s="20" t="s">
        <v>18</v>
      </c>
      <c r="R4" s="21" t="s">
        <v>19</v>
      </c>
      <c r="S4" s="21" t="s">
        <v>20</v>
      </c>
      <c r="T4" s="21" t="s">
        <v>21</v>
      </c>
      <c r="U4" s="22" t="s">
        <v>22</v>
      </c>
      <c r="V4" s="20" t="s">
        <v>18</v>
      </c>
      <c r="W4" s="21" t="s">
        <v>19</v>
      </c>
      <c r="X4" s="21" t="s">
        <v>20</v>
      </c>
      <c r="Y4" s="21" t="s">
        <v>21</v>
      </c>
      <c r="Z4" s="22" t="s">
        <v>22</v>
      </c>
      <c r="AA4" s="20" t="s">
        <v>18</v>
      </c>
      <c r="AB4" s="21" t="s">
        <v>19</v>
      </c>
      <c r="AC4" s="21" t="s">
        <v>20</v>
      </c>
      <c r="AD4" s="21" t="s">
        <v>21</v>
      </c>
      <c r="AE4" s="22" t="s">
        <v>22</v>
      </c>
      <c r="AF4" s="20" t="s">
        <v>18</v>
      </c>
      <c r="AG4" s="21" t="s">
        <v>19</v>
      </c>
      <c r="AH4" s="21" t="s">
        <v>20</v>
      </c>
      <c r="AI4" s="21" t="s">
        <v>21</v>
      </c>
      <c r="AJ4" s="22" t="s">
        <v>22</v>
      </c>
      <c r="AK4" s="20" t="s">
        <v>18</v>
      </c>
      <c r="AL4" s="21" t="s">
        <v>19</v>
      </c>
      <c r="AM4" s="21" t="s">
        <v>20</v>
      </c>
      <c r="AN4" s="21" t="s">
        <v>21</v>
      </c>
      <c r="AO4" s="22" t="s">
        <v>22</v>
      </c>
      <c r="AP4" s="20" t="s">
        <v>18</v>
      </c>
      <c r="AQ4" s="21" t="s">
        <v>19</v>
      </c>
      <c r="AR4" s="21" t="s">
        <v>20</v>
      </c>
      <c r="AS4" s="21" t="s">
        <v>21</v>
      </c>
      <c r="AT4" s="22" t="s">
        <v>22</v>
      </c>
      <c r="AU4" s="20" t="s">
        <v>18</v>
      </c>
      <c r="AV4" s="21" t="s">
        <v>19</v>
      </c>
      <c r="AW4" s="21" t="s">
        <v>20</v>
      </c>
      <c r="AX4" s="21" t="s">
        <v>21</v>
      </c>
      <c r="AY4" s="22" t="s">
        <v>22</v>
      </c>
      <c r="AZ4" s="20" t="s">
        <v>18</v>
      </c>
      <c r="BA4" s="21" t="s">
        <v>19</v>
      </c>
      <c r="BB4" s="21" t="s">
        <v>20</v>
      </c>
      <c r="BC4" s="21" t="s">
        <v>21</v>
      </c>
      <c r="BD4" s="22" t="s">
        <v>22</v>
      </c>
      <c r="BE4" s="20" t="s">
        <v>18</v>
      </c>
      <c r="BF4" s="21" t="s">
        <v>19</v>
      </c>
      <c r="BG4" s="21" t="s">
        <v>20</v>
      </c>
      <c r="BH4" s="21" t="s">
        <v>21</v>
      </c>
      <c r="BI4" s="22" t="s">
        <v>22</v>
      </c>
      <c r="BJ4" s="20" t="s">
        <v>18</v>
      </c>
      <c r="BK4" s="21" t="s">
        <v>19</v>
      </c>
      <c r="BL4" s="21" t="s">
        <v>20</v>
      </c>
      <c r="BM4" s="21" t="s">
        <v>21</v>
      </c>
      <c r="BN4" s="22" t="s">
        <v>22</v>
      </c>
      <c r="BO4" s="20" t="s">
        <v>18</v>
      </c>
      <c r="BP4" s="21" t="s">
        <v>19</v>
      </c>
      <c r="BQ4" s="21" t="s">
        <v>20</v>
      </c>
      <c r="BR4" s="21" t="s">
        <v>21</v>
      </c>
      <c r="BS4" s="22" t="s">
        <v>22</v>
      </c>
      <c r="BT4" s="20" t="s">
        <v>18</v>
      </c>
      <c r="BU4" s="21" t="s">
        <v>19</v>
      </c>
      <c r="BV4" s="21" t="s">
        <v>20</v>
      </c>
      <c r="BW4" s="21" t="s">
        <v>21</v>
      </c>
      <c r="BX4" s="22" t="s">
        <v>22</v>
      </c>
      <c r="BY4" s="20" t="s">
        <v>18</v>
      </c>
      <c r="BZ4" s="21" t="s">
        <v>19</v>
      </c>
      <c r="CA4" s="21" t="s">
        <v>20</v>
      </c>
      <c r="CB4" s="21" t="s">
        <v>21</v>
      </c>
      <c r="CC4" s="22" t="s">
        <v>22</v>
      </c>
      <c r="CD4" s="23"/>
      <c r="CE4" s="20" t="s">
        <v>18</v>
      </c>
      <c r="CF4" s="21" t="s">
        <v>19</v>
      </c>
      <c r="CG4" s="21" t="s">
        <v>20</v>
      </c>
      <c r="CH4" s="21" t="s">
        <v>21</v>
      </c>
      <c r="CI4" s="22" t="s">
        <v>22</v>
      </c>
    </row>
    <row r="5" spans="1:122" s="25" customFormat="1" ht="36" customHeight="1">
      <c r="A5" s="24" t="s">
        <v>23</v>
      </c>
      <c r="B5" s="63">
        <v>11</v>
      </c>
      <c r="C5" s="64">
        <v>1847</v>
      </c>
      <c r="D5" s="65">
        <f aca="true" t="shared" si="0" ref="D5:D22">ROUND(C5/B5,0)</f>
        <v>168</v>
      </c>
      <c r="E5" s="64">
        <v>179</v>
      </c>
      <c r="F5" s="66">
        <v>148</v>
      </c>
      <c r="G5" s="63">
        <v>14</v>
      </c>
      <c r="H5" s="64">
        <v>32320</v>
      </c>
      <c r="I5" s="65">
        <f aca="true" t="shared" si="1" ref="I5:I22">ROUND(H5/G5,0)</f>
        <v>2309</v>
      </c>
      <c r="J5" s="64">
        <v>2630</v>
      </c>
      <c r="K5" s="66">
        <v>1980</v>
      </c>
      <c r="L5" s="63">
        <v>15</v>
      </c>
      <c r="M5" s="64">
        <v>4648</v>
      </c>
      <c r="N5" s="65">
        <f aca="true" t="shared" si="2" ref="N5:N22">ROUND(M5/L5,0)</f>
        <v>310</v>
      </c>
      <c r="O5" s="64">
        <v>418</v>
      </c>
      <c r="P5" s="66">
        <v>198</v>
      </c>
      <c r="Q5" s="63">
        <v>15</v>
      </c>
      <c r="R5" s="64">
        <v>3673</v>
      </c>
      <c r="S5" s="65">
        <f aca="true" t="shared" si="3" ref="S5:S22">ROUND(R5/Q5,0)</f>
        <v>245</v>
      </c>
      <c r="T5" s="64">
        <v>294</v>
      </c>
      <c r="U5" s="66">
        <v>197</v>
      </c>
      <c r="V5" s="63">
        <v>17</v>
      </c>
      <c r="W5" s="64">
        <v>3482</v>
      </c>
      <c r="X5" s="65">
        <f aca="true" t="shared" si="4" ref="X5:X22">ROUND(W5/V5,0)</f>
        <v>205</v>
      </c>
      <c r="Y5" s="64">
        <v>235</v>
      </c>
      <c r="Z5" s="66">
        <v>157</v>
      </c>
      <c r="AA5" s="63">
        <v>17</v>
      </c>
      <c r="AB5" s="64">
        <v>4296</v>
      </c>
      <c r="AC5" s="65">
        <f aca="true" t="shared" si="5" ref="AC5:AC22">ROUND(AB5/AA5,0)</f>
        <v>253</v>
      </c>
      <c r="AD5" s="64">
        <v>336</v>
      </c>
      <c r="AE5" s="66">
        <v>198</v>
      </c>
      <c r="AF5" s="63">
        <v>12</v>
      </c>
      <c r="AG5" s="64">
        <v>4997</v>
      </c>
      <c r="AH5" s="65">
        <f aca="true" t="shared" si="6" ref="AH5:AH22">ROUND(AG5/AF5,0)</f>
        <v>416</v>
      </c>
      <c r="AI5" s="64">
        <v>522</v>
      </c>
      <c r="AJ5" s="66">
        <v>198</v>
      </c>
      <c r="AK5" s="63">
        <v>16</v>
      </c>
      <c r="AL5" s="64">
        <v>4892</v>
      </c>
      <c r="AM5" s="65">
        <f aca="true" t="shared" si="7" ref="AM5:AM22">ROUND(AL5/AK5,0)</f>
        <v>306</v>
      </c>
      <c r="AN5" s="64">
        <v>368</v>
      </c>
      <c r="AO5" s="66">
        <v>249</v>
      </c>
      <c r="AP5" s="63">
        <v>14</v>
      </c>
      <c r="AQ5" s="64">
        <v>2584</v>
      </c>
      <c r="AR5" s="65">
        <f aca="true" t="shared" si="8" ref="AR5:AR22">ROUND(AQ5/AP5,0)</f>
        <v>185</v>
      </c>
      <c r="AS5" s="64">
        <v>250</v>
      </c>
      <c r="AT5" s="66">
        <v>158</v>
      </c>
      <c r="AU5" s="63">
        <v>18</v>
      </c>
      <c r="AV5" s="64">
        <v>3847</v>
      </c>
      <c r="AW5" s="65">
        <f aca="true" t="shared" si="9" ref="AW5:AW22">ROUND(AV5/AU5,0)</f>
        <v>214</v>
      </c>
      <c r="AX5" s="64">
        <v>260</v>
      </c>
      <c r="AY5" s="66">
        <v>178</v>
      </c>
      <c r="AZ5" s="63">
        <v>7</v>
      </c>
      <c r="BA5" s="64">
        <v>1053</v>
      </c>
      <c r="BB5" s="65">
        <f aca="true" t="shared" si="10" ref="BB5:BB22">ROUND(BA5/AZ5,0)</f>
        <v>150</v>
      </c>
      <c r="BC5" s="64">
        <v>228</v>
      </c>
      <c r="BD5" s="66">
        <v>88</v>
      </c>
      <c r="BE5" s="63">
        <v>16</v>
      </c>
      <c r="BF5" s="64">
        <v>3207</v>
      </c>
      <c r="BG5" s="65">
        <f aca="true" t="shared" si="11" ref="BG5:BG22">ROUND(BF5/BE5,0)</f>
        <v>200</v>
      </c>
      <c r="BH5" s="64">
        <v>230</v>
      </c>
      <c r="BI5" s="66">
        <v>178</v>
      </c>
      <c r="BJ5" s="63">
        <v>12</v>
      </c>
      <c r="BK5" s="64">
        <v>1979</v>
      </c>
      <c r="BL5" s="65">
        <f aca="true" t="shared" si="12" ref="BL5:BL22">ROUND(BK5/BJ5,0)</f>
        <v>165</v>
      </c>
      <c r="BM5" s="64">
        <v>220</v>
      </c>
      <c r="BN5" s="66">
        <v>100</v>
      </c>
      <c r="BO5" s="63">
        <v>14</v>
      </c>
      <c r="BP5" s="64">
        <v>4986</v>
      </c>
      <c r="BQ5" s="65">
        <f aca="true" t="shared" si="13" ref="BQ5:BQ22">ROUND(BP5/BO5,0)</f>
        <v>356</v>
      </c>
      <c r="BR5" s="64">
        <v>428</v>
      </c>
      <c r="BS5" s="66">
        <v>298</v>
      </c>
      <c r="BT5" s="63">
        <v>12</v>
      </c>
      <c r="BU5" s="64">
        <v>4280</v>
      </c>
      <c r="BV5" s="65">
        <f aca="true" t="shared" si="14" ref="BV5:BV22">ROUND(BU5/BT5,0)</f>
        <v>357</v>
      </c>
      <c r="BW5" s="64">
        <v>498</v>
      </c>
      <c r="BX5" s="66">
        <v>278</v>
      </c>
      <c r="BY5" s="63">
        <v>9</v>
      </c>
      <c r="BZ5" s="64">
        <v>1404</v>
      </c>
      <c r="CA5" s="65">
        <f aca="true" t="shared" si="15" ref="CA5:CA22">ROUND(BZ5/BY5,0)</f>
        <v>156</v>
      </c>
      <c r="CB5" s="64">
        <v>159</v>
      </c>
      <c r="CC5" s="66">
        <v>154</v>
      </c>
      <c r="CD5" s="67"/>
      <c r="CE5" s="63">
        <v>11</v>
      </c>
      <c r="CF5" s="64">
        <v>17478</v>
      </c>
      <c r="CG5" s="65">
        <f>IF(CF5=CE5,"",ROUND(CF5/CE5,0))</f>
        <v>1589</v>
      </c>
      <c r="CH5" s="64">
        <v>1710</v>
      </c>
      <c r="CI5" s="66">
        <v>1440</v>
      </c>
      <c r="CK5" s="26">
        <f>E5-D5</f>
        <v>11</v>
      </c>
      <c r="CL5" s="26">
        <f>D5-F5</f>
        <v>20</v>
      </c>
      <c r="CM5" s="26">
        <f aca="true" t="shared" si="16" ref="CM5:CM22">J5-I5</f>
        <v>321</v>
      </c>
      <c r="CN5" s="26">
        <f aca="true" t="shared" si="17" ref="CN5:CN22">I5-K5</f>
        <v>329</v>
      </c>
      <c r="CO5" s="26">
        <f aca="true" t="shared" si="18" ref="CO5:CO22">O5-N5</f>
        <v>108</v>
      </c>
      <c r="CP5" s="26">
        <f aca="true" t="shared" si="19" ref="CP5:CP22">N5-P5</f>
        <v>112</v>
      </c>
      <c r="CQ5" s="26">
        <f>T5-S5</f>
        <v>49</v>
      </c>
      <c r="CR5" s="26">
        <f>S5-U5</f>
        <v>48</v>
      </c>
      <c r="CS5" s="26">
        <f>Y5-X5</f>
        <v>30</v>
      </c>
      <c r="CT5" s="26">
        <f>X5-Z5</f>
        <v>48</v>
      </c>
      <c r="CU5" s="26">
        <f>AD5-AC5</f>
        <v>83</v>
      </c>
      <c r="CV5" s="26">
        <f>AC5-AE5</f>
        <v>55</v>
      </c>
      <c r="CW5" s="26">
        <f>AI5-AH5</f>
        <v>106</v>
      </c>
      <c r="CX5" s="26">
        <f aca="true" t="shared" si="20" ref="CX5:CX22">AH5-AJ5</f>
        <v>218</v>
      </c>
      <c r="CY5" s="26">
        <f>AN5-AM5</f>
        <v>62</v>
      </c>
      <c r="CZ5" s="26">
        <f>AM5-AO5</f>
        <v>57</v>
      </c>
      <c r="DA5" s="26">
        <f aca="true" t="shared" si="21" ref="DA5:DA22">AS5-AR5</f>
        <v>65</v>
      </c>
      <c r="DB5" s="26">
        <f aca="true" t="shared" si="22" ref="DB5:DB22">AR5-AT5</f>
        <v>27</v>
      </c>
      <c r="DC5" s="26">
        <f aca="true" t="shared" si="23" ref="DC5:DC22">AX5-AW5</f>
        <v>46</v>
      </c>
      <c r="DD5" s="26">
        <f>AW5-AY5</f>
        <v>36</v>
      </c>
      <c r="DE5" s="26">
        <f aca="true" t="shared" si="24" ref="DE5:DE22">BC5-BB5</f>
        <v>78</v>
      </c>
      <c r="DF5" s="26">
        <f aca="true" t="shared" si="25" ref="DF5:DF22">BB5-BD5</f>
        <v>62</v>
      </c>
      <c r="DG5" s="26">
        <f aca="true" t="shared" si="26" ref="DG5:DG22">BH5-BG5</f>
        <v>30</v>
      </c>
      <c r="DH5" s="26">
        <f aca="true" t="shared" si="27" ref="DH5:DH22">BG5-BI5</f>
        <v>22</v>
      </c>
      <c r="DI5" s="26">
        <f aca="true" t="shared" si="28" ref="DI5:DI22">BM5-BL5</f>
        <v>55</v>
      </c>
      <c r="DJ5" s="26">
        <f aca="true" t="shared" si="29" ref="DJ5:DJ22">BL5-BN5</f>
        <v>65</v>
      </c>
      <c r="DK5" s="26">
        <f aca="true" t="shared" si="30" ref="DK5:DK22">BR5-BQ5</f>
        <v>72</v>
      </c>
      <c r="DL5" s="26">
        <f aca="true" t="shared" si="31" ref="DL5:DL22">BQ5-BS5</f>
        <v>58</v>
      </c>
      <c r="DM5" s="26">
        <f aca="true" t="shared" si="32" ref="DM5:DM22">BW5-BV5</f>
        <v>141</v>
      </c>
      <c r="DN5" s="26">
        <f aca="true" t="shared" si="33" ref="DN5:DN22">BV5-BX5</f>
        <v>79</v>
      </c>
      <c r="DO5" s="26">
        <f aca="true" t="shared" si="34" ref="DO5:DO22">CB5-CA5</f>
        <v>3</v>
      </c>
      <c r="DP5" s="26">
        <f aca="true" t="shared" si="35" ref="DP5:DP22">CA5-CC5</f>
        <v>2</v>
      </c>
      <c r="DQ5" s="26">
        <f>CH5-CG5</f>
        <v>121</v>
      </c>
      <c r="DR5" s="26">
        <f>CG5-CI5</f>
        <v>149</v>
      </c>
    </row>
    <row r="6" spans="1:122" s="25" customFormat="1" ht="36" customHeight="1">
      <c r="A6" s="27" t="s">
        <v>24</v>
      </c>
      <c r="B6" s="68">
        <v>9</v>
      </c>
      <c r="C6" s="69">
        <v>1506</v>
      </c>
      <c r="D6" s="70">
        <f t="shared" si="0"/>
        <v>167</v>
      </c>
      <c r="E6" s="69">
        <v>179</v>
      </c>
      <c r="F6" s="71">
        <v>148</v>
      </c>
      <c r="G6" s="68">
        <v>10</v>
      </c>
      <c r="H6" s="69">
        <v>24910</v>
      </c>
      <c r="I6" s="70">
        <f t="shared" si="1"/>
        <v>2491</v>
      </c>
      <c r="J6" s="69">
        <v>3200</v>
      </c>
      <c r="K6" s="71">
        <v>1680</v>
      </c>
      <c r="L6" s="68">
        <v>6</v>
      </c>
      <c r="M6" s="69">
        <v>1885</v>
      </c>
      <c r="N6" s="70">
        <f t="shared" si="2"/>
        <v>314</v>
      </c>
      <c r="O6" s="69">
        <v>418</v>
      </c>
      <c r="P6" s="71">
        <v>198</v>
      </c>
      <c r="Q6" s="68">
        <v>9</v>
      </c>
      <c r="R6" s="69">
        <v>2285</v>
      </c>
      <c r="S6" s="70">
        <f t="shared" si="3"/>
        <v>254</v>
      </c>
      <c r="T6" s="69">
        <v>298</v>
      </c>
      <c r="U6" s="71">
        <v>188</v>
      </c>
      <c r="V6" s="68">
        <v>10</v>
      </c>
      <c r="W6" s="69">
        <v>1924</v>
      </c>
      <c r="X6" s="70">
        <f t="shared" si="4"/>
        <v>192</v>
      </c>
      <c r="Y6" s="69">
        <v>242</v>
      </c>
      <c r="Z6" s="71">
        <v>163</v>
      </c>
      <c r="AA6" s="68">
        <v>10</v>
      </c>
      <c r="AB6" s="69">
        <v>2874</v>
      </c>
      <c r="AC6" s="70">
        <f t="shared" si="5"/>
        <v>287</v>
      </c>
      <c r="AD6" s="69">
        <v>346</v>
      </c>
      <c r="AE6" s="71">
        <v>208</v>
      </c>
      <c r="AF6" s="68">
        <v>9</v>
      </c>
      <c r="AG6" s="69">
        <v>4344</v>
      </c>
      <c r="AH6" s="70">
        <f t="shared" si="6"/>
        <v>483</v>
      </c>
      <c r="AI6" s="69">
        <v>609</v>
      </c>
      <c r="AJ6" s="71">
        <v>398</v>
      </c>
      <c r="AK6" s="68">
        <v>9</v>
      </c>
      <c r="AL6" s="69">
        <v>2738</v>
      </c>
      <c r="AM6" s="70">
        <f t="shared" si="7"/>
        <v>304</v>
      </c>
      <c r="AN6" s="69">
        <v>398</v>
      </c>
      <c r="AO6" s="71">
        <v>178</v>
      </c>
      <c r="AP6" s="68">
        <v>7</v>
      </c>
      <c r="AQ6" s="69">
        <v>1468</v>
      </c>
      <c r="AR6" s="70">
        <f t="shared" si="8"/>
        <v>210</v>
      </c>
      <c r="AS6" s="69">
        <v>263</v>
      </c>
      <c r="AT6" s="71">
        <v>138</v>
      </c>
      <c r="AU6" s="68">
        <v>9</v>
      </c>
      <c r="AV6" s="69">
        <v>1837</v>
      </c>
      <c r="AW6" s="70">
        <f t="shared" si="9"/>
        <v>204</v>
      </c>
      <c r="AX6" s="69">
        <v>270</v>
      </c>
      <c r="AY6" s="71">
        <v>157</v>
      </c>
      <c r="AZ6" s="68">
        <v>8</v>
      </c>
      <c r="BA6" s="69">
        <v>1203</v>
      </c>
      <c r="BB6" s="70">
        <f t="shared" si="10"/>
        <v>150</v>
      </c>
      <c r="BC6" s="69">
        <v>180</v>
      </c>
      <c r="BD6" s="71">
        <v>117</v>
      </c>
      <c r="BE6" s="68">
        <v>10</v>
      </c>
      <c r="BF6" s="69">
        <v>2006</v>
      </c>
      <c r="BG6" s="70">
        <f t="shared" si="11"/>
        <v>201</v>
      </c>
      <c r="BH6" s="69">
        <v>230</v>
      </c>
      <c r="BI6" s="71">
        <v>168</v>
      </c>
      <c r="BJ6" s="68">
        <v>10</v>
      </c>
      <c r="BK6" s="69">
        <v>1699</v>
      </c>
      <c r="BL6" s="70">
        <f t="shared" si="12"/>
        <v>170</v>
      </c>
      <c r="BM6" s="69">
        <v>210</v>
      </c>
      <c r="BN6" s="71">
        <v>134</v>
      </c>
      <c r="BO6" s="68">
        <v>10</v>
      </c>
      <c r="BP6" s="69">
        <v>3861</v>
      </c>
      <c r="BQ6" s="70">
        <f t="shared" si="13"/>
        <v>386</v>
      </c>
      <c r="BR6" s="69">
        <v>498</v>
      </c>
      <c r="BS6" s="71">
        <v>298</v>
      </c>
      <c r="BT6" s="68">
        <v>9</v>
      </c>
      <c r="BU6" s="69">
        <v>3576</v>
      </c>
      <c r="BV6" s="70">
        <f t="shared" si="14"/>
        <v>397</v>
      </c>
      <c r="BW6" s="69">
        <v>525</v>
      </c>
      <c r="BX6" s="71">
        <v>238</v>
      </c>
      <c r="BY6" s="68">
        <v>10</v>
      </c>
      <c r="BZ6" s="69">
        <v>1621</v>
      </c>
      <c r="CA6" s="70">
        <f t="shared" si="15"/>
        <v>162</v>
      </c>
      <c r="CB6" s="69">
        <v>164</v>
      </c>
      <c r="CC6" s="71">
        <v>160</v>
      </c>
      <c r="CD6" s="67"/>
      <c r="CE6" s="68">
        <v>10</v>
      </c>
      <c r="CF6" s="69">
        <v>17594</v>
      </c>
      <c r="CG6" s="70">
        <f aca="true" t="shared" si="36" ref="CG6:CG22">IF(CF6=CE6,"",ROUND(CF6/CE6,0))</f>
        <v>1759</v>
      </c>
      <c r="CH6" s="69">
        <v>1800</v>
      </c>
      <c r="CI6" s="71">
        <v>1656</v>
      </c>
      <c r="CK6" s="26">
        <f aca="true" t="shared" si="37" ref="CK6:CK22">E6-D6</f>
        <v>12</v>
      </c>
      <c r="CL6" s="26">
        <f aca="true" t="shared" si="38" ref="CL6:CL22">D6-F6</f>
        <v>19</v>
      </c>
      <c r="CM6" s="26">
        <f t="shared" si="16"/>
        <v>709</v>
      </c>
      <c r="CN6" s="26">
        <f t="shared" si="17"/>
        <v>811</v>
      </c>
      <c r="CO6" s="26">
        <f t="shared" si="18"/>
        <v>104</v>
      </c>
      <c r="CP6" s="26">
        <f t="shared" si="19"/>
        <v>116</v>
      </c>
      <c r="CQ6" s="26">
        <f aca="true" t="shared" si="39" ref="CQ6:CQ22">T6-S6</f>
        <v>44</v>
      </c>
      <c r="CR6" s="26">
        <f aca="true" t="shared" si="40" ref="CR6:CR22">S6-U6</f>
        <v>66</v>
      </c>
      <c r="CS6" s="26">
        <f aca="true" t="shared" si="41" ref="CS6:CS22">Y6-X6</f>
        <v>50</v>
      </c>
      <c r="CT6" s="26">
        <f aca="true" t="shared" si="42" ref="CT6:CT22">X6-Z6</f>
        <v>29</v>
      </c>
      <c r="CU6" s="26">
        <f>AD6-AC6</f>
        <v>59</v>
      </c>
      <c r="CV6" s="26">
        <f>AC6-AE6</f>
        <v>79</v>
      </c>
      <c r="CW6" s="26">
        <f aca="true" t="shared" si="43" ref="CW6:CW22">AI6-AH6</f>
        <v>126</v>
      </c>
      <c r="CX6" s="26">
        <f t="shared" si="20"/>
        <v>85</v>
      </c>
      <c r="CY6" s="26">
        <f aca="true" t="shared" si="44" ref="CY6:CY22">AN6-AM6</f>
        <v>94</v>
      </c>
      <c r="CZ6" s="26">
        <f aca="true" t="shared" si="45" ref="CZ6:CZ22">AM6-AO6</f>
        <v>126</v>
      </c>
      <c r="DA6" s="26">
        <f t="shared" si="21"/>
        <v>53</v>
      </c>
      <c r="DB6" s="26">
        <f t="shared" si="22"/>
        <v>72</v>
      </c>
      <c r="DC6" s="26">
        <f t="shared" si="23"/>
        <v>66</v>
      </c>
      <c r="DD6" s="26">
        <f aca="true" t="shared" si="46" ref="DD6:DD22">AW6-AY6</f>
        <v>47</v>
      </c>
      <c r="DE6" s="26">
        <f t="shared" si="24"/>
        <v>30</v>
      </c>
      <c r="DF6" s="26">
        <f t="shared" si="25"/>
        <v>33</v>
      </c>
      <c r="DG6" s="26">
        <f t="shared" si="26"/>
        <v>29</v>
      </c>
      <c r="DH6" s="26">
        <f t="shared" si="27"/>
        <v>33</v>
      </c>
      <c r="DI6" s="26">
        <f t="shared" si="28"/>
        <v>40</v>
      </c>
      <c r="DJ6" s="26">
        <f t="shared" si="29"/>
        <v>36</v>
      </c>
      <c r="DK6" s="26">
        <f t="shared" si="30"/>
        <v>112</v>
      </c>
      <c r="DL6" s="26">
        <f t="shared" si="31"/>
        <v>88</v>
      </c>
      <c r="DM6" s="26">
        <f t="shared" si="32"/>
        <v>128</v>
      </c>
      <c r="DN6" s="26">
        <f t="shared" si="33"/>
        <v>159</v>
      </c>
      <c r="DO6" s="26">
        <f t="shared" si="34"/>
        <v>2</v>
      </c>
      <c r="DP6" s="26">
        <f t="shared" si="35"/>
        <v>2</v>
      </c>
      <c r="DQ6" s="26">
        <f aca="true" t="shared" si="47" ref="DQ6:DQ22">CH6-CG6</f>
        <v>41</v>
      </c>
      <c r="DR6" s="26">
        <f aca="true" t="shared" si="48" ref="DR6:DR22">CG6-CI6</f>
        <v>103</v>
      </c>
    </row>
    <row r="7" spans="1:122" s="25" customFormat="1" ht="36" customHeight="1">
      <c r="A7" s="27" t="s">
        <v>25</v>
      </c>
      <c r="B7" s="68">
        <v>9</v>
      </c>
      <c r="C7" s="69">
        <v>1420</v>
      </c>
      <c r="D7" s="70">
        <f t="shared" si="0"/>
        <v>158</v>
      </c>
      <c r="E7" s="69">
        <v>178</v>
      </c>
      <c r="F7" s="71">
        <v>135</v>
      </c>
      <c r="G7" s="68">
        <v>10</v>
      </c>
      <c r="H7" s="69">
        <v>20460</v>
      </c>
      <c r="I7" s="70">
        <f t="shared" si="1"/>
        <v>2046</v>
      </c>
      <c r="J7" s="69">
        <v>2420</v>
      </c>
      <c r="K7" s="71">
        <v>1760</v>
      </c>
      <c r="L7" s="68">
        <v>9</v>
      </c>
      <c r="M7" s="69">
        <v>2579</v>
      </c>
      <c r="N7" s="70">
        <f t="shared" si="2"/>
        <v>287</v>
      </c>
      <c r="O7" s="69">
        <v>449</v>
      </c>
      <c r="P7" s="71">
        <v>198</v>
      </c>
      <c r="Q7" s="68">
        <v>10</v>
      </c>
      <c r="R7" s="69">
        <v>2191</v>
      </c>
      <c r="S7" s="70">
        <f t="shared" si="3"/>
        <v>219</v>
      </c>
      <c r="T7" s="69">
        <v>288</v>
      </c>
      <c r="U7" s="71">
        <v>177</v>
      </c>
      <c r="V7" s="68">
        <v>10</v>
      </c>
      <c r="W7" s="69">
        <v>1858</v>
      </c>
      <c r="X7" s="70">
        <f t="shared" si="4"/>
        <v>186</v>
      </c>
      <c r="Y7" s="69">
        <v>228</v>
      </c>
      <c r="Z7" s="71">
        <v>139</v>
      </c>
      <c r="AA7" s="68">
        <v>10</v>
      </c>
      <c r="AB7" s="69">
        <v>2361</v>
      </c>
      <c r="AC7" s="70">
        <f t="shared" si="5"/>
        <v>236</v>
      </c>
      <c r="AD7" s="69">
        <v>313</v>
      </c>
      <c r="AE7" s="71">
        <v>197</v>
      </c>
      <c r="AF7" s="68">
        <v>7</v>
      </c>
      <c r="AG7" s="69">
        <v>2586</v>
      </c>
      <c r="AH7" s="70">
        <f t="shared" si="6"/>
        <v>369</v>
      </c>
      <c r="AI7" s="69">
        <v>448</v>
      </c>
      <c r="AJ7" s="71">
        <v>298</v>
      </c>
      <c r="AK7" s="68">
        <v>10</v>
      </c>
      <c r="AL7" s="69">
        <v>2841</v>
      </c>
      <c r="AM7" s="70">
        <f t="shared" si="7"/>
        <v>284</v>
      </c>
      <c r="AN7" s="69">
        <v>368</v>
      </c>
      <c r="AO7" s="71">
        <v>219</v>
      </c>
      <c r="AP7" s="68">
        <v>10</v>
      </c>
      <c r="AQ7" s="69">
        <v>1706</v>
      </c>
      <c r="AR7" s="70">
        <f t="shared" si="8"/>
        <v>171</v>
      </c>
      <c r="AS7" s="69">
        <v>208</v>
      </c>
      <c r="AT7" s="71">
        <v>138</v>
      </c>
      <c r="AU7" s="68">
        <v>10</v>
      </c>
      <c r="AV7" s="69">
        <v>1818</v>
      </c>
      <c r="AW7" s="70">
        <f t="shared" si="9"/>
        <v>182</v>
      </c>
      <c r="AX7" s="69">
        <v>239</v>
      </c>
      <c r="AY7" s="71">
        <v>148</v>
      </c>
      <c r="AZ7" s="68">
        <v>7</v>
      </c>
      <c r="BA7" s="69">
        <v>1123</v>
      </c>
      <c r="BB7" s="70">
        <f t="shared" si="10"/>
        <v>160</v>
      </c>
      <c r="BC7" s="69">
        <v>278</v>
      </c>
      <c r="BD7" s="71">
        <v>108</v>
      </c>
      <c r="BE7" s="68">
        <v>9</v>
      </c>
      <c r="BF7" s="69">
        <v>1684</v>
      </c>
      <c r="BG7" s="70">
        <f t="shared" si="11"/>
        <v>187</v>
      </c>
      <c r="BH7" s="69">
        <v>218</v>
      </c>
      <c r="BI7" s="71">
        <v>138</v>
      </c>
      <c r="BJ7" s="68">
        <v>10</v>
      </c>
      <c r="BK7" s="69">
        <v>2016</v>
      </c>
      <c r="BL7" s="70">
        <f t="shared" si="12"/>
        <v>202</v>
      </c>
      <c r="BM7" s="69">
        <v>294</v>
      </c>
      <c r="BN7" s="71">
        <v>158</v>
      </c>
      <c r="BO7" s="68">
        <v>10</v>
      </c>
      <c r="BP7" s="69">
        <v>3571</v>
      </c>
      <c r="BQ7" s="70">
        <f t="shared" si="13"/>
        <v>357</v>
      </c>
      <c r="BR7" s="69">
        <v>450</v>
      </c>
      <c r="BS7" s="71">
        <v>298</v>
      </c>
      <c r="BT7" s="68">
        <v>9</v>
      </c>
      <c r="BU7" s="69">
        <v>3086</v>
      </c>
      <c r="BV7" s="70">
        <f t="shared" si="14"/>
        <v>343</v>
      </c>
      <c r="BW7" s="69">
        <v>470</v>
      </c>
      <c r="BX7" s="71">
        <v>238</v>
      </c>
      <c r="BY7" s="68">
        <v>10</v>
      </c>
      <c r="BZ7" s="69">
        <v>1506</v>
      </c>
      <c r="CA7" s="70">
        <f t="shared" si="15"/>
        <v>151</v>
      </c>
      <c r="CB7" s="69">
        <v>153</v>
      </c>
      <c r="CC7" s="71">
        <v>150</v>
      </c>
      <c r="CD7" s="67"/>
      <c r="CE7" s="68">
        <v>10</v>
      </c>
      <c r="CF7" s="69">
        <v>15659</v>
      </c>
      <c r="CG7" s="70">
        <f t="shared" si="36"/>
        <v>1566</v>
      </c>
      <c r="CH7" s="69">
        <v>1674</v>
      </c>
      <c r="CI7" s="71">
        <v>1494</v>
      </c>
      <c r="CK7" s="26">
        <f t="shared" si="37"/>
        <v>20</v>
      </c>
      <c r="CL7" s="26">
        <f t="shared" si="38"/>
        <v>23</v>
      </c>
      <c r="CM7" s="26">
        <f t="shared" si="16"/>
        <v>374</v>
      </c>
      <c r="CN7" s="26">
        <f t="shared" si="17"/>
        <v>286</v>
      </c>
      <c r="CO7" s="26">
        <f t="shared" si="18"/>
        <v>162</v>
      </c>
      <c r="CP7" s="26">
        <f t="shared" si="19"/>
        <v>89</v>
      </c>
      <c r="CQ7" s="26">
        <f t="shared" si="39"/>
        <v>69</v>
      </c>
      <c r="CR7" s="26">
        <f t="shared" si="40"/>
        <v>42</v>
      </c>
      <c r="CS7" s="26">
        <f t="shared" si="41"/>
        <v>42</v>
      </c>
      <c r="CT7" s="26">
        <f t="shared" si="42"/>
        <v>47</v>
      </c>
      <c r="CU7" s="26">
        <f aca="true" t="shared" si="49" ref="CU7:CU22">AD7-AC7</f>
        <v>77</v>
      </c>
      <c r="CV7" s="26">
        <f aca="true" t="shared" si="50" ref="CV7:CV22">AC7-AE7</f>
        <v>39</v>
      </c>
      <c r="CW7" s="26">
        <f t="shared" si="43"/>
        <v>79</v>
      </c>
      <c r="CX7" s="26">
        <f t="shared" si="20"/>
        <v>71</v>
      </c>
      <c r="CY7" s="26">
        <f t="shared" si="44"/>
        <v>84</v>
      </c>
      <c r="CZ7" s="26">
        <f t="shared" si="45"/>
        <v>65</v>
      </c>
      <c r="DA7" s="26">
        <f t="shared" si="21"/>
        <v>37</v>
      </c>
      <c r="DB7" s="26">
        <f t="shared" si="22"/>
        <v>33</v>
      </c>
      <c r="DC7" s="26">
        <f t="shared" si="23"/>
        <v>57</v>
      </c>
      <c r="DD7" s="26">
        <f t="shared" si="46"/>
        <v>34</v>
      </c>
      <c r="DE7" s="26">
        <f t="shared" si="24"/>
        <v>118</v>
      </c>
      <c r="DF7" s="26">
        <f t="shared" si="25"/>
        <v>52</v>
      </c>
      <c r="DG7" s="26">
        <f t="shared" si="26"/>
        <v>31</v>
      </c>
      <c r="DH7" s="26">
        <f t="shared" si="27"/>
        <v>49</v>
      </c>
      <c r="DI7" s="26">
        <f t="shared" si="28"/>
        <v>92</v>
      </c>
      <c r="DJ7" s="26">
        <f t="shared" si="29"/>
        <v>44</v>
      </c>
      <c r="DK7" s="26">
        <f t="shared" si="30"/>
        <v>93</v>
      </c>
      <c r="DL7" s="26">
        <f t="shared" si="31"/>
        <v>59</v>
      </c>
      <c r="DM7" s="26">
        <f t="shared" si="32"/>
        <v>127</v>
      </c>
      <c r="DN7" s="26">
        <f t="shared" si="33"/>
        <v>105</v>
      </c>
      <c r="DO7" s="26">
        <f t="shared" si="34"/>
        <v>2</v>
      </c>
      <c r="DP7" s="26">
        <f t="shared" si="35"/>
        <v>1</v>
      </c>
      <c r="DQ7" s="26">
        <f t="shared" si="47"/>
        <v>108</v>
      </c>
      <c r="DR7" s="26">
        <f t="shared" si="48"/>
        <v>72</v>
      </c>
    </row>
    <row r="8" spans="1:122" s="25" customFormat="1" ht="36" customHeight="1">
      <c r="A8" s="27" t="s">
        <v>26</v>
      </c>
      <c r="B8" s="68">
        <v>13</v>
      </c>
      <c r="C8" s="69">
        <v>2057</v>
      </c>
      <c r="D8" s="70">
        <f t="shared" si="0"/>
        <v>158</v>
      </c>
      <c r="E8" s="69">
        <v>178</v>
      </c>
      <c r="F8" s="71">
        <v>138</v>
      </c>
      <c r="G8" s="68">
        <v>14</v>
      </c>
      <c r="H8" s="69">
        <v>30315</v>
      </c>
      <c r="I8" s="70">
        <f t="shared" si="1"/>
        <v>2165</v>
      </c>
      <c r="J8" s="69">
        <v>2580</v>
      </c>
      <c r="K8" s="71">
        <v>1760</v>
      </c>
      <c r="L8" s="68">
        <v>12</v>
      </c>
      <c r="M8" s="69">
        <v>3268</v>
      </c>
      <c r="N8" s="70">
        <f t="shared" si="2"/>
        <v>272</v>
      </c>
      <c r="O8" s="69">
        <v>449</v>
      </c>
      <c r="P8" s="71">
        <v>165</v>
      </c>
      <c r="Q8" s="68">
        <v>14</v>
      </c>
      <c r="R8" s="69">
        <v>3011</v>
      </c>
      <c r="S8" s="70">
        <f t="shared" si="3"/>
        <v>215</v>
      </c>
      <c r="T8" s="69">
        <v>249</v>
      </c>
      <c r="U8" s="71">
        <v>188</v>
      </c>
      <c r="V8" s="68">
        <v>13</v>
      </c>
      <c r="W8" s="69">
        <v>2322</v>
      </c>
      <c r="X8" s="70">
        <f t="shared" si="4"/>
        <v>179</v>
      </c>
      <c r="Y8" s="69">
        <v>198</v>
      </c>
      <c r="Z8" s="71">
        <v>138</v>
      </c>
      <c r="AA8" s="68">
        <v>13</v>
      </c>
      <c r="AB8" s="69">
        <v>3116</v>
      </c>
      <c r="AC8" s="70">
        <f t="shared" si="5"/>
        <v>240</v>
      </c>
      <c r="AD8" s="69">
        <v>398</v>
      </c>
      <c r="AE8" s="71">
        <v>178</v>
      </c>
      <c r="AF8" s="68">
        <v>11</v>
      </c>
      <c r="AG8" s="69">
        <v>4168</v>
      </c>
      <c r="AH8" s="70">
        <f t="shared" si="6"/>
        <v>379</v>
      </c>
      <c r="AI8" s="69">
        <v>498</v>
      </c>
      <c r="AJ8" s="71">
        <v>298</v>
      </c>
      <c r="AK8" s="68">
        <v>13</v>
      </c>
      <c r="AL8" s="69">
        <v>3371</v>
      </c>
      <c r="AM8" s="70">
        <f t="shared" si="7"/>
        <v>259</v>
      </c>
      <c r="AN8" s="69">
        <v>358</v>
      </c>
      <c r="AO8" s="71">
        <v>198</v>
      </c>
      <c r="AP8" s="68">
        <v>13</v>
      </c>
      <c r="AQ8" s="69">
        <v>2258</v>
      </c>
      <c r="AR8" s="70">
        <f t="shared" si="8"/>
        <v>174</v>
      </c>
      <c r="AS8" s="69">
        <v>248</v>
      </c>
      <c r="AT8" s="71">
        <v>135</v>
      </c>
      <c r="AU8" s="68">
        <v>14</v>
      </c>
      <c r="AV8" s="69">
        <v>2375</v>
      </c>
      <c r="AW8" s="70">
        <f t="shared" si="9"/>
        <v>170</v>
      </c>
      <c r="AX8" s="69">
        <v>188</v>
      </c>
      <c r="AY8" s="71">
        <v>148</v>
      </c>
      <c r="AZ8" s="68">
        <v>9</v>
      </c>
      <c r="BA8" s="69">
        <v>1365</v>
      </c>
      <c r="BB8" s="70">
        <f t="shared" si="10"/>
        <v>152</v>
      </c>
      <c r="BC8" s="69">
        <v>168</v>
      </c>
      <c r="BD8" s="71">
        <v>118</v>
      </c>
      <c r="BE8" s="68">
        <v>13</v>
      </c>
      <c r="BF8" s="69">
        <v>2468</v>
      </c>
      <c r="BG8" s="70">
        <f t="shared" si="11"/>
        <v>190</v>
      </c>
      <c r="BH8" s="69">
        <v>218</v>
      </c>
      <c r="BI8" s="71">
        <v>162</v>
      </c>
      <c r="BJ8" s="68">
        <v>12</v>
      </c>
      <c r="BK8" s="69">
        <v>1862</v>
      </c>
      <c r="BL8" s="70">
        <f t="shared" si="12"/>
        <v>155</v>
      </c>
      <c r="BM8" s="69">
        <v>198</v>
      </c>
      <c r="BN8" s="71">
        <v>118</v>
      </c>
      <c r="BO8" s="68">
        <v>11</v>
      </c>
      <c r="BP8" s="69">
        <v>3857</v>
      </c>
      <c r="BQ8" s="70">
        <f t="shared" si="13"/>
        <v>351</v>
      </c>
      <c r="BR8" s="69">
        <v>398</v>
      </c>
      <c r="BS8" s="71">
        <v>278</v>
      </c>
      <c r="BT8" s="68">
        <v>10</v>
      </c>
      <c r="BU8" s="69">
        <v>3398</v>
      </c>
      <c r="BV8" s="70">
        <f t="shared" si="14"/>
        <v>340</v>
      </c>
      <c r="BW8" s="69">
        <v>417</v>
      </c>
      <c r="BX8" s="71">
        <v>248</v>
      </c>
      <c r="BY8" s="68">
        <v>13</v>
      </c>
      <c r="BZ8" s="69">
        <v>1943</v>
      </c>
      <c r="CA8" s="70">
        <f t="shared" si="15"/>
        <v>149</v>
      </c>
      <c r="CB8" s="69">
        <v>150</v>
      </c>
      <c r="CC8" s="71">
        <v>145</v>
      </c>
      <c r="CD8" s="67"/>
      <c r="CE8" s="68">
        <v>12</v>
      </c>
      <c r="CF8" s="69">
        <v>18580</v>
      </c>
      <c r="CG8" s="70">
        <f t="shared" si="36"/>
        <v>1548</v>
      </c>
      <c r="CH8" s="69">
        <v>1710</v>
      </c>
      <c r="CI8" s="71">
        <v>1422</v>
      </c>
      <c r="CK8" s="26">
        <f t="shared" si="37"/>
        <v>20</v>
      </c>
      <c r="CL8" s="26">
        <f t="shared" si="38"/>
        <v>20</v>
      </c>
      <c r="CM8" s="26">
        <f t="shared" si="16"/>
        <v>415</v>
      </c>
      <c r="CN8" s="26">
        <f t="shared" si="17"/>
        <v>405</v>
      </c>
      <c r="CO8" s="26">
        <f t="shared" si="18"/>
        <v>177</v>
      </c>
      <c r="CP8" s="26">
        <f t="shared" si="19"/>
        <v>107</v>
      </c>
      <c r="CQ8" s="26">
        <f t="shared" si="39"/>
        <v>34</v>
      </c>
      <c r="CR8" s="26">
        <f t="shared" si="40"/>
        <v>27</v>
      </c>
      <c r="CS8" s="26">
        <f t="shared" si="41"/>
        <v>19</v>
      </c>
      <c r="CT8" s="26">
        <f t="shared" si="42"/>
        <v>41</v>
      </c>
      <c r="CU8" s="26">
        <f t="shared" si="49"/>
        <v>158</v>
      </c>
      <c r="CV8" s="26">
        <f t="shared" si="50"/>
        <v>62</v>
      </c>
      <c r="CW8" s="26">
        <f t="shared" si="43"/>
        <v>119</v>
      </c>
      <c r="CX8" s="26">
        <f t="shared" si="20"/>
        <v>81</v>
      </c>
      <c r="CY8" s="26">
        <f t="shared" si="44"/>
        <v>99</v>
      </c>
      <c r="CZ8" s="26">
        <f t="shared" si="45"/>
        <v>61</v>
      </c>
      <c r="DA8" s="26">
        <f t="shared" si="21"/>
        <v>74</v>
      </c>
      <c r="DB8" s="26">
        <f t="shared" si="22"/>
        <v>39</v>
      </c>
      <c r="DC8" s="26">
        <f t="shared" si="23"/>
        <v>18</v>
      </c>
      <c r="DD8" s="26">
        <f t="shared" si="46"/>
        <v>22</v>
      </c>
      <c r="DE8" s="26">
        <f t="shared" si="24"/>
        <v>16</v>
      </c>
      <c r="DF8" s="26">
        <f t="shared" si="25"/>
        <v>34</v>
      </c>
      <c r="DG8" s="26">
        <f t="shared" si="26"/>
        <v>28</v>
      </c>
      <c r="DH8" s="26">
        <f t="shared" si="27"/>
        <v>28</v>
      </c>
      <c r="DI8" s="26">
        <f t="shared" si="28"/>
        <v>43</v>
      </c>
      <c r="DJ8" s="26">
        <f t="shared" si="29"/>
        <v>37</v>
      </c>
      <c r="DK8" s="26">
        <f t="shared" si="30"/>
        <v>47</v>
      </c>
      <c r="DL8" s="26">
        <f t="shared" si="31"/>
        <v>73</v>
      </c>
      <c r="DM8" s="26">
        <f t="shared" si="32"/>
        <v>77</v>
      </c>
      <c r="DN8" s="26">
        <f t="shared" si="33"/>
        <v>92</v>
      </c>
      <c r="DO8" s="26">
        <f t="shared" si="34"/>
        <v>1</v>
      </c>
      <c r="DP8" s="26">
        <f t="shared" si="35"/>
        <v>4</v>
      </c>
      <c r="DQ8" s="26">
        <f t="shared" si="47"/>
        <v>162</v>
      </c>
      <c r="DR8" s="26">
        <f t="shared" si="48"/>
        <v>126</v>
      </c>
    </row>
    <row r="9" spans="1:122" s="25" customFormat="1" ht="36" customHeight="1">
      <c r="A9" s="27" t="s">
        <v>27</v>
      </c>
      <c r="B9" s="68">
        <v>26</v>
      </c>
      <c r="C9" s="69">
        <v>4113</v>
      </c>
      <c r="D9" s="70">
        <f t="shared" si="0"/>
        <v>158</v>
      </c>
      <c r="E9" s="69">
        <v>180</v>
      </c>
      <c r="F9" s="71">
        <v>134</v>
      </c>
      <c r="G9" s="68">
        <v>27</v>
      </c>
      <c r="H9" s="69">
        <v>56528</v>
      </c>
      <c r="I9" s="70">
        <f t="shared" si="1"/>
        <v>2094</v>
      </c>
      <c r="J9" s="69">
        <v>3280</v>
      </c>
      <c r="K9" s="71">
        <v>1580</v>
      </c>
      <c r="L9" s="68">
        <v>27</v>
      </c>
      <c r="M9" s="69">
        <v>8650</v>
      </c>
      <c r="N9" s="70">
        <f t="shared" si="2"/>
        <v>320</v>
      </c>
      <c r="O9" s="69">
        <v>449</v>
      </c>
      <c r="P9" s="71">
        <v>198</v>
      </c>
      <c r="Q9" s="68">
        <v>24</v>
      </c>
      <c r="R9" s="69">
        <v>5320</v>
      </c>
      <c r="S9" s="70">
        <f t="shared" si="3"/>
        <v>222</v>
      </c>
      <c r="T9" s="69">
        <v>284</v>
      </c>
      <c r="U9" s="71">
        <v>168</v>
      </c>
      <c r="V9" s="68">
        <v>31</v>
      </c>
      <c r="W9" s="69">
        <v>5751</v>
      </c>
      <c r="X9" s="70">
        <f t="shared" si="4"/>
        <v>186</v>
      </c>
      <c r="Y9" s="69">
        <v>228</v>
      </c>
      <c r="Z9" s="71">
        <v>102</v>
      </c>
      <c r="AA9" s="68">
        <v>29</v>
      </c>
      <c r="AB9" s="69">
        <v>7606</v>
      </c>
      <c r="AC9" s="70">
        <f>ROUND(AB9/AA9,0)</f>
        <v>262</v>
      </c>
      <c r="AD9" s="69">
        <v>347</v>
      </c>
      <c r="AE9" s="71">
        <v>178</v>
      </c>
      <c r="AF9" s="68">
        <v>26</v>
      </c>
      <c r="AG9" s="69">
        <v>10642</v>
      </c>
      <c r="AH9" s="70">
        <f t="shared" si="6"/>
        <v>409</v>
      </c>
      <c r="AI9" s="69">
        <v>523</v>
      </c>
      <c r="AJ9" s="71">
        <v>298</v>
      </c>
      <c r="AK9" s="68">
        <v>30</v>
      </c>
      <c r="AL9" s="69">
        <v>8624</v>
      </c>
      <c r="AM9" s="70">
        <f t="shared" si="7"/>
        <v>287</v>
      </c>
      <c r="AN9" s="69">
        <v>376</v>
      </c>
      <c r="AO9" s="71">
        <v>188</v>
      </c>
      <c r="AP9" s="68">
        <v>26</v>
      </c>
      <c r="AQ9" s="69">
        <v>4514</v>
      </c>
      <c r="AR9" s="70">
        <f t="shared" si="8"/>
        <v>174</v>
      </c>
      <c r="AS9" s="69">
        <v>260</v>
      </c>
      <c r="AT9" s="71">
        <v>128</v>
      </c>
      <c r="AU9" s="68">
        <v>28</v>
      </c>
      <c r="AV9" s="69">
        <v>4944</v>
      </c>
      <c r="AW9" s="70">
        <f t="shared" si="9"/>
        <v>177</v>
      </c>
      <c r="AX9" s="69">
        <v>250</v>
      </c>
      <c r="AY9" s="71">
        <v>138</v>
      </c>
      <c r="AZ9" s="68">
        <v>23</v>
      </c>
      <c r="BA9" s="69">
        <v>3581</v>
      </c>
      <c r="BB9" s="70">
        <f t="shared" si="10"/>
        <v>156</v>
      </c>
      <c r="BC9" s="69">
        <v>271</v>
      </c>
      <c r="BD9" s="71">
        <v>98</v>
      </c>
      <c r="BE9" s="68">
        <v>26</v>
      </c>
      <c r="BF9" s="69">
        <v>5010</v>
      </c>
      <c r="BG9" s="70">
        <f t="shared" si="11"/>
        <v>193</v>
      </c>
      <c r="BH9" s="69">
        <v>228</v>
      </c>
      <c r="BI9" s="71">
        <v>98</v>
      </c>
      <c r="BJ9" s="68">
        <v>27</v>
      </c>
      <c r="BK9" s="69">
        <v>4690</v>
      </c>
      <c r="BL9" s="70">
        <f t="shared" si="12"/>
        <v>174</v>
      </c>
      <c r="BM9" s="69">
        <v>208</v>
      </c>
      <c r="BN9" s="71">
        <v>127</v>
      </c>
      <c r="BO9" s="68">
        <v>28</v>
      </c>
      <c r="BP9" s="69">
        <v>10558</v>
      </c>
      <c r="BQ9" s="70">
        <f t="shared" si="13"/>
        <v>377</v>
      </c>
      <c r="BR9" s="69">
        <v>523</v>
      </c>
      <c r="BS9" s="71">
        <v>277</v>
      </c>
      <c r="BT9" s="68">
        <v>22</v>
      </c>
      <c r="BU9" s="69">
        <v>7465</v>
      </c>
      <c r="BV9" s="70">
        <f t="shared" si="14"/>
        <v>339</v>
      </c>
      <c r="BW9" s="69">
        <v>449</v>
      </c>
      <c r="BX9" s="71">
        <v>238</v>
      </c>
      <c r="BY9" s="68">
        <v>29</v>
      </c>
      <c r="BZ9" s="69">
        <v>4320</v>
      </c>
      <c r="CA9" s="70">
        <f t="shared" si="15"/>
        <v>149</v>
      </c>
      <c r="CB9" s="69">
        <v>152</v>
      </c>
      <c r="CC9" s="71">
        <v>142</v>
      </c>
      <c r="CD9" s="67"/>
      <c r="CE9" s="68">
        <v>28</v>
      </c>
      <c r="CF9" s="69">
        <v>42317</v>
      </c>
      <c r="CG9" s="70">
        <f t="shared" si="36"/>
        <v>1511</v>
      </c>
      <c r="CH9" s="69">
        <v>1674</v>
      </c>
      <c r="CI9" s="71">
        <v>1340</v>
      </c>
      <c r="CK9" s="26">
        <f t="shared" si="37"/>
        <v>22</v>
      </c>
      <c r="CL9" s="26">
        <f t="shared" si="38"/>
        <v>24</v>
      </c>
      <c r="CM9" s="26">
        <f t="shared" si="16"/>
        <v>1186</v>
      </c>
      <c r="CN9" s="26">
        <f t="shared" si="17"/>
        <v>514</v>
      </c>
      <c r="CO9" s="26">
        <f t="shared" si="18"/>
        <v>129</v>
      </c>
      <c r="CP9" s="26">
        <f t="shared" si="19"/>
        <v>122</v>
      </c>
      <c r="CQ9" s="26">
        <f t="shared" si="39"/>
        <v>62</v>
      </c>
      <c r="CR9" s="26">
        <f t="shared" si="40"/>
        <v>54</v>
      </c>
      <c r="CS9" s="26">
        <f t="shared" si="41"/>
        <v>42</v>
      </c>
      <c r="CT9" s="26">
        <f t="shared" si="42"/>
        <v>84</v>
      </c>
      <c r="CU9" s="26">
        <f t="shared" si="49"/>
        <v>85</v>
      </c>
      <c r="CV9" s="26">
        <f t="shared" si="50"/>
        <v>84</v>
      </c>
      <c r="CW9" s="26">
        <f t="shared" si="43"/>
        <v>114</v>
      </c>
      <c r="CX9" s="26">
        <f t="shared" si="20"/>
        <v>111</v>
      </c>
      <c r="CY9" s="26">
        <f t="shared" si="44"/>
        <v>89</v>
      </c>
      <c r="CZ9" s="26">
        <f t="shared" si="45"/>
        <v>99</v>
      </c>
      <c r="DA9" s="26">
        <f t="shared" si="21"/>
        <v>86</v>
      </c>
      <c r="DB9" s="26">
        <f t="shared" si="22"/>
        <v>46</v>
      </c>
      <c r="DC9" s="26">
        <f t="shared" si="23"/>
        <v>73</v>
      </c>
      <c r="DD9" s="26">
        <f t="shared" si="46"/>
        <v>39</v>
      </c>
      <c r="DE9" s="26">
        <f t="shared" si="24"/>
        <v>115</v>
      </c>
      <c r="DF9" s="26">
        <f t="shared" si="25"/>
        <v>58</v>
      </c>
      <c r="DG9" s="26">
        <f t="shared" si="26"/>
        <v>35</v>
      </c>
      <c r="DH9" s="26">
        <f t="shared" si="27"/>
        <v>95</v>
      </c>
      <c r="DI9" s="26">
        <f t="shared" si="28"/>
        <v>34</v>
      </c>
      <c r="DJ9" s="26">
        <f t="shared" si="29"/>
        <v>47</v>
      </c>
      <c r="DK9" s="26">
        <f t="shared" si="30"/>
        <v>146</v>
      </c>
      <c r="DL9" s="26">
        <f t="shared" si="31"/>
        <v>100</v>
      </c>
      <c r="DM9" s="26">
        <f t="shared" si="32"/>
        <v>110</v>
      </c>
      <c r="DN9" s="26">
        <f t="shared" si="33"/>
        <v>101</v>
      </c>
      <c r="DO9" s="26">
        <f t="shared" si="34"/>
        <v>3</v>
      </c>
      <c r="DP9" s="26">
        <f t="shared" si="35"/>
        <v>7</v>
      </c>
      <c r="DQ9" s="26">
        <f t="shared" si="47"/>
        <v>163</v>
      </c>
      <c r="DR9" s="26">
        <f t="shared" si="48"/>
        <v>171</v>
      </c>
    </row>
    <row r="10" spans="1:122" s="25" customFormat="1" ht="36" customHeight="1">
      <c r="A10" s="27" t="s">
        <v>28</v>
      </c>
      <c r="B10" s="68">
        <v>19</v>
      </c>
      <c r="C10" s="69">
        <v>2986</v>
      </c>
      <c r="D10" s="70">
        <f t="shared" si="0"/>
        <v>157</v>
      </c>
      <c r="E10" s="69">
        <v>179</v>
      </c>
      <c r="F10" s="71">
        <v>100</v>
      </c>
      <c r="G10" s="68">
        <v>19</v>
      </c>
      <c r="H10" s="69">
        <v>37240</v>
      </c>
      <c r="I10" s="70">
        <f t="shared" si="1"/>
        <v>1960</v>
      </c>
      <c r="J10" s="69">
        <v>2480</v>
      </c>
      <c r="K10" s="71">
        <v>1480</v>
      </c>
      <c r="L10" s="68">
        <v>18</v>
      </c>
      <c r="M10" s="69">
        <v>4848</v>
      </c>
      <c r="N10" s="70">
        <f t="shared" si="2"/>
        <v>269</v>
      </c>
      <c r="O10" s="69">
        <v>431</v>
      </c>
      <c r="P10" s="71">
        <v>198</v>
      </c>
      <c r="Q10" s="68">
        <v>20</v>
      </c>
      <c r="R10" s="69">
        <v>4622</v>
      </c>
      <c r="S10" s="70">
        <f t="shared" si="3"/>
        <v>231</v>
      </c>
      <c r="T10" s="69">
        <v>278</v>
      </c>
      <c r="U10" s="71">
        <v>178</v>
      </c>
      <c r="V10" s="68">
        <v>20</v>
      </c>
      <c r="W10" s="69">
        <v>3685</v>
      </c>
      <c r="X10" s="70">
        <f t="shared" si="4"/>
        <v>184</v>
      </c>
      <c r="Y10" s="69">
        <v>210</v>
      </c>
      <c r="Z10" s="71">
        <v>150</v>
      </c>
      <c r="AA10" s="68">
        <v>20</v>
      </c>
      <c r="AB10" s="69">
        <v>4717</v>
      </c>
      <c r="AC10" s="70">
        <f t="shared" si="5"/>
        <v>236</v>
      </c>
      <c r="AD10" s="69">
        <v>338</v>
      </c>
      <c r="AE10" s="71">
        <v>198</v>
      </c>
      <c r="AF10" s="68">
        <v>20</v>
      </c>
      <c r="AG10" s="69">
        <v>8268</v>
      </c>
      <c r="AH10" s="70">
        <f t="shared" si="6"/>
        <v>413</v>
      </c>
      <c r="AI10" s="69">
        <v>680</v>
      </c>
      <c r="AJ10" s="71">
        <v>298</v>
      </c>
      <c r="AK10" s="68">
        <v>20</v>
      </c>
      <c r="AL10" s="69">
        <v>5508</v>
      </c>
      <c r="AM10" s="70">
        <f t="shared" si="7"/>
        <v>275</v>
      </c>
      <c r="AN10" s="69">
        <v>398</v>
      </c>
      <c r="AO10" s="71">
        <v>198</v>
      </c>
      <c r="AP10" s="68">
        <v>19</v>
      </c>
      <c r="AQ10" s="69">
        <v>3232</v>
      </c>
      <c r="AR10" s="70">
        <f t="shared" si="8"/>
        <v>170</v>
      </c>
      <c r="AS10" s="69">
        <v>208</v>
      </c>
      <c r="AT10" s="71">
        <v>128</v>
      </c>
      <c r="AU10" s="68">
        <v>20</v>
      </c>
      <c r="AV10" s="69">
        <v>3508</v>
      </c>
      <c r="AW10" s="70">
        <f t="shared" si="9"/>
        <v>175</v>
      </c>
      <c r="AX10" s="69">
        <v>208</v>
      </c>
      <c r="AY10" s="71">
        <v>148</v>
      </c>
      <c r="AZ10" s="68">
        <v>16</v>
      </c>
      <c r="BA10" s="69">
        <v>2309</v>
      </c>
      <c r="BB10" s="70">
        <f t="shared" si="10"/>
        <v>144</v>
      </c>
      <c r="BC10" s="69">
        <v>218</v>
      </c>
      <c r="BD10" s="71">
        <v>81</v>
      </c>
      <c r="BE10" s="68">
        <v>19</v>
      </c>
      <c r="BF10" s="69">
        <v>3675</v>
      </c>
      <c r="BG10" s="70">
        <f t="shared" si="11"/>
        <v>193</v>
      </c>
      <c r="BH10" s="69">
        <v>228</v>
      </c>
      <c r="BI10" s="71">
        <v>168</v>
      </c>
      <c r="BJ10" s="68">
        <v>19</v>
      </c>
      <c r="BK10" s="69">
        <v>3242</v>
      </c>
      <c r="BL10" s="70">
        <f t="shared" si="12"/>
        <v>171</v>
      </c>
      <c r="BM10" s="69">
        <v>210</v>
      </c>
      <c r="BN10" s="71">
        <v>138</v>
      </c>
      <c r="BO10" s="68">
        <v>18</v>
      </c>
      <c r="BP10" s="69">
        <v>6304</v>
      </c>
      <c r="BQ10" s="70">
        <f t="shared" si="13"/>
        <v>350</v>
      </c>
      <c r="BR10" s="69">
        <v>498</v>
      </c>
      <c r="BS10" s="71">
        <v>298</v>
      </c>
      <c r="BT10" s="68">
        <v>16</v>
      </c>
      <c r="BU10" s="69">
        <v>5582</v>
      </c>
      <c r="BV10" s="70">
        <f t="shared" si="14"/>
        <v>349</v>
      </c>
      <c r="BW10" s="69">
        <v>480</v>
      </c>
      <c r="BX10" s="71">
        <v>238</v>
      </c>
      <c r="BY10" s="68">
        <v>20</v>
      </c>
      <c r="BZ10" s="69">
        <v>3040</v>
      </c>
      <c r="CA10" s="70">
        <f t="shared" si="15"/>
        <v>152</v>
      </c>
      <c r="CB10" s="69">
        <v>156</v>
      </c>
      <c r="CC10" s="71">
        <v>150</v>
      </c>
      <c r="CD10" s="67"/>
      <c r="CE10" s="68">
        <v>20</v>
      </c>
      <c r="CF10" s="69">
        <v>32484</v>
      </c>
      <c r="CG10" s="70">
        <f t="shared" si="36"/>
        <v>1624</v>
      </c>
      <c r="CH10" s="69">
        <v>1763</v>
      </c>
      <c r="CI10" s="71">
        <v>1494</v>
      </c>
      <c r="CK10" s="26">
        <f t="shared" si="37"/>
        <v>22</v>
      </c>
      <c r="CL10" s="26">
        <f t="shared" si="38"/>
        <v>57</v>
      </c>
      <c r="CM10" s="26">
        <f t="shared" si="16"/>
        <v>520</v>
      </c>
      <c r="CN10" s="26">
        <f t="shared" si="17"/>
        <v>480</v>
      </c>
      <c r="CO10" s="26">
        <f t="shared" si="18"/>
        <v>162</v>
      </c>
      <c r="CP10" s="26">
        <f t="shared" si="19"/>
        <v>71</v>
      </c>
      <c r="CQ10" s="26">
        <f t="shared" si="39"/>
        <v>47</v>
      </c>
      <c r="CR10" s="26">
        <f t="shared" si="40"/>
        <v>53</v>
      </c>
      <c r="CS10" s="26">
        <f t="shared" si="41"/>
        <v>26</v>
      </c>
      <c r="CT10" s="26">
        <f t="shared" si="42"/>
        <v>34</v>
      </c>
      <c r="CU10" s="26">
        <f t="shared" si="49"/>
        <v>102</v>
      </c>
      <c r="CV10" s="26">
        <f t="shared" si="50"/>
        <v>38</v>
      </c>
      <c r="CW10" s="26">
        <f t="shared" si="43"/>
        <v>267</v>
      </c>
      <c r="CX10" s="26">
        <f t="shared" si="20"/>
        <v>115</v>
      </c>
      <c r="CY10" s="26">
        <f t="shared" si="44"/>
        <v>123</v>
      </c>
      <c r="CZ10" s="26">
        <f t="shared" si="45"/>
        <v>77</v>
      </c>
      <c r="DA10" s="26">
        <f t="shared" si="21"/>
        <v>38</v>
      </c>
      <c r="DB10" s="26">
        <f t="shared" si="22"/>
        <v>42</v>
      </c>
      <c r="DC10" s="26">
        <f t="shared" si="23"/>
        <v>33</v>
      </c>
      <c r="DD10" s="26">
        <f t="shared" si="46"/>
        <v>27</v>
      </c>
      <c r="DE10" s="26">
        <f t="shared" si="24"/>
        <v>74</v>
      </c>
      <c r="DF10" s="26">
        <f t="shared" si="25"/>
        <v>63</v>
      </c>
      <c r="DG10" s="26">
        <f t="shared" si="26"/>
        <v>35</v>
      </c>
      <c r="DH10" s="26">
        <f t="shared" si="27"/>
        <v>25</v>
      </c>
      <c r="DI10" s="26">
        <f t="shared" si="28"/>
        <v>39</v>
      </c>
      <c r="DJ10" s="26">
        <f t="shared" si="29"/>
        <v>33</v>
      </c>
      <c r="DK10" s="26">
        <f t="shared" si="30"/>
        <v>148</v>
      </c>
      <c r="DL10" s="26">
        <f t="shared" si="31"/>
        <v>52</v>
      </c>
      <c r="DM10" s="26">
        <f t="shared" si="32"/>
        <v>131</v>
      </c>
      <c r="DN10" s="26">
        <f t="shared" si="33"/>
        <v>111</v>
      </c>
      <c r="DO10" s="26">
        <f t="shared" si="34"/>
        <v>4</v>
      </c>
      <c r="DP10" s="26">
        <f t="shared" si="35"/>
        <v>2</v>
      </c>
      <c r="DQ10" s="26">
        <f t="shared" si="47"/>
        <v>139</v>
      </c>
      <c r="DR10" s="26">
        <f t="shared" si="48"/>
        <v>130</v>
      </c>
    </row>
    <row r="11" spans="1:122" s="29" customFormat="1" ht="36" customHeight="1" thickBot="1">
      <c r="A11" s="28" t="s">
        <v>29</v>
      </c>
      <c r="B11" s="72">
        <f>SUM(B5:B10)</f>
        <v>87</v>
      </c>
      <c r="C11" s="73">
        <f>SUM(C5:C10)</f>
        <v>13929</v>
      </c>
      <c r="D11" s="73">
        <f t="shared" si="0"/>
        <v>160</v>
      </c>
      <c r="E11" s="73">
        <f>MAX(E5:E10)</f>
        <v>180</v>
      </c>
      <c r="F11" s="74">
        <f>MIN(F5:F10)</f>
        <v>100</v>
      </c>
      <c r="G11" s="72">
        <f>SUM(G5:G10)</f>
        <v>94</v>
      </c>
      <c r="H11" s="73">
        <f>SUM(H5:H10)</f>
        <v>201773</v>
      </c>
      <c r="I11" s="73">
        <f t="shared" si="1"/>
        <v>2147</v>
      </c>
      <c r="J11" s="73">
        <f>MAX(J5:J10)</f>
        <v>3280</v>
      </c>
      <c r="K11" s="74">
        <f>MIN(K5:K10)</f>
        <v>1480</v>
      </c>
      <c r="L11" s="72">
        <f>SUM(L5:L10)</f>
        <v>87</v>
      </c>
      <c r="M11" s="73">
        <f>SUM(M5:M10)</f>
        <v>25878</v>
      </c>
      <c r="N11" s="73">
        <f t="shared" si="2"/>
        <v>297</v>
      </c>
      <c r="O11" s="73">
        <f>MAX(O5:O10)</f>
        <v>449</v>
      </c>
      <c r="P11" s="74">
        <f>MIN(P5:P10)</f>
        <v>165</v>
      </c>
      <c r="Q11" s="72">
        <f>SUM(Q5:Q10)</f>
        <v>92</v>
      </c>
      <c r="R11" s="73">
        <f>SUM(R5:R10)</f>
        <v>21102</v>
      </c>
      <c r="S11" s="73">
        <f t="shared" si="3"/>
        <v>229</v>
      </c>
      <c r="T11" s="73">
        <f>MAX(T5:T10)</f>
        <v>298</v>
      </c>
      <c r="U11" s="74">
        <f>MIN(U5:U10)</f>
        <v>168</v>
      </c>
      <c r="V11" s="72">
        <f>SUM(V5:V10)</f>
        <v>101</v>
      </c>
      <c r="W11" s="73">
        <f>SUM(W5:W10)</f>
        <v>19022</v>
      </c>
      <c r="X11" s="73">
        <f t="shared" si="4"/>
        <v>188</v>
      </c>
      <c r="Y11" s="73">
        <f>MAX(Y5:Y10)</f>
        <v>242</v>
      </c>
      <c r="Z11" s="74">
        <f>MIN(Z5:Z10)</f>
        <v>102</v>
      </c>
      <c r="AA11" s="72">
        <f>SUM(AA5:AA10)</f>
        <v>99</v>
      </c>
      <c r="AB11" s="73">
        <f>SUM(AB5:AB10)</f>
        <v>24970</v>
      </c>
      <c r="AC11" s="73">
        <f t="shared" si="5"/>
        <v>252</v>
      </c>
      <c r="AD11" s="73">
        <f>MAX(AD5:AD10)</f>
        <v>398</v>
      </c>
      <c r="AE11" s="74">
        <f>MIN(AE5:AE10)</f>
        <v>178</v>
      </c>
      <c r="AF11" s="72">
        <f>SUM(AF5:AF10)</f>
        <v>85</v>
      </c>
      <c r="AG11" s="73">
        <f>SUM(AG5:AG10)</f>
        <v>35005</v>
      </c>
      <c r="AH11" s="73">
        <f t="shared" si="6"/>
        <v>412</v>
      </c>
      <c r="AI11" s="73">
        <f>MAX(AI5:AI10)</f>
        <v>680</v>
      </c>
      <c r="AJ11" s="74">
        <f>MIN(AJ5:AJ10)</f>
        <v>198</v>
      </c>
      <c r="AK11" s="72">
        <f>SUM(AK5:AK10)</f>
        <v>98</v>
      </c>
      <c r="AL11" s="73">
        <f>SUM(AL5:AL10)</f>
        <v>27974</v>
      </c>
      <c r="AM11" s="73">
        <f t="shared" si="7"/>
        <v>285</v>
      </c>
      <c r="AN11" s="73">
        <f>MAX(AN5:AN10)</f>
        <v>398</v>
      </c>
      <c r="AO11" s="74">
        <f>MIN(AO5:AO10)</f>
        <v>178</v>
      </c>
      <c r="AP11" s="72">
        <f>SUM(AP5:AP10)</f>
        <v>89</v>
      </c>
      <c r="AQ11" s="73">
        <f>SUM(AQ5:AQ10)</f>
        <v>15762</v>
      </c>
      <c r="AR11" s="73">
        <f t="shared" si="8"/>
        <v>177</v>
      </c>
      <c r="AS11" s="73">
        <f>MAX(AS5:AS10)</f>
        <v>263</v>
      </c>
      <c r="AT11" s="74">
        <f>MIN(AT5:AT10)</f>
        <v>128</v>
      </c>
      <c r="AU11" s="72">
        <f>SUM(AU5:AU10)</f>
        <v>99</v>
      </c>
      <c r="AV11" s="73">
        <f>SUM(AV5:AV10)</f>
        <v>18329</v>
      </c>
      <c r="AW11" s="73">
        <f t="shared" si="9"/>
        <v>185</v>
      </c>
      <c r="AX11" s="73">
        <f>MAX(AX5:AX10)</f>
        <v>270</v>
      </c>
      <c r="AY11" s="74">
        <f>MIN(AY5:AY10)</f>
        <v>138</v>
      </c>
      <c r="AZ11" s="72">
        <f>SUM(AZ5:AZ10)</f>
        <v>70</v>
      </c>
      <c r="BA11" s="73">
        <f>SUM(BA5:BA10)</f>
        <v>10634</v>
      </c>
      <c r="BB11" s="73">
        <f t="shared" si="10"/>
        <v>152</v>
      </c>
      <c r="BC11" s="73">
        <f>MAX(BC5:BC10)</f>
        <v>278</v>
      </c>
      <c r="BD11" s="74">
        <f>MIN(BD5:BD10)</f>
        <v>81</v>
      </c>
      <c r="BE11" s="72">
        <f>SUM(BE5:BE10)</f>
        <v>93</v>
      </c>
      <c r="BF11" s="73">
        <f>SUM(BF5:BF10)</f>
        <v>18050</v>
      </c>
      <c r="BG11" s="73">
        <f t="shared" si="11"/>
        <v>194</v>
      </c>
      <c r="BH11" s="73">
        <f>MAX(BH5:BH10)</f>
        <v>230</v>
      </c>
      <c r="BI11" s="74">
        <f>MIN(BI5:BI10)</f>
        <v>98</v>
      </c>
      <c r="BJ11" s="72">
        <f>SUM(BJ5:BJ10)</f>
        <v>90</v>
      </c>
      <c r="BK11" s="73">
        <f>SUM(BK5:BK10)</f>
        <v>15488</v>
      </c>
      <c r="BL11" s="73">
        <f t="shared" si="12"/>
        <v>172</v>
      </c>
      <c r="BM11" s="73">
        <f>MAX(BM5:BM10)</f>
        <v>294</v>
      </c>
      <c r="BN11" s="74">
        <f>MIN(BN5:BN10)</f>
        <v>100</v>
      </c>
      <c r="BO11" s="72">
        <f>SUM(BO5:BO10)</f>
        <v>91</v>
      </c>
      <c r="BP11" s="73">
        <f>SUM(BP5:BP10)</f>
        <v>33137</v>
      </c>
      <c r="BQ11" s="73">
        <f t="shared" si="13"/>
        <v>364</v>
      </c>
      <c r="BR11" s="73">
        <f>MAX(BR5:BR10)</f>
        <v>523</v>
      </c>
      <c r="BS11" s="74">
        <f>MIN(BS5:BS10)</f>
        <v>277</v>
      </c>
      <c r="BT11" s="72">
        <f>SUM(BT5:BT10)</f>
        <v>78</v>
      </c>
      <c r="BU11" s="73">
        <f>SUM(BU5:BU10)</f>
        <v>27387</v>
      </c>
      <c r="BV11" s="73">
        <f t="shared" si="14"/>
        <v>351</v>
      </c>
      <c r="BW11" s="73">
        <f>MAX(BW5:BW10)</f>
        <v>525</v>
      </c>
      <c r="BX11" s="74">
        <f>MIN(BX5:BX10)</f>
        <v>238</v>
      </c>
      <c r="BY11" s="72">
        <f>SUM(BY5:BY10)</f>
        <v>91</v>
      </c>
      <c r="BZ11" s="73">
        <f>SUM(BZ5:BZ10)</f>
        <v>13834</v>
      </c>
      <c r="CA11" s="73">
        <f t="shared" si="15"/>
        <v>152</v>
      </c>
      <c r="CB11" s="73">
        <f>MAX(CB5:CB10)</f>
        <v>164</v>
      </c>
      <c r="CC11" s="74">
        <f>MIN(CC5:CC10)</f>
        <v>142</v>
      </c>
      <c r="CD11" s="75"/>
      <c r="CE11" s="72">
        <f>SUM(CE5:CE10)</f>
        <v>91</v>
      </c>
      <c r="CF11" s="73">
        <f>SUM(CF5:CF10)</f>
        <v>144112</v>
      </c>
      <c r="CG11" s="73">
        <f t="shared" si="36"/>
        <v>1584</v>
      </c>
      <c r="CH11" s="73">
        <f>MAX(CH5:CH10)</f>
        <v>1800</v>
      </c>
      <c r="CI11" s="74">
        <f>MIN(CI5:CI10)</f>
        <v>1340</v>
      </c>
      <c r="CK11" s="26">
        <f t="shared" si="37"/>
        <v>20</v>
      </c>
      <c r="CL11" s="26">
        <f t="shared" si="38"/>
        <v>60</v>
      </c>
      <c r="CM11" s="26">
        <f t="shared" si="16"/>
        <v>1133</v>
      </c>
      <c r="CN11" s="26">
        <f t="shared" si="17"/>
        <v>667</v>
      </c>
      <c r="CO11" s="26">
        <f t="shared" si="18"/>
        <v>152</v>
      </c>
      <c r="CP11" s="26">
        <f t="shared" si="19"/>
        <v>132</v>
      </c>
      <c r="CQ11" s="26">
        <f t="shared" si="39"/>
        <v>69</v>
      </c>
      <c r="CR11" s="26">
        <f t="shared" si="40"/>
        <v>61</v>
      </c>
      <c r="CS11" s="26">
        <f t="shared" si="41"/>
        <v>54</v>
      </c>
      <c r="CT11" s="26">
        <f t="shared" si="42"/>
        <v>86</v>
      </c>
      <c r="CU11" s="26">
        <f t="shared" si="49"/>
        <v>146</v>
      </c>
      <c r="CV11" s="26">
        <f t="shared" si="50"/>
        <v>74</v>
      </c>
      <c r="CW11" s="26">
        <f t="shared" si="43"/>
        <v>268</v>
      </c>
      <c r="CX11" s="26">
        <f t="shared" si="20"/>
        <v>214</v>
      </c>
      <c r="CY11" s="26">
        <f t="shared" si="44"/>
        <v>113</v>
      </c>
      <c r="CZ11" s="26">
        <f t="shared" si="45"/>
        <v>107</v>
      </c>
      <c r="DA11" s="26">
        <f t="shared" si="21"/>
        <v>86</v>
      </c>
      <c r="DB11" s="26">
        <f t="shared" si="22"/>
        <v>49</v>
      </c>
      <c r="DC11" s="26">
        <f t="shared" si="23"/>
        <v>85</v>
      </c>
      <c r="DD11" s="26">
        <f t="shared" si="46"/>
        <v>47</v>
      </c>
      <c r="DE11" s="26">
        <f t="shared" si="24"/>
        <v>126</v>
      </c>
      <c r="DF11" s="26">
        <f t="shared" si="25"/>
        <v>71</v>
      </c>
      <c r="DG11" s="26">
        <f t="shared" si="26"/>
        <v>36</v>
      </c>
      <c r="DH11" s="26">
        <f t="shared" si="27"/>
        <v>96</v>
      </c>
      <c r="DI11" s="26">
        <f t="shared" si="28"/>
        <v>122</v>
      </c>
      <c r="DJ11" s="26">
        <f t="shared" si="29"/>
        <v>72</v>
      </c>
      <c r="DK11" s="26">
        <f t="shared" si="30"/>
        <v>159</v>
      </c>
      <c r="DL11" s="26">
        <f t="shared" si="31"/>
        <v>87</v>
      </c>
      <c r="DM11" s="26">
        <f t="shared" si="32"/>
        <v>174</v>
      </c>
      <c r="DN11" s="26">
        <f t="shared" si="33"/>
        <v>113</v>
      </c>
      <c r="DO11" s="26">
        <f t="shared" si="34"/>
        <v>12</v>
      </c>
      <c r="DP11" s="26">
        <f t="shared" si="35"/>
        <v>10</v>
      </c>
      <c r="DQ11" s="26">
        <f t="shared" si="47"/>
        <v>216</v>
      </c>
      <c r="DR11" s="26">
        <f t="shared" si="48"/>
        <v>244</v>
      </c>
    </row>
    <row r="12" spans="1:122" s="25" customFormat="1" ht="36" customHeight="1">
      <c r="A12" s="27" t="s">
        <v>30</v>
      </c>
      <c r="B12" s="68">
        <v>38</v>
      </c>
      <c r="C12" s="69">
        <v>5794</v>
      </c>
      <c r="D12" s="70">
        <f t="shared" si="0"/>
        <v>152</v>
      </c>
      <c r="E12" s="69">
        <v>178</v>
      </c>
      <c r="F12" s="71">
        <v>128</v>
      </c>
      <c r="G12" s="68">
        <v>45</v>
      </c>
      <c r="H12" s="69">
        <v>95105</v>
      </c>
      <c r="I12" s="70">
        <f t="shared" si="1"/>
        <v>2113</v>
      </c>
      <c r="J12" s="69">
        <v>2530</v>
      </c>
      <c r="K12" s="71">
        <v>1820</v>
      </c>
      <c r="L12" s="68">
        <v>43</v>
      </c>
      <c r="M12" s="69">
        <v>12015</v>
      </c>
      <c r="N12" s="70">
        <f t="shared" si="2"/>
        <v>279</v>
      </c>
      <c r="O12" s="69">
        <v>449</v>
      </c>
      <c r="P12" s="71">
        <v>198</v>
      </c>
      <c r="Q12" s="68">
        <v>45</v>
      </c>
      <c r="R12" s="69">
        <v>9123</v>
      </c>
      <c r="S12" s="70">
        <f t="shared" si="3"/>
        <v>203</v>
      </c>
      <c r="T12" s="69">
        <v>281</v>
      </c>
      <c r="U12" s="71">
        <v>168</v>
      </c>
      <c r="V12" s="68">
        <v>46</v>
      </c>
      <c r="W12" s="69">
        <v>7712</v>
      </c>
      <c r="X12" s="70">
        <f t="shared" si="4"/>
        <v>168</v>
      </c>
      <c r="Y12" s="69">
        <v>218</v>
      </c>
      <c r="Z12" s="71">
        <v>128</v>
      </c>
      <c r="AA12" s="68">
        <v>45</v>
      </c>
      <c r="AB12" s="69">
        <v>10396</v>
      </c>
      <c r="AC12" s="70">
        <f t="shared" si="5"/>
        <v>231</v>
      </c>
      <c r="AD12" s="69">
        <v>443</v>
      </c>
      <c r="AE12" s="71">
        <v>158</v>
      </c>
      <c r="AF12" s="68">
        <v>26</v>
      </c>
      <c r="AG12" s="69">
        <v>10571</v>
      </c>
      <c r="AH12" s="70">
        <f t="shared" si="6"/>
        <v>407</v>
      </c>
      <c r="AI12" s="69">
        <v>548</v>
      </c>
      <c r="AJ12" s="71">
        <v>328</v>
      </c>
      <c r="AK12" s="68">
        <v>41</v>
      </c>
      <c r="AL12" s="69">
        <v>11002</v>
      </c>
      <c r="AM12" s="70">
        <f t="shared" si="7"/>
        <v>268</v>
      </c>
      <c r="AN12" s="69">
        <v>398</v>
      </c>
      <c r="AO12" s="71">
        <v>188</v>
      </c>
      <c r="AP12" s="68">
        <v>42</v>
      </c>
      <c r="AQ12" s="69">
        <v>6806</v>
      </c>
      <c r="AR12" s="70">
        <f t="shared" si="8"/>
        <v>162</v>
      </c>
      <c r="AS12" s="69">
        <v>227</v>
      </c>
      <c r="AT12" s="71">
        <v>136</v>
      </c>
      <c r="AU12" s="68">
        <v>45</v>
      </c>
      <c r="AV12" s="69">
        <v>7471</v>
      </c>
      <c r="AW12" s="70">
        <f t="shared" si="9"/>
        <v>166</v>
      </c>
      <c r="AX12" s="69">
        <v>218</v>
      </c>
      <c r="AY12" s="71">
        <v>145</v>
      </c>
      <c r="AZ12" s="68">
        <v>32</v>
      </c>
      <c r="BA12" s="69">
        <v>4954</v>
      </c>
      <c r="BB12" s="70">
        <f t="shared" si="10"/>
        <v>155</v>
      </c>
      <c r="BC12" s="69">
        <v>312</v>
      </c>
      <c r="BD12" s="71">
        <v>98</v>
      </c>
      <c r="BE12" s="68">
        <v>41</v>
      </c>
      <c r="BF12" s="69">
        <v>7493</v>
      </c>
      <c r="BG12" s="70">
        <f t="shared" si="11"/>
        <v>183</v>
      </c>
      <c r="BH12" s="69">
        <v>218</v>
      </c>
      <c r="BI12" s="71">
        <v>158</v>
      </c>
      <c r="BJ12" s="68">
        <v>43</v>
      </c>
      <c r="BK12" s="69">
        <v>7055</v>
      </c>
      <c r="BL12" s="70">
        <f t="shared" si="12"/>
        <v>164</v>
      </c>
      <c r="BM12" s="69">
        <v>221</v>
      </c>
      <c r="BN12" s="71">
        <v>118</v>
      </c>
      <c r="BO12" s="68">
        <v>40</v>
      </c>
      <c r="BP12" s="69">
        <v>14104</v>
      </c>
      <c r="BQ12" s="70">
        <f t="shared" si="13"/>
        <v>353</v>
      </c>
      <c r="BR12" s="69">
        <v>399</v>
      </c>
      <c r="BS12" s="71">
        <v>268</v>
      </c>
      <c r="BT12" s="68">
        <v>30</v>
      </c>
      <c r="BU12" s="69">
        <v>9857</v>
      </c>
      <c r="BV12" s="70">
        <f t="shared" si="14"/>
        <v>329</v>
      </c>
      <c r="BW12" s="69">
        <v>448</v>
      </c>
      <c r="BX12" s="71">
        <v>238</v>
      </c>
      <c r="BY12" s="68">
        <v>48</v>
      </c>
      <c r="BZ12" s="69">
        <v>7187</v>
      </c>
      <c r="CA12" s="70">
        <f t="shared" si="15"/>
        <v>150</v>
      </c>
      <c r="CB12" s="69">
        <v>155</v>
      </c>
      <c r="CC12" s="71">
        <v>135</v>
      </c>
      <c r="CD12" s="67"/>
      <c r="CE12" s="68">
        <v>48</v>
      </c>
      <c r="CF12" s="69">
        <v>75213</v>
      </c>
      <c r="CG12" s="70">
        <f t="shared" si="36"/>
        <v>1567</v>
      </c>
      <c r="CH12" s="69">
        <v>1782</v>
      </c>
      <c r="CI12" s="76">
        <v>1350</v>
      </c>
      <c r="CK12" s="26">
        <f t="shared" si="37"/>
        <v>26</v>
      </c>
      <c r="CL12" s="26">
        <f t="shared" si="38"/>
        <v>24</v>
      </c>
      <c r="CM12" s="26">
        <f t="shared" si="16"/>
        <v>417</v>
      </c>
      <c r="CN12" s="26">
        <f t="shared" si="17"/>
        <v>293</v>
      </c>
      <c r="CO12" s="26">
        <f t="shared" si="18"/>
        <v>170</v>
      </c>
      <c r="CP12" s="26">
        <f t="shared" si="19"/>
        <v>81</v>
      </c>
      <c r="CQ12" s="26">
        <f t="shared" si="39"/>
        <v>78</v>
      </c>
      <c r="CR12" s="26">
        <f t="shared" si="40"/>
        <v>35</v>
      </c>
      <c r="CS12" s="26">
        <f t="shared" si="41"/>
        <v>50</v>
      </c>
      <c r="CT12" s="26">
        <f t="shared" si="42"/>
        <v>40</v>
      </c>
      <c r="CU12" s="26">
        <f t="shared" si="49"/>
        <v>212</v>
      </c>
      <c r="CV12" s="26">
        <f t="shared" si="50"/>
        <v>73</v>
      </c>
      <c r="CW12" s="26">
        <f t="shared" si="43"/>
        <v>141</v>
      </c>
      <c r="CX12" s="26">
        <f t="shared" si="20"/>
        <v>79</v>
      </c>
      <c r="CY12" s="26">
        <f t="shared" si="44"/>
        <v>130</v>
      </c>
      <c r="CZ12" s="26">
        <f t="shared" si="45"/>
        <v>80</v>
      </c>
      <c r="DA12" s="26">
        <f t="shared" si="21"/>
        <v>65</v>
      </c>
      <c r="DB12" s="26">
        <f t="shared" si="22"/>
        <v>26</v>
      </c>
      <c r="DC12" s="26">
        <f t="shared" si="23"/>
        <v>52</v>
      </c>
      <c r="DD12" s="26">
        <f t="shared" si="46"/>
        <v>21</v>
      </c>
      <c r="DE12" s="26">
        <f t="shared" si="24"/>
        <v>157</v>
      </c>
      <c r="DF12" s="26">
        <f t="shared" si="25"/>
        <v>57</v>
      </c>
      <c r="DG12" s="26">
        <f t="shared" si="26"/>
        <v>35</v>
      </c>
      <c r="DH12" s="26">
        <f t="shared" si="27"/>
        <v>25</v>
      </c>
      <c r="DI12" s="26">
        <f t="shared" si="28"/>
        <v>57</v>
      </c>
      <c r="DJ12" s="26">
        <f t="shared" si="29"/>
        <v>46</v>
      </c>
      <c r="DK12" s="26">
        <f t="shared" si="30"/>
        <v>46</v>
      </c>
      <c r="DL12" s="26">
        <f t="shared" si="31"/>
        <v>85</v>
      </c>
      <c r="DM12" s="26">
        <f t="shared" si="32"/>
        <v>119</v>
      </c>
      <c r="DN12" s="26">
        <f t="shared" si="33"/>
        <v>91</v>
      </c>
      <c r="DO12" s="26">
        <f t="shared" si="34"/>
        <v>5</v>
      </c>
      <c r="DP12" s="26">
        <f t="shared" si="35"/>
        <v>15</v>
      </c>
      <c r="DQ12" s="26">
        <f t="shared" si="47"/>
        <v>215</v>
      </c>
      <c r="DR12" s="26">
        <f t="shared" si="48"/>
        <v>217</v>
      </c>
    </row>
    <row r="13" spans="1:122" s="25" customFormat="1" ht="36" customHeight="1">
      <c r="A13" s="27" t="s">
        <v>31</v>
      </c>
      <c r="B13" s="68">
        <v>16</v>
      </c>
      <c r="C13" s="69">
        <v>2559</v>
      </c>
      <c r="D13" s="70">
        <f t="shared" si="0"/>
        <v>160</v>
      </c>
      <c r="E13" s="69">
        <v>230</v>
      </c>
      <c r="F13" s="71">
        <v>98</v>
      </c>
      <c r="G13" s="68">
        <v>15</v>
      </c>
      <c r="H13" s="69">
        <v>29420</v>
      </c>
      <c r="I13" s="70">
        <f t="shared" si="1"/>
        <v>1961</v>
      </c>
      <c r="J13" s="69">
        <v>2420</v>
      </c>
      <c r="K13" s="71">
        <v>1580</v>
      </c>
      <c r="L13" s="68">
        <v>15</v>
      </c>
      <c r="M13" s="69">
        <v>4584</v>
      </c>
      <c r="N13" s="70">
        <f t="shared" si="2"/>
        <v>306</v>
      </c>
      <c r="O13" s="69">
        <v>458</v>
      </c>
      <c r="P13" s="71">
        <v>198</v>
      </c>
      <c r="Q13" s="68">
        <v>16</v>
      </c>
      <c r="R13" s="69">
        <v>3296</v>
      </c>
      <c r="S13" s="70">
        <f t="shared" si="3"/>
        <v>206</v>
      </c>
      <c r="T13" s="69">
        <v>260</v>
      </c>
      <c r="U13" s="71">
        <v>174</v>
      </c>
      <c r="V13" s="68">
        <v>19</v>
      </c>
      <c r="W13" s="69">
        <v>3472</v>
      </c>
      <c r="X13" s="70">
        <f t="shared" si="4"/>
        <v>183</v>
      </c>
      <c r="Y13" s="69">
        <v>248</v>
      </c>
      <c r="Z13" s="71">
        <v>102</v>
      </c>
      <c r="AA13" s="68">
        <v>19</v>
      </c>
      <c r="AB13" s="69">
        <v>4643</v>
      </c>
      <c r="AC13" s="70">
        <f t="shared" si="5"/>
        <v>244</v>
      </c>
      <c r="AD13" s="69">
        <v>452</v>
      </c>
      <c r="AE13" s="71">
        <v>165</v>
      </c>
      <c r="AF13" s="68">
        <v>11</v>
      </c>
      <c r="AG13" s="69">
        <v>4635</v>
      </c>
      <c r="AH13" s="70">
        <f t="shared" si="6"/>
        <v>421</v>
      </c>
      <c r="AI13" s="69">
        <v>548</v>
      </c>
      <c r="AJ13" s="71">
        <v>348</v>
      </c>
      <c r="AK13" s="68">
        <v>19</v>
      </c>
      <c r="AL13" s="69">
        <v>5322</v>
      </c>
      <c r="AM13" s="70">
        <f t="shared" si="7"/>
        <v>280</v>
      </c>
      <c r="AN13" s="69">
        <v>348</v>
      </c>
      <c r="AO13" s="71">
        <v>198</v>
      </c>
      <c r="AP13" s="68">
        <v>17</v>
      </c>
      <c r="AQ13" s="69">
        <v>2851</v>
      </c>
      <c r="AR13" s="70">
        <f t="shared" si="8"/>
        <v>168</v>
      </c>
      <c r="AS13" s="69">
        <v>208</v>
      </c>
      <c r="AT13" s="71">
        <v>128</v>
      </c>
      <c r="AU13" s="68">
        <v>19</v>
      </c>
      <c r="AV13" s="69">
        <v>3477</v>
      </c>
      <c r="AW13" s="70">
        <f t="shared" si="9"/>
        <v>183</v>
      </c>
      <c r="AX13" s="69">
        <v>294</v>
      </c>
      <c r="AY13" s="71">
        <v>128</v>
      </c>
      <c r="AZ13" s="68">
        <v>14</v>
      </c>
      <c r="BA13" s="69">
        <v>2245</v>
      </c>
      <c r="BB13" s="70">
        <f t="shared" si="10"/>
        <v>160</v>
      </c>
      <c r="BC13" s="69">
        <v>240</v>
      </c>
      <c r="BD13" s="71">
        <v>99</v>
      </c>
      <c r="BE13" s="68">
        <v>15</v>
      </c>
      <c r="BF13" s="69">
        <v>2611</v>
      </c>
      <c r="BG13" s="70">
        <f t="shared" si="11"/>
        <v>174</v>
      </c>
      <c r="BH13" s="69">
        <v>258</v>
      </c>
      <c r="BI13" s="71">
        <v>89</v>
      </c>
      <c r="BJ13" s="68">
        <v>16</v>
      </c>
      <c r="BK13" s="69">
        <v>2846</v>
      </c>
      <c r="BL13" s="70">
        <f t="shared" si="12"/>
        <v>178</v>
      </c>
      <c r="BM13" s="69">
        <v>298</v>
      </c>
      <c r="BN13" s="71">
        <v>128</v>
      </c>
      <c r="BO13" s="68">
        <v>16</v>
      </c>
      <c r="BP13" s="69">
        <v>5560</v>
      </c>
      <c r="BQ13" s="70">
        <f t="shared" si="13"/>
        <v>348</v>
      </c>
      <c r="BR13" s="69">
        <v>498</v>
      </c>
      <c r="BS13" s="71">
        <v>148</v>
      </c>
      <c r="BT13" s="68">
        <v>15</v>
      </c>
      <c r="BU13" s="69">
        <v>5002</v>
      </c>
      <c r="BV13" s="70">
        <f t="shared" si="14"/>
        <v>333</v>
      </c>
      <c r="BW13" s="69">
        <v>490</v>
      </c>
      <c r="BX13" s="71">
        <v>198</v>
      </c>
      <c r="BY13" s="68">
        <v>18</v>
      </c>
      <c r="BZ13" s="69">
        <v>2726</v>
      </c>
      <c r="CA13" s="70">
        <f t="shared" si="15"/>
        <v>151</v>
      </c>
      <c r="CB13" s="69">
        <v>156</v>
      </c>
      <c r="CC13" s="71">
        <v>145</v>
      </c>
      <c r="CD13" s="67"/>
      <c r="CE13" s="68">
        <v>18</v>
      </c>
      <c r="CF13" s="69">
        <v>28466</v>
      </c>
      <c r="CG13" s="70">
        <f t="shared" si="36"/>
        <v>1581</v>
      </c>
      <c r="CH13" s="69">
        <v>1710</v>
      </c>
      <c r="CI13" s="71">
        <v>1386</v>
      </c>
      <c r="CK13" s="26">
        <f t="shared" si="37"/>
        <v>70</v>
      </c>
      <c r="CL13" s="26">
        <f t="shared" si="38"/>
        <v>62</v>
      </c>
      <c r="CM13" s="26">
        <f t="shared" si="16"/>
        <v>459</v>
      </c>
      <c r="CN13" s="26">
        <f t="shared" si="17"/>
        <v>381</v>
      </c>
      <c r="CO13" s="26">
        <f t="shared" si="18"/>
        <v>152</v>
      </c>
      <c r="CP13" s="26">
        <f t="shared" si="19"/>
        <v>108</v>
      </c>
      <c r="CQ13" s="26">
        <f t="shared" si="39"/>
        <v>54</v>
      </c>
      <c r="CR13" s="26">
        <f t="shared" si="40"/>
        <v>32</v>
      </c>
      <c r="CS13" s="26">
        <f t="shared" si="41"/>
        <v>65</v>
      </c>
      <c r="CT13" s="26">
        <f t="shared" si="42"/>
        <v>81</v>
      </c>
      <c r="CU13" s="26">
        <f t="shared" si="49"/>
        <v>208</v>
      </c>
      <c r="CV13" s="26">
        <f t="shared" si="50"/>
        <v>79</v>
      </c>
      <c r="CW13" s="26">
        <f t="shared" si="43"/>
        <v>127</v>
      </c>
      <c r="CX13" s="26">
        <f t="shared" si="20"/>
        <v>73</v>
      </c>
      <c r="CY13" s="26">
        <f t="shared" si="44"/>
        <v>68</v>
      </c>
      <c r="CZ13" s="26">
        <f t="shared" si="45"/>
        <v>82</v>
      </c>
      <c r="DA13" s="26">
        <f t="shared" si="21"/>
        <v>40</v>
      </c>
      <c r="DB13" s="26">
        <f t="shared" si="22"/>
        <v>40</v>
      </c>
      <c r="DC13" s="26">
        <f t="shared" si="23"/>
        <v>111</v>
      </c>
      <c r="DD13" s="26">
        <f t="shared" si="46"/>
        <v>55</v>
      </c>
      <c r="DE13" s="26">
        <f t="shared" si="24"/>
        <v>80</v>
      </c>
      <c r="DF13" s="26">
        <f t="shared" si="25"/>
        <v>61</v>
      </c>
      <c r="DG13" s="26">
        <f t="shared" si="26"/>
        <v>84</v>
      </c>
      <c r="DH13" s="26">
        <f t="shared" si="27"/>
        <v>85</v>
      </c>
      <c r="DI13" s="26">
        <f t="shared" si="28"/>
        <v>120</v>
      </c>
      <c r="DJ13" s="26">
        <f t="shared" si="29"/>
        <v>50</v>
      </c>
      <c r="DK13" s="26">
        <f t="shared" si="30"/>
        <v>150</v>
      </c>
      <c r="DL13" s="26">
        <f t="shared" si="31"/>
        <v>200</v>
      </c>
      <c r="DM13" s="26">
        <f t="shared" si="32"/>
        <v>157</v>
      </c>
      <c r="DN13" s="26">
        <f t="shared" si="33"/>
        <v>135</v>
      </c>
      <c r="DO13" s="26">
        <f t="shared" si="34"/>
        <v>5</v>
      </c>
      <c r="DP13" s="26">
        <f t="shared" si="35"/>
        <v>6</v>
      </c>
      <c r="DQ13" s="26">
        <f t="shared" si="47"/>
        <v>129</v>
      </c>
      <c r="DR13" s="26">
        <f t="shared" si="48"/>
        <v>195</v>
      </c>
    </row>
    <row r="14" spans="1:122" s="25" customFormat="1" ht="36" customHeight="1">
      <c r="A14" s="27" t="s">
        <v>32</v>
      </c>
      <c r="B14" s="68">
        <v>18</v>
      </c>
      <c r="C14" s="69">
        <v>2835</v>
      </c>
      <c r="D14" s="70">
        <f t="shared" si="0"/>
        <v>158</v>
      </c>
      <c r="E14" s="69">
        <v>178</v>
      </c>
      <c r="F14" s="71">
        <v>128</v>
      </c>
      <c r="G14" s="68">
        <v>18</v>
      </c>
      <c r="H14" s="69">
        <v>37590</v>
      </c>
      <c r="I14" s="70">
        <f t="shared" si="1"/>
        <v>2088</v>
      </c>
      <c r="J14" s="69">
        <v>2980</v>
      </c>
      <c r="K14" s="71">
        <v>1680</v>
      </c>
      <c r="L14" s="68">
        <v>16</v>
      </c>
      <c r="M14" s="69">
        <v>4229</v>
      </c>
      <c r="N14" s="70">
        <f t="shared" si="2"/>
        <v>264</v>
      </c>
      <c r="O14" s="69">
        <v>338</v>
      </c>
      <c r="P14" s="71">
        <v>198</v>
      </c>
      <c r="Q14" s="68">
        <v>17</v>
      </c>
      <c r="R14" s="69">
        <v>3570</v>
      </c>
      <c r="S14" s="70">
        <f t="shared" si="3"/>
        <v>210</v>
      </c>
      <c r="T14" s="69">
        <v>281</v>
      </c>
      <c r="U14" s="71">
        <v>178</v>
      </c>
      <c r="V14" s="68">
        <v>18</v>
      </c>
      <c r="W14" s="69">
        <v>3193</v>
      </c>
      <c r="X14" s="70">
        <f t="shared" si="4"/>
        <v>177</v>
      </c>
      <c r="Y14" s="69">
        <v>218</v>
      </c>
      <c r="Z14" s="71">
        <v>138</v>
      </c>
      <c r="AA14" s="68">
        <v>18</v>
      </c>
      <c r="AB14" s="69">
        <v>4525</v>
      </c>
      <c r="AC14" s="70">
        <f t="shared" si="5"/>
        <v>251</v>
      </c>
      <c r="AD14" s="69">
        <v>449</v>
      </c>
      <c r="AE14" s="71">
        <v>178</v>
      </c>
      <c r="AF14" s="68">
        <v>13</v>
      </c>
      <c r="AG14" s="69">
        <v>5261</v>
      </c>
      <c r="AH14" s="70">
        <f t="shared" si="6"/>
        <v>405</v>
      </c>
      <c r="AI14" s="69">
        <v>522</v>
      </c>
      <c r="AJ14" s="71">
        <v>288</v>
      </c>
      <c r="AK14" s="68">
        <v>18</v>
      </c>
      <c r="AL14" s="69">
        <v>4791</v>
      </c>
      <c r="AM14" s="70">
        <f t="shared" si="7"/>
        <v>266</v>
      </c>
      <c r="AN14" s="69">
        <v>368</v>
      </c>
      <c r="AO14" s="71">
        <v>198</v>
      </c>
      <c r="AP14" s="68">
        <v>18</v>
      </c>
      <c r="AQ14" s="69">
        <v>3067</v>
      </c>
      <c r="AR14" s="70">
        <f t="shared" si="8"/>
        <v>170</v>
      </c>
      <c r="AS14" s="69">
        <v>208</v>
      </c>
      <c r="AT14" s="71">
        <v>135</v>
      </c>
      <c r="AU14" s="68">
        <v>18</v>
      </c>
      <c r="AV14" s="69">
        <v>2972</v>
      </c>
      <c r="AW14" s="70">
        <f t="shared" si="9"/>
        <v>165</v>
      </c>
      <c r="AX14" s="69">
        <v>207</v>
      </c>
      <c r="AY14" s="71">
        <v>138</v>
      </c>
      <c r="AZ14" s="68">
        <v>15</v>
      </c>
      <c r="BA14" s="69">
        <v>2330</v>
      </c>
      <c r="BB14" s="70">
        <f t="shared" si="10"/>
        <v>155</v>
      </c>
      <c r="BC14" s="69">
        <v>198</v>
      </c>
      <c r="BD14" s="71">
        <v>98</v>
      </c>
      <c r="BE14" s="68">
        <v>16</v>
      </c>
      <c r="BF14" s="69">
        <v>3022</v>
      </c>
      <c r="BG14" s="70">
        <f t="shared" si="11"/>
        <v>189</v>
      </c>
      <c r="BH14" s="69">
        <v>278</v>
      </c>
      <c r="BI14" s="71">
        <v>148</v>
      </c>
      <c r="BJ14" s="68">
        <v>15</v>
      </c>
      <c r="BK14" s="69">
        <v>2473</v>
      </c>
      <c r="BL14" s="70">
        <f t="shared" si="12"/>
        <v>165</v>
      </c>
      <c r="BM14" s="69">
        <v>198</v>
      </c>
      <c r="BN14" s="71">
        <v>127</v>
      </c>
      <c r="BO14" s="68">
        <v>14</v>
      </c>
      <c r="BP14" s="69">
        <v>5099</v>
      </c>
      <c r="BQ14" s="70">
        <f t="shared" si="13"/>
        <v>364</v>
      </c>
      <c r="BR14" s="69">
        <v>399</v>
      </c>
      <c r="BS14" s="71">
        <v>277</v>
      </c>
      <c r="BT14" s="68">
        <v>11</v>
      </c>
      <c r="BU14" s="69">
        <v>3437</v>
      </c>
      <c r="BV14" s="70">
        <f t="shared" si="14"/>
        <v>312</v>
      </c>
      <c r="BW14" s="69">
        <v>398</v>
      </c>
      <c r="BX14" s="71">
        <v>247</v>
      </c>
      <c r="BY14" s="68">
        <v>14</v>
      </c>
      <c r="BZ14" s="69">
        <v>2101</v>
      </c>
      <c r="CA14" s="70">
        <f t="shared" si="15"/>
        <v>150</v>
      </c>
      <c r="CB14" s="69">
        <v>153</v>
      </c>
      <c r="CC14" s="71">
        <v>140</v>
      </c>
      <c r="CD14" s="67"/>
      <c r="CE14" s="68">
        <v>12</v>
      </c>
      <c r="CF14" s="69">
        <v>18715</v>
      </c>
      <c r="CG14" s="70">
        <f t="shared" si="36"/>
        <v>1560</v>
      </c>
      <c r="CH14" s="69">
        <v>1777</v>
      </c>
      <c r="CI14" s="71">
        <v>1404</v>
      </c>
      <c r="CK14" s="26">
        <f t="shared" si="37"/>
        <v>20</v>
      </c>
      <c r="CL14" s="26">
        <f t="shared" si="38"/>
        <v>30</v>
      </c>
      <c r="CM14" s="26">
        <f t="shared" si="16"/>
        <v>892</v>
      </c>
      <c r="CN14" s="26">
        <f t="shared" si="17"/>
        <v>408</v>
      </c>
      <c r="CO14" s="26">
        <f t="shared" si="18"/>
        <v>74</v>
      </c>
      <c r="CP14" s="26">
        <f t="shared" si="19"/>
        <v>66</v>
      </c>
      <c r="CQ14" s="26">
        <f t="shared" si="39"/>
        <v>71</v>
      </c>
      <c r="CR14" s="26">
        <f t="shared" si="40"/>
        <v>32</v>
      </c>
      <c r="CS14" s="26">
        <f t="shared" si="41"/>
        <v>41</v>
      </c>
      <c r="CT14" s="26">
        <f t="shared" si="42"/>
        <v>39</v>
      </c>
      <c r="CU14" s="26">
        <f t="shared" si="49"/>
        <v>198</v>
      </c>
      <c r="CV14" s="26">
        <f t="shared" si="50"/>
        <v>73</v>
      </c>
      <c r="CW14" s="26">
        <f t="shared" si="43"/>
        <v>117</v>
      </c>
      <c r="CX14" s="26">
        <f t="shared" si="20"/>
        <v>117</v>
      </c>
      <c r="CY14" s="26">
        <f t="shared" si="44"/>
        <v>102</v>
      </c>
      <c r="CZ14" s="26">
        <f t="shared" si="45"/>
        <v>68</v>
      </c>
      <c r="DA14" s="26">
        <f t="shared" si="21"/>
        <v>38</v>
      </c>
      <c r="DB14" s="26">
        <f t="shared" si="22"/>
        <v>35</v>
      </c>
      <c r="DC14" s="26">
        <f t="shared" si="23"/>
        <v>42</v>
      </c>
      <c r="DD14" s="26">
        <f t="shared" si="46"/>
        <v>27</v>
      </c>
      <c r="DE14" s="26">
        <f t="shared" si="24"/>
        <v>43</v>
      </c>
      <c r="DF14" s="26">
        <f t="shared" si="25"/>
        <v>57</v>
      </c>
      <c r="DG14" s="26">
        <f t="shared" si="26"/>
        <v>89</v>
      </c>
      <c r="DH14" s="26">
        <f t="shared" si="27"/>
        <v>41</v>
      </c>
      <c r="DI14" s="26">
        <f t="shared" si="28"/>
        <v>33</v>
      </c>
      <c r="DJ14" s="26">
        <f t="shared" si="29"/>
        <v>38</v>
      </c>
      <c r="DK14" s="26">
        <f t="shared" si="30"/>
        <v>35</v>
      </c>
      <c r="DL14" s="26">
        <f t="shared" si="31"/>
        <v>87</v>
      </c>
      <c r="DM14" s="26">
        <f t="shared" si="32"/>
        <v>86</v>
      </c>
      <c r="DN14" s="26">
        <f t="shared" si="33"/>
        <v>65</v>
      </c>
      <c r="DO14" s="26">
        <f t="shared" si="34"/>
        <v>3</v>
      </c>
      <c r="DP14" s="26">
        <f t="shared" si="35"/>
        <v>10</v>
      </c>
      <c r="DQ14" s="26">
        <f t="shared" si="47"/>
        <v>217</v>
      </c>
      <c r="DR14" s="26">
        <f t="shared" si="48"/>
        <v>156</v>
      </c>
    </row>
    <row r="15" spans="1:122" s="25" customFormat="1" ht="36" customHeight="1">
      <c r="A15" s="27" t="s">
        <v>33</v>
      </c>
      <c r="B15" s="68">
        <v>15</v>
      </c>
      <c r="C15" s="69">
        <v>2254</v>
      </c>
      <c r="D15" s="70">
        <f t="shared" si="0"/>
        <v>150</v>
      </c>
      <c r="E15" s="69">
        <v>178</v>
      </c>
      <c r="F15" s="71">
        <v>108</v>
      </c>
      <c r="G15" s="68">
        <v>13</v>
      </c>
      <c r="H15" s="69">
        <v>26520</v>
      </c>
      <c r="I15" s="70">
        <f t="shared" si="1"/>
        <v>2040</v>
      </c>
      <c r="J15" s="69">
        <v>2480</v>
      </c>
      <c r="K15" s="71">
        <v>1740</v>
      </c>
      <c r="L15" s="68">
        <v>14</v>
      </c>
      <c r="M15" s="69">
        <v>3936</v>
      </c>
      <c r="N15" s="70">
        <f t="shared" si="2"/>
        <v>281</v>
      </c>
      <c r="O15" s="69">
        <v>355</v>
      </c>
      <c r="P15" s="71">
        <v>208</v>
      </c>
      <c r="Q15" s="68">
        <v>14</v>
      </c>
      <c r="R15" s="69">
        <v>2772</v>
      </c>
      <c r="S15" s="70">
        <f t="shared" si="3"/>
        <v>198</v>
      </c>
      <c r="T15" s="69">
        <v>208</v>
      </c>
      <c r="U15" s="71">
        <v>148</v>
      </c>
      <c r="V15" s="68">
        <v>15</v>
      </c>
      <c r="W15" s="69">
        <v>2807</v>
      </c>
      <c r="X15" s="70">
        <f t="shared" si="4"/>
        <v>187</v>
      </c>
      <c r="Y15" s="69">
        <v>218</v>
      </c>
      <c r="Z15" s="71">
        <v>158</v>
      </c>
      <c r="AA15" s="68">
        <v>14</v>
      </c>
      <c r="AB15" s="69">
        <v>3274</v>
      </c>
      <c r="AC15" s="70">
        <f t="shared" si="5"/>
        <v>234</v>
      </c>
      <c r="AD15" s="69">
        <v>333</v>
      </c>
      <c r="AE15" s="71">
        <v>198</v>
      </c>
      <c r="AF15" s="68">
        <v>10</v>
      </c>
      <c r="AG15" s="69">
        <v>3900</v>
      </c>
      <c r="AH15" s="70">
        <f t="shared" si="6"/>
        <v>390</v>
      </c>
      <c r="AI15" s="69">
        <v>498</v>
      </c>
      <c r="AJ15" s="71">
        <v>328</v>
      </c>
      <c r="AK15" s="68">
        <v>15</v>
      </c>
      <c r="AL15" s="69">
        <v>4270</v>
      </c>
      <c r="AM15" s="70">
        <f t="shared" si="7"/>
        <v>285</v>
      </c>
      <c r="AN15" s="69">
        <v>368</v>
      </c>
      <c r="AO15" s="71">
        <v>198</v>
      </c>
      <c r="AP15" s="68">
        <v>15</v>
      </c>
      <c r="AQ15" s="69">
        <v>2630</v>
      </c>
      <c r="AR15" s="70">
        <f t="shared" si="8"/>
        <v>175</v>
      </c>
      <c r="AS15" s="69">
        <v>273</v>
      </c>
      <c r="AT15" s="71">
        <v>155</v>
      </c>
      <c r="AU15" s="68">
        <v>15</v>
      </c>
      <c r="AV15" s="69">
        <v>2489</v>
      </c>
      <c r="AW15" s="70">
        <f t="shared" si="9"/>
        <v>166</v>
      </c>
      <c r="AX15" s="69">
        <v>197</v>
      </c>
      <c r="AY15" s="71">
        <v>138</v>
      </c>
      <c r="AZ15" s="68">
        <v>12</v>
      </c>
      <c r="BA15" s="69">
        <v>2006</v>
      </c>
      <c r="BB15" s="70">
        <f t="shared" si="10"/>
        <v>167</v>
      </c>
      <c r="BC15" s="69">
        <v>208</v>
      </c>
      <c r="BD15" s="71">
        <v>138</v>
      </c>
      <c r="BE15" s="68">
        <v>14</v>
      </c>
      <c r="BF15" s="69">
        <v>2550</v>
      </c>
      <c r="BG15" s="70">
        <f t="shared" si="11"/>
        <v>182</v>
      </c>
      <c r="BH15" s="69">
        <v>208</v>
      </c>
      <c r="BI15" s="71">
        <v>148</v>
      </c>
      <c r="BJ15" s="68">
        <v>15</v>
      </c>
      <c r="BK15" s="69">
        <v>2961</v>
      </c>
      <c r="BL15" s="70">
        <f t="shared" si="12"/>
        <v>197</v>
      </c>
      <c r="BM15" s="69">
        <v>398</v>
      </c>
      <c r="BN15" s="71">
        <v>128</v>
      </c>
      <c r="BO15" s="68">
        <v>14</v>
      </c>
      <c r="BP15" s="69">
        <v>5174</v>
      </c>
      <c r="BQ15" s="70">
        <f t="shared" si="13"/>
        <v>370</v>
      </c>
      <c r="BR15" s="69">
        <v>525</v>
      </c>
      <c r="BS15" s="71">
        <v>158</v>
      </c>
      <c r="BT15" s="68">
        <v>14</v>
      </c>
      <c r="BU15" s="69">
        <v>4512</v>
      </c>
      <c r="BV15" s="70">
        <f t="shared" si="14"/>
        <v>322</v>
      </c>
      <c r="BW15" s="69">
        <v>398</v>
      </c>
      <c r="BX15" s="71">
        <v>248</v>
      </c>
      <c r="BY15" s="68">
        <v>15</v>
      </c>
      <c r="BZ15" s="69">
        <v>2285</v>
      </c>
      <c r="CA15" s="70">
        <f t="shared" si="15"/>
        <v>152</v>
      </c>
      <c r="CB15" s="69">
        <v>158</v>
      </c>
      <c r="CC15" s="71">
        <v>145</v>
      </c>
      <c r="CD15" s="67"/>
      <c r="CE15" s="68">
        <v>15</v>
      </c>
      <c r="CF15" s="69">
        <v>24131</v>
      </c>
      <c r="CG15" s="70">
        <f t="shared" si="36"/>
        <v>1609</v>
      </c>
      <c r="CH15" s="69">
        <v>1757</v>
      </c>
      <c r="CI15" s="71">
        <v>1440</v>
      </c>
      <c r="CK15" s="26">
        <f t="shared" si="37"/>
        <v>28</v>
      </c>
      <c r="CL15" s="26">
        <f t="shared" si="38"/>
        <v>42</v>
      </c>
      <c r="CM15" s="26">
        <f t="shared" si="16"/>
        <v>440</v>
      </c>
      <c r="CN15" s="26">
        <f t="shared" si="17"/>
        <v>300</v>
      </c>
      <c r="CO15" s="26">
        <f t="shared" si="18"/>
        <v>74</v>
      </c>
      <c r="CP15" s="26">
        <f t="shared" si="19"/>
        <v>73</v>
      </c>
      <c r="CQ15" s="26">
        <f t="shared" si="39"/>
        <v>10</v>
      </c>
      <c r="CR15" s="26">
        <f t="shared" si="40"/>
        <v>50</v>
      </c>
      <c r="CS15" s="26">
        <f t="shared" si="41"/>
        <v>31</v>
      </c>
      <c r="CT15" s="26">
        <f t="shared" si="42"/>
        <v>29</v>
      </c>
      <c r="CU15" s="26">
        <f t="shared" si="49"/>
        <v>99</v>
      </c>
      <c r="CV15" s="26">
        <f t="shared" si="50"/>
        <v>36</v>
      </c>
      <c r="CW15" s="26">
        <f t="shared" si="43"/>
        <v>108</v>
      </c>
      <c r="CX15" s="26">
        <f t="shared" si="20"/>
        <v>62</v>
      </c>
      <c r="CY15" s="26">
        <f t="shared" si="44"/>
        <v>83</v>
      </c>
      <c r="CZ15" s="26">
        <f t="shared" si="45"/>
        <v>87</v>
      </c>
      <c r="DA15" s="26">
        <f t="shared" si="21"/>
        <v>98</v>
      </c>
      <c r="DB15" s="26">
        <f t="shared" si="22"/>
        <v>20</v>
      </c>
      <c r="DC15" s="26">
        <f t="shared" si="23"/>
        <v>31</v>
      </c>
      <c r="DD15" s="26">
        <f t="shared" si="46"/>
        <v>28</v>
      </c>
      <c r="DE15" s="26">
        <f t="shared" si="24"/>
        <v>41</v>
      </c>
      <c r="DF15" s="26">
        <f t="shared" si="25"/>
        <v>29</v>
      </c>
      <c r="DG15" s="26">
        <f t="shared" si="26"/>
        <v>26</v>
      </c>
      <c r="DH15" s="26">
        <f t="shared" si="27"/>
        <v>34</v>
      </c>
      <c r="DI15" s="26">
        <f t="shared" si="28"/>
        <v>201</v>
      </c>
      <c r="DJ15" s="26">
        <f t="shared" si="29"/>
        <v>69</v>
      </c>
      <c r="DK15" s="26">
        <f t="shared" si="30"/>
        <v>155</v>
      </c>
      <c r="DL15" s="26">
        <f t="shared" si="31"/>
        <v>212</v>
      </c>
      <c r="DM15" s="26">
        <f t="shared" si="32"/>
        <v>76</v>
      </c>
      <c r="DN15" s="26">
        <f t="shared" si="33"/>
        <v>74</v>
      </c>
      <c r="DO15" s="26">
        <f t="shared" si="34"/>
        <v>6</v>
      </c>
      <c r="DP15" s="26">
        <f t="shared" si="35"/>
        <v>7</v>
      </c>
      <c r="DQ15" s="26">
        <f t="shared" si="47"/>
        <v>148</v>
      </c>
      <c r="DR15" s="26">
        <f t="shared" si="48"/>
        <v>169</v>
      </c>
    </row>
    <row r="16" spans="1:122" s="29" customFormat="1" ht="36" customHeight="1" thickBot="1">
      <c r="A16" s="28" t="s">
        <v>34</v>
      </c>
      <c r="B16" s="72">
        <f>SUM(B12:B15)</f>
        <v>87</v>
      </c>
      <c r="C16" s="73">
        <f>SUM(C12:C15)</f>
        <v>13442</v>
      </c>
      <c r="D16" s="73">
        <f t="shared" si="0"/>
        <v>155</v>
      </c>
      <c r="E16" s="73">
        <f>MAX(E12:E15)</f>
        <v>230</v>
      </c>
      <c r="F16" s="74">
        <f>MIN(F12:F15)</f>
        <v>98</v>
      </c>
      <c r="G16" s="72">
        <f>SUM(G12:G15)</f>
        <v>91</v>
      </c>
      <c r="H16" s="73">
        <f>SUM(H12:H15)</f>
        <v>188635</v>
      </c>
      <c r="I16" s="73">
        <f t="shared" si="1"/>
        <v>2073</v>
      </c>
      <c r="J16" s="73">
        <f>MAX(J12:J15)</f>
        <v>2980</v>
      </c>
      <c r="K16" s="74">
        <f>MIN(K12:K15)</f>
        <v>1580</v>
      </c>
      <c r="L16" s="72">
        <f>SUM(L12:L15)</f>
        <v>88</v>
      </c>
      <c r="M16" s="73">
        <f>SUM(M12:M15)</f>
        <v>24764</v>
      </c>
      <c r="N16" s="73">
        <f t="shared" si="2"/>
        <v>281</v>
      </c>
      <c r="O16" s="73">
        <f>MAX(O12:O15)</f>
        <v>458</v>
      </c>
      <c r="P16" s="74">
        <f>MIN(P12:P15)</f>
        <v>198</v>
      </c>
      <c r="Q16" s="72">
        <f>SUM(Q12:Q15)</f>
        <v>92</v>
      </c>
      <c r="R16" s="73">
        <f>SUM(R12:R15)</f>
        <v>18761</v>
      </c>
      <c r="S16" s="73">
        <f t="shared" si="3"/>
        <v>204</v>
      </c>
      <c r="T16" s="73">
        <f>MAX(T12:T15)</f>
        <v>281</v>
      </c>
      <c r="U16" s="74">
        <f>MIN(U12:U15)</f>
        <v>148</v>
      </c>
      <c r="V16" s="72">
        <f>SUM(V12:V15)</f>
        <v>98</v>
      </c>
      <c r="W16" s="73">
        <f>SUM(W12:W15)</f>
        <v>17184</v>
      </c>
      <c r="X16" s="73">
        <f t="shared" si="4"/>
        <v>175</v>
      </c>
      <c r="Y16" s="73">
        <f>MAX(Y12:Y15)</f>
        <v>248</v>
      </c>
      <c r="Z16" s="74">
        <f>MIN(Z12:Z15)</f>
        <v>102</v>
      </c>
      <c r="AA16" s="72">
        <f>SUM(AA12:AA15)</f>
        <v>96</v>
      </c>
      <c r="AB16" s="73">
        <f>SUM(AB12:AB15)</f>
        <v>22838</v>
      </c>
      <c r="AC16" s="73">
        <f t="shared" si="5"/>
        <v>238</v>
      </c>
      <c r="AD16" s="73">
        <f>MAX(AD12:AD15)</f>
        <v>452</v>
      </c>
      <c r="AE16" s="74">
        <f>MIN(AE12:AE15)</f>
        <v>158</v>
      </c>
      <c r="AF16" s="72">
        <f>SUM(AF12:AF15)</f>
        <v>60</v>
      </c>
      <c r="AG16" s="73">
        <f>SUM(AG12:AG15)</f>
        <v>24367</v>
      </c>
      <c r="AH16" s="73">
        <f t="shared" si="6"/>
        <v>406</v>
      </c>
      <c r="AI16" s="73">
        <f>MAX(AI12:AI15)</f>
        <v>548</v>
      </c>
      <c r="AJ16" s="74">
        <f>MIN(AJ12:AJ15)</f>
        <v>288</v>
      </c>
      <c r="AK16" s="72">
        <f>SUM(AK12:AK15)</f>
        <v>93</v>
      </c>
      <c r="AL16" s="73">
        <f>SUM(AL12:AL15)</f>
        <v>25385</v>
      </c>
      <c r="AM16" s="73">
        <f t="shared" si="7"/>
        <v>273</v>
      </c>
      <c r="AN16" s="73">
        <f>MAX(AN12:AN15)</f>
        <v>398</v>
      </c>
      <c r="AO16" s="74">
        <f>MIN(AO12:AO15)</f>
        <v>188</v>
      </c>
      <c r="AP16" s="72">
        <f>SUM(AP12:AP15)</f>
        <v>92</v>
      </c>
      <c r="AQ16" s="73">
        <f>SUM(AQ12:AQ15)</f>
        <v>15354</v>
      </c>
      <c r="AR16" s="73">
        <f t="shared" si="8"/>
        <v>167</v>
      </c>
      <c r="AS16" s="73">
        <f>MAX(AS12:AS15)</f>
        <v>273</v>
      </c>
      <c r="AT16" s="74">
        <f>MIN(AT12:AT15)</f>
        <v>128</v>
      </c>
      <c r="AU16" s="72">
        <f>SUM(AU12:AU15)</f>
        <v>97</v>
      </c>
      <c r="AV16" s="73">
        <f>SUM(AV12:AV15)</f>
        <v>16409</v>
      </c>
      <c r="AW16" s="73">
        <f t="shared" si="9"/>
        <v>169</v>
      </c>
      <c r="AX16" s="73">
        <f>MAX(AX12:AX15)</f>
        <v>294</v>
      </c>
      <c r="AY16" s="74">
        <f>MIN(AY12:AY15)</f>
        <v>128</v>
      </c>
      <c r="AZ16" s="72">
        <f>SUM(AZ12:AZ15)</f>
        <v>73</v>
      </c>
      <c r="BA16" s="73">
        <f>SUM(BA12:BA15)</f>
        <v>11535</v>
      </c>
      <c r="BB16" s="73">
        <f t="shared" si="10"/>
        <v>158</v>
      </c>
      <c r="BC16" s="73">
        <f>MAX(BC12:BC15)</f>
        <v>312</v>
      </c>
      <c r="BD16" s="74">
        <f>MIN(BD12:BD15)</f>
        <v>98</v>
      </c>
      <c r="BE16" s="72">
        <f>SUM(BE12:BE15)</f>
        <v>86</v>
      </c>
      <c r="BF16" s="73">
        <f>SUM(BF12:BF15)</f>
        <v>15676</v>
      </c>
      <c r="BG16" s="73">
        <f t="shared" si="11"/>
        <v>182</v>
      </c>
      <c r="BH16" s="73">
        <f>MAX(BH12:BH15)</f>
        <v>278</v>
      </c>
      <c r="BI16" s="74">
        <f>MIN(BI12:BI15)</f>
        <v>89</v>
      </c>
      <c r="BJ16" s="72">
        <f>SUM(BJ12:BJ15)</f>
        <v>89</v>
      </c>
      <c r="BK16" s="73">
        <f>SUM(BK12:BK15)</f>
        <v>15335</v>
      </c>
      <c r="BL16" s="73">
        <f t="shared" si="12"/>
        <v>172</v>
      </c>
      <c r="BM16" s="73">
        <f>MAX(BM12:BM15)</f>
        <v>398</v>
      </c>
      <c r="BN16" s="74">
        <f>MIN(BN12:BN15)</f>
        <v>118</v>
      </c>
      <c r="BO16" s="72">
        <f>SUM(BO12:BO15)</f>
        <v>84</v>
      </c>
      <c r="BP16" s="73">
        <f>SUM(BP12:BP15)</f>
        <v>29937</v>
      </c>
      <c r="BQ16" s="73">
        <f t="shared" si="13"/>
        <v>356</v>
      </c>
      <c r="BR16" s="73">
        <f>MAX(BR12:BR15)</f>
        <v>525</v>
      </c>
      <c r="BS16" s="74">
        <f>MIN(BS12:BS15)</f>
        <v>148</v>
      </c>
      <c r="BT16" s="72">
        <f>SUM(BT12:BT15)</f>
        <v>70</v>
      </c>
      <c r="BU16" s="73">
        <f>SUM(BU12:BU15)</f>
        <v>22808</v>
      </c>
      <c r="BV16" s="73">
        <f t="shared" si="14"/>
        <v>326</v>
      </c>
      <c r="BW16" s="73">
        <f>MAX(BW12:BW15)</f>
        <v>490</v>
      </c>
      <c r="BX16" s="74">
        <f>MIN(BX12:BX15)</f>
        <v>198</v>
      </c>
      <c r="BY16" s="72">
        <f>SUM(BY12:BY15)</f>
        <v>95</v>
      </c>
      <c r="BZ16" s="73">
        <f>SUM(BZ12:BZ15)</f>
        <v>14299</v>
      </c>
      <c r="CA16" s="73">
        <f t="shared" si="15"/>
        <v>151</v>
      </c>
      <c r="CB16" s="73">
        <f>MAX(CB12:CB15)</f>
        <v>158</v>
      </c>
      <c r="CC16" s="74">
        <f>MIN(CC12:CC15)</f>
        <v>135</v>
      </c>
      <c r="CD16" s="75"/>
      <c r="CE16" s="72">
        <f>SUM(CE12:CE15)</f>
        <v>93</v>
      </c>
      <c r="CF16" s="73">
        <f>SUM(CF12:CF15)</f>
        <v>146525</v>
      </c>
      <c r="CG16" s="73">
        <f t="shared" si="36"/>
        <v>1576</v>
      </c>
      <c r="CH16" s="73">
        <f>MAX(CH12:CH15)</f>
        <v>1782</v>
      </c>
      <c r="CI16" s="74">
        <f>MIN(CI12:CI15)</f>
        <v>1350</v>
      </c>
      <c r="CK16" s="26">
        <f t="shared" si="37"/>
        <v>75</v>
      </c>
      <c r="CL16" s="26">
        <f t="shared" si="38"/>
        <v>57</v>
      </c>
      <c r="CM16" s="26">
        <f t="shared" si="16"/>
        <v>907</v>
      </c>
      <c r="CN16" s="26">
        <f t="shared" si="17"/>
        <v>493</v>
      </c>
      <c r="CO16" s="26">
        <f t="shared" si="18"/>
        <v>177</v>
      </c>
      <c r="CP16" s="26">
        <f t="shared" si="19"/>
        <v>83</v>
      </c>
      <c r="CQ16" s="26">
        <f t="shared" si="39"/>
        <v>77</v>
      </c>
      <c r="CR16" s="26">
        <f t="shared" si="40"/>
        <v>56</v>
      </c>
      <c r="CS16" s="26">
        <f t="shared" si="41"/>
        <v>73</v>
      </c>
      <c r="CT16" s="26">
        <f t="shared" si="42"/>
        <v>73</v>
      </c>
      <c r="CU16" s="26">
        <f t="shared" si="49"/>
        <v>214</v>
      </c>
      <c r="CV16" s="26">
        <f t="shared" si="50"/>
        <v>80</v>
      </c>
      <c r="CW16" s="26">
        <f t="shared" si="43"/>
        <v>142</v>
      </c>
      <c r="CX16" s="26">
        <f t="shared" si="20"/>
        <v>118</v>
      </c>
      <c r="CY16" s="26">
        <f t="shared" si="44"/>
        <v>125</v>
      </c>
      <c r="CZ16" s="26">
        <f t="shared" si="45"/>
        <v>85</v>
      </c>
      <c r="DA16" s="26">
        <f t="shared" si="21"/>
        <v>106</v>
      </c>
      <c r="DB16" s="26">
        <f t="shared" si="22"/>
        <v>39</v>
      </c>
      <c r="DC16" s="26">
        <f t="shared" si="23"/>
        <v>125</v>
      </c>
      <c r="DD16" s="26">
        <f t="shared" si="46"/>
        <v>41</v>
      </c>
      <c r="DE16" s="26">
        <f t="shared" si="24"/>
        <v>154</v>
      </c>
      <c r="DF16" s="26">
        <f t="shared" si="25"/>
        <v>60</v>
      </c>
      <c r="DG16" s="26">
        <f t="shared" si="26"/>
        <v>96</v>
      </c>
      <c r="DH16" s="26">
        <f t="shared" si="27"/>
        <v>93</v>
      </c>
      <c r="DI16" s="26">
        <f t="shared" si="28"/>
        <v>226</v>
      </c>
      <c r="DJ16" s="26">
        <f t="shared" si="29"/>
        <v>54</v>
      </c>
      <c r="DK16" s="26">
        <f t="shared" si="30"/>
        <v>169</v>
      </c>
      <c r="DL16" s="26">
        <f t="shared" si="31"/>
        <v>208</v>
      </c>
      <c r="DM16" s="26">
        <f t="shared" si="32"/>
        <v>164</v>
      </c>
      <c r="DN16" s="26">
        <f t="shared" si="33"/>
        <v>128</v>
      </c>
      <c r="DO16" s="26">
        <f t="shared" si="34"/>
        <v>7</v>
      </c>
      <c r="DP16" s="26">
        <f t="shared" si="35"/>
        <v>16</v>
      </c>
      <c r="DQ16" s="26">
        <f t="shared" si="47"/>
        <v>206</v>
      </c>
      <c r="DR16" s="26">
        <f t="shared" si="48"/>
        <v>226</v>
      </c>
    </row>
    <row r="17" spans="1:122" s="25" customFormat="1" ht="36" customHeight="1">
      <c r="A17" s="30" t="s">
        <v>35</v>
      </c>
      <c r="B17" s="77">
        <v>10</v>
      </c>
      <c r="C17" s="78">
        <v>1636</v>
      </c>
      <c r="D17" s="79">
        <f t="shared" si="0"/>
        <v>164</v>
      </c>
      <c r="E17" s="78">
        <v>179</v>
      </c>
      <c r="F17" s="76">
        <v>148</v>
      </c>
      <c r="G17" s="77">
        <v>10</v>
      </c>
      <c r="H17" s="78">
        <v>20800</v>
      </c>
      <c r="I17" s="79">
        <f t="shared" si="1"/>
        <v>2080</v>
      </c>
      <c r="J17" s="78">
        <v>2680</v>
      </c>
      <c r="K17" s="76">
        <v>1780</v>
      </c>
      <c r="L17" s="77">
        <v>9</v>
      </c>
      <c r="M17" s="78">
        <v>2462</v>
      </c>
      <c r="N17" s="79">
        <f t="shared" si="2"/>
        <v>274</v>
      </c>
      <c r="O17" s="78">
        <v>418</v>
      </c>
      <c r="P17" s="76">
        <v>178</v>
      </c>
      <c r="Q17" s="77">
        <v>9</v>
      </c>
      <c r="R17" s="78">
        <v>1862</v>
      </c>
      <c r="S17" s="79">
        <f t="shared" si="3"/>
        <v>207</v>
      </c>
      <c r="T17" s="78">
        <v>238</v>
      </c>
      <c r="U17" s="76">
        <v>198</v>
      </c>
      <c r="V17" s="77">
        <v>9</v>
      </c>
      <c r="W17" s="78">
        <v>1673</v>
      </c>
      <c r="X17" s="79">
        <f t="shared" si="4"/>
        <v>186</v>
      </c>
      <c r="Y17" s="78">
        <v>219</v>
      </c>
      <c r="Z17" s="76">
        <v>168</v>
      </c>
      <c r="AA17" s="77">
        <v>10</v>
      </c>
      <c r="AB17" s="78">
        <v>2351</v>
      </c>
      <c r="AC17" s="79">
        <f t="shared" si="5"/>
        <v>235</v>
      </c>
      <c r="AD17" s="78">
        <v>407</v>
      </c>
      <c r="AE17" s="76">
        <v>198</v>
      </c>
      <c r="AF17" s="77">
        <v>7</v>
      </c>
      <c r="AG17" s="78">
        <v>2738</v>
      </c>
      <c r="AH17" s="79">
        <f t="shared" si="6"/>
        <v>391</v>
      </c>
      <c r="AI17" s="78">
        <v>470</v>
      </c>
      <c r="AJ17" s="76">
        <v>348</v>
      </c>
      <c r="AK17" s="77">
        <v>10</v>
      </c>
      <c r="AL17" s="78">
        <v>2715</v>
      </c>
      <c r="AM17" s="79">
        <f t="shared" si="7"/>
        <v>272</v>
      </c>
      <c r="AN17" s="78">
        <v>358</v>
      </c>
      <c r="AO17" s="76">
        <v>198</v>
      </c>
      <c r="AP17" s="77">
        <v>10</v>
      </c>
      <c r="AQ17" s="78">
        <v>1760</v>
      </c>
      <c r="AR17" s="79">
        <f t="shared" si="8"/>
        <v>176</v>
      </c>
      <c r="AS17" s="78">
        <v>208</v>
      </c>
      <c r="AT17" s="76">
        <v>148</v>
      </c>
      <c r="AU17" s="77">
        <v>10</v>
      </c>
      <c r="AV17" s="78">
        <v>1669</v>
      </c>
      <c r="AW17" s="79">
        <f t="shared" si="9"/>
        <v>167</v>
      </c>
      <c r="AX17" s="78">
        <v>188</v>
      </c>
      <c r="AY17" s="76">
        <v>157</v>
      </c>
      <c r="AZ17" s="77">
        <v>8</v>
      </c>
      <c r="BA17" s="78">
        <v>1265</v>
      </c>
      <c r="BB17" s="79">
        <f t="shared" si="10"/>
        <v>158</v>
      </c>
      <c r="BC17" s="78">
        <v>199</v>
      </c>
      <c r="BD17" s="76">
        <v>98</v>
      </c>
      <c r="BE17" s="77">
        <v>10</v>
      </c>
      <c r="BF17" s="78">
        <v>1862</v>
      </c>
      <c r="BG17" s="79">
        <f t="shared" si="11"/>
        <v>186</v>
      </c>
      <c r="BH17" s="78">
        <v>208</v>
      </c>
      <c r="BI17" s="76">
        <v>148</v>
      </c>
      <c r="BJ17" s="77">
        <v>10</v>
      </c>
      <c r="BK17" s="78">
        <v>1667</v>
      </c>
      <c r="BL17" s="79">
        <f t="shared" si="12"/>
        <v>167</v>
      </c>
      <c r="BM17" s="78">
        <v>198</v>
      </c>
      <c r="BN17" s="76">
        <v>118</v>
      </c>
      <c r="BO17" s="77">
        <v>9</v>
      </c>
      <c r="BP17" s="78">
        <v>3110</v>
      </c>
      <c r="BQ17" s="79">
        <f t="shared" si="13"/>
        <v>346</v>
      </c>
      <c r="BR17" s="78">
        <v>468</v>
      </c>
      <c r="BS17" s="76">
        <v>248</v>
      </c>
      <c r="BT17" s="77">
        <v>8</v>
      </c>
      <c r="BU17" s="78">
        <v>2564</v>
      </c>
      <c r="BV17" s="79">
        <f t="shared" si="14"/>
        <v>321</v>
      </c>
      <c r="BW17" s="78">
        <v>398</v>
      </c>
      <c r="BX17" s="76">
        <v>248</v>
      </c>
      <c r="BY17" s="77">
        <v>10</v>
      </c>
      <c r="BZ17" s="78">
        <v>1495</v>
      </c>
      <c r="CA17" s="79">
        <f t="shared" si="15"/>
        <v>150</v>
      </c>
      <c r="CB17" s="78">
        <v>156</v>
      </c>
      <c r="CC17" s="76">
        <v>141</v>
      </c>
      <c r="CD17" s="67"/>
      <c r="CE17" s="77">
        <v>10</v>
      </c>
      <c r="CF17" s="78">
        <v>15524</v>
      </c>
      <c r="CG17" s="79">
        <f t="shared" si="36"/>
        <v>1552</v>
      </c>
      <c r="CH17" s="78">
        <v>1710</v>
      </c>
      <c r="CI17" s="76">
        <v>1376</v>
      </c>
      <c r="CK17" s="26">
        <f t="shared" si="37"/>
        <v>15</v>
      </c>
      <c r="CL17" s="26">
        <f t="shared" si="38"/>
        <v>16</v>
      </c>
      <c r="CM17" s="26">
        <f t="shared" si="16"/>
        <v>600</v>
      </c>
      <c r="CN17" s="26">
        <f t="shared" si="17"/>
        <v>300</v>
      </c>
      <c r="CO17" s="26">
        <f t="shared" si="18"/>
        <v>144</v>
      </c>
      <c r="CP17" s="26">
        <f t="shared" si="19"/>
        <v>96</v>
      </c>
      <c r="CQ17" s="26">
        <f t="shared" si="39"/>
        <v>31</v>
      </c>
      <c r="CR17" s="26">
        <f t="shared" si="40"/>
        <v>9</v>
      </c>
      <c r="CS17" s="26">
        <f t="shared" si="41"/>
        <v>33</v>
      </c>
      <c r="CT17" s="26">
        <f t="shared" si="42"/>
        <v>18</v>
      </c>
      <c r="CU17" s="26">
        <f t="shared" si="49"/>
        <v>172</v>
      </c>
      <c r="CV17" s="26">
        <f t="shared" si="50"/>
        <v>37</v>
      </c>
      <c r="CW17" s="26">
        <f t="shared" si="43"/>
        <v>79</v>
      </c>
      <c r="CX17" s="26">
        <f t="shared" si="20"/>
        <v>43</v>
      </c>
      <c r="CY17" s="26">
        <f t="shared" si="44"/>
        <v>86</v>
      </c>
      <c r="CZ17" s="26">
        <f t="shared" si="45"/>
        <v>74</v>
      </c>
      <c r="DA17" s="26">
        <f t="shared" si="21"/>
        <v>32</v>
      </c>
      <c r="DB17" s="26">
        <f t="shared" si="22"/>
        <v>28</v>
      </c>
      <c r="DC17" s="26">
        <f t="shared" si="23"/>
        <v>21</v>
      </c>
      <c r="DD17" s="26">
        <f t="shared" si="46"/>
        <v>10</v>
      </c>
      <c r="DE17" s="26">
        <f t="shared" si="24"/>
        <v>41</v>
      </c>
      <c r="DF17" s="26">
        <f t="shared" si="25"/>
        <v>60</v>
      </c>
      <c r="DG17" s="26">
        <f t="shared" si="26"/>
        <v>22</v>
      </c>
      <c r="DH17" s="26">
        <f t="shared" si="27"/>
        <v>38</v>
      </c>
      <c r="DI17" s="26">
        <f t="shared" si="28"/>
        <v>31</v>
      </c>
      <c r="DJ17" s="26">
        <f t="shared" si="29"/>
        <v>49</v>
      </c>
      <c r="DK17" s="26">
        <f t="shared" si="30"/>
        <v>122</v>
      </c>
      <c r="DL17" s="26">
        <f t="shared" si="31"/>
        <v>98</v>
      </c>
      <c r="DM17" s="26">
        <f t="shared" si="32"/>
        <v>77</v>
      </c>
      <c r="DN17" s="26">
        <f t="shared" si="33"/>
        <v>73</v>
      </c>
      <c r="DO17" s="26">
        <f t="shared" si="34"/>
        <v>6</v>
      </c>
      <c r="DP17" s="26">
        <f t="shared" si="35"/>
        <v>9</v>
      </c>
      <c r="DQ17" s="26">
        <f t="shared" si="47"/>
        <v>158</v>
      </c>
      <c r="DR17" s="26">
        <f t="shared" si="48"/>
        <v>176</v>
      </c>
    </row>
    <row r="18" spans="1:122" s="25" customFormat="1" ht="36" customHeight="1">
      <c r="A18" s="27" t="s">
        <v>36</v>
      </c>
      <c r="B18" s="68">
        <v>11</v>
      </c>
      <c r="C18" s="69">
        <v>1679</v>
      </c>
      <c r="D18" s="70">
        <f t="shared" si="0"/>
        <v>153</v>
      </c>
      <c r="E18" s="69">
        <v>178</v>
      </c>
      <c r="F18" s="71">
        <v>138</v>
      </c>
      <c r="G18" s="68">
        <v>9</v>
      </c>
      <c r="H18" s="69">
        <v>18030</v>
      </c>
      <c r="I18" s="70">
        <f t="shared" si="1"/>
        <v>2003</v>
      </c>
      <c r="J18" s="69">
        <v>2180</v>
      </c>
      <c r="K18" s="71">
        <v>1780</v>
      </c>
      <c r="L18" s="68">
        <v>11</v>
      </c>
      <c r="M18" s="69">
        <v>3136</v>
      </c>
      <c r="N18" s="70">
        <f t="shared" si="2"/>
        <v>285</v>
      </c>
      <c r="O18" s="69">
        <v>366</v>
      </c>
      <c r="P18" s="71">
        <v>198</v>
      </c>
      <c r="Q18" s="68">
        <v>11</v>
      </c>
      <c r="R18" s="69">
        <v>2341</v>
      </c>
      <c r="S18" s="70">
        <f t="shared" si="3"/>
        <v>213</v>
      </c>
      <c r="T18" s="69">
        <v>328</v>
      </c>
      <c r="U18" s="71">
        <v>168</v>
      </c>
      <c r="V18" s="68">
        <v>11</v>
      </c>
      <c r="W18" s="69">
        <v>2001</v>
      </c>
      <c r="X18" s="70">
        <f t="shared" si="4"/>
        <v>182</v>
      </c>
      <c r="Y18" s="69">
        <v>258</v>
      </c>
      <c r="Z18" s="71">
        <v>155</v>
      </c>
      <c r="AA18" s="68">
        <v>11</v>
      </c>
      <c r="AB18" s="69">
        <v>2379</v>
      </c>
      <c r="AC18" s="70">
        <f t="shared" si="5"/>
        <v>216</v>
      </c>
      <c r="AD18" s="69">
        <v>308</v>
      </c>
      <c r="AE18" s="71">
        <v>128</v>
      </c>
      <c r="AF18" s="68">
        <v>10</v>
      </c>
      <c r="AG18" s="69">
        <v>4429</v>
      </c>
      <c r="AH18" s="70">
        <f t="shared" si="6"/>
        <v>443</v>
      </c>
      <c r="AI18" s="69">
        <v>627</v>
      </c>
      <c r="AJ18" s="71">
        <v>358</v>
      </c>
      <c r="AK18" s="68">
        <v>11</v>
      </c>
      <c r="AL18" s="69">
        <v>3039</v>
      </c>
      <c r="AM18" s="70">
        <f t="shared" si="7"/>
        <v>276</v>
      </c>
      <c r="AN18" s="69">
        <v>376</v>
      </c>
      <c r="AO18" s="71">
        <v>158</v>
      </c>
      <c r="AP18" s="68">
        <v>11</v>
      </c>
      <c r="AQ18" s="69">
        <v>1824</v>
      </c>
      <c r="AR18" s="70">
        <f t="shared" si="8"/>
        <v>166</v>
      </c>
      <c r="AS18" s="69">
        <v>260</v>
      </c>
      <c r="AT18" s="71">
        <v>105</v>
      </c>
      <c r="AU18" s="68">
        <v>11</v>
      </c>
      <c r="AV18" s="69">
        <v>1916</v>
      </c>
      <c r="AW18" s="70">
        <f t="shared" si="9"/>
        <v>174</v>
      </c>
      <c r="AX18" s="69">
        <v>268</v>
      </c>
      <c r="AY18" s="71">
        <v>139</v>
      </c>
      <c r="AZ18" s="68">
        <v>10</v>
      </c>
      <c r="BA18" s="69">
        <v>1477</v>
      </c>
      <c r="BB18" s="70">
        <f t="shared" si="10"/>
        <v>148</v>
      </c>
      <c r="BC18" s="69">
        <v>188</v>
      </c>
      <c r="BD18" s="71">
        <v>88</v>
      </c>
      <c r="BE18" s="68">
        <v>9</v>
      </c>
      <c r="BF18" s="69">
        <v>1622</v>
      </c>
      <c r="BG18" s="70">
        <f t="shared" si="11"/>
        <v>180</v>
      </c>
      <c r="BH18" s="69">
        <v>228</v>
      </c>
      <c r="BI18" s="71">
        <v>98</v>
      </c>
      <c r="BJ18" s="68">
        <v>11</v>
      </c>
      <c r="BK18" s="69">
        <v>1815</v>
      </c>
      <c r="BL18" s="70">
        <f t="shared" si="12"/>
        <v>165</v>
      </c>
      <c r="BM18" s="69">
        <v>208</v>
      </c>
      <c r="BN18" s="71">
        <v>128</v>
      </c>
      <c r="BO18" s="68">
        <v>11</v>
      </c>
      <c r="BP18" s="69">
        <v>3946</v>
      </c>
      <c r="BQ18" s="70">
        <f t="shared" si="13"/>
        <v>359</v>
      </c>
      <c r="BR18" s="69">
        <v>498</v>
      </c>
      <c r="BS18" s="71">
        <v>266</v>
      </c>
      <c r="BT18" s="68">
        <v>10</v>
      </c>
      <c r="BU18" s="69">
        <v>3080</v>
      </c>
      <c r="BV18" s="70">
        <f t="shared" si="14"/>
        <v>308</v>
      </c>
      <c r="BW18" s="69">
        <v>398</v>
      </c>
      <c r="BX18" s="71">
        <v>248</v>
      </c>
      <c r="BY18" s="68">
        <v>12</v>
      </c>
      <c r="BZ18" s="69">
        <v>1820</v>
      </c>
      <c r="CA18" s="70">
        <f t="shared" si="15"/>
        <v>152</v>
      </c>
      <c r="CB18" s="69">
        <v>154</v>
      </c>
      <c r="CC18" s="71">
        <v>149</v>
      </c>
      <c r="CD18" s="67"/>
      <c r="CE18" s="68">
        <v>12</v>
      </c>
      <c r="CF18" s="69">
        <v>19290</v>
      </c>
      <c r="CG18" s="70">
        <f t="shared" si="36"/>
        <v>1608</v>
      </c>
      <c r="CH18" s="69">
        <v>1710</v>
      </c>
      <c r="CI18" s="71">
        <v>1470</v>
      </c>
      <c r="CK18" s="26">
        <f t="shared" si="37"/>
        <v>25</v>
      </c>
      <c r="CL18" s="26">
        <f t="shared" si="38"/>
        <v>15</v>
      </c>
      <c r="CM18" s="26">
        <f t="shared" si="16"/>
        <v>177</v>
      </c>
      <c r="CN18" s="26">
        <f t="shared" si="17"/>
        <v>223</v>
      </c>
      <c r="CO18" s="26">
        <f t="shared" si="18"/>
        <v>81</v>
      </c>
      <c r="CP18" s="26">
        <f t="shared" si="19"/>
        <v>87</v>
      </c>
      <c r="CQ18" s="26">
        <f t="shared" si="39"/>
        <v>115</v>
      </c>
      <c r="CR18" s="26">
        <f t="shared" si="40"/>
        <v>45</v>
      </c>
      <c r="CS18" s="26">
        <f t="shared" si="41"/>
        <v>76</v>
      </c>
      <c r="CT18" s="26">
        <f t="shared" si="42"/>
        <v>27</v>
      </c>
      <c r="CU18" s="26">
        <f t="shared" si="49"/>
        <v>92</v>
      </c>
      <c r="CV18" s="26">
        <f t="shared" si="50"/>
        <v>88</v>
      </c>
      <c r="CW18" s="26">
        <f t="shared" si="43"/>
        <v>184</v>
      </c>
      <c r="CX18" s="26">
        <f t="shared" si="20"/>
        <v>85</v>
      </c>
      <c r="CY18" s="26">
        <f t="shared" si="44"/>
        <v>100</v>
      </c>
      <c r="CZ18" s="26">
        <f t="shared" si="45"/>
        <v>118</v>
      </c>
      <c r="DA18" s="26">
        <f t="shared" si="21"/>
        <v>94</v>
      </c>
      <c r="DB18" s="26">
        <f t="shared" si="22"/>
        <v>61</v>
      </c>
      <c r="DC18" s="26">
        <f t="shared" si="23"/>
        <v>94</v>
      </c>
      <c r="DD18" s="26">
        <f t="shared" si="46"/>
        <v>35</v>
      </c>
      <c r="DE18" s="26">
        <f t="shared" si="24"/>
        <v>40</v>
      </c>
      <c r="DF18" s="26">
        <f t="shared" si="25"/>
        <v>60</v>
      </c>
      <c r="DG18" s="26">
        <f t="shared" si="26"/>
        <v>48</v>
      </c>
      <c r="DH18" s="26">
        <f t="shared" si="27"/>
        <v>82</v>
      </c>
      <c r="DI18" s="26">
        <f t="shared" si="28"/>
        <v>43</v>
      </c>
      <c r="DJ18" s="26">
        <f t="shared" si="29"/>
        <v>37</v>
      </c>
      <c r="DK18" s="26">
        <f t="shared" si="30"/>
        <v>139</v>
      </c>
      <c r="DL18" s="26">
        <f t="shared" si="31"/>
        <v>93</v>
      </c>
      <c r="DM18" s="26">
        <f t="shared" si="32"/>
        <v>90</v>
      </c>
      <c r="DN18" s="26">
        <f t="shared" si="33"/>
        <v>60</v>
      </c>
      <c r="DO18" s="26">
        <f t="shared" si="34"/>
        <v>2</v>
      </c>
      <c r="DP18" s="26">
        <f t="shared" si="35"/>
        <v>3</v>
      </c>
      <c r="DQ18" s="26">
        <f t="shared" si="47"/>
        <v>102</v>
      </c>
      <c r="DR18" s="26">
        <f t="shared" si="48"/>
        <v>138</v>
      </c>
    </row>
    <row r="19" spans="1:122" s="25" customFormat="1" ht="36" customHeight="1">
      <c r="A19" s="27" t="s">
        <v>37</v>
      </c>
      <c r="B19" s="68">
        <v>15</v>
      </c>
      <c r="C19" s="69">
        <v>2345</v>
      </c>
      <c r="D19" s="70">
        <f t="shared" si="0"/>
        <v>156</v>
      </c>
      <c r="E19" s="69">
        <v>179</v>
      </c>
      <c r="F19" s="71">
        <v>118</v>
      </c>
      <c r="G19" s="68">
        <v>15</v>
      </c>
      <c r="H19" s="69">
        <v>29620</v>
      </c>
      <c r="I19" s="70">
        <f t="shared" si="1"/>
        <v>1975</v>
      </c>
      <c r="J19" s="69">
        <v>2280</v>
      </c>
      <c r="K19" s="71">
        <v>1750</v>
      </c>
      <c r="L19" s="68">
        <v>14</v>
      </c>
      <c r="M19" s="69">
        <v>3959</v>
      </c>
      <c r="N19" s="70">
        <f t="shared" si="2"/>
        <v>283</v>
      </c>
      <c r="O19" s="69">
        <v>428</v>
      </c>
      <c r="P19" s="71">
        <v>198</v>
      </c>
      <c r="Q19" s="68">
        <v>15</v>
      </c>
      <c r="R19" s="69">
        <v>3288</v>
      </c>
      <c r="S19" s="70">
        <f t="shared" si="3"/>
        <v>219</v>
      </c>
      <c r="T19" s="69">
        <v>283</v>
      </c>
      <c r="U19" s="71">
        <v>188</v>
      </c>
      <c r="V19" s="68">
        <v>15</v>
      </c>
      <c r="W19" s="69">
        <v>2658</v>
      </c>
      <c r="X19" s="70">
        <f t="shared" si="4"/>
        <v>177</v>
      </c>
      <c r="Y19" s="69">
        <v>270</v>
      </c>
      <c r="Z19" s="71">
        <v>128</v>
      </c>
      <c r="AA19" s="68">
        <v>13</v>
      </c>
      <c r="AB19" s="69">
        <v>3175</v>
      </c>
      <c r="AC19" s="70">
        <f t="shared" si="5"/>
        <v>244</v>
      </c>
      <c r="AD19" s="69">
        <v>333</v>
      </c>
      <c r="AE19" s="71">
        <v>197</v>
      </c>
      <c r="AF19" s="68">
        <v>9</v>
      </c>
      <c r="AG19" s="69">
        <v>3734</v>
      </c>
      <c r="AH19" s="70">
        <f t="shared" si="6"/>
        <v>415</v>
      </c>
      <c r="AI19" s="69">
        <v>523</v>
      </c>
      <c r="AJ19" s="71">
        <v>298</v>
      </c>
      <c r="AK19" s="68">
        <v>15</v>
      </c>
      <c r="AL19" s="69">
        <v>3867</v>
      </c>
      <c r="AM19" s="70">
        <f t="shared" si="7"/>
        <v>258</v>
      </c>
      <c r="AN19" s="69">
        <v>365</v>
      </c>
      <c r="AO19" s="71">
        <v>198</v>
      </c>
      <c r="AP19" s="68">
        <v>15</v>
      </c>
      <c r="AQ19" s="69">
        <v>2576</v>
      </c>
      <c r="AR19" s="70">
        <f t="shared" si="8"/>
        <v>172</v>
      </c>
      <c r="AS19" s="69">
        <v>208</v>
      </c>
      <c r="AT19" s="71">
        <v>138</v>
      </c>
      <c r="AU19" s="68">
        <v>15</v>
      </c>
      <c r="AV19" s="69">
        <v>2548</v>
      </c>
      <c r="AW19" s="70">
        <f t="shared" si="9"/>
        <v>170</v>
      </c>
      <c r="AX19" s="69">
        <v>207</v>
      </c>
      <c r="AY19" s="71">
        <v>148</v>
      </c>
      <c r="AZ19" s="68">
        <v>12</v>
      </c>
      <c r="BA19" s="69">
        <v>1889</v>
      </c>
      <c r="BB19" s="70">
        <f t="shared" si="10"/>
        <v>157</v>
      </c>
      <c r="BC19" s="69">
        <v>198</v>
      </c>
      <c r="BD19" s="71">
        <v>108</v>
      </c>
      <c r="BE19" s="68">
        <v>14</v>
      </c>
      <c r="BF19" s="69">
        <v>2625</v>
      </c>
      <c r="BG19" s="70">
        <f t="shared" si="11"/>
        <v>188</v>
      </c>
      <c r="BH19" s="69">
        <v>209</v>
      </c>
      <c r="BI19" s="71">
        <v>148</v>
      </c>
      <c r="BJ19" s="68">
        <v>13</v>
      </c>
      <c r="BK19" s="69">
        <v>2183</v>
      </c>
      <c r="BL19" s="70">
        <f t="shared" si="12"/>
        <v>168</v>
      </c>
      <c r="BM19" s="69">
        <v>208</v>
      </c>
      <c r="BN19" s="71">
        <v>134</v>
      </c>
      <c r="BO19" s="68">
        <v>13</v>
      </c>
      <c r="BP19" s="69">
        <v>4476</v>
      </c>
      <c r="BQ19" s="70">
        <f t="shared" si="13"/>
        <v>344</v>
      </c>
      <c r="BR19" s="69">
        <v>480</v>
      </c>
      <c r="BS19" s="71">
        <v>278</v>
      </c>
      <c r="BT19" s="68">
        <v>7</v>
      </c>
      <c r="BU19" s="69">
        <v>2066</v>
      </c>
      <c r="BV19" s="70">
        <f t="shared" si="14"/>
        <v>295</v>
      </c>
      <c r="BW19" s="69">
        <v>398</v>
      </c>
      <c r="BX19" s="71">
        <v>238</v>
      </c>
      <c r="BY19" s="68">
        <v>14</v>
      </c>
      <c r="BZ19" s="69">
        <v>2119</v>
      </c>
      <c r="CA19" s="70">
        <f t="shared" si="15"/>
        <v>151</v>
      </c>
      <c r="CB19" s="69">
        <v>158</v>
      </c>
      <c r="CC19" s="71">
        <v>143</v>
      </c>
      <c r="CD19" s="67"/>
      <c r="CE19" s="68">
        <v>14</v>
      </c>
      <c r="CF19" s="69">
        <v>22638</v>
      </c>
      <c r="CG19" s="70">
        <f t="shared" si="36"/>
        <v>1617</v>
      </c>
      <c r="CH19" s="69">
        <v>1830</v>
      </c>
      <c r="CI19" s="71">
        <v>1404</v>
      </c>
      <c r="CK19" s="26">
        <f t="shared" si="37"/>
        <v>23</v>
      </c>
      <c r="CL19" s="26">
        <f t="shared" si="38"/>
        <v>38</v>
      </c>
      <c r="CM19" s="26">
        <f t="shared" si="16"/>
        <v>305</v>
      </c>
      <c r="CN19" s="26">
        <f t="shared" si="17"/>
        <v>225</v>
      </c>
      <c r="CO19" s="26">
        <f t="shared" si="18"/>
        <v>145</v>
      </c>
      <c r="CP19" s="26">
        <f t="shared" si="19"/>
        <v>85</v>
      </c>
      <c r="CQ19" s="26">
        <f t="shared" si="39"/>
        <v>64</v>
      </c>
      <c r="CR19" s="26">
        <f t="shared" si="40"/>
        <v>31</v>
      </c>
      <c r="CS19" s="26">
        <f t="shared" si="41"/>
        <v>93</v>
      </c>
      <c r="CT19" s="26">
        <f t="shared" si="42"/>
        <v>49</v>
      </c>
      <c r="CU19" s="26">
        <f t="shared" si="49"/>
        <v>89</v>
      </c>
      <c r="CV19" s="26">
        <f t="shared" si="50"/>
        <v>47</v>
      </c>
      <c r="CW19" s="26">
        <f t="shared" si="43"/>
        <v>108</v>
      </c>
      <c r="CX19" s="26">
        <f t="shared" si="20"/>
        <v>117</v>
      </c>
      <c r="CY19" s="26">
        <f t="shared" si="44"/>
        <v>107</v>
      </c>
      <c r="CZ19" s="26">
        <f t="shared" si="45"/>
        <v>60</v>
      </c>
      <c r="DA19" s="26">
        <f t="shared" si="21"/>
        <v>36</v>
      </c>
      <c r="DB19" s="26">
        <f t="shared" si="22"/>
        <v>34</v>
      </c>
      <c r="DC19" s="26">
        <f t="shared" si="23"/>
        <v>37</v>
      </c>
      <c r="DD19" s="26">
        <f t="shared" si="46"/>
        <v>22</v>
      </c>
      <c r="DE19" s="26">
        <f t="shared" si="24"/>
        <v>41</v>
      </c>
      <c r="DF19" s="26">
        <f t="shared" si="25"/>
        <v>49</v>
      </c>
      <c r="DG19" s="26">
        <f t="shared" si="26"/>
        <v>21</v>
      </c>
      <c r="DH19" s="26">
        <f t="shared" si="27"/>
        <v>40</v>
      </c>
      <c r="DI19" s="26">
        <f t="shared" si="28"/>
        <v>40</v>
      </c>
      <c r="DJ19" s="26">
        <f t="shared" si="29"/>
        <v>34</v>
      </c>
      <c r="DK19" s="26">
        <f t="shared" si="30"/>
        <v>136</v>
      </c>
      <c r="DL19" s="26">
        <f t="shared" si="31"/>
        <v>66</v>
      </c>
      <c r="DM19" s="26">
        <f t="shared" si="32"/>
        <v>103</v>
      </c>
      <c r="DN19" s="26">
        <f t="shared" si="33"/>
        <v>57</v>
      </c>
      <c r="DO19" s="26">
        <f t="shared" si="34"/>
        <v>7</v>
      </c>
      <c r="DP19" s="26">
        <f t="shared" si="35"/>
        <v>8</v>
      </c>
      <c r="DQ19" s="26">
        <f t="shared" si="47"/>
        <v>213</v>
      </c>
      <c r="DR19" s="26">
        <f t="shared" si="48"/>
        <v>213</v>
      </c>
    </row>
    <row r="20" spans="1:122" s="25" customFormat="1" ht="36" customHeight="1">
      <c r="A20" s="27" t="s">
        <v>38</v>
      </c>
      <c r="B20" s="68">
        <v>28</v>
      </c>
      <c r="C20" s="69">
        <v>4206</v>
      </c>
      <c r="D20" s="70">
        <f t="shared" si="0"/>
        <v>150</v>
      </c>
      <c r="E20" s="69">
        <v>179</v>
      </c>
      <c r="F20" s="71">
        <v>98</v>
      </c>
      <c r="G20" s="68">
        <v>28</v>
      </c>
      <c r="H20" s="69">
        <v>55570</v>
      </c>
      <c r="I20" s="70">
        <f t="shared" si="1"/>
        <v>1985</v>
      </c>
      <c r="J20" s="69">
        <v>2380</v>
      </c>
      <c r="K20" s="71">
        <v>1750</v>
      </c>
      <c r="L20" s="68">
        <v>25</v>
      </c>
      <c r="M20" s="69">
        <v>6977</v>
      </c>
      <c r="N20" s="70">
        <f t="shared" si="2"/>
        <v>279</v>
      </c>
      <c r="O20" s="69">
        <v>345</v>
      </c>
      <c r="P20" s="71">
        <v>198</v>
      </c>
      <c r="Q20" s="68">
        <v>27</v>
      </c>
      <c r="R20" s="69">
        <v>5614</v>
      </c>
      <c r="S20" s="70">
        <f t="shared" si="3"/>
        <v>208</v>
      </c>
      <c r="T20" s="69">
        <v>281</v>
      </c>
      <c r="U20" s="71">
        <v>168</v>
      </c>
      <c r="V20" s="68">
        <v>28</v>
      </c>
      <c r="W20" s="69">
        <v>4902</v>
      </c>
      <c r="X20" s="70">
        <f t="shared" si="4"/>
        <v>175</v>
      </c>
      <c r="Y20" s="69">
        <v>218</v>
      </c>
      <c r="Z20" s="71">
        <v>145</v>
      </c>
      <c r="AA20" s="68">
        <v>28</v>
      </c>
      <c r="AB20" s="69">
        <v>6869</v>
      </c>
      <c r="AC20" s="70">
        <f t="shared" si="5"/>
        <v>245</v>
      </c>
      <c r="AD20" s="69">
        <v>398</v>
      </c>
      <c r="AE20" s="71">
        <v>148</v>
      </c>
      <c r="AF20" s="68">
        <v>25</v>
      </c>
      <c r="AG20" s="69">
        <v>10197</v>
      </c>
      <c r="AH20" s="70">
        <f t="shared" si="6"/>
        <v>408</v>
      </c>
      <c r="AI20" s="69">
        <v>498</v>
      </c>
      <c r="AJ20" s="71">
        <v>298</v>
      </c>
      <c r="AK20" s="68">
        <v>28</v>
      </c>
      <c r="AL20" s="69">
        <v>6835</v>
      </c>
      <c r="AM20" s="70">
        <f t="shared" si="7"/>
        <v>244</v>
      </c>
      <c r="AN20" s="69">
        <v>358</v>
      </c>
      <c r="AO20" s="71">
        <v>198</v>
      </c>
      <c r="AP20" s="68">
        <v>28</v>
      </c>
      <c r="AQ20" s="69">
        <v>4445</v>
      </c>
      <c r="AR20" s="70">
        <f t="shared" si="8"/>
        <v>159</v>
      </c>
      <c r="AS20" s="69">
        <v>208</v>
      </c>
      <c r="AT20" s="71">
        <v>128</v>
      </c>
      <c r="AU20" s="68">
        <v>28</v>
      </c>
      <c r="AV20" s="69">
        <v>4553</v>
      </c>
      <c r="AW20" s="70">
        <f t="shared" si="9"/>
        <v>163</v>
      </c>
      <c r="AX20" s="69">
        <v>218</v>
      </c>
      <c r="AY20" s="71">
        <v>128</v>
      </c>
      <c r="AZ20" s="68">
        <v>25</v>
      </c>
      <c r="BA20" s="69">
        <v>3742</v>
      </c>
      <c r="BB20" s="70">
        <f t="shared" si="10"/>
        <v>150</v>
      </c>
      <c r="BC20" s="69">
        <v>189</v>
      </c>
      <c r="BD20" s="71">
        <v>98</v>
      </c>
      <c r="BE20" s="68">
        <v>26</v>
      </c>
      <c r="BF20" s="69">
        <v>4885</v>
      </c>
      <c r="BG20" s="70">
        <f t="shared" si="11"/>
        <v>188</v>
      </c>
      <c r="BH20" s="69">
        <v>248</v>
      </c>
      <c r="BI20" s="71">
        <v>148</v>
      </c>
      <c r="BJ20" s="68">
        <v>28</v>
      </c>
      <c r="BK20" s="69">
        <v>4572</v>
      </c>
      <c r="BL20" s="70">
        <f t="shared" si="12"/>
        <v>163</v>
      </c>
      <c r="BM20" s="69">
        <v>208</v>
      </c>
      <c r="BN20" s="71">
        <v>98</v>
      </c>
      <c r="BO20" s="68">
        <v>26</v>
      </c>
      <c r="BP20" s="69">
        <v>9319</v>
      </c>
      <c r="BQ20" s="70">
        <f t="shared" si="13"/>
        <v>358</v>
      </c>
      <c r="BR20" s="69">
        <v>478</v>
      </c>
      <c r="BS20" s="71">
        <v>268</v>
      </c>
      <c r="BT20" s="68">
        <v>24</v>
      </c>
      <c r="BU20" s="69">
        <v>8443</v>
      </c>
      <c r="BV20" s="70">
        <f t="shared" si="14"/>
        <v>352</v>
      </c>
      <c r="BW20" s="69">
        <v>428</v>
      </c>
      <c r="BX20" s="71">
        <v>228</v>
      </c>
      <c r="BY20" s="68">
        <v>27</v>
      </c>
      <c r="BZ20" s="69">
        <v>4001</v>
      </c>
      <c r="CA20" s="70">
        <f t="shared" si="15"/>
        <v>148</v>
      </c>
      <c r="CB20" s="69">
        <v>153</v>
      </c>
      <c r="CC20" s="71">
        <v>138</v>
      </c>
      <c r="CD20" s="67"/>
      <c r="CE20" s="68">
        <v>27</v>
      </c>
      <c r="CF20" s="69">
        <v>41518</v>
      </c>
      <c r="CG20" s="70">
        <f t="shared" si="36"/>
        <v>1538</v>
      </c>
      <c r="CH20" s="69">
        <v>1662</v>
      </c>
      <c r="CI20" s="71">
        <v>1350</v>
      </c>
      <c r="CK20" s="26">
        <f t="shared" si="37"/>
        <v>29</v>
      </c>
      <c r="CL20" s="26">
        <f t="shared" si="38"/>
        <v>52</v>
      </c>
      <c r="CM20" s="26">
        <f t="shared" si="16"/>
        <v>395</v>
      </c>
      <c r="CN20" s="26">
        <f t="shared" si="17"/>
        <v>235</v>
      </c>
      <c r="CO20" s="26">
        <f t="shared" si="18"/>
        <v>66</v>
      </c>
      <c r="CP20" s="26">
        <f t="shared" si="19"/>
        <v>81</v>
      </c>
      <c r="CQ20" s="26">
        <f t="shared" si="39"/>
        <v>73</v>
      </c>
      <c r="CR20" s="26">
        <f t="shared" si="40"/>
        <v>40</v>
      </c>
      <c r="CS20" s="26">
        <f t="shared" si="41"/>
        <v>43</v>
      </c>
      <c r="CT20" s="26">
        <f t="shared" si="42"/>
        <v>30</v>
      </c>
      <c r="CU20" s="26">
        <f t="shared" si="49"/>
        <v>153</v>
      </c>
      <c r="CV20" s="26">
        <f t="shared" si="50"/>
        <v>97</v>
      </c>
      <c r="CW20" s="26">
        <f t="shared" si="43"/>
        <v>90</v>
      </c>
      <c r="CX20" s="26">
        <f t="shared" si="20"/>
        <v>110</v>
      </c>
      <c r="CY20" s="26">
        <f t="shared" si="44"/>
        <v>114</v>
      </c>
      <c r="CZ20" s="26">
        <f t="shared" si="45"/>
        <v>46</v>
      </c>
      <c r="DA20" s="26">
        <f t="shared" si="21"/>
        <v>49</v>
      </c>
      <c r="DB20" s="26">
        <f t="shared" si="22"/>
        <v>31</v>
      </c>
      <c r="DC20" s="26">
        <f t="shared" si="23"/>
        <v>55</v>
      </c>
      <c r="DD20" s="26">
        <f t="shared" si="46"/>
        <v>35</v>
      </c>
      <c r="DE20" s="26">
        <f t="shared" si="24"/>
        <v>39</v>
      </c>
      <c r="DF20" s="26">
        <f t="shared" si="25"/>
        <v>52</v>
      </c>
      <c r="DG20" s="26">
        <f t="shared" si="26"/>
        <v>60</v>
      </c>
      <c r="DH20" s="26">
        <f t="shared" si="27"/>
        <v>40</v>
      </c>
      <c r="DI20" s="26">
        <f t="shared" si="28"/>
        <v>45</v>
      </c>
      <c r="DJ20" s="26">
        <f t="shared" si="29"/>
        <v>65</v>
      </c>
      <c r="DK20" s="26">
        <f t="shared" si="30"/>
        <v>120</v>
      </c>
      <c r="DL20" s="26">
        <f t="shared" si="31"/>
        <v>90</v>
      </c>
      <c r="DM20" s="26">
        <f t="shared" si="32"/>
        <v>76</v>
      </c>
      <c r="DN20" s="26">
        <f t="shared" si="33"/>
        <v>124</v>
      </c>
      <c r="DO20" s="26">
        <f t="shared" si="34"/>
        <v>5</v>
      </c>
      <c r="DP20" s="26">
        <f t="shared" si="35"/>
        <v>10</v>
      </c>
      <c r="DQ20" s="26">
        <f t="shared" si="47"/>
        <v>124</v>
      </c>
      <c r="DR20" s="26">
        <f t="shared" si="48"/>
        <v>188</v>
      </c>
    </row>
    <row r="21" spans="1:122" s="31" customFormat="1" ht="36" customHeight="1" thickBot="1">
      <c r="A21" s="28" t="s">
        <v>39</v>
      </c>
      <c r="B21" s="72">
        <f>SUM(B17:B20)</f>
        <v>64</v>
      </c>
      <c r="C21" s="73">
        <f>SUM(C17:C20)</f>
        <v>9866</v>
      </c>
      <c r="D21" s="73">
        <f t="shared" si="0"/>
        <v>154</v>
      </c>
      <c r="E21" s="73">
        <f>MAX(E17:E20)</f>
        <v>179</v>
      </c>
      <c r="F21" s="74">
        <f>MIN(F17:F20)</f>
        <v>98</v>
      </c>
      <c r="G21" s="72">
        <f>SUM(G17:G20)</f>
        <v>62</v>
      </c>
      <c r="H21" s="73">
        <f>SUM(H17:H20)</f>
        <v>124020</v>
      </c>
      <c r="I21" s="73">
        <f t="shared" si="1"/>
        <v>2000</v>
      </c>
      <c r="J21" s="73">
        <f>MAX(J17:J20)</f>
        <v>2680</v>
      </c>
      <c r="K21" s="74">
        <f>MIN(K17:K20)</f>
        <v>1750</v>
      </c>
      <c r="L21" s="72">
        <f>SUM(L17:L20)</f>
        <v>59</v>
      </c>
      <c r="M21" s="73">
        <f>SUM(M17:M20)</f>
        <v>16534</v>
      </c>
      <c r="N21" s="73">
        <f t="shared" si="2"/>
        <v>280</v>
      </c>
      <c r="O21" s="73">
        <f>MAX(O17:O20)</f>
        <v>428</v>
      </c>
      <c r="P21" s="74">
        <f>MIN(P17:P20)</f>
        <v>178</v>
      </c>
      <c r="Q21" s="72">
        <f>SUM(Q17:Q20)</f>
        <v>62</v>
      </c>
      <c r="R21" s="73">
        <f>SUM(R17:R20)</f>
        <v>13105</v>
      </c>
      <c r="S21" s="73">
        <f t="shared" si="3"/>
        <v>211</v>
      </c>
      <c r="T21" s="73">
        <f>MAX(T17:T20)</f>
        <v>328</v>
      </c>
      <c r="U21" s="74">
        <f>MIN(U17:U20)</f>
        <v>168</v>
      </c>
      <c r="V21" s="72">
        <f>SUM(V17:V20)</f>
        <v>63</v>
      </c>
      <c r="W21" s="73">
        <f>SUM(W17:W20)</f>
        <v>11234</v>
      </c>
      <c r="X21" s="73">
        <f t="shared" si="4"/>
        <v>178</v>
      </c>
      <c r="Y21" s="73">
        <f>MAX(Y17:Y20)</f>
        <v>270</v>
      </c>
      <c r="Z21" s="74">
        <f>MIN(Z17:Z20)</f>
        <v>128</v>
      </c>
      <c r="AA21" s="72">
        <f>SUM(AA17:AA20)</f>
        <v>62</v>
      </c>
      <c r="AB21" s="73">
        <f>SUM(AB17:AB20)</f>
        <v>14774</v>
      </c>
      <c r="AC21" s="73">
        <f t="shared" si="5"/>
        <v>238</v>
      </c>
      <c r="AD21" s="73">
        <f>MAX(AD17:AD20)</f>
        <v>407</v>
      </c>
      <c r="AE21" s="74">
        <f>MIN(AE17:AE20)</f>
        <v>128</v>
      </c>
      <c r="AF21" s="72">
        <f>SUM(AF17:AF20)</f>
        <v>51</v>
      </c>
      <c r="AG21" s="73">
        <f>SUM(AG17:AG20)</f>
        <v>21098</v>
      </c>
      <c r="AH21" s="73">
        <f t="shared" si="6"/>
        <v>414</v>
      </c>
      <c r="AI21" s="73">
        <f>MAX(AI17:AI20)</f>
        <v>627</v>
      </c>
      <c r="AJ21" s="74">
        <f>MIN(AJ17:AJ20)</f>
        <v>298</v>
      </c>
      <c r="AK21" s="72">
        <f>SUM(AK17:AK20)</f>
        <v>64</v>
      </c>
      <c r="AL21" s="73">
        <f>SUM(AL17:AL20)</f>
        <v>16456</v>
      </c>
      <c r="AM21" s="73">
        <f t="shared" si="7"/>
        <v>257</v>
      </c>
      <c r="AN21" s="73">
        <f>MAX(AN17:AN20)</f>
        <v>376</v>
      </c>
      <c r="AO21" s="74">
        <f>MIN(AO17:AO20)</f>
        <v>158</v>
      </c>
      <c r="AP21" s="72">
        <f>SUM(AP17:AP20)</f>
        <v>64</v>
      </c>
      <c r="AQ21" s="73">
        <f>SUM(AQ17:AQ20)</f>
        <v>10605</v>
      </c>
      <c r="AR21" s="73">
        <f t="shared" si="8"/>
        <v>166</v>
      </c>
      <c r="AS21" s="73">
        <f>MAX(AS17:AS20)</f>
        <v>260</v>
      </c>
      <c r="AT21" s="74">
        <f>MIN(AT17:AT20)</f>
        <v>105</v>
      </c>
      <c r="AU21" s="72">
        <f>SUM(AU17:AU20)</f>
        <v>64</v>
      </c>
      <c r="AV21" s="73">
        <f>SUM(AV17:AV20)</f>
        <v>10686</v>
      </c>
      <c r="AW21" s="73">
        <f t="shared" si="9"/>
        <v>167</v>
      </c>
      <c r="AX21" s="73">
        <f>MAX(AX17:AX20)</f>
        <v>268</v>
      </c>
      <c r="AY21" s="74">
        <f>MIN(AY17:AY20)</f>
        <v>128</v>
      </c>
      <c r="AZ21" s="72">
        <f>SUM(AZ17:AZ20)</f>
        <v>55</v>
      </c>
      <c r="BA21" s="73">
        <f>SUM(BA17:BA20)</f>
        <v>8373</v>
      </c>
      <c r="BB21" s="73">
        <f t="shared" si="10"/>
        <v>152</v>
      </c>
      <c r="BC21" s="73">
        <f>MAX(BC17:BC20)</f>
        <v>199</v>
      </c>
      <c r="BD21" s="74">
        <f>MIN(BD17:BD20)</f>
        <v>88</v>
      </c>
      <c r="BE21" s="72">
        <f>SUM(BE17:BE20)</f>
        <v>59</v>
      </c>
      <c r="BF21" s="73">
        <f>SUM(BF17:BF20)</f>
        <v>10994</v>
      </c>
      <c r="BG21" s="73">
        <f t="shared" si="11"/>
        <v>186</v>
      </c>
      <c r="BH21" s="73">
        <f>MAX(BH17:BH20)</f>
        <v>248</v>
      </c>
      <c r="BI21" s="74">
        <f>MIN(BI17:BI20)</f>
        <v>98</v>
      </c>
      <c r="BJ21" s="72">
        <f>SUM(BJ17:BJ20)</f>
        <v>62</v>
      </c>
      <c r="BK21" s="73">
        <f>SUM(BK17:BK20)</f>
        <v>10237</v>
      </c>
      <c r="BL21" s="73">
        <f t="shared" si="12"/>
        <v>165</v>
      </c>
      <c r="BM21" s="73">
        <f>MAX(BM17:BM20)</f>
        <v>208</v>
      </c>
      <c r="BN21" s="74">
        <f>MIN(BN17:BN20)</f>
        <v>98</v>
      </c>
      <c r="BO21" s="72">
        <f>SUM(BO17:BO20)</f>
        <v>59</v>
      </c>
      <c r="BP21" s="73">
        <f>SUM(BP17:BP20)</f>
        <v>20851</v>
      </c>
      <c r="BQ21" s="73">
        <f t="shared" si="13"/>
        <v>353</v>
      </c>
      <c r="BR21" s="73">
        <f>MAX(BR17:BR20)</f>
        <v>498</v>
      </c>
      <c r="BS21" s="74">
        <f>MIN(BS17:BS20)</f>
        <v>248</v>
      </c>
      <c r="BT21" s="72">
        <f>SUM(BT17:BT20)</f>
        <v>49</v>
      </c>
      <c r="BU21" s="73">
        <f>SUM(BU17:BU20)</f>
        <v>16153</v>
      </c>
      <c r="BV21" s="73">
        <f t="shared" si="14"/>
        <v>330</v>
      </c>
      <c r="BW21" s="73">
        <f>MAX(BW17:BW20)</f>
        <v>428</v>
      </c>
      <c r="BX21" s="74">
        <f>MIN(BX17:BX20)</f>
        <v>228</v>
      </c>
      <c r="BY21" s="72">
        <f>SUM(BY17:BY20)</f>
        <v>63</v>
      </c>
      <c r="BZ21" s="73">
        <f>SUM(BZ17:BZ20)</f>
        <v>9435</v>
      </c>
      <c r="CA21" s="73">
        <f t="shared" si="15"/>
        <v>150</v>
      </c>
      <c r="CB21" s="73">
        <f>MAX(CB17:CB20)</f>
        <v>158</v>
      </c>
      <c r="CC21" s="74">
        <f>MIN(CC17:CC20)</f>
        <v>138</v>
      </c>
      <c r="CD21" s="75"/>
      <c r="CE21" s="72">
        <f>SUM(CE17:CE20)</f>
        <v>63</v>
      </c>
      <c r="CF21" s="73">
        <f>SUM(CF17:CF20)</f>
        <v>98970</v>
      </c>
      <c r="CG21" s="73">
        <f t="shared" si="36"/>
        <v>1571</v>
      </c>
      <c r="CH21" s="73">
        <f>MAX(CH17:CH20)</f>
        <v>1830</v>
      </c>
      <c r="CI21" s="74">
        <f>MIN(CI17:CI20)</f>
        <v>1350</v>
      </c>
      <c r="CK21" s="26">
        <f t="shared" si="37"/>
        <v>25</v>
      </c>
      <c r="CL21" s="26">
        <f t="shared" si="38"/>
        <v>56</v>
      </c>
      <c r="CM21" s="26">
        <f t="shared" si="16"/>
        <v>680</v>
      </c>
      <c r="CN21" s="26">
        <f t="shared" si="17"/>
        <v>250</v>
      </c>
      <c r="CO21" s="26">
        <f t="shared" si="18"/>
        <v>148</v>
      </c>
      <c r="CP21" s="26">
        <f t="shared" si="19"/>
        <v>102</v>
      </c>
      <c r="CQ21" s="26">
        <f t="shared" si="39"/>
        <v>117</v>
      </c>
      <c r="CR21" s="26">
        <f t="shared" si="40"/>
        <v>43</v>
      </c>
      <c r="CS21" s="26">
        <f t="shared" si="41"/>
        <v>92</v>
      </c>
      <c r="CT21" s="26">
        <f t="shared" si="42"/>
        <v>50</v>
      </c>
      <c r="CU21" s="26">
        <f t="shared" si="49"/>
        <v>169</v>
      </c>
      <c r="CV21" s="26">
        <f t="shared" si="50"/>
        <v>110</v>
      </c>
      <c r="CW21" s="26">
        <f t="shared" si="43"/>
        <v>213</v>
      </c>
      <c r="CX21" s="26">
        <f t="shared" si="20"/>
        <v>116</v>
      </c>
      <c r="CY21" s="26">
        <f t="shared" si="44"/>
        <v>119</v>
      </c>
      <c r="CZ21" s="26">
        <f t="shared" si="45"/>
        <v>99</v>
      </c>
      <c r="DA21" s="26">
        <f t="shared" si="21"/>
        <v>94</v>
      </c>
      <c r="DB21" s="26">
        <f t="shared" si="22"/>
        <v>61</v>
      </c>
      <c r="DC21" s="26">
        <f t="shared" si="23"/>
        <v>101</v>
      </c>
      <c r="DD21" s="26">
        <f t="shared" si="46"/>
        <v>39</v>
      </c>
      <c r="DE21" s="26">
        <f t="shared" si="24"/>
        <v>47</v>
      </c>
      <c r="DF21" s="26">
        <f t="shared" si="25"/>
        <v>64</v>
      </c>
      <c r="DG21" s="26">
        <f t="shared" si="26"/>
        <v>62</v>
      </c>
      <c r="DH21" s="26">
        <f t="shared" si="27"/>
        <v>88</v>
      </c>
      <c r="DI21" s="26">
        <f t="shared" si="28"/>
        <v>43</v>
      </c>
      <c r="DJ21" s="26">
        <f t="shared" si="29"/>
        <v>67</v>
      </c>
      <c r="DK21" s="26">
        <f t="shared" si="30"/>
        <v>145</v>
      </c>
      <c r="DL21" s="26">
        <f t="shared" si="31"/>
        <v>105</v>
      </c>
      <c r="DM21" s="26">
        <f t="shared" si="32"/>
        <v>98</v>
      </c>
      <c r="DN21" s="26">
        <f t="shared" si="33"/>
        <v>102</v>
      </c>
      <c r="DO21" s="26">
        <f t="shared" si="34"/>
        <v>8</v>
      </c>
      <c r="DP21" s="26">
        <f t="shared" si="35"/>
        <v>12</v>
      </c>
      <c r="DQ21" s="26">
        <f t="shared" si="47"/>
        <v>259</v>
      </c>
      <c r="DR21" s="26">
        <f t="shared" si="48"/>
        <v>221</v>
      </c>
    </row>
    <row r="22" spans="1:122" s="31" customFormat="1" ht="36" customHeight="1" thickBot="1">
      <c r="A22" s="32" t="s">
        <v>40</v>
      </c>
      <c r="B22" s="80">
        <f>B11+B16+B21</f>
        <v>238</v>
      </c>
      <c r="C22" s="81">
        <f>C11+C16+C21</f>
        <v>37237</v>
      </c>
      <c r="D22" s="81">
        <f t="shared" si="0"/>
        <v>156</v>
      </c>
      <c r="E22" s="81">
        <f>MAX(E11,E16,E21)</f>
        <v>230</v>
      </c>
      <c r="F22" s="82">
        <f>IF(MIN(F11,F16,F21)&gt;0,MIN(F11,F16,F21),IF(F11+F16+F21=MAX(F11,F16,F21),MAX(F11,F16,F21),F11+F16+F21-MAX(F11,F16,F21)))</f>
        <v>98</v>
      </c>
      <c r="G22" s="80">
        <f>G11+G16+G21</f>
        <v>247</v>
      </c>
      <c r="H22" s="81">
        <f>H11+H16+H21</f>
        <v>514428</v>
      </c>
      <c r="I22" s="81">
        <f t="shared" si="1"/>
        <v>2083</v>
      </c>
      <c r="J22" s="81">
        <f>MAX(J11,J16,J21)</f>
        <v>3280</v>
      </c>
      <c r="K22" s="82">
        <f>IF(MIN(K11,K16,K21)&gt;0,MIN(K11,K16,K21),IF(K11+K16+K21=MAX(K11,K16,K21),MAX(K11,K16,K21),K11+K16+K21-MAX(K11,K16,K21)))</f>
        <v>1480</v>
      </c>
      <c r="L22" s="80">
        <f>L11+L16+L21</f>
        <v>234</v>
      </c>
      <c r="M22" s="81">
        <f>M11+M16+M21</f>
        <v>67176</v>
      </c>
      <c r="N22" s="81">
        <f t="shared" si="2"/>
        <v>287</v>
      </c>
      <c r="O22" s="81">
        <f>MAX(O11,O16,O21)</f>
        <v>458</v>
      </c>
      <c r="P22" s="82">
        <f>IF(MIN(P11,P16,P21)&gt;0,MIN(P11,P16,P21),IF(P11+P16+P21=MAX(P11,P16,P21),MAX(P11,P16,P21),P11+P16+P21-MAX(P11,P16,P21)))</f>
        <v>165</v>
      </c>
      <c r="Q22" s="80">
        <f>Q11+Q16+Q21</f>
        <v>246</v>
      </c>
      <c r="R22" s="81">
        <f>R11+R16+R21</f>
        <v>52968</v>
      </c>
      <c r="S22" s="81">
        <f t="shared" si="3"/>
        <v>215</v>
      </c>
      <c r="T22" s="81">
        <f>MAX(T11,T16,T21)</f>
        <v>328</v>
      </c>
      <c r="U22" s="82">
        <f>IF(MIN(U11,U16,U21)&gt;0,MIN(U11,U16,U21),IF(U11+U16+U21=MAX(U11,U16,U21),MAX(U11,U16,U21),U11+U16+U21-MAX(U11,U16,U21)))</f>
        <v>148</v>
      </c>
      <c r="V22" s="80">
        <f>V11+V16+V21</f>
        <v>262</v>
      </c>
      <c r="W22" s="81">
        <f>W11+W16+W21</f>
        <v>47440</v>
      </c>
      <c r="X22" s="81">
        <f t="shared" si="4"/>
        <v>181</v>
      </c>
      <c r="Y22" s="81">
        <f>MAX(Y11,Y16,Y21)</f>
        <v>270</v>
      </c>
      <c r="Z22" s="82">
        <f>IF(MIN(Z11,Z16,Z21)&gt;0,MIN(Z11,Z16,Z21),IF(Z11+Z16+Z21=MAX(Z11,Z16,Z21),MAX(Z11,Z16,Z21),Z11+Z16+Z21-MAX(Z11,Z16,Z21)))</f>
        <v>102</v>
      </c>
      <c r="AA22" s="80">
        <f>AA11+AA16+AA21</f>
        <v>257</v>
      </c>
      <c r="AB22" s="81">
        <f>AB11+AB16+AB21</f>
        <v>62582</v>
      </c>
      <c r="AC22" s="81">
        <f t="shared" si="5"/>
        <v>244</v>
      </c>
      <c r="AD22" s="81">
        <f>MAX(AD11,AD16,AD21)</f>
        <v>452</v>
      </c>
      <c r="AE22" s="82">
        <f>IF(MIN(AE11,AE16,AE21)&gt;0,MIN(AE11,AE16,AE21),IF(AE11+AE16+AE21=MAX(AE11,AE16,AE21),MAX(AE11,AE16,AE21),AE11+AE16+AE21-MAX(AE11,AE16,AE21)))</f>
        <v>128</v>
      </c>
      <c r="AF22" s="80">
        <f>AF11+AF16+AF21</f>
        <v>196</v>
      </c>
      <c r="AG22" s="81">
        <f>AG11+AG16+AG21</f>
        <v>80470</v>
      </c>
      <c r="AH22" s="81">
        <f t="shared" si="6"/>
        <v>411</v>
      </c>
      <c r="AI22" s="81">
        <f>MAX(AI11,AI16,AI21)</f>
        <v>680</v>
      </c>
      <c r="AJ22" s="82">
        <f>IF(MIN(AJ11,AJ16,AJ21)&gt;0,MIN(AJ11,AJ16,AJ21),IF(AJ11+AJ16+AJ21=MAX(AJ11,AJ16,AJ21),MAX(AJ11,AJ16,AJ21),AJ11+AJ16+AJ21-MAX(AJ11,AJ16,AJ21)))</f>
        <v>198</v>
      </c>
      <c r="AK22" s="80">
        <f>AK11+AK16+AK21</f>
        <v>255</v>
      </c>
      <c r="AL22" s="81">
        <f>AL11+AL16+AL21</f>
        <v>69815</v>
      </c>
      <c r="AM22" s="81">
        <f t="shared" si="7"/>
        <v>274</v>
      </c>
      <c r="AN22" s="81">
        <f>MAX(AN11,AN16,AN21)</f>
        <v>398</v>
      </c>
      <c r="AO22" s="82">
        <f>IF(MIN(AO11,AO16,AO21)&gt;0,MIN(AO11,AO16,AO21),IF(AO11+AO16+AO21=MAX(AO11,AO16,AO21),MAX(AO11,AO16,AO21),AO11+AO16+AO21-MAX(AO11,AO16,AO21)))</f>
        <v>158</v>
      </c>
      <c r="AP22" s="80">
        <f>AP11+AP16+AP21</f>
        <v>245</v>
      </c>
      <c r="AQ22" s="81">
        <f>AQ11+AQ16+AQ21</f>
        <v>41721</v>
      </c>
      <c r="AR22" s="81">
        <f t="shared" si="8"/>
        <v>170</v>
      </c>
      <c r="AS22" s="81">
        <f>MAX(AS11,AS16,AS21)</f>
        <v>273</v>
      </c>
      <c r="AT22" s="82">
        <f>IF(MIN(AT11,AT16,AT21)&gt;0,MIN(AT11,AT16,AT21),IF(AT11+AT16+AT21=MAX(AT11,AT16,AT21),MAX(AT11,AT16,AT21),AT11+AT16+AT21-MAX(AT11,AT16,AT21)))</f>
        <v>105</v>
      </c>
      <c r="AU22" s="80">
        <f>AU11+AU16+AU21</f>
        <v>260</v>
      </c>
      <c r="AV22" s="81">
        <f>AV11+AV16+AV21</f>
        <v>45424</v>
      </c>
      <c r="AW22" s="81">
        <f t="shared" si="9"/>
        <v>175</v>
      </c>
      <c r="AX22" s="81">
        <f>MAX(AX11,AX16,AX21)</f>
        <v>294</v>
      </c>
      <c r="AY22" s="82">
        <f>IF(MIN(AY11,AY16,AY21)&gt;0,MIN(AY11,AY16,AY21),IF(AY11+AY16+AY21=MAX(AY11,AY16,AY21),MAX(AY11,AY16,AY21),AY11+AY16+AY21-MAX(AY11,AY16,AY21)))</f>
        <v>128</v>
      </c>
      <c r="AZ22" s="80">
        <f>AZ11+AZ16+AZ21</f>
        <v>198</v>
      </c>
      <c r="BA22" s="81">
        <f>BA11+BA16+BA21</f>
        <v>30542</v>
      </c>
      <c r="BB22" s="81">
        <f t="shared" si="10"/>
        <v>154</v>
      </c>
      <c r="BC22" s="81">
        <f>MAX(BC11,BC16,BC21)</f>
        <v>312</v>
      </c>
      <c r="BD22" s="82">
        <f>IF(MIN(BD11,BD16,BD21)&gt;0,MIN(BD11,BD16,BD21),IF(BD11+BD16+BD21=MAX(BD11,BD16,BD21),MAX(BD11,BD16,BD21),BD11+BD16+BD21-MAX(BD11,BD16,BD21)))</f>
        <v>81</v>
      </c>
      <c r="BE22" s="80">
        <f>BE11+BE16+BE21</f>
        <v>238</v>
      </c>
      <c r="BF22" s="81">
        <f>BF11+BF16+BF21</f>
        <v>44720</v>
      </c>
      <c r="BG22" s="81">
        <f t="shared" si="11"/>
        <v>188</v>
      </c>
      <c r="BH22" s="81">
        <f>MAX(BH11,BH16,BH21)</f>
        <v>278</v>
      </c>
      <c r="BI22" s="82">
        <f>IF(MIN(BI11,BI16,BI21)&gt;0,MIN(BI11,BI16,BI21),IF(BI11+BI16+BI21=MAX(BI11,BI16,BI21),MAX(BI11,BI16,BI21),BI11+BI16+BI21-MAX(BI11,BI16,BI21)))</f>
        <v>89</v>
      </c>
      <c r="BJ22" s="80">
        <f>BJ11+BJ16+BJ21</f>
        <v>241</v>
      </c>
      <c r="BK22" s="81">
        <f>BK11+BK16+BK21</f>
        <v>41060</v>
      </c>
      <c r="BL22" s="81">
        <f t="shared" si="12"/>
        <v>170</v>
      </c>
      <c r="BM22" s="81">
        <f>MAX(BM11,BM16,BM21)</f>
        <v>398</v>
      </c>
      <c r="BN22" s="82">
        <f>IF(MIN(BN11,BN16,BN21)&gt;0,MIN(BN11,BN16,BN21),IF(BN11+BN16+BN21=MAX(BN11,BN16,BN21),MAX(BN11,BN16,BN21),BN11+BN16+BN21-MAX(BN11,BN16,BN21)))</f>
        <v>98</v>
      </c>
      <c r="BO22" s="80">
        <f>BO11+BO16+BO21</f>
        <v>234</v>
      </c>
      <c r="BP22" s="81">
        <f>BP11+BP16+BP21</f>
        <v>83925</v>
      </c>
      <c r="BQ22" s="81">
        <f t="shared" si="13"/>
        <v>359</v>
      </c>
      <c r="BR22" s="81">
        <f>MAX(BR11,BR16,BR21)</f>
        <v>525</v>
      </c>
      <c r="BS22" s="82">
        <f>IF(MIN(BS11,BS16,BS21)&gt;0,MIN(BS11,BS16,BS21),IF(BS11+BS16+BS21=MAX(BS11,BS16,BS21),MAX(BS11,BS16,BS21),BS11+BS16+BS21-MAX(BS11,BS16,BS21)))</f>
        <v>148</v>
      </c>
      <c r="BT22" s="80">
        <f>BT11+BT16+BT21</f>
        <v>197</v>
      </c>
      <c r="BU22" s="81">
        <f>BU11+BU16+BU21</f>
        <v>66348</v>
      </c>
      <c r="BV22" s="81">
        <f t="shared" si="14"/>
        <v>337</v>
      </c>
      <c r="BW22" s="81">
        <f>MAX(BW11,BW16,BW21)</f>
        <v>525</v>
      </c>
      <c r="BX22" s="82">
        <f>IF(MIN(BX11,BX16,BX21)&gt;0,MIN(BX11,BX16,BX21),IF(BX11+BX16+BX21=MAX(BX11,BX16,BX21),MAX(BX11,BX16,BX21),BX11+BX16+BX21-MAX(BX11,BX16,BX21)))</f>
        <v>198</v>
      </c>
      <c r="BY22" s="80">
        <f>BY11+BY16+BY21</f>
        <v>249</v>
      </c>
      <c r="BZ22" s="81">
        <f>BZ11+BZ16+BZ21</f>
        <v>37568</v>
      </c>
      <c r="CA22" s="81">
        <f t="shared" si="15"/>
        <v>151</v>
      </c>
      <c r="CB22" s="81">
        <f>MAX(CB11,CB16,CB21)</f>
        <v>164</v>
      </c>
      <c r="CC22" s="82">
        <f>IF(MIN(CC11,CC16,CC21)&gt;0,MIN(CC11,CC16,CC21),IF(CC11+CC16+CC21=MAX(CC11,CC16,CC21),MAX(CC11,CC16,CC21),CC11+CC16+CC21-MAX(CC11,CC16,CC21)))</f>
        <v>135</v>
      </c>
      <c r="CD22" s="75"/>
      <c r="CE22" s="80">
        <f>CE11+CE16+CE21</f>
        <v>247</v>
      </c>
      <c r="CF22" s="81">
        <f>CF11+CF16+CF21</f>
        <v>389607</v>
      </c>
      <c r="CG22" s="81">
        <f t="shared" si="36"/>
        <v>1577</v>
      </c>
      <c r="CH22" s="81">
        <f>MAX(CH11,CH16,CH21)</f>
        <v>1830</v>
      </c>
      <c r="CI22" s="82">
        <f>IF(MIN(CI11,CI16,CI21)&gt;0,MIN(CI11,CI16,CI21),IF(CI11+CI16+CI21=MAX(CI11,CI16,CI21),MAX(CI11,CI16,CI21),CI11+CI16+CI21-MAX(CI11,CI16,CI21)))</f>
        <v>1340</v>
      </c>
      <c r="CK22" s="26">
        <f t="shared" si="37"/>
        <v>74</v>
      </c>
      <c r="CL22" s="26">
        <f t="shared" si="38"/>
        <v>58</v>
      </c>
      <c r="CM22" s="26">
        <f t="shared" si="16"/>
        <v>1197</v>
      </c>
      <c r="CN22" s="26">
        <f t="shared" si="17"/>
        <v>603</v>
      </c>
      <c r="CO22" s="26">
        <f t="shared" si="18"/>
        <v>171</v>
      </c>
      <c r="CP22" s="26">
        <f t="shared" si="19"/>
        <v>122</v>
      </c>
      <c r="CQ22" s="26">
        <f t="shared" si="39"/>
        <v>113</v>
      </c>
      <c r="CR22" s="26">
        <f t="shared" si="40"/>
        <v>67</v>
      </c>
      <c r="CS22" s="26">
        <f t="shared" si="41"/>
        <v>89</v>
      </c>
      <c r="CT22" s="26">
        <f t="shared" si="42"/>
        <v>79</v>
      </c>
      <c r="CU22" s="26">
        <f t="shared" si="49"/>
        <v>208</v>
      </c>
      <c r="CV22" s="26">
        <f t="shared" si="50"/>
        <v>116</v>
      </c>
      <c r="CW22" s="26">
        <f t="shared" si="43"/>
        <v>269</v>
      </c>
      <c r="CX22" s="26">
        <f t="shared" si="20"/>
        <v>213</v>
      </c>
      <c r="CY22" s="26">
        <f t="shared" si="44"/>
        <v>124</v>
      </c>
      <c r="CZ22" s="26">
        <f t="shared" si="45"/>
        <v>116</v>
      </c>
      <c r="DA22" s="26">
        <f t="shared" si="21"/>
        <v>103</v>
      </c>
      <c r="DB22" s="26">
        <f t="shared" si="22"/>
        <v>65</v>
      </c>
      <c r="DC22" s="26">
        <f t="shared" si="23"/>
        <v>119</v>
      </c>
      <c r="DD22" s="26">
        <f t="shared" si="46"/>
        <v>47</v>
      </c>
      <c r="DE22" s="26">
        <f t="shared" si="24"/>
        <v>158</v>
      </c>
      <c r="DF22" s="26">
        <f t="shared" si="25"/>
        <v>73</v>
      </c>
      <c r="DG22" s="26">
        <f t="shared" si="26"/>
        <v>90</v>
      </c>
      <c r="DH22" s="26">
        <f t="shared" si="27"/>
        <v>99</v>
      </c>
      <c r="DI22" s="26">
        <f t="shared" si="28"/>
        <v>228</v>
      </c>
      <c r="DJ22" s="26">
        <f t="shared" si="29"/>
        <v>72</v>
      </c>
      <c r="DK22" s="26">
        <f t="shared" si="30"/>
        <v>166</v>
      </c>
      <c r="DL22" s="26">
        <f t="shared" si="31"/>
        <v>211</v>
      </c>
      <c r="DM22" s="26">
        <f t="shared" si="32"/>
        <v>188</v>
      </c>
      <c r="DN22" s="26">
        <f t="shared" si="33"/>
        <v>139</v>
      </c>
      <c r="DO22" s="26">
        <f t="shared" si="34"/>
        <v>13</v>
      </c>
      <c r="DP22" s="26">
        <f t="shared" si="35"/>
        <v>16</v>
      </c>
      <c r="DQ22" s="26">
        <f t="shared" si="47"/>
        <v>253</v>
      </c>
      <c r="DR22" s="26">
        <f t="shared" si="48"/>
        <v>237</v>
      </c>
    </row>
    <row r="23" spans="1:122" ht="19.5" customHeight="1">
      <c r="A23" s="33"/>
      <c r="B23" s="34">
        <f>B5+B6+B7+B8+B9+B10+B12+B13+B14+B15+B17+B18+B19+B20</f>
        <v>238</v>
      </c>
      <c r="C23" s="18"/>
      <c r="D23" s="18"/>
      <c r="E23" s="18"/>
      <c r="F23" s="18"/>
      <c r="G23" s="33"/>
      <c r="H23" s="18"/>
      <c r="I23" s="18"/>
      <c r="J23" s="18"/>
      <c r="K23" s="18"/>
      <c r="L23" s="33"/>
      <c r="M23" s="18"/>
      <c r="N23" s="18"/>
      <c r="O23" s="18"/>
      <c r="P23" s="18"/>
      <c r="Q23" s="33"/>
      <c r="R23" s="18"/>
      <c r="S23" s="18"/>
      <c r="T23" s="18"/>
      <c r="U23" s="18"/>
      <c r="V23" s="33"/>
      <c r="W23" s="18"/>
      <c r="X23" s="18"/>
      <c r="Y23" s="18"/>
      <c r="Z23" s="35"/>
      <c r="AA23" s="33"/>
      <c r="AB23" s="36"/>
      <c r="AC23" s="18"/>
      <c r="AD23" s="18"/>
      <c r="AE23" s="17"/>
      <c r="AF23" s="15"/>
      <c r="AG23" s="18"/>
      <c r="AH23" s="18"/>
      <c r="AI23" s="18"/>
      <c r="AJ23" s="18"/>
      <c r="AK23" s="33"/>
      <c r="AL23" s="18"/>
      <c r="AM23" s="18"/>
      <c r="AN23" s="18"/>
      <c r="AO23" s="18"/>
      <c r="AP23" s="33"/>
      <c r="AQ23" s="18"/>
      <c r="AR23" s="18"/>
      <c r="AS23" s="18"/>
      <c r="AT23" s="18"/>
      <c r="AU23" s="33"/>
      <c r="AV23" s="18"/>
      <c r="AW23" s="18"/>
      <c r="AX23" s="18"/>
      <c r="AY23" s="18"/>
      <c r="AZ23" s="33"/>
      <c r="BA23" s="18"/>
      <c r="BB23" s="18"/>
      <c r="BC23" s="18"/>
      <c r="BD23" s="18"/>
      <c r="BE23" s="33"/>
      <c r="BF23" s="18"/>
      <c r="BG23" s="18"/>
      <c r="BH23" s="18"/>
      <c r="BI23" s="35"/>
      <c r="BJ23" s="33"/>
      <c r="BK23" s="18"/>
      <c r="BL23" s="18"/>
      <c r="BM23" s="18"/>
      <c r="BN23" s="18"/>
      <c r="BO23" s="33"/>
      <c r="BP23" s="18"/>
      <c r="BQ23" s="18"/>
      <c r="BR23" s="18"/>
      <c r="BS23" s="18"/>
      <c r="BT23" s="33"/>
      <c r="BU23" s="18"/>
      <c r="BV23" s="18"/>
      <c r="BW23" s="18"/>
      <c r="BX23" s="18"/>
      <c r="BY23" s="33"/>
      <c r="BZ23" s="18"/>
      <c r="CA23" s="18"/>
      <c r="CB23" s="18"/>
      <c r="CC23" s="17"/>
      <c r="CD23" s="37"/>
      <c r="CE23" s="38"/>
      <c r="CI23" s="39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</row>
    <row r="24" spans="1:122" ht="19.5" customHeight="1">
      <c r="A24" s="40"/>
      <c r="B24" s="40"/>
      <c r="C24" s="41"/>
      <c r="D24" s="41"/>
      <c r="E24" s="41"/>
      <c r="F24" s="41"/>
      <c r="G24" s="40"/>
      <c r="H24" s="41"/>
      <c r="I24" s="41"/>
      <c r="J24" s="41"/>
      <c r="K24" s="41"/>
      <c r="L24" s="40"/>
      <c r="M24" s="41"/>
      <c r="N24" s="41"/>
      <c r="O24" s="41"/>
      <c r="P24" s="41"/>
      <c r="Q24" s="40"/>
      <c r="R24" s="41"/>
      <c r="S24" s="41"/>
      <c r="T24" s="41"/>
      <c r="U24" s="41"/>
      <c r="V24" s="40"/>
      <c r="W24" s="41"/>
      <c r="X24" s="41"/>
      <c r="Y24" s="41"/>
      <c r="Z24" s="42"/>
      <c r="AA24" s="40"/>
      <c r="AB24" s="37"/>
      <c r="AC24" s="41"/>
      <c r="AD24" s="41"/>
      <c r="AE24" s="42"/>
      <c r="AF24" s="40"/>
      <c r="AG24" s="41"/>
      <c r="AH24" s="41"/>
      <c r="AI24" s="41"/>
      <c r="AJ24" s="41"/>
      <c r="AK24" s="40"/>
      <c r="AL24" s="41"/>
      <c r="AM24" s="41"/>
      <c r="AN24" s="41"/>
      <c r="AO24" s="41"/>
      <c r="AP24" s="40"/>
      <c r="AQ24" s="41"/>
      <c r="AR24" s="41"/>
      <c r="AS24" s="41"/>
      <c r="AT24" s="41"/>
      <c r="AU24" s="40"/>
      <c r="AV24" s="41"/>
      <c r="AW24" s="41"/>
      <c r="AX24" s="41"/>
      <c r="AY24" s="41"/>
      <c r="AZ24" s="40"/>
      <c r="BA24" s="41"/>
      <c r="BB24" s="41"/>
      <c r="BC24" s="41"/>
      <c r="BD24" s="41"/>
      <c r="BE24" s="40"/>
      <c r="BF24" s="41"/>
      <c r="BG24" s="41"/>
      <c r="BH24" s="41"/>
      <c r="BI24" s="42"/>
      <c r="BJ24" s="40"/>
      <c r="BK24" s="41"/>
      <c r="BL24" s="41"/>
      <c r="BM24" s="41"/>
      <c r="BN24" s="41"/>
      <c r="BO24" s="40"/>
      <c r="BP24" s="41"/>
      <c r="BQ24" s="41"/>
      <c r="BR24" s="41"/>
      <c r="BS24" s="41"/>
      <c r="BT24" s="40"/>
      <c r="BU24" s="41"/>
      <c r="BV24" s="41"/>
      <c r="BW24" s="41"/>
      <c r="BX24" s="41"/>
      <c r="BY24" s="40"/>
      <c r="BZ24" s="41"/>
      <c r="CA24" s="41"/>
      <c r="CB24" s="41"/>
      <c r="CC24" s="42"/>
      <c r="CD24" s="37"/>
      <c r="CE24" s="43"/>
      <c r="CI24" s="44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</row>
    <row r="25" spans="1:122" ht="19.5" customHeight="1" thickBot="1">
      <c r="A25" s="45"/>
      <c r="B25" s="46"/>
      <c r="C25" s="47"/>
      <c r="D25" s="47"/>
      <c r="E25" s="47"/>
      <c r="F25" s="47"/>
      <c r="G25" s="48"/>
      <c r="H25" s="47"/>
      <c r="I25" s="47"/>
      <c r="J25" s="47"/>
      <c r="K25" s="47"/>
      <c r="L25" s="48"/>
      <c r="M25" s="47"/>
      <c r="N25" s="47"/>
      <c r="O25" s="47"/>
      <c r="P25" s="47"/>
      <c r="Q25" s="48"/>
      <c r="R25" s="47"/>
      <c r="S25" s="47"/>
      <c r="T25" s="47"/>
      <c r="U25" s="47"/>
      <c r="V25" s="48"/>
      <c r="W25" s="47"/>
      <c r="X25" s="47"/>
      <c r="Y25" s="47"/>
      <c r="Z25" s="49"/>
      <c r="AA25" s="48"/>
      <c r="AB25" s="47"/>
      <c r="AC25" s="47"/>
      <c r="AD25" s="47"/>
      <c r="AE25" s="49"/>
      <c r="AF25" s="48"/>
      <c r="AG25" s="47"/>
      <c r="AH25" s="47"/>
      <c r="AI25" s="47"/>
      <c r="AJ25" s="47"/>
      <c r="AK25" s="48"/>
      <c r="AL25" s="47"/>
      <c r="AM25" s="47"/>
      <c r="AN25" s="47"/>
      <c r="AO25" s="47"/>
      <c r="AP25" s="48"/>
      <c r="AQ25" s="47"/>
      <c r="AR25" s="47"/>
      <c r="AS25" s="47"/>
      <c r="AT25" s="47"/>
      <c r="AU25" s="48"/>
      <c r="AV25" s="47"/>
      <c r="AW25" s="47"/>
      <c r="AX25" s="47"/>
      <c r="AY25" s="47"/>
      <c r="AZ25" s="48"/>
      <c r="BA25" s="47"/>
      <c r="BB25" s="47"/>
      <c r="BC25" s="47"/>
      <c r="BD25" s="47"/>
      <c r="BE25" s="48"/>
      <c r="BF25" s="47"/>
      <c r="BG25" s="47"/>
      <c r="BH25" s="47"/>
      <c r="BI25" s="49"/>
      <c r="BJ25" s="48"/>
      <c r="BK25" s="47"/>
      <c r="BL25" s="47"/>
      <c r="BM25" s="47"/>
      <c r="BN25" s="47"/>
      <c r="BO25" s="48"/>
      <c r="BP25" s="47"/>
      <c r="BQ25" s="47"/>
      <c r="BR25" s="47"/>
      <c r="BS25" s="47"/>
      <c r="BT25" s="48"/>
      <c r="BU25" s="47"/>
      <c r="BV25" s="47"/>
      <c r="BW25" s="47"/>
      <c r="BX25" s="47"/>
      <c r="BY25" s="48"/>
      <c r="BZ25" s="47"/>
      <c r="CA25" s="47"/>
      <c r="CB25" s="47"/>
      <c r="CC25" s="49"/>
      <c r="CD25" s="37"/>
      <c r="CE25" s="50"/>
      <c r="CI25" s="51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</row>
    <row r="26" spans="1:122" ht="19.5" customHeight="1" thickBot="1">
      <c r="A26" s="45" t="s">
        <v>49</v>
      </c>
      <c r="B26" s="52">
        <f>B22+B25</f>
        <v>238</v>
      </c>
      <c r="C26" s="53">
        <f>C22+C25</f>
        <v>37237</v>
      </c>
      <c r="D26" s="53">
        <f>ROUND(C26/B26,0)</f>
        <v>156</v>
      </c>
      <c r="E26" s="53">
        <f>MAX(E22,E25)</f>
        <v>230</v>
      </c>
      <c r="F26" s="54">
        <f>IF(MIN(F22,F25)&gt;0,MIN(F22,F25),MAX(F22,F25))</f>
        <v>98</v>
      </c>
      <c r="G26" s="52">
        <f>G22+G25</f>
        <v>247</v>
      </c>
      <c r="H26" s="53">
        <f>H22+H25</f>
        <v>514428</v>
      </c>
      <c r="I26" s="53">
        <f>ROUND(H26/G26,0)</f>
        <v>2083</v>
      </c>
      <c r="J26" s="53">
        <f>MAX(J22,J25)</f>
        <v>3280</v>
      </c>
      <c r="K26" s="54">
        <f>IF(MIN(K22,K25)&gt;0,MIN(K22,K25),MAX(K22,K25))</f>
        <v>1480</v>
      </c>
      <c r="L26" s="52">
        <f>L22+L25</f>
        <v>234</v>
      </c>
      <c r="M26" s="53">
        <f>M22+M25</f>
        <v>67176</v>
      </c>
      <c r="N26" s="53">
        <f>ROUND(M26/L26,0)</f>
        <v>287</v>
      </c>
      <c r="O26" s="53">
        <f>MAX(O22,O25)</f>
        <v>458</v>
      </c>
      <c r="P26" s="54">
        <f>IF(MIN(P22,P25)&gt;0,MIN(P22,P25),MAX(P22,P25))</f>
        <v>165</v>
      </c>
      <c r="Q26" s="52">
        <f>Q22+Q25</f>
        <v>246</v>
      </c>
      <c r="R26" s="53">
        <f>R22+R25</f>
        <v>52968</v>
      </c>
      <c r="S26" s="53">
        <f>ROUND(R26/Q26,0)</f>
        <v>215</v>
      </c>
      <c r="T26" s="53">
        <f>MAX(T22,T25)</f>
        <v>328</v>
      </c>
      <c r="U26" s="54">
        <f>IF(MIN(U22,U25)&gt;0,MIN(U22,U25),MAX(U22,U25))</f>
        <v>148</v>
      </c>
      <c r="V26" s="52">
        <f>V22+V25</f>
        <v>262</v>
      </c>
      <c r="W26" s="53">
        <f>W22+W25</f>
        <v>47440</v>
      </c>
      <c r="X26" s="53">
        <f>ROUND(W26/V26,0)</f>
        <v>181</v>
      </c>
      <c r="Y26" s="53">
        <f>MAX(Y22,Y25)</f>
        <v>270</v>
      </c>
      <c r="Z26" s="54">
        <f>IF(MIN(Z22,Z25)&gt;0,MIN(Z22,Z25),MAX(Z22,Z25))</f>
        <v>102</v>
      </c>
      <c r="AA26" s="52">
        <f>AA22+AA25</f>
        <v>257</v>
      </c>
      <c r="AB26" s="53">
        <f>AB22+AB25</f>
        <v>62582</v>
      </c>
      <c r="AC26" s="53">
        <f>ROUND(AB26/AA26,0)</f>
        <v>244</v>
      </c>
      <c r="AD26" s="53">
        <f>MAX(AD22,AD25)</f>
        <v>452</v>
      </c>
      <c r="AE26" s="54">
        <f>IF(MIN(AE22,AE25)&gt;0,MIN(AE22,AE25),MAX(AE22,AE25))</f>
        <v>128</v>
      </c>
      <c r="AF26" s="52">
        <f>AF22+AF25</f>
        <v>196</v>
      </c>
      <c r="AG26" s="53">
        <f>AG22+AG25</f>
        <v>80470</v>
      </c>
      <c r="AH26" s="53">
        <f>ROUND(AG26/AF26,0)</f>
        <v>411</v>
      </c>
      <c r="AI26" s="53">
        <f>MAX(AI22,AI25)</f>
        <v>680</v>
      </c>
      <c r="AJ26" s="54">
        <f>IF(MIN(AJ22,AJ25)&gt;0,MIN(AJ22,AJ25),MAX(AJ22,AJ25))</f>
        <v>198</v>
      </c>
      <c r="AK26" s="52">
        <f>AK22+AK25</f>
        <v>255</v>
      </c>
      <c r="AL26" s="53">
        <f>AL22+AL25</f>
        <v>69815</v>
      </c>
      <c r="AM26" s="53">
        <f>ROUND(AL26/AK26,0)</f>
        <v>274</v>
      </c>
      <c r="AN26" s="53">
        <f>MAX(AN22,AN25)</f>
        <v>398</v>
      </c>
      <c r="AO26" s="54">
        <f>IF(MIN(AO22,AO25)&gt;0,MIN(AO22,AO25),MAX(AO22,AO25))</f>
        <v>158</v>
      </c>
      <c r="AP26" s="52">
        <f>AP22+AP25</f>
        <v>245</v>
      </c>
      <c r="AQ26" s="53">
        <f>AQ22+AQ25</f>
        <v>41721</v>
      </c>
      <c r="AR26" s="53">
        <f>ROUND(AQ26/AP26,0)</f>
        <v>170</v>
      </c>
      <c r="AS26" s="53">
        <f>MAX(AS22,AS25)</f>
        <v>273</v>
      </c>
      <c r="AT26" s="54">
        <f>IF(MIN(AT22,AT25)&gt;0,MIN(AT22,AT25),MAX(AT22,AT25))</f>
        <v>105</v>
      </c>
      <c r="AU26" s="52">
        <f>AU22+AU25</f>
        <v>260</v>
      </c>
      <c r="AV26" s="53">
        <f>AV22+AV25</f>
        <v>45424</v>
      </c>
      <c r="AW26" s="53">
        <f>ROUND(AV26/AU26,0)</f>
        <v>175</v>
      </c>
      <c r="AX26" s="53">
        <f>MAX(AX22,AX25)</f>
        <v>294</v>
      </c>
      <c r="AY26" s="54">
        <f>IF(MIN(AY22,AY25)&gt;0,MIN(AY22,AY25),MAX(AY22,AY25))</f>
        <v>128</v>
      </c>
      <c r="AZ26" s="52">
        <f>AZ22+AZ25</f>
        <v>198</v>
      </c>
      <c r="BA26" s="53">
        <f>BA22+BA25</f>
        <v>30542</v>
      </c>
      <c r="BB26" s="53">
        <f>ROUND(BA26/AZ26,0)</f>
        <v>154</v>
      </c>
      <c r="BC26" s="53">
        <f>MAX(BC22,BC25)</f>
        <v>312</v>
      </c>
      <c r="BD26" s="54">
        <f>IF(MIN(BD22,BD25)&gt;0,MIN(BD22,BD25),MAX(BD22,BD25))</f>
        <v>81</v>
      </c>
      <c r="BE26" s="52">
        <f>BE22+BE25</f>
        <v>238</v>
      </c>
      <c r="BF26" s="53">
        <f>BF22+BF25</f>
        <v>44720</v>
      </c>
      <c r="BG26" s="53">
        <f>ROUND(BF26/BE26,0)</f>
        <v>188</v>
      </c>
      <c r="BH26" s="53">
        <f>MAX(BH22,BH25)</f>
        <v>278</v>
      </c>
      <c r="BI26" s="54">
        <f>IF(MIN(BI22,BI25)&gt;0,MIN(BI22,BI25),MAX(BI22,BI25))</f>
        <v>89</v>
      </c>
      <c r="BJ26" s="52">
        <f>BJ22+BJ25</f>
        <v>241</v>
      </c>
      <c r="BK26" s="53">
        <f>BK22+BK25</f>
        <v>41060</v>
      </c>
      <c r="BL26" s="53">
        <f>ROUND(BK26/BJ26,0)</f>
        <v>170</v>
      </c>
      <c r="BM26" s="53">
        <f>MAX(BM22,BM25)</f>
        <v>398</v>
      </c>
      <c r="BN26" s="54">
        <f>IF(MIN(BN22,BN25)&gt;0,MIN(BN22,BN25),MAX(BN22,BN25))</f>
        <v>98</v>
      </c>
      <c r="BO26" s="52">
        <f>BO22+BO25</f>
        <v>234</v>
      </c>
      <c r="BP26" s="53">
        <f>BP22+BP25</f>
        <v>83925</v>
      </c>
      <c r="BQ26" s="53">
        <f>ROUND(BP26/BO26,0)</f>
        <v>359</v>
      </c>
      <c r="BR26" s="53">
        <f>MAX(BR22,BR25)</f>
        <v>525</v>
      </c>
      <c r="BS26" s="54">
        <f>IF(MIN(BS22,BS25)&gt;0,MIN(BS22,BS25),MAX(BS22,BS25))</f>
        <v>148</v>
      </c>
      <c r="BT26" s="52">
        <f>BT22+BT25</f>
        <v>197</v>
      </c>
      <c r="BU26" s="53">
        <f>BU22+BU25</f>
        <v>66348</v>
      </c>
      <c r="BV26" s="53">
        <f>ROUND(BU26/BT26,0)</f>
        <v>337</v>
      </c>
      <c r="BW26" s="53">
        <f>MAX(BW22,BW25)</f>
        <v>525</v>
      </c>
      <c r="BX26" s="54">
        <f>IF(MIN(BX22,BX25)&gt;0,MIN(BX22,BX25),MAX(BX22,BX25))</f>
        <v>198</v>
      </c>
      <c r="BY26" s="52">
        <f>BY22+BY25</f>
        <v>249</v>
      </c>
      <c r="BZ26" s="53">
        <f>BZ22+BZ25</f>
        <v>37568</v>
      </c>
      <c r="CA26" s="53">
        <f>ROUND(BZ26/BY26,0)</f>
        <v>151</v>
      </c>
      <c r="CB26" s="53">
        <f>MAX(CB22,CB25)</f>
        <v>164</v>
      </c>
      <c r="CC26" s="54">
        <f>IF(MIN(CC22,CC25)&gt;0,MIN(CC22,CC25),MAX(CC22,CC25))</f>
        <v>135</v>
      </c>
      <c r="CD26" s="37"/>
      <c r="CE26" s="52">
        <f>CE22+CE25</f>
        <v>247</v>
      </c>
      <c r="CF26" s="53">
        <f>CF22+CF25</f>
        <v>389607</v>
      </c>
      <c r="CG26" s="53">
        <f>IF(CF26=CE26,"",ROUND(CF26/CE26,0))</f>
        <v>1577</v>
      </c>
      <c r="CH26" s="53">
        <f>MAX(CH22,CH25)</f>
        <v>1830</v>
      </c>
      <c r="CI26" s="54">
        <f>IF(MIN(CI22,CI25)&gt;0,MIN(CI22,CI25),MAX(CI22,CI25))</f>
        <v>1340</v>
      </c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</row>
    <row r="27" spans="2:82" ht="19.5" customHeight="1">
      <c r="B27" s="11">
        <f>COUNT(B17:B20,B12:B15,B5:B10)</f>
        <v>14</v>
      </c>
      <c r="CD27" s="37"/>
    </row>
  </sheetData>
  <sheetProtection sheet="1" objects="1" scenarios="1"/>
  <mergeCells count="24">
    <mergeCell ref="AB2:AC2"/>
    <mergeCell ref="AD2:AE2"/>
    <mergeCell ref="CH2:CI2"/>
    <mergeCell ref="CB2:CG2"/>
    <mergeCell ref="BG2:BH2"/>
    <mergeCell ref="BT3:BX3"/>
    <mergeCell ref="AP3:AT3"/>
    <mergeCell ref="AU3:AY3"/>
    <mergeCell ref="AZ3:BD3"/>
    <mergeCell ref="BE3:BI3"/>
    <mergeCell ref="AF3:AJ3"/>
    <mergeCell ref="AK3:AO3"/>
    <mergeCell ref="BJ3:BN3"/>
    <mergeCell ref="BO3:BS3"/>
    <mergeCell ref="CF3:CH3"/>
    <mergeCell ref="A1:AE1"/>
    <mergeCell ref="AF1:BI1"/>
    <mergeCell ref="BJ1:CI1"/>
    <mergeCell ref="B3:F3"/>
    <mergeCell ref="G3:K3"/>
    <mergeCell ref="L3:P3"/>
    <mergeCell ref="Q3:U3"/>
    <mergeCell ref="V3:Z3"/>
    <mergeCell ref="AA3:AE3"/>
  </mergeCells>
  <printOptions horizontalCentered="1"/>
  <pageMargins left="0.2" right="0.23" top="0.83" bottom="0.51" header="0.81" footer="0.5118110236220472"/>
  <pageSetup fitToWidth="3" horizontalDpi="600" verticalDpi="600" orientation="landscape" paperSize="9" scale="69" r:id="rId1"/>
  <colBreaks count="2" manualBreakCount="2">
    <brk id="31" max="21" man="1"/>
    <brk id="61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2007-11-16T09:47:19Z</cp:lastPrinted>
  <dcterms:created xsi:type="dcterms:W3CDTF">1998-09-04T05:26:42Z</dcterms:created>
  <dcterms:modified xsi:type="dcterms:W3CDTF">2007-11-19T04:30:49Z</dcterms:modified>
  <cp:category/>
  <cp:version/>
  <cp:contentType/>
  <cp:contentStatus/>
</cp:coreProperties>
</file>