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<sst xmlns="http://schemas.openxmlformats.org/spreadsheetml/2006/main" count="165" uniqueCount="62">
  <si>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</si>
  <si>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</si>
  <si>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</si>
  <si>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</si>
  <si>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</si>
  <si>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</si>
  <si>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</si>
  <si>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</si>
  <si>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</si>
  <si>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</si>
  <si>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</si>
  <si>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</si>
  <si>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</si>
  <si>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</si>
  <si>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</si>
  <si>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</si>
  <si>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</si>
  <si>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</si>
  <si>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</si>
  <si>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</si>
  <si>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</si>
  <si>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</si>
  <si>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</si>
  <si>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</si>
  <si>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</si>
  <si>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</si>
  <si>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</si>
  <si>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</si>
  <si>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</si>
  <si>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</si>
  <si>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</si>
  <si>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</si>
  <si>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</si>
  <si>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</si>
  <si>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</si>
  <si>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</si>
  <si>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</si>
  <si>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</si>
  <si>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</si>
  <si>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</si>
  <si>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</si>
  <si>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</si>
  <si>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</si>
  <si>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</si>
  <si>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</si>
  <si>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</si>
  <si>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</si>
  <si>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</si>
  <si>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</si>
  <si>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</si>
  <si>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</si>
  <si>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平成19年4月</t>
  </si>
  <si>
    <t>県下主要生活物資価格調査結果</t>
  </si>
  <si>
    <t>－</t>
  </si>
  <si>
    <t>灯油(店頭)は10月～3月に実施</t>
  </si>
  <si>
    <t>(3/3)</t>
  </si>
  <si>
    <t>(2/3)</t>
  </si>
  <si>
    <t>(1/3)</t>
  </si>
  <si>
    <t>（H19）4月県下主要生活物資価格調査集計表（総合計）</t>
  </si>
  <si>
    <t>(円)</t>
  </si>
  <si>
    <t>(%)</t>
  </si>
  <si>
    <t>※灯油(店頭)は10月～3月に実施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</si>
</sst>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7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176" fontId="4" fillId="0" borderId="6" xfId="0" applyNumberFormat="1" applyFont="1" applyBorder="1" applyAlignment="1" applyProtection="1">
      <alignment vertical="top"/>
      <protection locked="0"/>
    </xf>
    <xf numFmtId="176" fontId="4" fillId="0" borderId="7" xfId="0" applyNumberFormat="1" applyFont="1" applyBorder="1" applyAlignment="1" applyProtection="1">
      <alignment vertical="top"/>
      <protection locked="0"/>
    </xf>
    <xf numFmtId="176" fontId="4" fillId="0" borderId="8" xfId="0" applyNumberFormat="1" applyFont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176" fontId="4" fillId="0" borderId="2" xfId="0" applyNumberFormat="1" applyFont="1" applyBorder="1" applyAlignment="1" applyProtection="1">
      <alignment vertical="top"/>
      <protection locked="0"/>
    </xf>
    <xf numFmtId="176" fontId="4" fillId="0" borderId="3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190" fontId="4" fillId="0" borderId="2" xfId="0" applyNumberFormat="1" applyFont="1" applyBorder="1" applyAlignment="1" applyProtection="1">
      <alignment vertical="top"/>
      <protection locked="0"/>
    </xf>
    <xf numFmtId="190" fontId="4" fillId="2" borderId="2" xfId="0" applyNumberFormat="1" applyFont="1" applyFill="1" applyBorder="1" applyAlignment="1" applyProtection="1">
      <alignment vertical="top"/>
      <protection locked="0"/>
    </xf>
    <xf numFmtId="190" fontId="4" fillId="0" borderId="14" xfId="0" applyNumberFormat="1" applyFont="1" applyBorder="1" applyAlignment="1" applyProtection="1">
      <alignment vertical="top"/>
      <protection locked="0"/>
    </xf>
    <xf numFmtId="190" fontId="4" fillId="0" borderId="15" xfId="0" applyNumberFormat="1" applyFont="1" applyBorder="1" applyAlignment="1" applyProtection="1">
      <alignment vertical="top"/>
      <protection locked="0"/>
    </xf>
    <xf numFmtId="190" fontId="4" fillId="2" borderId="15" xfId="0" applyNumberFormat="1" applyFont="1" applyFill="1" applyBorder="1" applyAlignment="1" applyProtection="1">
      <alignment vertical="top"/>
      <protection locked="0"/>
    </xf>
    <xf numFmtId="190" fontId="4" fillId="0" borderId="15" xfId="0" applyNumberFormat="1" applyFont="1" applyBorder="1" applyAlignment="1" applyProtection="1">
      <alignment horizontal="right" vertical="top"/>
      <protection locked="0"/>
    </xf>
    <xf numFmtId="190" fontId="4" fillId="2" borderId="15" xfId="0" applyNumberFormat="1" applyFont="1" applyFill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176" fontId="4" fillId="2" borderId="18" xfId="0" applyNumberFormat="1" applyFont="1" applyFill="1" applyBorder="1" applyAlignment="1" applyProtection="1">
      <alignment vertical="center"/>
      <protection locked="0"/>
    </xf>
    <xf numFmtId="176" fontId="4" fillId="2" borderId="19" xfId="0" applyNumberFormat="1" applyFont="1" applyFill="1" applyBorder="1" applyAlignment="1" applyProtection="1">
      <alignment vertical="center"/>
      <protection locked="0"/>
    </xf>
    <xf numFmtId="176" fontId="4" fillId="0" borderId="19" xfId="0" applyNumberFormat="1" applyFont="1" applyFill="1" applyBorder="1" applyAlignment="1" applyProtection="1">
      <alignment vertical="center"/>
      <protection locked="0"/>
    </xf>
    <xf numFmtId="176" fontId="4" fillId="2" borderId="2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176" fontId="4" fillId="2" borderId="22" xfId="0" applyNumberFormat="1" applyFont="1" applyFill="1" applyBorder="1" applyAlignment="1" applyProtection="1">
      <alignment vertical="center"/>
      <protection locked="0"/>
    </xf>
    <xf numFmtId="176" fontId="4" fillId="2" borderId="23" xfId="0" applyNumberFormat="1" applyFont="1" applyFill="1" applyBorder="1" applyAlignment="1" applyProtection="1">
      <alignment vertical="center"/>
      <protection locked="0"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2" borderId="24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2" borderId="29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176" fontId="4" fillId="2" borderId="31" xfId="0" applyNumberFormat="1" applyFont="1" applyFill="1" applyBorder="1" applyAlignment="1" applyProtection="1">
      <alignment vertical="center"/>
      <protection locked="0"/>
    </xf>
    <xf numFmtId="176" fontId="4" fillId="2" borderId="32" xfId="0" applyNumberFormat="1" applyFont="1" applyFill="1" applyBorder="1" applyAlignment="1" applyProtection="1">
      <alignment vertical="center"/>
      <protection locked="0"/>
    </xf>
    <xf numFmtId="176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4" fillId="0" borderId="33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0" fillId="0" borderId="3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191" fontId="6" fillId="3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9">
      <selection activeCell="C25" sqref="C25"/>
    </sheetView>
  </sheetViews>
  <sheetFormatPr defaultColWidth="8.796875" defaultRowHeight="19.5" customHeight="1"/>
  <cols>
    <col min="1" max="1" width="17.8984375" style="0" customWidth="1"/>
  </cols>
  <sheetData>
    <row r="1" spans="1:25" ht="19.5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5" ht="19.5" customHeight="1" thickBot="1">
      <c r="A3" s="7" t="s">
        <v>51</v>
      </c>
      <c r="B3" s="7"/>
      <c r="C3" s="7"/>
      <c r="D3" s="7"/>
      <c r="E3" s="11"/>
    </row>
    <row r="4" spans="1:6" ht="19.5" customHeight="1">
      <c r="A4" s="9"/>
      <c r="B4" s="48" t="s">
        <v>41</v>
      </c>
      <c r="C4" s="48" t="s">
        <v>42</v>
      </c>
      <c r="D4" s="48" t="s">
        <v>43</v>
      </c>
      <c r="E4" s="49" t="s">
        <v>44</v>
      </c>
      <c r="F4" s="50" t="s">
        <v>45</v>
      </c>
    </row>
    <row r="5" spans="1:6" ht="19.5" customHeight="1">
      <c r="A5" s="9"/>
      <c r="B5" s="48" t="s">
        <v>46</v>
      </c>
      <c r="C5" s="48" t="s">
        <v>46</v>
      </c>
      <c r="D5" s="48"/>
      <c r="E5" s="48" t="s">
        <v>46</v>
      </c>
      <c r="F5" s="51" t="s">
        <v>47</v>
      </c>
    </row>
    <row r="6" spans="1:6" ht="19.5" customHeight="1" thickBot="1">
      <c r="A6" s="8"/>
      <c r="B6" s="10" t="s">
        <v>59</v>
      </c>
      <c r="C6" s="10" t="s">
        <v>59</v>
      </c>
      <c r="D6" s="10" t="s">
        <v>60</v>
      </c>
      <c r="E6" s="10" t="s">
        <v>59</v>
      </c>
      <c r="F6" s="52" t="s">
        <v>60</v>
      </c>
    </row>
    <row r="7" spans="1:6" ht="19.5" customHeight="1" thickBot="1">
      <c r="A7" s="8" t="s">
        <v>1</v>
      </c>
      <c r="B7" s="41">
        <f>'集計表'!D26</f>
        <v>156</v>
      </c>
      <c r="C7" s="42">
        <v>158</v>
      </c>
      <c r="D7" s="41">
        <f>B7/C7*100</f>
        <v>98.73417721518987</v>
      </c>
      <c r="E7" s="42">
        <v>158</v>
      </c>
      <c r="F7" s="43">
        <f>B7/E7*100</f>
        <v>98.73417721518987</v>
      </c>
    </row>
    <row r="8" spans="1:6" ht="19.5" customHeight="1" thickBot="1">
      <c r="A8" s="8" t="s">
        <v>2</v>
      </c>
      <c r="B8" s="41">
        <f>'集計表'!I26</f>
        <v>2185</v>
      </c>
      <c r="C8" s="42">
        <v>2143</v>
      </c>
      <c r="D8" s="41">
        <f aca="true" t="shared" si="0" ref="D8:D22">B8/C8*100</f>
        <v>101.95986934204386</v>
      </c>
      <c r="E8" s="42">
        <v>2142</v>
      </c>
      <c r="F8" s="43">
        <f aca="true" t="shared" si="1" ref="F8:F22">B8/E8*100</f>
        <v>102.00746965452848</v>
      </c>
    </row>
    <row r="9" spans="1:6" ht="19.5" customHeight="1" thickBot="1">
      <c r="A9" s="8" t="s">
        <v>3</v>
      </c>
      <c r="B9" s="41">
        <f>'集計表'!N26</f>
        <v>288</v>
      </c>
      <c r="C9" s="42">
        <v>294</v>
      </c>
      <c r="D9" s="41">
        <f t="shared" si="0"/>
        <v>97.95918367346938</v>
      </c>
      <c r="E9" s="42">
        <v>293</v>
      </c>
      <c r="F9" s="43">
        <f t="shared" si="1"/>
        <v>98.29351535836177</v>
      </c>
    </row>
    <row r="10" spans="1:6" ht="19.5" customHeight="1" thickBot="1">
      <c r="A10" s="8" t="s">
        <v>4</v>
      </c>
      <c r="B10" s="41">
        <f>'集計表'!S26</f>
        <v>226</v>
      </c>
      <c r="C10" s="42">
        <v>223</v>
      </c>
      <c r="D10" s="41">
        <f t="shared" si="0"/>
        <v>101.34529147982063</v>
      </c>
      <c r="E10" s="42">
        <v>230</v>
      </c>
      <c r="F10" s="43">
        <f t="shared" si="1"/>
        <v>98.26086956521739</v>
      </c>
    </row>
    <row r="11" spans="1:6" ht="19.5" customHeight="1" thickBot="1">
      <c r="A11" s="8" t="s">
        <v>5</v>
      </c>
      <c r="B11" s="41">
        <f>'集計表'!X26</f>
        <v>187</v>
      </c>
      <c r="C11" s="42">
        <v>185</v>
      </c>
      <c r="D11" s="41">
        <f t="shared" si="0"/>
        <v>101.08108108108107</v>
      </c>
      <c r="E11" s="42">
        <v>184</v>
      </c>
      <c r="F11" s="43">
        <f t="shared" si="1"/>
        <v>101.63043478260869</v>
      </c>
    </row>
    <row r="12" spans="1:6" ht="19.5" customHeight="1" thickBot="1">
      <c r="A12" s="8" t="s">
        <v>6</v>
      </c>
      <c r="B12" s="41">
        <f>'集計表'!AC26</f>
        <v>251</v>
      </c>
      <c r="C12" s="42">
        <v>251</v>
      </c>
      <c r="D12" s="41">
        <f t="shared" si="0"/>
        <v>100</v>
      </c>
      <c r="E12" s="42">
        <v>254</v>
      </c>
      <c r="F12" s="43">
        <f t="shared" si="1"/>
        <v>98.81889763779527</v>
      </c>
    </row>
    <row r="13" spans="1:6" ht="19.5" customHeight="1" thickBot="1">
      <c r="A13" s="8" t="s">
        <v>7</v>
      </c>
      <c r="B13" s="41">
        <f>'集計表'!AH26</f>
        <v>402</v>
      </c>
      <c r="C13" s="42">
        <v>343</v>
      </c>
      <c r="D13" s="41">
        <f t="shared" si="0"/>
        <v>117.20116618075802</v>
      </c>
      <c r="E13" s="42">
        <v>366</v>
      </c>
      <c r="F13" s="43">
        <f t="shared" si="1"/>
        <v>109.8360655737705</v>
      </c>
    </row>
    <row r="14" spans="1:6" ht="19.5" customHeight="1" thickBot="1">
      <c r="A14" s="8" t="s">
        <v>8</v>
      </c>
      <c r="B14" s="41">
        <f>'集計表'!AM26</f>
        <v>249</v>
      </c>
      <c r="C14" s="42">
        <v>237</v>
      </c>
      <c r="D14" s="41">
        <f t="shared" si="0"/>
        <v>105.0632911392405</v>
      </c>
      <c r="E14" s="42">
        <v>255</v>
      </c>
      <c r="F14" s="43">
        <f t="shared" si="1"/>
        <v>97.6470588235294</v>
      </c>
    </row>
    <row r="15" spans="1:6" ht="19.5" customHeight="1" thickBot="1">
      <c r="A15" s="8" t="s">
        <v>9</v>
      </c>
      <c r="B15" s="41">
        <f>'集計表'!AR26</f>
        <v>177</v>
      </c>
      <c r="C15" s="42">
        <v>172</v>
      </c>
      <c r="D15" s="41">
        <f t="shared" si="0"/>
        <v>102.90697674418605</v>
      </c>
      <c r="E15" s="42">
        <v>178</v>
      </c>
      <c r="F15" s="43">
        <f t="shared" si="1"/>
        <v>99.43820224719101</v>
      </c>
    </row>
    <row r="16" spans="1:6" ht="19.5" customHeight="1" thickBot="1">
      <c r="A16" s="8" t="s">
        <v>12</v>
      </c>
      <c r="B16" s="41">
        <f>'集計表'!AW26</f>
        <v>179</v>
      </c>
      <c r="C16" s="42">
        <v>177</v>
      </c>
      <c r="D16" s="41">
        <f>B16/C16*100</f>
        <v>101.12994350282484</v>
      </c>
      <c r="E16" s="42">
        <v>180</v>
      </c>
      <c r="F16" s="43">
        <f>B16/E16*100</f>
        <v>99.44444444444444</v>
      </c>
    </row>
    <row r="17" spans="1:6" ht="19.5" customHeight="1" thickBot="1">
      <c r="A17" s="8" t="s">
        <v>10</v>
      </c>
      <c r="B17" s="41">
        <f>'集計表'!BB26</f>
        <v>150</v>
      </c>
      <c r="C17" s="42">
        <v>156</v>
      </c>
      <c r="D17" s="41">
        <f t="shared" si="0"/>
        <v>96.15384615384616</v>
      </c>
      <c r="E17" s="42">
        <v>156</v>
      </c>
      <c r="F17" s="43">
        <f t="shared" si="1"/>
        <v>96.15384615384616</v>
      </c>
    </row>
    <row r="18" spans="1:6" ht="19.5" customHeight="1" thickBot="1">
      <c r="A18" s="8" t="s">
        <v>13</v>
      </c>
      <c r="B18" s="41">
        <f>'集計表'!BG26</f>
        <v>187</v>
      </c>
      <c r="C18" s="42">
        <v>193</v>
      </c>
      <c r="D18" s="41">
        <f t="shared" si="0"/>
        <v>96.89119170984456</v>
      </c>
      <c r="E18" s="42">
        <v>185</v>
      </c>
      <c r="F18" s="43">
        <f t="shared" si="1"/>
        <v>101.08108108108107</v>
      </c>
    </row>
    <row r="19" spans="1:6" ht="19.5" customHeight="1" thickBot="1">
      <c r="A19" s="8" t="s">
        <v>14</v>
      </c>
      <c r="B19" s="41">
        <f>'集計表'!BL22</f>
        <v>170</v>
      </c>
      <c r="C19" s="42">
        <v>172</v>
      </c>
      <c r="D19" s="41">
        <f t="shared" si="0"/>
        <v>98.83720930232558</v>
      </c>
      <c r="E19" s="42">
        <v>172</v>
      </c>
      <c r="F19" s="43">
        <f t="shared" si="1"/>
        <v>98.83720930232558</v>
      </c>
    </row>
    <row r="20" spans="1:6" ht="19.5" customHeight="1" thickBot="1">
      <c r="A20" s="8" t="s">
        <v>15</v>
      </c>
      <c r="B20" s="41">
        <f>'集計表'!BQ22</f>
        <v>364</v>
      </c>
      <c r="C20" s="42">
        <v>361</v>
      </c>
      <c r="D20" s="41">
        <f t="shared" si="0"/>
        <v>100.83102493074792</v>
      </c>
      <c r="E20" s="42">
        <v>371</v>
      </c>
      <c r="F20" s="43">
        <f t="shared" si="1"/>
        <v>98.11320754716981</v>
      </c>
    </row>
    <row r="21" spans="1:6" ht="19.5" customHeight="1" thickBot="1">
      <c r="A21" s="8" t="s">
        <v>16</v>
      </c>
      <c r="B21" s="41">
        <f>'集計表'!BV26</f>
        <v>337</v>
      </c>
      <c r="C21" s="42">
        <v>322</v>
      </c>
      <c r="D21" s="41">
        <f t="shared" si="0"/>
        <v>104.6583850931677</v>
      </c>
      <c r="E21" s="42">
        <v>327</v>
      </c>
      <c r="F21" s="43">
        <f t="shared" si="1"/>
        <v>103.05810397553516</v>
      </c>
    </row>
    <row r="22" spans="1:6" ht="19.5" customHeight="1" thickBot="1">
      <c r="A22" s="8" t="s">
        <v>50</v>
      </c>
      <c r="B22" s="44">
        <f>'集計表'!CA26</f>
        <v>129</v>
      </c>
      <c r="C22" s="45">
        <v>127</v>
      </c>
      <c r="D22" s="44">
        <f t="shared" si="0"/>
        <v>101.5748031496063</v>
      </c>
      <c r="E22" s="45">
        <v>129</v>
      </c>
      <c r="F22" s="44">
        <f t="shared" si="1"/>
        <v>100</v>
      </c>
    </row>
    <row r="23" spans="1:6" ht="19.5" customHeight="1" thickBot="1">
      <c r="A23" s="23" t="s">
        <v>17</v>
      </c>
      <c r="B23" s="46" t="s">
        <v>53</v>
      </c>
      <c r="C23" s="47" t="s">
        <v>53</v>
      </c>
      <c r="D23" s="46" t="str">
        <f>IF(C23="－","－",B23/C23*100)</f>
        <v>－</v>
      </c>
      <c r="E23" s="47" t="s">
        <v>53</v>
      </c>
      <c r="F23" s="46" t="str">
        <f>IF(E23="－","－",B23/E23*100)</f>
        <v>－</v>
      </c>
    </row>
    <row r="24" ht="19.5" customHeight="1">
      <c r="C24" t="s">
        <v>61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27"/>
  <sheetViews>
    <sheetView view="pageBreakPreview" zoomScale="75" zoomScaleSheetLayoutView="75" workbookViewId="0" topLeftCell="A1">
      <pane xSplit="1" ySplit="4" topLeftCell="B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Z6" sqref="BZ6"/>
    </sheetView>
  </sheetViews>
  <sheetFormatPr defaultColWidth="8.796875" defaultRowHeight="19.5" customHeight="1"/>
  <cols>
    <col min="1" max="1" width="10" style="0" bestFit="1" customWidth="1"/>
    <col min="2" max="2" width="6" style="0" bestFit="1" customWidth="1"/>
    <col min="3" max="3" width="8" style="0" bestFit="1" customWidth="1"/>
    <col min="4" max="7" width="6" style="0" bestFit="1" customWidth="1"/>
    <col min="9" max="11" width="7" style="0" bestFit="1" customWidth="1"/>
    <col min="12" max="12" width="6" style="0" bestFit="1" customWidth="1"/>
    <col min="13" max="13" width="8" style="0" bestFit="1" customWidth="1"/>
    <col min="14" max="17" width="6" style="0" bestFit="1" customWidth="1"/>
    <col min="18" max="18" width="8" style="0" bestFit="1" customWidth="1"/>
    <col min="19" max="22" width="6" style="0" bestFit="1" customWidth="1"/>
    <col min="23" max="23" width="8" style="0" bestFit="1" customWidth="1"/>
    <col min="24" max="27" width="6" style="0" bestFit="1" customWidth="1"/>
    <col min="28" max="28" width="8" style="0" bestFit="1" customWidth="1"/>
    <col min="29" max="32" width="6" style="0" bestFit="1" customWidth="1"/>
    <col min="33" max="33" width="8" style="0" bestFit="1" customWidth="1"/>
    <col min="34" max="37" width="6" style="0" bestFit="1" customWidth="1"/>
    <col min="38" max="38" width="8" style="0" bestFit="1" customWidth="1"/>
    <col min="39" max="42" width="6" style="0" bestFit="1" customWidth="1"/>
    <col min="43" max="43" width="8" style="0" bestFit="1" customWidth="1"/>
    <col min="44" max="47" width="6" style="0" bestFit="1" customWidth="1"/>
    <col min="48" max="48" width="8" style="0" bestFit="1" customWidth="1"/>
    <col min="49" max="52" width="6" style="0" bestFit="1" customWidth="1"/>
    <col min="53" max="53" width="8" style="0" bestFit="1" customWidth="1"/>
    <col min="54" max="57" width="6" style="0" bestFit="1" customWidth="1"/>
    <col min="58" max="58" width="8" style="0" bestFit="1" customWidth="1"/>
    <col min="59" max="60" width="6" style="0" bestFit="1" customWidth="1"/>
    <col min="61" max="61" width="7" style="0" bestFit="1" customWidth="1"/>
    <col min="62" max="62" width="6" style="0" bestFit="1" customWidth="1"/>
    <col min="63" max="63" width="8" style="0" bestFit="1" customWidth="1"/>
    <col min="64" max="67" width="6" style="0" bestFit="1" customWidth="1"/>
    <col min="68" max="68" width="8" style="0" bestFit="1" customWidth="1"/>
    <col min="69" max="72" width="6" style="0" bestFit="1" customWidth="1"/>
    <col min="73" max="73" width="8" style="0" bestFit="1" customWidth="1"/>
    <col min="74" max="77" width="6" style="0" bestFit="1" customWidth="1"/>
    <col min="78" max="78" width="10" style="0" bestFit="1" customWidth="1"/>
    <col min="79" max="79" width="6" style="0" bestFit="1" customWidth="1"/>
    <col min="80" max="80" width="8" style="0" bestFit="1" customWidth="1"/>
    <col min="81" max="81" width="6" style="0" bestFit="1" customWidth="1"/>
    <col min="82" max="82" width="8.59765625" style="0" hidden="1" customWidth="1"/>
    <col min="83" max="83" width="6" style="0" bestFit="1" customWidth="1"/>
    <col min="84" max="84" width="8" style="0" bestFit="1" customWidth="1"/>
    <col min="85" max="86" width="6" style="0" bestFit="1" customWidth="1"/>
    <col min="87" max="87" width="7" style="0" bestFit="1" customWidth="1"/>
    <col min="89" max="90" width="3.09765625" style="95" bestFit="1" customWidth="1"/>
    <col min="91" max="91" width="4.09765625" style="96" bestFit="1" customWidth="1"/>
    <col min="92" max="97" width="3.59765625" style="96" bestFit="1" customWidth="1"/>
    <col min="98" max="98" width="3.09765625" style="96" bestFit="1" customWidth="1"/>
    <col min="99" max="103" width="3.59765625" style="96" bestFit="1" customWidth="1"/>
    <col min="104" max="104" width="3.09765625" style="96" bestFit="1" customWidth="1"/>
    <col min="105" max="105" width="3.59765625" style="96" bestFit="1" customWidth="1"/>
    <col min="106" max="106" width="3.09765625" style="96" bestFit="1" customWidth="1"/>
    <col min="107" max="107" width="3.59765625" style="96" bestFit="1" customWidth="1"/>
    <col min="108" max="108" width="3.09765625" style="96" bestFit="1" customWidth="1"/>
    <col min="109" max="109" width="3.59765625" style="0" bestFit="1" customWidth="1"/>
    <col min="110" max="110" width="3.09765625" style="0" bestFit="1" customWidth="1"/>
    <col min="111" max="111" width="3.59765625" style="0" bestFit="1" customWidth="1"/>
    <col min="112" max="112" width="3.09765625" style="0" bestFit="1" customWidth="1"/>
    <col min="113" max="113" width="3.59765625" style="0" bestFit="1" customWidth="1"/>
    <col min="114" max="114" width="3.09765625" style="0" bestFit="1" customWidth="1"/>
    <col min="115" max="118" width="3.59765625" style="0" bestFit="1" customWidth="1"/>
    <col min="119" max="119" width="3.09765625" style="0" bestFit="1" customWidth="1"/>
    <col min="120" max="120" width="3.59765625" style="0" bestFit="1" customWidth="1"/>
    <col min="121" max="121" width="3.5" style="0" customWidth="1"/>
    <col min="122" max="122" width="2.59765625" style="0" bestFit="1" customWidth="1"/>
  </cols>
  <sheetData>
    <row r="1" spans="1:87" ht="19.5" customHeight="1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 t="str">
        <f>A1</f>
        <v>（H19）4月県下主要生活物資価格調査集計表（総合計）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 t="str">
        <f>A1</f>
        <v>（H19）4月県下主要生活物資価格調査集計表（総合計）</v>
      </c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</row>
    <row r="2" spans="1:87" ht="19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82"/>
      <c r="AC2" s="82"/>
      <c r="AD2" s="83" t="s">
        <v>57</v>
      </c>
      <c r="AE2" s="83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82"/>
      <c r="BH2" s="82"/>
      <c r="BI2" s="40" t="s">
        <v>56</v>
      </c>
      <c r="BJ2" s="30"/>
      <c r="BK2" s="30"/>
      <c r="BL2" s="30"/>
      <c r="BM2" s="30"/>
      <c r="BN2" s="30"/>
      <c r="BO2" s="30"/>
      <c r="BP2" s="30"/>
      <c r="BQ2" s="30"/>
      <c r="BR2" s="30"/>
      <c r="CB2" s="84" t="s">
        <v>54</v>
      </c>
      <c r="CC2" s="84"/>
      <c r="CD2" s="84"/>
      <c r="CE2" s="84"/>
      <c r="CF2" s="84"/>
      <c r="CG2" s="84"/>
      <c r="CH2" s="83" t="s">
        <v>55</v>
      </c>
      <c r="CI2" s="83"/>
    </row>
    <row r="3" spans="1:87" ht="19.5" customHeight="1" thickBot="1">
      <c r="A3" s="36" t="s">
        <v>0</v>
      </c>
      <c r="B3" s="85" t="s">
        <v>1</v>
      </c>
      <c r="C3" s="93"/>
      <c r="D3" s="93"/>
      <c r="E3" s="93"/>
      <c r="F3" s="94"/>
      <c r="G3" s="85" t="s">
        <v>2</v>
      </c>
      <c r="H3" s="86"/>
      <c r="I3" s="86"/>
      <c r="J3" s="86"/>
      <c r="K3" s="87"/>
      <c r="L3" s="85" t="s">
        <v>3</v>
      </c>
      <c r="M3" s="86"/>
      <c r="N3" s="86"/>
      <c r="O3" s="86"/>
      <c r="P3" s="87"/>
      <c r="Q3" s="85" t="s">
        <v>4</v>
      </c>
      <c r="R3" s="86"/>
      <c r="S3" s="86"/>
      <c r="T3" s="86"/>
      <c r="U3" s="87"/>
      <c r="V3" s="85" t="s">
        <v>5</v>
      </c>
      <c r="W3" s="86"/>
      <c r="X3" s="86"/>
      <c r="Y3" s="86"/>
      <c r="Z3" s="87"/>
      <c r="AA3" s="85" t="s">
        <v>6</v>
      </c>
      <c r="AB3" s="86"/>
      <c r="AC3" s="86"/>
      <c r="AD3" s="86"/>
      <c r="AE3" s="87"/>
      <c r="AF3" s="85" t="s">
        <v>7</v>
      </c>
      <c r="AG3" s="86"/>
      <c r="AH3" s="86"/>
      <c r="AI3" s="86"/>
      <c r="AJ3" s="87"/>
      <c r="AK3" s="85" t="s">
        <v>8</v>
      </c>
      <c r="AL3" s="86"/>
      <c r="AM3" s="86"/>
      <c r="AN3" s="86"/>
      <c r="AO3" s="87"/>
      <c r="AP3" s="85" t="s">
        <v>9</v>
      </c>
      <c r="AQ3" s="86"/>
      <c r="AR3" s="86"/>
      <c r="AS3" s="86"/>
      <c r="AT3" s="87"/>
      <c r="AU3" s="88" t="s">
        <v>12</v>
      </c>
      <c r="AV3" s="89"/>
      <c r="AW3" s="89"/>
      <c r="AX3" s="89"/>
      <c r="AY3" s="90"/>
      <c r="AZ3" s="85" t="s">
        <v>10</v>
      </c>
      <c r="BA3" s="86"/>
      <c r="BB3" s="86"/>
      <c r="BC3" s="86"/>
      <c r="BD3" s="87"/>
      <c r="BE3" s="85" t="s">
        <v>13</v>
      </c>
      <c r="BF3" s="86"/>
      <c r="BG3" s="86"/>
      <c r="BH3" s="86"/>
      <c r="BI3" s="87"/>
      <c r="BJ3" s="85" t="s">
        <v>14</v>
      </c>
      <c r="BK3" s="86"/>
      <c r="BL3" s="86"/>
      <c r="BM3" s="86"/>
      <c r="BN3" s="87"/>
      <c r="BO3" s="85" t="s">
        <v>15</v>
      </c>
      <c r="BP3" s="86"/>
      <c r="BQ3" s="86"/>
      <c r="BR3" s="86"/>
      <c r="BS3" s="87"/>
      <c r="BT3" s="85" t="s">
        <v>16</v>
      </c>
      <c r="BU3" s="86"/>
      <c r="BV3" s="86"/>
      <c r="BW3" s="86"/>
      <c r="BX3" s="87"/>
      <c r="BY3" s="22" t="s">
        <v>11</v>
      </c>
      <c r="BZ3" s="81" t="s">
        <v>48</v>
      </c>
      <c r="CA3" s="81"/>
      <c r="CB3" s="81"/>
      <c r="CC3" s="21"/>
      <c r="CD3" s="18"/>
      <c r="CE3" s="22"/>
      <c r="CF3" s="91" t="s">
        <v>17</v>
      </c>
      <c r="CG3" s="91"/>
      <c r="CH3" s="91"/>
      <c r="CI3" s="21"/>
    </row>
    <row r="4" spans="1:87" ht="19.5" customHeight="1" thickBot="1">
      <c r="A4" s="31"/>
      <c r="B4" s="33" t="s">
        <v>18</v>
      </c>
      <c r="C4" s="34" t="s">
        <v>19</v>
      </c>
      <c r="D4" s="34" t="s">
        <v>20</v>
      </c>
      <c r="E4" s="34" t="s">
        <v>21</v>
      </c>
      <c r="F4" s="35" t="s">
        <v>22</v>
      </c>
      <c r="G4" s="33" t="s">
        <v>18</v>
      </c>
      <c r="H4" s="34" t="s">
        <v>19</v>
      </c>
      <c r="I4" s="34" t="s">
        <v>20</v>
      </c>
      <c r="J4" s="34" t="s">
        <v>21</v>
      </c>
      <c r="K4" s="35" t="s">
        <v>22</v>
      </c>
      <c r="L4" s="33" t="s">
        <v>18</v>
      </c>
      <c r="M4" s="34" t="s">
        <v>19</v>
      </c>
      <c r="N4" s="34" t="s">
        <v>20</v>
      </c>
      <c r="O4" s="34" t="s">
        <v>21</v>
      </c>
      <c r="P4" s="35" t="s">
        <v>22</v>
      </c>
      <c r="Q4" s="33" t="s">
        <v>18</v>
      </c>
      <c r="R4" s="34" t="s">
        <v>19</v>
      </c>
      <c r="S4" s="34" t="s">
        <v>20</v>
      </c>
      <c r="T4" s="34" t="s">
        <v>21</v>
      </c>
      <c r="U4" s="35" t="s">
        <v>22</v>
      </c>
      <c r="V4" s="33" t="s">
        <v>18</v>
      </c>
      <c r="W4" s="34" t="s">
        <v>19</v>
      </c>
      <c r="X4" s="34" t="s">
        <v>20</v>
      </c>
      <c r="Y4" s="34" t="s">
        <v>21</v>
      </c>
      <c r="Z4" s="35" t="s">
        <v>22</v>
      </c>
      <c r="AA4" s="33" t="s">
        <v>18</v>
      </c>
      <c r="AB4" s="34" t="s">
        <v>19</v>
      </c>
      <c r="AC4" s="34" t="s">
        <v>20</v>
      </c>
      <c r="AD4" s="34" t="s">
        <v>21</v>
      </c>
      <c r="AE4" s="35" t="s">
        <v>22</v>
      </c>
      <c r="AF4" s="33" t="s">
        <v>18</v>
      </c>
      <c r="AG4" s="34" t="s">
        <v>19</v>
      </c>
      <c r="AH4" s="34" t="s">
        <v>20</v>
      </c>
      <c r="AI4" s="34" t="s">
        <v>21</v>
      </c>
      <c r="AJ4" s="35" t="s">
        <v>22</v>
      </c>
      <c r="AK4" s="33" t="s">
        <v>18</v>
      </c>
      <c r="AL4" s="34" t="s">
        <v>19</v>
      </c>
      <c r="AM4" s="34" t="s">
        <v>20</v>
      </c>
      <c r="AN4" s="34" t="s">
        <v>21</v>
      </c>
      <c r="AO4" s="35" t="s">
        <v>22</v>
      </c>
      <c r="AP4" s="33" t="s">
        <v>18</v>
      </c>
      <c r="AQ4" s="34" t="s">
        <v>19</v>
      </c>
      <c r="AR4" s="34" t="s">
        <v>20</v>
      </c>
      <c r="AS4" s="34" t="s">
        <v>21</v>
      </c>
      <c r="AT4" s="35" t="s">
        <v>22</v>
      </c>
      <c r="AU4" s="33" t="s">
        <v>18</v>
      </c>
      <c r="AV4" s="34" t="s">
        <v>19</v>
      </c>
      <c r="AW4" s="34" t="s">
        <v>20</v>
      </c>
      <c r="AX4" s="34" t="s">
        <v>21</v>
      </c>
      <c r="AY4" s="35" t="s">
        <v>22</v>
      </c>
      <c r="AZ4" s="33" t="s">
        <v>18</v>
      </c>
      <c r="BA4" s="34" t="s">
        <v>19</v>
      </c>
      <c r="BB4" s="34" t="s">
        <v>20</v>
      </c>
      <c r="BC4" s="34" t="s">
        <v>21</v>
      </c>
      <c r="BD4" s="35" t="s">
        <v>22</v>
      </c>
      <c r="BE4" s="33" t="s">
        <v>18</v>
      </c>
      <c r="BF4" s="34" t="s">
        <v>19</v>
      </c>
      <c r="BG4" s="34" t="s">
        <v>20</v>
      </c>
      <c r="BH4" s="34" t="s">
        <v>21</v>
      </c>
      <c r="BI4" s="35" t="s">
        <v>22</v>
      </c>
      <c r="BJ4" s="33" t="s">
        <v>18</v>
      </c>
      <c r="BK4" s="34" t="s">
        <v>19</v>
      </c>
      <c r="BL4" s="34" t="s">
        <v>20</v>
      </c>
      <c r="BM4" s="34" t="s">
        <v>21</v>
      </c>
      <c r="BN4" s="35" t="s">
        <v>22</v>
      </c>
      <c r="BO4" s="33" t="s">
        <v>18</v>
      </c>
      <c r="BP4" s="34" t="s">
        <v>19</v>
      </c>
      <c r="BQ4" s="34" t="s">
        <v>20</v>
      </c>
      <c r="BR4" s="34" t="s">
        <v>21</v>
      </c>
      <c r="BS4" s="35" t="s">
        <v>22</v>
      </c>
      <c r="BT4" s="33" t="s">
        <v>18</v>
      </c>
      <c r="BU4" s="34" t="s">
        <v>19</v>
      </c>
      <c r="BV4" s="34" t="s">
        <v>20</v>
      </c>
      <c r="BW4" s="34" t="s">
        <v>21</v>
      </c>
      <c r="BX4" s="35" t="s">
        <v>22</v>
      </c>
      <c r="BY4" s="33" t="s">
        <v>18</v>
      </c>
      <c r="BZ4" s="34" t="s">
        <v>19</v>
      </c>
      <c r="CA4" s="34" t="s">
        <v>20</v>
      </c>
      <c r="CB4" s="34" t="s">
        <v>21</v>
      </c>
      <c r="CC4" s="35" t="s">
        <v>22</v>
      </c>
      <c r="CD4" s="32"/>
      <c r="CE4" s="33" t="s">
        <v>18</v>
      </c>
      <c r="CF4" s="34" t="s">
        <v>19</v>
      </c>
      <c r="CG4" s="34" t="s">
        <v>20</v>
      </c>
      <c r="CH4" s="34" t="s">
        <v>21</v>
      </c>
      <c r="CI4" s="35" t="s">
        <v>22</v>
      </c>
    </row>
    <row r="5" spans="1:122" s="78" customFormat="1" ht="36" customHeight="1">
      <c r="A5" s="53" t="s">
        <v>23</v>
      </c>
      <c r="B5" s="54">
        <v>11</v>
      </c>
      <c r="C5" s="55">
        <v>1848</v>
      </c>
      <c r="D5" s="56">
        <f aca="true" t="shared" si="0" ref="D5:D22">ROUND(C5/B5,0)</f>
        <v>168</v>
      </c>
      <c r="E5" s="55">
        <v>179</v>
      </c>
      <c r="F5" s="57">
        <v>138</v>
      </c>
      <c r="G5" s="54">
        <v>16</v>
      </c>
      <c r="H5" s="55">
        <v>36190</v>
      </c>
      <c r="I5" s="56">
        <f aca="true" t="shared" si="1" ref="I5:I22">ROUND(H5/G5,0)</f>
        <v>2262</v>
      </c>
      <c r="J5" s="55">
        <v>2630</v>
      </c>
      <c r="K5" s="57">
        <v>1980</v>
      </c>
      <c r="L5" s="54">
        <v>15</v>
      </c>
      <c r="M5" s="55">
        <v>4490</v>
      </c>
      <c r="N5" s="56">
        <f aca="true" t="shared" si="2" ref="N5:N22">ROUND(M5/L5,0)</f>
        <v>299</v>
      </c>
      <c r="O5" s="55">
        <v>417</v>
      </c>
      <c r="P5" s="57">
        <v>179</v>
      </c>
      <c r="Q5" s="54">
        <v>16</v>
      </c>
      <c r="R5" s="55">
        <v>3974</v>
      </c>
      <c r="S5" s="56">
        <f aca="true" t="shared" si="3" ref="S5:S22">ROUND(R5/Q5,0)</f>
        <v>248</v>
      </c>
      <c r="T5" s="55">
        <v>294</v>
      </c>
      <c r="U5" s="57">
        <v>168</v>
      </c>
      <c r="V5" s="54">
        <v>18</v>
      </c>
      <c r="W5" s="55">
        <v>3701</v>
      </c>
      <c r="X5" s="56">
        <f aca="true" t="shared" si="4" ref="X5:X22">ROUND(W5/V5,0)</f>
        <v>206</v>
      </c>
      <c r="Y5" s="55">
        <v>288</v>
      </c>
      <c r="Z5" s="57">
        <v>158</v>
      </c>
      <c r="AA5" s="54">
        <v>17</v>
      </c>
      <c r="AB5" s="55">
        <v>4176</v>
      </c>
      <c r="AC5" s="56">
        <f aca="true" t="shared" si="5" ref="AC5:AC22">ROUND(AB5/AA5,0)</f>
        <v>246</v>
      </c>
      <c r="AD5" s="55">
        <v>336</v>
      </c>
      <c r="AE5" s="57">
        <v>198</v>
      </c>
      <c r="AF5" s="54">
        <v>12</v>
      </c>
      <c r="AG5" s="55">
        <v>4753</v>
      </c>
      <c r="AH5" s="56">
        <f aca="true" t="shared" si="6" ref="AH5:AH22">ROUND(AG5/AF5,0)</f>
        <v>396</v>
      </c>
      <c r="AI5" s="55">
        <v>522</v>
      </c>
      <c r="AJ5" s="57">
        <v>278</v>
      </c>
      <c r="AK5" s="54">
        <v>17</v>
      </c>
      <c r="AL5" s="55">
        <v>4347</v>
      </c>
      <c r="AM5" s="56">
        <f aca="true" t="shared" si="7" ref="AM5:AM22">ROUND(AL5/AK5,0)</f>
        <v>256</v>
      </c>
      <c r="AN5" s="55">
        <v>345</v>
      </c>
      <c r="AO5" s="57">
        <v>198</v>
      </c>
      <c r="AP5" s="54">
        <v>15</v>
      </c>
      <c r="AQ5" s="55">
        <v>2883</v>
      </c>
      <c r="AR5" s="56">
        <f aca="true" t="shared" si="8" ref="AR5:AR22">ROUND(AQ5/AP5,0)</f>
        <v>192</v>
      </c>
      <c r="AS5" s="55">
        <v>260</v>
      </c>
      <c r="AT5" s="57">
        <v>138</v>
      </c>
      <c r="AU5" s="54">
        <v>19</v>
      </c>
      <c r="AV5" s="55">
        <v>3998</v>
      </c>
      <c r="AW5" s="56">
        <f aca="true" t="shared" si="9" ref="AW5:AW22">ROUND(AV5/AU5,0)</f>
        <v>210</v>
      </c>
      <c r="AX5" s="55">
        <v>260</v>
      </c>
      <c r="AY5" s="57">
        <v>178</v>
      </c>
      <c r="AZ5" s="54">
        <v>8</v>
      </c>
      <c r="BA5" s="55">
        <v>1120</v>
      </c>
      <c r="BB5" s="56">
        <f aca="true" t="shared" si="10" ref="BB5:BB22">ROUND(BA5/AZ5,0)</f>
        <v>140</v>
      </c>
      <c r="BC5" s="55">
        <v>188</v>
      </c>
      <c r="BD5" s="57">
        <v>108</v>
      </c>
      <c r="BE5" s="54">
        <v>17</v>
      </c>
      <c r="BF5" s="55">
        <v>3323</v>
      </c>
      <c r="BG5" s="56">
        <f aca="true" t="shared" si="11" ref="BG5:BG22">ROUND(BF5/BE5,0)</f>
        <v>195</v>
      </c>
      <c r="BH5" s="55">
        <v>220</v>
      </c>
      <c r="BI5" s="57">
        <v>163</v>
      </c>
      <c r="BJ5" s="54">
        <v>13</v>
      </c>
      <c r="BK5" s="55">
        <v>2078</v>
      </c>
      <c r="BL5" s="56">
        <f aca="true" t="shared" si="12" ref="BL5:BL22">ROUND(BK5/BJ5,0)</f>
        <v>160</v>
      </c>
      <c r="BM5" s="55">
        <v>220</v>
      </c>
      <c r="BN5" s="57">
        <v>128</v>
      </c>
      <c r="BO5" s="54">
        <v>16</v>
      </c>
      <c r="BP5" s="55">
        <v>5903</v>
      </c>
      <c r="BQ5" s="56">
        <f aca="true" t="shared" si="13" ref="BQ5:BQ22">ROUND(BP5/BO5,0)</f>
        <v>369</v>
      </c>
      <c r="BR5" s="55">
        <v>498</v>
      </c>
      <c r="BS5" s="57">
        <v>278</v>
      </c>
      <c r="BT5" s="54">
        <v>11</v>
      </c>
      <c r="BU5" s="55">
        <v>3552</v>
      </c>
      <c r="BV5" s="56">
        <f aca="true" t="shared" si="14" ref="BV5:BV22">ROUND(BU5/BT5,0)</f>
        <v>323</v>
      </c>
      <c r="BW5" s="55">
        <v>400</v>
      </c>
      <c r="BX5" s="57">
        <v>228</v>
      </c>
      <c r="BY5" s="54">
        <v>9</v>
      </c>
      <c r="BZ5" s="55">
        <v>1187</v>
      </c>
      <c r="CA5" s="56">
        <f aca="true" t="shared" si="15" ref="CA5:CA22">ROUND(BZ5/BY5,0)</f>
        <v>132</v>
      </c>
      <c r="CB5" s="55">
        <v>138</v>
      </c>
      <c r="CC5" s="57">
        <v>128</v>
      </c>
      <c r="CD5" s="58"/>
      <c r="CE5" s="54"/>
      <c r="CF5" s="55"/>
      <c r="CG5" s="56">
        <f>IF(CF5=CE5,"",ROUND(CF5/CE5,0))</f>
      </c>
      <c r="CH5" s="55"/>
      <c r="CI5" s="57"/>
      <c r="CK5" s="97">
        <f>E5-D5</f>
        <v>11</v>
      </c>
      <c r="CL5" s="97">
        <f>D5-F5</f>
        <v>30</v>
      </c>
      <c r="CM5" s="97">
        <f aca="true" t="shared" si="16" ref="CM5:CM22">J5-I5</f>
        <v>368</v>
      </c>
      <c r="CN5" s="97">
        <f aca="true" t="shared" si="17" ref="CN5:CN22">I5-K5</f>
        <v>282</v>
      </c>
      <c r="CO5" s="97">
        <f aca="true" t="shared" si="18" ref="CO5:CO22">O5-N5</f>
        <v>118</v>
      </c>
      <c r="CP5" s="97">
        <f aca="true" t="shared" si="19" ref="CP5:CP22">N5-P5</f>
        <v>120</v>
      </c>
      <c r="CQ5" s="97">
        <f>T5-S5</f>
        <v>46</v>
      </c>
      <c r="CR5" s="97">
        <f>S5-U5</f>
        <v>80</v>
      </c>
      <c r="CS5" s="97">
        <f>Y5-X5</f>
        <v>82</v>
      </c>
      <c r="CT5" s="97">
        <f>X5-Z5</f>
        <v>48</v>
      </c>
      <c r="CU5" s="97">
        <f>AD5-AC5</f>
        <v>90</v>
      </c>
      <c r="CV5" s="97">
        <f>AC5-AE5</f>
        <v>48</v>
      </c>
      <c r="CW5" s="97">
        <f>AI5-AH5</f>
        <v>126</v>
      </c>
      <c r="CX5" s="97">
        <f aca="true" t="shared" si="20" ref="CX5:CX26">AH5-AJ5</f>
        <v>118</v>
      </c>
      <c r="CY5" s="97">
        <f>AN5-AM5</f>
        <v>89</v>
      </c>
      <c r="CZ5" s="97">
        <f>AM5-AO5</f>
        <v>58</v>
      </c>
      <c r="DA5" s="97">
        <f aca="true" t="shared" si="21" ref="DA5:DA22">AS5-AR5</f>
        <v>68</v>
      </c>
      <c r="DB5" s="97">
        <f aca="true" t="shared" si="22" ref="DB5:DB22">AR5-AT5</f>
        <v>54</v>
      </c>
      <c r="DC5" s="97">
        <f>AX5-AW5</f>
        <v>50</v>
      </c>
      <c r="DD5" s="97">
        <f>AW5-AY5</f>
        <v>32</v>
      </c>
      <c r="DE5" s="97">
        <f aca="true" t="shared" si="23" ref="DE5:DE26">BC5-BB5</f>
        <v>48</v>
      </c>
      <c r="DF5" s="97">
        <f aca="true" t="shared" si="24" ref="DF5:DF26">BB5-BD5</f>
        <v>32</v>
      </c>
      <c r="DG5" s="97">
        <f aca="true" t="shared" si="25" ref="DG5:DG25">BH5-BG5</f>
        <v>25</v>
      </c>
      <c r="DH5" s="97">
        <f aca="true" t="shared" si="26" ref="DH5:DH25">BG5-BI5</f>
        <v>32</v>
      </c>
      <c r="DI5" s="97">
        <f aca="true" t="shared" si="27" ref="DI5:DI25">BM5-BL5</f>
        <v>60</v>
      </c>
      <c r="DJ5" s="97">
        <f aca="true" t="shared" si="28" ref="DJ5:DJ25">BL5-BN5</f>
        <v>32</v>
      </c>
      <c r="DK5" s="97">
        <f aca="true" t="shared" si="29" ref="DK5:DK25">BR5-BQ5</f>
        <v>129</v>
      </c>
      <c r="DL5" s="97">
        <f aca="true" t="shared" si="30" ref="DL5:DL25">BQ5-BS5</f>
        <v>91</v>
      </c>
      <c r="DM5" s="97">
        <f aca="true" t="shared" si="31" ref="DM5:DM25">BW5-BV5</f>
        <v>77</v>
      </c>
      <c r="DN5" s="97">
        <f aca="true" t="shared" si="32" ref="DN5:DN25">BV5-BX5</f>
        <v>95</v>
      </c>
      <c r="DO5" s="97">
        <f aca="true" t="shared" si="33" ref="DO5:DO25">CB5-CA5</f>
        <v>6</v>
      </c>
      <c r="DP5" s="97">
        <f aca="true" t="shared" si="34" ref="DP5:DP25">CA5-CC5</f>
        <v>4</v>
      </c>
      <c r="DQ5" s="97" t="e">
        <f aca="true" t="shared" si="35" ref="DQ5:DQ25">CG5-CF5</f>
        <v>#VALUE!</v>
      </c>
      <c r="DR5" s="97">
        <f aca="true" t="shared" si="36" ref="DR5:DR25">CF5-CH5</f>
        <v>0</v>
      </c>
    </row>
    <row r="6" spans="1:122" s="78" customFormat="1" ht="36" customHeight="1">
      <c r="A6" s="59" t="s">
        <v>24</v>
      </c>
      <c r="B6" s="60">
        <v>10</v>
      </c>
      <c r="C6" s="61">
        <v>1692</v>
      </c>
      <c r="D6" s="62">
        <f t="shared" si="0"/>
        <v>169</v>
      </c>
      <c r="E6" s="61">
        <v>179</v>
      </c>
      <c r="F6" s="63">
        <v>148</v>
      </c>
      <c r="G6" s="60">
        <v>10</v>
      </c>
      <c r="H6" s="61">
        <v>26409</v>
      </c>
      <c r="I6" s="62">
        <f t="shared" si="1"/>
        <v>2641</v>
      </c>
      <c r="J6" s="61">
        <v>3200</v>
      </c>
      <c r="K6" s="63">
        <v>1980</v>
      </c>
      <c r="L6" s="60">
        <v>6</v>
      </c>
      <c r="M6" s="61">
        <v>1785</v>
      </c>
      <c r="N6" s="62">
        <f t="shared" si="2"/>
        <v>298</v>
      </c>
      <c r="O6" s="61">
        <v>418</v>
      </c>
      <c r="P6" s="63">
        <v>198</v>
      </c>
      <c r="Q6" s="60">
        <v>9</v>
      </c>
      <c r="R6" s="61">
        <v>2304</v>
      </c>
      <c r="S6" s="62">
        <f t="shared" si="3"/>
        <v>256</v>
      </c>
      <c r="T6" s="61">
        <v>298</v>
      </c>
      <c r="U6" s="63">
        <v>141</v>
      </c>
      <c r="V6" s="60">
        <v>10</v>
      </c>
      <c r="W6" s="61">
        <v>1963</v>
      </c>
      <c r="X6" s="62">
        <f t="shared" si="4"/>
        <v>196</v>
      </c>
      <c r="Y6" s="61">
        <v>242</v>
      </c>
      <c r="Z6" s="63">
        <v>163</v>
      </c>
      <c r="AA6" s="60">
        <v>10</v>
      </c>
      <c r="AB6" s="61">
        <v>2714</v>
      </c>
      <c r="AC6" s="62">
        <f t="shared" si="5"/>
        <v>271</v>
      </c>
      <c r="AD6" s="61">
        <v>346</v>
      </c>
      <c r="AE6" s="63">
        <v>208</v>
      </c>
      <c r="AF6" s="60">
        <v>8</v>
      </c>
      <c r="AG6" s="61">
        <v>3863</v>
      </c>
      <c r="AH6" s="62">
        <f t="shared" si="6"/>
        <v>483</v>
      </c>
      <c r="AI6" s="61">
        <v>609</v>
      </c>
      <c r="AJ6" s="63">
        <v>390</v>
      </c>
      <c r="AK6" s="60">
        <v>9</v>
      </c>
      <c r="AL6" s="61">
        <v>2638</v>
      </c>
      <c r="AM6" s="62">
        <f t="shared" si="7"/>
        <v>293</v>
      </c>
      <c r="AN6" s="61">
        <v>362</v>
      </c>
      <c r="AO6" s="63">
        <v>198</v>
      </c>
      <c r="AP6" s="60">
        <v>8</v>
      </c>
      <c r="AQ6" s="61">
        <v>1674</v>
      </c>
      <c r="AR6" s="62">
        <f t="shared" si="8"/>
        <v>209</v>
      </c>
      <c r="AS6" s="61">
        <v>263</v>
      </c>
      <c r="AT6" s="63">
        <v>138</v>
      </c>
      <c r="AU6" s="60">
        <v>10</v>
      </c>
      <c r="AV6" s="61">
        <v>2110</v>
      </c>
      <c r="AW6" s="62">
        <f t="shared" si="9"/>
        <v>211</v>
      </c>
      <c r="AX6" s="61">
        <v>270</v>
      </c>
      <c r="AY6" s="63">
        <v>155</v>
      </c>
      <c r="AZ6" s="60">
        <v>8</v>
      </c>
      <c r="BA6" s="61">
        <v>1210</v>
      </c>
      <c r="BB6" s="62">
        <f t="shared" si="10"/>
        <v>151</v>
      </c>
      <c r="BC6" s="61">
        <v>180</v>
      </c>
      <c r="BD6" s="63">
        <v>118</v>
      </c>
      <c r="BE6" s="60">
        <v>9</v>
      </c>
      <c r="BF6" s="61">
        <v>1801</v>
      </c>
      <c r="BG6" s="62">
        <f t="shared" si="11"/>
        <v>200</v>
      </c>
      <c r="BH6" s="61">
        <v>230</v>
      </c>
      <c r="BI6" s="63">
        <v>170</v>
      </c>
      <c r="BJ6" s="60">
        <v>10</v>
      </c>
      <c r="BK6" s="61">
        <v>1727</v>
      </c>
      <c r="BL6" s="62">
        <f t="shared" si="12"/>
        <v>173</v>
      </c>
      <c r="BM6" s="61">
        <v>210</v>
      </c>
      <c r="BN6" s="63">
        <v>134</v>
      </c>
      <c r="BO6" s="60">
        <v>9</v>
      </c>
      <c r="BP6" s="61">
        <v>3526</v>
      </c>
      <c r="BQ6" s="62">
        <f t="shared" si="13"/>
        <v>392</v>
      </c>
      <c r="BR6" s="61">
        <v>498</v>
      </c>
      <c r="BS6" s="63">
        <v>298</v>
      </c>
      <c r="BT6" s="60">
        <v>9</v>
      </c>
      <c r="BU6" s="61">
        <v>3739</v>
      </c>
      <c r="BV6" s="62">
        <f t="shared" si="14"/>
        <v>415</v>
      </c>
      <c r="BW6" s="61">
        <v>525</v>
      </c>
      <c r="BX6" s="63">
        <v>278</v>
      </c>
      <c r="BY6" s="60">
        <v>10</v>
      </c>
      <c r="BZ6" s="61">
        <v>1426</v>
      </c>
      <c r="CA6" s="62">
        <f t="shared" si="15"/>
        <v>143</v>
      </c>
      <c r="CB6" s="61">
        <v>147</v>
      </c>
      <c r="CC6" s="63">
        <v>139</v>
      </c>
      <c r="CD6" s="58"/>
      <c r="CE6" s="60"/>
      <c r="CF6" s="61"/>
      <c r="CG6" s="62">
        <f aca="true" t="shared" si="37" ref="CG6:CG22">IF(CF6=CE6,"",ROUND(CF6/CE6,0))</f>
      </c>
      <c r="CH6" s="61"/>
      <c r="CI6" s="63"/>
      <c r="CK6" s="97">
        <f aca="true" t="shared" si="38" ref="CK6:CK26">E6-D6</f>
        <v>10</v>
      </c>
      <c r="CL6" s="97">
        <f aca="true" t="shared" si="39" ref="CL6:CL26">D6-F6</f>
        <v>21</v>
      </c>
      <c r="CM6" s="97">
        <f t="shared" si="16"/>
        <v>559</v>
      </c>
      <c r="CN6" s="97">
        <f t="shared" si="17"/>
        <v>661</v>
      </c>
      <c r="CO6" s="97">
        <f t="shared" si="18"/>
        <v>120</v>
      </c>
      <c r="CP6" s="97">
        <f t="shared" si="19"/>
        <v>100</v>
      </c>
      <c r="CQ6" s="97">
        <f aca="true" t="shared" si="40" ref="CQ6:CQ26">T6-S6</f>
        <v>42</v>
      </c>
      <c r="CR6" s="97">
        <f aca="true" t="shared" si="41" ref="CR6:CR26">S6-U6</f>
        <v>115</v>
      </c>
      <c r="CS6" s="97">
        <f aca="true" t="shared" si="42" ref="CS6:CS26">Y6-X6</f>
        <v>46</v>
      </c>
      <c r="CT6" s="97">
        <f aca="true" t="shared" si="43" ref="CT6:CT26">X6-Z6</f>
        <v>33</v>
      </c>
      <c r="CU6" s="97">
        <f>AD6-AC6</f>
        <v>75</v>
      </c>
      <c r="CV6" s="97">
        <f>AC6-AE6</f>
        <v>63</v>
      </c>
      <c r="CW6" s="97">
        <f aca="true" t="shared" si="44" ref="CW6:CW26">AI6-AH6</f>
        <v>126</v>
      </c>
      <c r="CX6" s="97">
        <f t="shared" si="20"/>
        <v>93</v>
      </c>
      <c r="CY6" s="97">
        <f aca="true" t="shared" si="45" ref="CY6:CY26">AN6-AM6</f>
        <v>69</v>
      </c>
      <c r="CZ6" s="97">
        <f aca="true" t="shared" si="46" ref="CZ6:CZ26">AM6-AO6</f>
        <v>95</v>
      </c>
      <c r="DA6" s="97">
        <f t="shared" si="21"/>
        <v>54</v>
      </c>
      <c r="DB6" s="97">
        <f t="shared" si="22"/>
        <v>71</v>
      </c>
      <c r="DC6" s="97">
        <f>AX6-AW6</f>
        <v>59</v>
      </c>
      <c r="DD6" s="97">
        <f aca="true" t="shared" si="47" ref="DD6:DD26">AW6-AY6</f>
        <v>56</v>
      </c>
      <c r="DE6" s="97">
        <f t="shared" si="23"/>
        <v>29</v>
      </c>
      <c r="DF6" s="97">
        <f t="shared" si="24"/>
        <v>33</v>
      </c>
      <c r="DG6" s="97">
        <f t="shared" si="25"/>
        <v>30</v>
      </c>
      <c r="DH6" s="97">
        <f t="shared" si="26"/>
        <v>30</v>
      </c>
      <c r="DI6" s="97">
        <f t="shared" si="27"/>
        <v>37</v>
      </c>
      <c r="DJ6" s="97">
        <f t="shared" si="28"/>
        <v>39</v>
      </c>
      <c r="DK6" s="97">
        <f t="shared" si="29"/>
        <v>106</v>
      </c>
      <c r="DL6" s="97">
        <f t="shared" si="30"/>
        <v>94</v>
      </c>
      <c r="DM6" s="97">
        <f t="shared" si="31"/>
        <v>110</v>
      </c>
      <c r="DN6" s="97">
        <f t="shared" si="32"/>
        <v>137</v>
      </c>
      <c r="DO6" s="97">
        <f t="shared" si="33"/>
        <v>4</v>
      </c>
      <c r="DP6" s="97">
        <f t="shared" si="34"/>
        <v>4</v>
      </c>
      <c r="DQ6" s="97" t="e">
        <f t="shared" si="35"/>
        <v>#VALUE!</v>
      </c>
      <c r="DR6" s="97">
        <f t="shared" si="36"/>
        <v>0</v>
      </c>
    </row>
    <row r="7" spans="1:122" s="78" customFormat="1" ht="36" customHeight="1">
      <c r="A7" s="59" t="s">
        <v>25</v>
      </c>
      <c r="B7" s="60">
        <v>8</v>
      </c>
      <c r="C7" s="61">
        <v>1251</v>
      </c>
      <c r="D7" s="62">
        <f t="shared" si="0"/>
        <v>156</v>
      </c>
      <c r="E7" s="61">
        <v>178</v>
      </c>
      <c r="F7" s="63">
        <v>118</v>
      </c>
      <c r="G7" s="60">
        <v>10</v>
      </c>
      <c r="H7" s="61">
        <v>21320</v>
      </c>
      <c r="I7" s="62">
        <f t="shared" si="1"/>
        <v>2132</v>
      </c>
      <c r="J7" s="61">
        <v>2420</v>
      </c>
      <c r="K7" s="63">
        <v>1980</v>
      </c>
      <c r="L7" s="60">
        <v>10</v>
      </c>
      <c r="M7" s="61">
        <v>2785</v>
      </c>
      <c r="N7" s="62">
        <f t="shared" si="2"/>
        <v>279</v>
      </c>
      <c r="O7" s="61">
        <v>449</v>
      </c>
      <c r="P7" s="63">
        <v>198</v>
      </c>
      <c r="Q7" s="60">
        <v>9</v>
      </c>
      <c r="R7" s="61">
        <v>2168</v>
      </c>
      <c r="S7" s="62">
        <f t="shared" si="3"/>
        <v>241</v>
      </c>
      <c r="T7" s="61">
        <v>288</v>
      </c>
      <c r="U7" s="63">
        <v>178</v>
      </c>
      <c r="V7" s="60">
        <v>10</v>
      </c>
      <c r="W7" s="61">
        <v>1870</v>
      </c>
      <c r="X7" s="62">
        <f t="shared" si="4"/>
        <v>187</v>
      </c>
      <c r="Y7" s="61">
        <v>228</v>
      </c>
      <c r="Z7" s="63">
        <v>139</v>
      </c>
      <c r="AA7" s="60">
        <v>9</v>
      </c>
      <c r="AB7" s="61">
        <v>2414</v>
      </c>
      <c r="AC7" s="62">
        <f t="shared" si="5"/>
        <v>268</v>
      </c>
      <c r="AD7" s="61">
        <v>313</v>
      </c>
      <c r="AE7" s="63">
        <v>197</v>
      </c>
      <c r="AF7" s="60">
        <v>8</v>
      </c>
      <c r="AG7" s="61">
        <v>2818</v>
      </c>
      <c r="AH7" s="62">
        <f t="shared" si="6"/>
        <v>352</v>
      </c>
      <c r="AI7" s="61">
        <v>522</v>
      </c>
      <c r="AJ7" s="63">
        <v>249</v>
      </c>
      <c r="AK7" s="60">
        <v>8</v>
      </c>
      <c r="AL7" s="61">
        <v>2057</v>
      </c>
      <c r="AM7" s="62">
        <f t="shared" si="7"/>
        <v>257</v>
      </c>
      <c r="AN7" s="61">
        <v>365</v>
      </c>
      <c r="AO7" s="63">
        <v>197</v>
      </c>
      <c r="AP7" s="60">
        <v>8</v>
      </c>
      <c r="AQ7" s="61">
        <v>1671</v>
      </c>
      <c r="AR7" s="62">
        <f t="shared" si="8"/>
        <v>209</v>
      </c>
      <c r="AS7" s="61">
        <v>298</v>
      </c>
      <c r="AT7" s="63">
        <v>165</v>
      </c>
      <c r="AU7" s="60">
        <v>9</v>
      </c>
      <c r="AV7" s="61">
        <v>1782</v>
      </c>
      <c r="AW7" s="62">
        <f t="shared" si="9"/>
        <v>198</v>
      </c>
      <c r="AX7" s="61">
        <v>239</v>
      </c>
      <c r="AY7" s="63">
        <v>168</v>
      </c>
      <c r="AZ7" s="60">
        <v>9</v>
      </c>
      <c r="BA7" s="61">
        <v>1331</v>
      </c>
      <c r="BB7" s="62">
        <f t="shared" si="10"/>
        <v>148</v>
      </c>
      <c r="BC7" s="61">
        <v>188</v>
      </c>
      <c r="BD7" s="63">
        <v>125</v>
      </c>
      <c r="BE7" s="60">
        <v>10</v>
      </c>
      <c r="BF7" s="61">
        <v>1840</v>
      </c>
      <c r="BG7" s="62">
        <f t="shared" si="11"/>
        <v>184</v>
      </c>
      <c r="BH7" s="61">
        <v>198</v>
      </c>
      <c r="BI7" s="63">
        <v>155</v>
      </c>
      <c r="BJ7" s="60">
        <v>10</v>
      </c>
      <c r="BK7" s="61">
        <v>1779</v>
      </c>
      <c r="BL7" s="62">
        <f t="shared" si="12"/>
        <v>178</v>
      </c>
      <c r="BM7" s="61">
        <v>286</v>
      </c>
      <c r="BN7" s="63">
        <v>105</v>
      </c>
      <c r="BO7" s="60">
        <v>9</v>
      </c>
      <c r="BP7" s="61">
        <v>3283</v>
      </c>
      <c r="BQ7" s="62">
        <f t="shared" si="13"/>
        <v>365</v>
      </c>
      <c r="BR7" s="61">
        <v>450</v>
      </c>
      <c r="BS7" s="63">
        <v>138</v>
      </c>
      <c r="BT7" s="60">
        <v>8</v>
      </c>
      <c r="BU7" s="61">
        <v>2763</v>
      </c>
      <c r="BV7" s="62">
        <f t="shared" si="14"/>
        <v>345</v>
      </c>
      <c r="BW7" s="61">
        <v>470</v>
      </c>
      <c r="BX7" s="63">
        <v>238</v>
      </c>
      <c r="BY7" s="60">
        <v>10</v>
      </c>
      <c r="BZ7" s="61">
        <v>1278</v>
      </c>
      <c r="CA7" s="62">
        <f t="shared" si="15"/>
        <v>128</v>
      </c>
      <c r="CB7" s="61">
        <v>131</v>
      </c>
      <c r="CC7" s="63">
        <v>122</v>
      </c>
      <c r="CD7" s="58"/>
      <c r="CE7" s="60"/>
      <c r="CF7" s="61"/>
      <c r="CG7" s="62">
        <f t="shared" si="37"/>
      </c>
      <c r="CH7" s="61"/>
      <c r="CI7" s="63"/>
      <c r="CK7" s="97">
        <f t="shared" si="38"/>
        <v>22</v>
      </c>
      <c r="CL7" s="97">
        <f t="shared" si="39"/>
        <v>38</v>
      </c>
      <c r="CM7" s="97">
        <f t="shared" si="16"/>
        <v>288</v>
      </c>
      <c r="CN7" s="97">
        <f t="shared" si="17"/>
        <v>152</v>
      </c>
      <c r="CO7" s="97">
        <f t="shared" si="18"/>
        <v>170</v>
      </c>
      <c r="CP7" s="97">
        <f t="shared" si="19"/>
        <v>81</v>
      </c>
      <c r="CQ7" s="97">
        <f t="shared" si="40"/>
        <v>47</v>
      </c>
      <c r="CR7" s="97">
        <f t="shared" si="41"/>
        <v>63</v>
      </c>
      <c r="CS7" s="97">
        <f t="shared" si="42"/>
        <v>41</v>
      </c>
      <c r="CT7" s="97">
        <f t="shared" si="43"/>
        <v>48</v>
      </c>
      <c r="CU7" s="97">
        <f aca="true" t="shared" si="48" ref="CU7:CU26">AD7-AC7</f>
        <v>45</v>
      </c>
      <c r="CV7" s="97">
        <f aca="true" t="shared" si="49" ref="CV7:CV26">AC7-AE7</f>
        <v>71</v>
      </c>
      <c r="CW7" s="97">
        <f t="shared" si="44"/>
        <v>170</v>
      </c>
      <c r="CX7" s="97">
        <f t="shared" si="20"/>
        <v>103</v>
      </c>
      <c r="CY7" s="97">
        <f t="shared" si="45"/>
        <v>108</v>
      </c>
      <c r="CZ7" s="97">
        <f t="shared" si="46"/>
        <v>60</v>
      </c>
      <c r="DA7" s="97">
        <f t="shared" si="21"/>
        <v>89</v>
      </c>
      <c r="DB7" s="97">
        <f t="shared" si="22"/>
        <v>44</v>
      </c>
      <c r="DC7" s="97">
        <f>AX7-AW7</f>
        <v>41</v>
      </c>
      <c r="DD7" s="97">
        <f t="shared" si="47"/>
        <v>30</v>
      </c>
      <c r="DE7" s="97">
        <f t="shared" si="23"/>
        <v>40</v>
      </c>
      <c r="DF7" s="97">
        <f t="shared" si="24"/>
        <v>23</v>
      </c>
      <c r="DG7" s="97">
        <f t="shared" si="25"/>
        <v>14</v>
      </c>
      <c r="DH7" s="97">
        <f t="shared" si="26"/>
        <v>29</v>
      </c>
      <c r="DI7" s="97">
        <f t="shared" si="27"/>
        <v>108</v>
      </c>
      <c r="DJ7" s="97">
        <f t="shared" si="28"/>
        <v>73</v>
      </c>
      <c r="DK7" s="97">
        <f t="shared" si="29"/>
        <v>85</v>
      </c>
      <c r="DL7" s="97">
        <f t="shared" si="30"/>
        <v>227</v>
      </c>
      <c r="DM7" s="97">
        <f t="shared" si="31"/>
        <v>125</v>
      </c>
      <c r="DN7" s="97">
        <f t="shared" si="32"/>
        <v>107</v>
      </c>
      <c r="DO7" s="97">
        <f t="shared" si="33"/>
        <v>3</v>
      </c>
      <c r="DP7" s="97">
        <f t="shared" si="34"/>
        <v>6</v>
      </c>
      <c r="DQ7" s="97" t="e">
        <f t="shared" si="35"/>
        <v>#VALUE!</v>
      </c>
      <c r="DR7" s="97">
        <f t="shared" si="36"/>
        <v>0</v>
      </c>
    </row>
    <row r="8" spans="1:122" s="78" customFormat="1" ht="36" customHeight="1">
      <c r="A8" s="59" t="s">
        <v>26</v>
      </c>
      <c r="B8" s="60">
        <v>14</v>
      </c>
      <c r="C8" s="61">
        <v>2020</v>
      </c>
      <c r="D8" s="62">
        <f t="shared" si="0"/>
        <v>144</v>
      </c>
      <c r="E8" s="61">
        <v>168</v>
      </c>
      <c r="F8" s="63">
        <v>98</v>
      </c>
      <c r="G8" s="60">
        <v>15</v>
      </c>
      <c r="H8" s="61">
        <v>34855</v>
      </c>
      <c r="I8" s="62">
        <f t="shared" si="1"/>
        <v>2324</v>
      </c>
      <c r="J8" s="61">
        <v>3880</v>
      </c>
      <c r="K8" s="63">
        <v>1980</v>
      </c>
      <c r="L8" s="60">
        <v>13</v>
      </c>
      <c r="M8" s="61">
        <v>3632</v>
      </c>
      <c r="N8" s="62">
        <f t="shared" si="2"/>
        <v>279</v>
      </c>
      <c r="O8" s="61">
        <v>449</v>
      </c>
      <c r="P8" s="63">
        <v>198</v>
      </c>
      <c r="Q8" s="60">
        <v>15</v>
      </c>
      <c r="R8" s="61">
        <v>3203</v>
      </c>
      <c r="S8" s="62">
        <f t="shared" si="3"/>
        <v>214</v>
      </c>
      <c r="T8" s="61">
        <v>258</v>
      </c>
      <c r="U8" s="63">
        <v>165</v>
      </c>
      <c r="V8" s="60">
        <v>14</v>
      </c>
      <c r="W8" s="61">
        <v>2510</v>
      </c>
      <c r="X8" s="62">
        <f t="shared" si="4"/>
        <v>179</v>
      </c>
      <c r="Y8" s="61">
        <v>218</v>
      </c>
      <c r="Z8" s="63">
        <v>138</v>
      </c>
      <c r="AA8" s="60">
        <v>14</v>
      </c>
      <c r="AB8" s="61">
        <v>3298</v>
      </c>
      <c r="AC8" s="62">
        <f t="shared" si="5"/>
        <v>236</v>
      </c>
      <c r="AD8" s="61">
        <v>418</v>
      </c>
      <c r="AE8" s="63">
        <v>178</v>
      </c>
      <c r="AF8" s="60">
        <v>15</v>
      </c>
      <c r="AG8" s="61">
        <v>5564</v>
      </c>
      <c r="AH8" s="62">
        <f t="shared" si="6"/>
        <v>371</v>
      </c>
      <c r="AI8" s="61">
        <v>522</v>
      </c>
      <c r="AJ8" s="63">
        <v>198</v>
      </c>
      <c r="AK8" s="60">
        <v>14</v>
      </c>
      <c r="AL8" s="61">
        <v>3503</v>
      </c>
      <c r="AM8" s="62">
        <f t="shared" si="7"/>
        <v>250</v>
      </c>
      <c r="AN8" s="61">
        <v>323</v>
      </c>
      <c r="AO8" s="63">
        <v>175</v>
      </c>
      <c r="AP8" s="60">
        <v>13</v>
      </c>
      <c r="AQ8" s="61">
        <v>2240</v>
      </c>
      <c r="AR8" s="62">
        <f t="shared" si="8"/>
        <v>172</v>
      </c>
      <c r="AS8" s="61">
        <v>207</v>
      </c>
      <c r="AT8" s="63">
        <v>158</v>
      </c>
      <c r="AU8" s="60">
        <v>15</v>
      </c>
      <c r="AV8" s="61">
        <v>2573</v>
      </c>
      <c r="AW8" s="62">
        <f t="shared" si="9"/>
        <v>172</v>
      </c>
      <c r="AX8" s="61">
        <v>198</v>
      </c>
      <c r="AY8" s="63">
        <v>148</v>
      </c>
      <c r="AZ8" s="60">
        <v>10</v>
      </c>
      <c r="BA8" s="61">
        <v>1348</v>
      </c>
      <c r="BB8" s="62">
        <f t="shared" si="10"/>
        <v>135</v>
      </c>
      <c r="BC8" s="61">
        <v>188</v>
      </c>
      <c r="BD8" s="63">
        <v>98</v>
      </c>
      <c r="BE8" s="60">
        <v>15</v>
      </c>
      <c r="BF8" s="61">
        <v>2876</v>
      </c>
      <c r="BG8" s="62">
        <f t="shared" si="11"/>
        <v>192</v>
      </c>
      <c r="BH8" s="61">
        <v>218</v>
      </c>
      <c r="BI8" s="63">
        <v>159</v>
      </c>
      <c r="BJ8" s="60">
        <v>13</v>
      </c>
      <c r="BK8" s="61">
        <v>1899</v>
      </c>
      <c r="BL8" s="62">
        <f t="shared" si="12"/>
        <v>146</v>
      </c>
      <c r="BM8" s="61">
        <v>198</v>
      </c>
      <c r="BN8" s="63">
        <v>118</v>
      </c>
      <c r="BO8" s="60">
        <v>12</v>
      </c>
      <c r="BP8" s="61">
        <v>3895</v>
      </c>
      <c r="BQ8" s="62">
        <f t="shared" si="13"/>
        <v>325</v>
      </c>
      <c r="BR8" s="61">
        <v>398</v>
      </c>
      <c r="BS8" s="63">
        <v>277</v>
      </c>
      <c r="BT8" s="60">
        <v>10</v>
      </c>
      <c r="BU8" s="61">
        <v>3228</v>
      </c>
      <c r="BV8" s="62">
        <f t="shared" si="14"/>
        <v>323</v>
      </c>
      <c r="BW8" s="61">
        <v>398</v>
      </c>
      <c r="BX8" s="63">
        <v>267</v>
      </c>
      <c r="BY8" s="60">
        <v>13</v>
      </c>
      <c r="BZ8" s="61">
        <v>1657</v>
      </c>
      <c r="CA8" s="62">
        <f t="shared" si="15"/>
        <v>127</v>
      </c>
      <c r="CB8" s="61">
        <v>129</v>
      </c>
      <c r="CC8" s="63">
        <v>127</v>
      </c>
      <c r="CD8" s="58"/>
      <c r="CE8" s="60"/>
      <c r="CF8" s="61"/>
      <c r="CG8" s="62">
        <f t="shared" si="37"/>
      </c>
      <c r="CH8" s="61"/>
      <c r="CI8" s="63"/>
      <c r="CK8" s="97">
        <f t="shared" si="38"/>
        <v>24</v>
      </c>
      <c r="CL8" s="97">
        <f t="shared" si="39"/>
        <v>46</v>
      </c>
      <c r="CM8" s="97">
        <f t="shared" si="16"/>
        <v>1556</v>
      </c>
      <c r="CN8" s="97">
        <f t="shared" si="17"/>
        <v>344</v>
      </c>
      <c r="CO8" s="97">
        <f t="shared" si="18"/>
        <v>170</v>
      </c>
      <c r="CP8" s="97">
        <f t="shared" si="19"/>
        <v>81</v>
      </c>
      <c r="CQ8" s="97">
        <f t="shared" si="40"/>
        <v>44</v>
      </c>
      <c r="CR8" s="97">
        <f t="shared" si="41"/>
        <v>49</v>
      </c>
      <c r="CS8" s="97">
        <f t="shared" si="42"/>
        <v>39</v>
      </c>
      <c r="CT8" s="97">
        <f t="shared" si="43"/>
        <v>41</v>
      </c>
      <c r="CU8" s="97">
        <f t="shared" si="48"/>
        <v>182</v>
      </c>
      <c r="CV8" s="97">
        <f t="shared" si="49"/>
        <v>58</v>
      </c>
      <c r="CW8" s="97">
        <f t="shared" si="44"/>
        <v>151</v>
      </c>
      <c r="CX8" s="97">
        <f t="shared" si="20"/>
        <v>173</v>
      </c>
      <c r="CY8" s="97">
        <f t="shared" si="45"/>
        <v>73</v>
      </c>
      <c r="CZ8" s="97">
        <f t="shared" si="46"/>
        <v>75</v>
      </c>
      <c r="DA8" s="97">
        <f t="shared" si="21"/>
        <v>35</v>
      </c>
      <c r="DB8" s="97">
        <f t="shared" si="22"/>
        <v>14</v>
      </c>
      <c r="DC8" s="97">
        <f>AX8-AW8</f>
        <v>26</v>
      </c>
      <c r="DD8" s="97">
        <f t="shared" si="47"/>
        <v>24</v>
      </c>
      <c r="DE8" s="97">
        <f t="shared" si="23"/>
        <v>53</v>
      </c>
      <c r="DF8" s="97">
        <f t="shared" si="24"/>
        <v>37</v>
      </c>
      <c r="DG8" s="97">
        <f t="shared" si="25"/>
        <v>26</v>
      </c>
      <c r="DH8" s="97">
        <f t="shared" si="26"/>
        <v>33</v>
      </c>
      <c r="DI8" s="97">
        <f t="shared" si="27"/>
        <v>52</v>
      </c>
      <c r="DJ8" s="97">
        <f t="shared" si="28"/>
        <v>28</v>
      </c>
      <c r="DK8" s="97">
        <f t="shared" si="29"/>
        <v>73</v>
      </c>
      <c r="DL8" s="97">
        <f t="shared" si="30"/>
        <v>48</v>
      </c>
      <c r="DM8" s="97">
        <f t="shared" si="31"/>
        <v>75</v>
      </c>
      <c r="DN8" s="97">
        <f t="shared" si="32"/>
        <v>56</v>
      </c>
      <c r="DO8" s="97">
        <f t="shared" si="33"/>
        <v>2</v>
      </c>
      <c r="DP8" s="97">
        <f t="shared" si="34"/>
        <v>0</v>
      </c>
      <c r="DQ8" s="97" t="e">
        <f t="shared" si="35"/>
        <v>#VALUE!</v>
      </c>
      <c r="DR8" s="97">
        <f t="shared" si="36"/>
        <v>0</v>
      </c>
    </row>
    <row r="9" spans="1:122" s="78" customFormat="1" ht="36" customHeight="1">
      <c r="A9" s="59" t="s">
        <v>27</v>
      </c>
      <c r="B9" s="60">
        <v>26</v>
      </c>
      <c r="C9" s="61">
        <v>4197</v>
      </c>
      <c r="D9" s="62">
        <f t="shared" si="0"/>
        <v>161</v>
      </c>
      <c r="E9" s="61">
        <v>180</v>
      </c>
      <c r="F9" s="63">
        <v>105</v>
      </c>
      <c r="G9" s="60">
        <v>24</v>
      </c>
      <c r="H9" s="61">
        <v>55976</v>
      </c>
      <c r="I9" s="62">
        <f t="shared" si="1"/>
        <v>2332</v>
      </c>
      <c r="J9" s="61">
        <v>2800</v>
      </c>
      <c r="K9" s="63">
        <v>1680</v>
      </c>
      <c r="L9" s="60">
        <v>26</v>
      </c>
      <c r="M9" s="61">
        <v>8540</v>
      </c>
      <c r="N9" s="62">
        <f t="shared" si="2"/>
        <v>328</v>
      </c>
      <c r="O9" s="61">
        <v>449</v>
      </c>
      <c r="P9" s="63">
        <v>198</v>
      </c>
      <c r="Q9" s="60">
        <v>25</v>
      </c>
      <c r="R9" s="61">
        <v>6060</v>
      </c>
      <c r="S9" s="62">
        <f t="shared" si="3"/>
        <v>242</v>
      </c>
      <c r="T9" s="61">
        <v>285</v>
      </c>
      <c r="U9" s="63">
        <v>150</v>
      </c>
      <c r="V9" s="60">
        <v>29</v>
      </c>
      <c r="W9" s="61">
        <v>5880</v>
      </c>
      <c r="X9" s="62">
        <f t="shared" si="4"/>
        <v>203</v>
      </c>
      <c r="Y9" s="61">
        <v>228</v>
      </c>
      <c r="Z9" s="63">
        <v>128</v>
      </c>
      <c r="AA9" s="60">
        <v>26</v>
      </c>
      <c r="AB9" s="61">
        <v>7724</v>
      </c>
      <c r="AC9" s="62">
        <f>ROUND(AB9/AA9,0)</f>
        <v>297</v>
      </c>
      <c r="AD9" s="61">
        <v>418</v>
      </c>
      <c r="AE9" s="63">
        <v>178</v>
      </c>
      <c r="AF9" s="60">
        <v>24</v>
      </c>
      <c r="AG9" s="61">
        <v>10163</v>
      </c>
      <c r="AH9" s="62">
        <f t="shared" si="6"/>
        <v>423</v>
      </c>
      <c r="AI9" s="61">
        <v>546</v>
      </c>
      <c r="AJ9" s="63">
        <v>198</v>
      </c>
      <c r="AK9" s="60">
        <v>27</v>
      </c>
      <c r="AL9" s="61">
        <v>7348</v>
      </c>
      <c r="AM9" s="62">
        <f t="shared" si="7"/>
        <v>272</v>
      </c>
      <c r="AN9" s="61">
        <v>335</v>
      </c>
      <c r="AO9" s="63">
        <v>188</v>
      </c>
      <c r="AP9" s="60">
        <v>24</v>
      </c>
      <c r="AQ9" s="61">
        <v>4683</v>
      </c>
      <c r="AR9" s="62">
        <f t="shared" si="8"/>
        <v>195</v>
      </c>
      <c r="AS9" s="61">
        <v>260</v>
      </c>
      <c r="AT9" s="63">
        <v>128</v>
      </c>
      <c r="AU9" s="60">
        <v>27</v>
      </c>
      <c r="AV9" s="61">
        <v>5411</v>
      </c>
      <c r="AW9" s="62">
        <f t="shared" si="9"/>
        <v>200</v>
      </c>
      <c r="AX9" s="61">
        <v>288</v>
      </c>
      <c r="AY9" s="63">
        <v>136</v>
      </c>
      <c r="AZ9" s="60">
        <v>22</v>
      </c>
      <c r="BA9" s="61">
        <v>3196</v>
      </c>
      <c r="BB9" s="62">
        <f t="shared" si="10"/>
        <v>145</v>
      </c>
      <c r="BC9" s="61">
        <v>208</v>
      </c>
      <c r="BD9" s="63">
        <v>95</v>
      </c>
      <c r="BE9" s="60">
        <v>26</v>
      </c>
      <c r="BF9" s="61">
        <v>5113</v>
      </c>
      <c r="BG9" s="62">
        <f t="shared" si="11"/>
        <v>197</v>
      </c>
      <c r="BH9" s="61">
        <v>218</v>
      </c>
      <c r="BI9" s="63">
        <v>149</v>
      </c>
      <c r="BJ9" s="60">
        <v>27</v>
      </c>
      <c r="BK9" s="61">
        <v>5249</v>
      </c>
      <c r="BL9" s="62">
        <f t="shared" si="12"/>
        <v>194</v>
      </c>
      <c r="BM9" s="61">
        <v>298</v>
      </c>
      <c r="BN9" s="63">
        <v>127</v>
      </c>
      <c r="BO9" s="60">
        <v>26</v>
      </c>
      <c r="BP9" s="61">
        <v>10468</v>
      </c>
      <c r="BQ9" s="62">
        <f t="shared" si="13"/>
        <v>403</v>
      </c>
      <c r="BR9" s="61">
        <v>498</v>
      </c>
      <c r="BS9" s="63">
        <v>278</v>
      </c>
      <c r="BT9" s="60">
        <v>20</v>
      </c>
      <c r="BU9" s="61">
        <v>7417</v>
      </c>
      <c r="BV9" s="62">
        <f t="shared" si="14"/>
        <v>371</v>
      </c>
      <c r="BW9" s="61">
        <v>448</v>
      </c>
      <c r="BX9" s="63">
        <v>228</v>
      </c>
      <c r="BY9" s="60">
        <v>30</v>
      </c>
      <c r="BZ9" s="61">
        <v>3798</v>
      </c>
      <c r="CA9" s="62">
        <f t="shared" si="15"/>
        <v>127</v>
      </c>
      <c r="CB9" s="61">
        <v>132</v>
      </c>
      <c r="CC9" s="63">
        <v>120</v>
      </c>
      <c r="CD9" s="58"/>
      <c r="CE9" s="60"/>
      <c r="CF9" s="61"/>
      <c r="CG9" s="62">
        <f t="shared" si="37"/>
      </c>
      <c r="CH9" s="61"/>
      <c r="CI9" s="63"/>
      <c r="CK9" s="97">
        <f t="shared" si="38"/>
        <v>19</v>
      </c>
      <c r="CL9" s="97">
        <f t="shared" si="39"/>
        <v>56</v>
      </c>
      <c r="CM9" s="97">
        <f t="shared" si="16"/>
        <v>468</v>
      </c>
      <c r="CN9" s="97">
        <f t="shared" si="17"/>
        <v>652</v>
      </c>
      <c r="CO9" s="97">
        <f t="shared" si="18"/>
        <v>121</v>
      </c>
      <c r="CP9" s="97">
        <f t="shared" si="19"/>
        <v>130</v>
      </c>
      <c r="CQ9" s="97">
        <f t="shared" si="40"/>
        <v>43</v>
      </c>
      <c r="CR9" s="97">
        <f t="shared" si="41"/>
        <v>92</v>
      </c>
      <c r="CS9" s="97">
        <f t="shared" si="42"/>
        <v>25</v>
      </c>
      <c r="CT9" s="97">
        <f t="shared" si="43"/>
        <v>75</v>
      </c>
      <c r="CU9" s="97">
        <f t="shared" si="48"/>
        <v>121</v>
      </c>
      <c r="CV9" s="97">
        <f t="shared" si="49"/>
        <v>119</v>
      </c>
      <c r="CW9" s="97">
        <f t="shared" si="44"/>
        <v>123</v>
      </c>
      <c r="CX9" s="97">
        <f t="shared" si="20"/>
        <v>225</v>
      </c>
      <c r="CY9" s="97">
        <f t="shared" si="45"/>
        <v>63</v>
      </c>
      <c r="CZ9" s="97">
        <f t="shared" si="46"/>
        <v>84</v>
      </c>
      <c r="DA9" s="97">
        <f t="shared" si="21"/>
        <v>65</v>
      </c>
      <c r="DB9" s="97">
        <f t="shared" si="22"/>
        <v>67</v>
      </c>
      <c r="DC9" s="97">
        <f>AX9-AW9</f>
        <v>88</v>
      </c>
      <c r="DD9" s="97">
        <f t="shared" si="47"/>
        <v>64</v>
      </c>
      <c r="DE9" s="97">
        <f t="shared" si="23"/>
        <v>63</v>
      </c>
      <c r="DF9" s="97">
        <f t="shared" si="24"/>
        <v>50</v>
      </c>
      <c r="DG9" s="97">
        <f t="shared" si="25"/>
        <v>21</v>
      </c>
      <c r="DH9" s="97">
        <f t="shared" si="26"/>
        <v>48</v>
      </c>
      <c r="DI9" s="97">
        <f t="shared" si="27"/>
        <v>104</v>
      </c>
      <c r="DJ9" s="97">
        <f t="shared" si="28"/>
        <v>67</v>
      </c>
      <c r="DK9" s="97">
        <f t="shared" si="29"/>
        <v>95</v>
      </c>
      <c r="DL9" s="97">
        <f t="shared" si="30"/>
        <v>125</v>
      </c>
      <c r="DM9" s="97">
        <f t="shared" si="31"/>
        <v>77</v>
      </c>
      <c r="DN9" s="97">
        <f t="shared" si="32"/>
        <v>143</v>
      </c>
      <c r="DO9" s="97">
        <f t="shared" si="33"/>
        <v>5</v>
      </c>
      <c r="DP9" s="97">
        <f t="shared" si="34"/>
        <v>7</v>
      </c>
      <c r="DQ9" s="97" t="e">
        <f t="shared" si="35"/>
        <v>#VALUE!</v>
      </c>
      <c r="DR9" s="97">
        <f t="shared" si="36"/>
        <v>0</v>
      </c>
    </row>
    <row r="10" spans="1:122" s="78" customFormat="1" ht="36" customHeight="1">
      <c r="A10" s="59" t="s">
        <v>28</v>
      </c>
      <c r="B10" s="60">
        <v>20</v>
      </c>
      <c r="C10" s="61">
        <v>3160</v>
      </c>
      <c r="D10" s="62">
        <f t="shared" si="0"/>
        <v>158</v>
      </c>
      <c r="E10" s="61">
        <v>179</v>
      </c>
      <c r="F10" s="63">
        <v>105</v>
      </c>
      <c r="G10" s="60">
        <v>19</v>
      </c>
      <c r="H10" s="61">
        <v>38460</v>
      </c>
      <c r="I10" s="62">
        <f t="shared" si="1"/>
        <v>2024</v>
      </c>
      <c r="J10" s="61">
        <v>2280</v>
      </c>
      <c r="K10" s="63">
        <v>1880</v>
      </c>
      <c r="L10" s="60">
        <v>19</v>
      </c>
      <c r="M10" s="61">
        <v>5025</v>
      </c>
      <c r="N10" s="62">
        <f t="shared" si="2"/>
        <v>264</v>
      </c>
      <c r="O10" s="61">
        <v>452</v>
      </c>
      <c r="P10" s="63">
        <v>198</v>
      </c>
      <c r="Q10" s="60">
        <v>20</v>
      </c>
      <c r="R10" s="61">
        <v>4755</v>
      </c>
      <c r="S10" s="62">
        <f t="shared" si="3"/>
        <v>238</v>
      </c>
      <c r="T10" s="61">
        <v>285</v>
      </c>
      <c r="U10" s="63">
        <v>198</v>
      </c>
      <c r="V10" s="60">
        <v>20</v>
      </c>
      <c r="W10" s="61">
        <v>3733</v>
      </c>
      <c r="X10" s="62">
        <f t="shared" si="4"/>
        <v>187</v>
      </c>
      <c r="Y10" s="61">
        <v>218</v>
      </c>
      <c r="Z10" s="63">
        <v>158</v>
      </c>
      <c r="AA10" s="60">
        <v>20</v>
      </c>
      <c r="AB10" s="61">
        <v>4992</v>
      </c>
      <c r="AC10" s="62">
        <f t="shared" si="5"/>
        <v>250</v>
      </c>
      <c r="AD10" s="61">
        <v>328</v>
      </c>
      <c r="AE10" s="63">
        <v>198</v>
      </c>
      <c r="AF10" s="60">
        <v>18</v>
      </c>
      <c r="AG10" s="61">
        <v>6949</v>
      </c>
      <c r="AH10" s="62">
        <f t="shared" si="6"/>
        <v>386</v>
      </c>
      <c r="AI10" s="61">
        <v>598</v>
      </c>
      <c r="AJ10" s="63">
        <v>298</v>
      </c>
      <c r="AK10" s="60">
        <v>20</v>
      </c>
      <c r="AL10" s="61">
        <v>5045</v>
      </c>
      <c r="AM10" s="62">
        <f t="shared" si="7"/>
        <v>252</v>
      </c>
      <c r="AN10" s="61">
        <v>336</v>
      </c>
      <c r="AO10" s="63">
        <v>198</v>
      </c>
      <c r="AP10" s="60">
        <v>20</v>
      </c>
      <c r="AQ10" s="61">
        <v>3419</v>
      </c>
      <c r="AR10" s="62">
        <f t="shared" si="8"/>
        <v>171</v>
      </c>
      <c r="AS10" s="61">
        <v>208</v>
      </c>
      <c r="AT10" s="63">
        <v>138</v>
      </c>
      <c r="AU10" s="60">
        <v>20</v>
      </c>
      <c r="AV10" s="61">
        <v>3478</v>
      </c>
      <c r="AW10" s="62">
        <f t="shared" si="9"/>
        <v>174</v>
      </c>
      <c r="AX10" s="61">
        <v>208</v>
      </c>
      <c r="AY10" s="63">
        <v>148</v>
      </c>
      <c r="AZ10" s="60">
        <v>18</v>
      </c>
      <c r="BA10" s="61">
        <v>2771</v>
      </c>
      <c r="BB10" s="62">
        <f t="shared" si="10"/>
        <v>154</v>
      </c>
      <c r="BC10" s="61">
        <v>268</v>
      </c>
      <c r="BD10" s="63">
        <v>100</v>
      </c>
      <c r="BE10" s="60">
        <v>19</v>
      </c>
      <c r="BF10" s="61">
        <v>3577</v>
      </c>
      <c r="BG10" s="62">
        <f t="shared" si="11"/>
        <v>188</v>
      </c>
      <c r="BH10" s="61">
        <v>228</v>
      </c>
      <c r="BI10" s="63">
        <v>152</v>
      </c>
      <c r="BJ10" s="60">
        <v>20</v>
      </c>
      <c r="BK10" s="61">
        <v>3578</v>
      </c>
      <c r="BL10" s="62">
        <f t="shared" si="12"/>
        <v>179</v>
      </c>
      <c r="BM10" s="61">
        <v>208</v>
      </c>
      <c r="BN10" s="63">
        <v>158</v>
      </c>
      <c r="BO10" s="60">
        <v>19</v>
      </c>
      <c r="BP10" s="61">
        <v>6762</v>
      </c>
      <c r="BQ10" s="62">
        <f t="shared" si="13"/>
        <v>356</v>
      </c>
      <c r="BR10" s="61">
        <v>498</v>
      </c>
      <c r="BS10" s="63">
        <v>298</v>
      </c>
      <c r="BT10" s="60">
        <v>17</v>
      </c>
      <c r="BU10" s="61">
        <v>5890</v>
      </c>
      <c r="BV10" s="62">
        <f t="shared" si="14"/>
        <v>346</v>
      </c>
      <c r="BW10" s="61">
        <v>480</v>
      </c>
      <c r="BX10" s="63">
        <v>228</v>
      </c>
      <c r="BY10" s="60">
        <v>20</v>
      </c>
      <c r="BZ10" s="61">
        <v>2602</v>
      </c>
      <c r="CA10" s="62">
        <f t="shared" si="15"/>
        <v>130</v>
      </c>
      <c r="CB10" s="61">
        <v>139</v>
      </c>
      <c r="CC10" s="63">
        <v>127</v>
      </c>
      <c r="CD10" s="58"/>
      <c r="CE10" s="60"/>
      <c r="CF10" s="61"/>
      <c r="CG10" s="62">
        <f t="shared" si="37"/>
      </c>
      <c r="CH10" s="61"/>
      <c r="CI10" s="63"/>
      <c r="CK10" s="97">
        <f t="shared" si="38"/>
        <v>21</v>
      </c>
      <c r="CL10" s="97">
        <f t="shared" si="39"/>
        <v>53</v>
      </c>
      <c r="CM10" s="97">
        <f t="shared" si="16"/>
        <v>256</v>
      </c>
      <c r="CN10" s="97">
        <f t="shared" si="17"/>
        <v>144</v>
      </c>
      <c r="CO10" s="97">
        <f t="shared" si="18"/>
        <v>188</v>
      </c>
      <c r="CP10" s="97">
        <f t="shared" si="19"/>
        <v>66</v>
      </c>
      <c r="CQ10" s="97">
        <f t="shared" si="40"/>
        <v>47</v>
      </c>
      <c r="CR10" s="97">
        <f t="shared" si="41"/>
        <v>40</v>
      </c>
      <c r="CS10" s="97">
        <f t="shared" si="42"/>
        <v>31</v>
      </c>
      <c r="CT10" s="97">
        <f t="shared" si="43"/>
        <v>29</v>
      </c>
      <c r="CU10" s="97">
        <f t="shared" si="48"/>
        <v>78</v>
      </c>
      <c r="CV10" s="97">
        <f t="shared" si="49"/>
        <v>52</v>
      </c>
      <c r="CW10" s="97">
        <f t="shared" si="44"/>
        <v>212</v>
      </c>
      <c r="CX10" s="97">
        <f t="shared" si="20"/>
        <v>88</v>
      </c>
      <c r="CY10" s="97">
        <f t="shared" si="45"/>
        <v>84</v>
      </c>
      <c r="CZ10" s="97">
        <f t="shared" si="46"/>
        <v>54</v>
      </c>
      <c r="DA10" s="97">
        <f t="shared" si="21"/>
        <v>37</v>
      </c>
      <c r="DB10" s="97">
        <f t="shared" si="22"/>
        <v>33</v>
      </c>
      <c r="DC10" s="97">
        <f>AX10-AW10</f>
        <v>34</v>
      </c>
      <c r="DD10" s="97">
        <f t="shared" si="47"/>
        <v>26</v>
      </c>
      <c r="DE10" s="97">
        <f t="shared" si="23"/>
        <v>114</v>
      </c>
      <c r="DF10" s="97">
        <f t="shared" si="24"/>
        <v>54</v>
      </c>
      <c r="DG10" s="97">
        <f t="shared" si="25"/>
        <v>40</v>
      </c>
      <c r="DH10" s="97">
        <f t="shared" si="26"/>
        <v>36</v>
      </c>
      <c r="DI10" s="97">
        <f t="shared" si="27"/>
        <v>29</v>
      </c>
      <c r="DJ10" s="97">
        <f t="shared" si="28"/>
        <v>21</v>
      </c>
      <c r="DK10" s="97">
        <f t="shared" si="29"/>
        <v>142</v>
      </c>
      <c r="DL10" s="97">
        <f t="shared" si="30"/>
        <v>58</v>
      </c>
      <c r="DM10" s="97">
        <f t="shared" si="31"/>
        <v>134</v>
      </c>
      <c r="DN10" s="97">
        <f t="shared" si="32"/>
        <v>118</v>
      </c>
      <c r="DO10" s="97">
        <f t="shared" si="33"/>
        <v>9</v>
      </c>
      <c r="DP10" s="97">
        <f t="shared" si="34"/>
        <v>3</v>
      </c>
      <c r="DQ10" s="97" t="e">
        <f t="shared" si="35"/>
        <v>#VALUE!</v>
      </c>
      <c r="DR10" s="97">
        <f t="shared" si="36"/>
        <v>0</v>
      </c>
    </row>
    <row r="11" spans="1:122" s="79" customFormat="1" ht="36" customHeight="1" thickBot="1">
      <c r="A11" s="64" t="s">
        <v>29</v>
      </c>
      <c r="B11" s="65">
        <f>SUM(B5:B10)</f>
        <v>89</v>
      </c>
      <c r="C11" s="66">
        <f>SUM(C5:C10)</f>
        <v>14168</v>
      </c>
      <c r="D11" s="66">
        <f t="shared" si="0"/>
        <v>159</v>
      </c>
      <c r="E11" s="66">
        <f>MAX(E5:E10)</f>
        <v>180</v>
      </c>
      <c r="F11" s="67">
        <f>MIN(F5:F10)</f>
        <v>98</v>
      </c>
      <c r="G11" s="65">
        <f>SUM(G5:G10)</f>
        <v>94</v>
      </c>
      <c r="H11" s="66">
        <f>SUM(H5:H10)</f>
        <v>213210</v>
      </c>
      <c r="I11" s="66">
        <f t="shared" si="1"/>
        <v>2268</v>
      </c>
      <c r="J11" s="66">
        <f>MAX(J5:J10)</f>
        <v>3880</v>
      </c>
      <c r="K11" s="67">
        <f>MIN(K5:K10)</f>
        <v>1680</v>
      </c>
      <c r="L11" s="65">
        <f>SUM(L5:L10)</f>
        <v>89</v>
      </c>
      <c r="M11" s="66">
        <f>SUM(M5:M10)</f>
        <v>26257</v>
      </c>
      <c r="N11" s="66">
        <f t="shared" si="2"/>
        <v>295</v>
      </c>
      <c r="O11" s="66">
        <f>MAX(O5:O10)</f>
        <v>452</v>
      </c>
      <c r="P11" s="67">
        <f>MIN(P5:P10)</f>
        <v>179</v>
      </c>
      <c r="Q11" s="65">
        <f>SUM(Q5:Q10)</f>
        <v>94</v>
      </c>
      <c r="R11" s="66">
        <f>SUM(R5:R10)</f>
        <v>22464</v>
      </c>
      <c r="S11" s="66">
        <f t="shared" si="3"/>
        <v>239</v>
      </c>
      <c r="T11" s="66">
        <f>MAX(T5:T10)</f>
        <v>298</v>
      </c>
      <c r="U11" s="67">
        <f>MIN(U5:U10)</f>
        <v>141</v>
      </c>
      <c r="V11" s="65">
        <f>SUM(V5:V10)</f>
        <v>101</v>
      </c>
      <c r="W11" s="66">
        <f>SUM(W5:W10)</f>
        <v>19657</v>
      </c>
      <c r="X11" s="66">
        <f t="shared" si="4"/>
        <v>195</v>
      </c>
      <c r="Y11" s="66">
        <f>MAX(Y5:Y10)</f>
        <v>288</v>
      </c>
      <c r="Z11" s="67">
        <f>MIN(Z5:Z10)</f>
        <v>128</v>
      </c>
      <c r="AA11" s="65">
        <f>SUM(AA5:AA10)</f>
        <v>96</v>
      </c>
      <c r="AB11" s="66">
        <f>SUM(AB5:AB10)</f>
        <v>25318</v>
      </c>
      <c r="AC11" s="66">
        <f t="shared" si="5"/>
        <v>264</v>
      </c>
      <c r="AD11" s="66">
        <f>MAX(AD5:AD10)</f>
        <v>418</v>
      </c>
      <c r="AE11" s="67">
        <f>MIN(AE5:AE10)</f>
        <v>178</v>
      </c>
      <c r="AF11" s="65">
        <f>SUM(AF5:AF10)</f>
        <v>85</v>
      </c>
      <c r="AG11" s="66">
        <f>SUM(AG5:AG10)</f>
        <v>34110</v>
      </c>
      <c r="AH11" s="66">
        <f t="shared" si="6"/>
        <v>401</v>
      </c>
      <c r="AI11" s="66">
        <f>MAX(AI5:AI10)</f>
        <v>609</v>
      </c>
      <c r="AJ11" s="67">
        <f>MIN(AJ5:AJ10)</f>
        <v>198</v>
      </c>
      <c r="AK11" s="65">
        <f>SUM(AK5:AK10)</f>
        <v>95</v>
      </c>
      <c r="AL11" s="66">
        <f>SUM(AL5:AL10)</f>
        <v>24938</v>
      </c>
      <c r="AM11" s="66">
        <f t="shared" si="7"/>
        <v>263</v>
      </c>
      <c r="AN11" s="66">
        <f>MAX(AN5:AN10)</f>
        <v>365</v>
      </c>
      <c r="AO11" s="67">
        <f>MIN(AO5:AO10)</f>
        <v>175</v>
      </c>
      <c r="AP11" s="65">
        <f>SUM(AP5:AP10)</f>
        <v>88</v>
      </c>
      <c r="AQ11" s="66">
        <f>SUM(AQ5:AQ10)</f>
        <v>16570</v>
      </c>
      <c r="AR11" s="66">
        <f t="shared" si="8"/>
        <v>188</v>
      </c>
      <c r="AS11" s="66">
        <f>MAX(AS5:AS10)</f>
        <v>298</v>
      </c>
      <c r="AT11" s="67">
        <f>MIN(AT5:AT10)</f>
        <v>128</v>
      </c>
      <c r="AU11" s="65">
        <f>SUM(AU5:AU10)</f>
        <v>100</v>
      </c>
      <c r="AV11" s="66">
        <f>SUM(AV5:AV10)</f>
        <v>19352</v>
      </c>
      <c r="AW11" s="66">
        <f t="shared" si="9"/>
        <v>194</v>
      </c>
      <c r="AX11" s="66">
        <f>MAX(AX5:AX10)</f>
        <v>288</v>
      </c>
      <c r="AY11" s="67">
        <f>MIN(AY5:AY10)</f>
        <v>136</v>
      </c>
      <c r="AZ11" s="65">
        <f>SUM(AZ5:AZ10)</f>
        <v>75</v>
      </c>
      <c r="BA11" s="66">
        <f>SUM(BA5:BA10)</f>
        <v>10976</v>
      </c>
      <c r="BB11" s="66">
        <f t="shared" si="10"/>
        <v>146</v>
      </c>
      <c r="BC11" s="66">
        <f>MAX(BC5:BC10)</f>
        <v>268</v>
      </c>
      <c r="BD11" s="67">
        <f>MIN(BD5:BD10)</f>
        <v>95</v>
      </c>
      <c r="BE11" s="65">
        <f>SUM(BE5:BE10)</f>
        <v>96</v>
      </c>
      <c r="BF11" s="66">
        <f>SUM(BF5:BF10)</f>
        <v>18530</v>
      </c>
      <c r="BG11" s="66">
        <f t="shared" si="11"/>
        <v>193</v>
      </c>
      <c r="BH11" s="66">
        <f>MAX(BH5:BH10)</f>
        <v>230</v>
      </c>
      <c r="BI11" s="67">
        <f>MIN(BI5:BI10)</f>
        <v>149</v>
      </c>
      <c r="BJ11" s="65">
        <f>SUM(BJ5:BJ10)</f>
        <v>93</v>
      </c>
      <c r="BK11" s="66">
        <f>SUM(BK5:BK10)</f>
        <v>16310</v>
      </c>
      <c r="BL11" s="66">
        <f t="shared" si="12"/>
        <v>175</v>
      </c>
      <c r="BM11" s="66">
        <f>MAX(BM5:BM10)</f>
        <v>298</v>
      </c>
      <c r="BN11" s="67">
        <f>MIN(BN5:BN10)</f>
        <v>105</v>
      </c>
      <c r="BO11" s="65">
        <f>SUM(BO5:BO10)</f>
        <v>91</v>
      </c>
      <c r="BP11" s="66">
        <f>SUM(BP5:BP10)</f>
        <v>33837</v>
      </c>
      <c r="BQ11" s="66">
        <f t="shared" si="13"/>
        <v>372</v>
      </c>
      <c r="BR11" s="66">
        <f>MAX(BR5:BR10)</f>
        <v>498</v>
      </c>
      <c r="BS11" s="67">
        <f>MIN(BS5:BS10)</f>
        <v>138</v>
      </c>
      <c r="BT11" s="65">
        <f>SUM(BT5:BT10)</f>
        <v>75</v>
      </c>
      <c r="BU11" s="66">
        <f>SUM(BU5:BU10)</f>
        <v>26589</v>
      </c>
      <c r="BV11" s="66">
        <f t="shared" si="14"/>
        <v>355</v>
      </c>
      <c r="BW11" s="66">
        <f>MAX(BW5:BW10)</f>
        <v>525</v>
      </c>
      <c r="BX11" s="67">
        <f>MIN(BX5:BX10)</f>
        <v>228</v>
      </c>
      <c r="BY11" s="65">
        <f>SUM(BY5:BY10)</f>
        <v>92</v>
      </c>
      <c r="BZ11" s="66">
        <f>SUM(BZ5:BZ10)</f>
        <v>11948</v>
      </c>
      <c r="CA11" s="66">
        <f t="shared" si="15"/>
        <v>130</v>
      </c>
      <c r="CB11" s="66">
        <f>MAX(CB5:CB10)</f>
        <v>147</v>
      </c>
      <c r="CC11" s="67">
        <f>MIN(CC5:CC10)</f>
        <v>120</v>
      </c>
      <c r="CD11" s="68"/>
      <c r="CE11" s="65">
        <f>SUM(CE5:CE10)</f>
        <v>0</v>
      </c>
      <c r="CF11" s="66">
        <f>SUM(CF5:CF10)</f>
        <v>0</v>
      </c>
      <c r="CG11" s="66">
        <f t="shared" si="37"/>
      </c>
      <c r="CH11" s="66">
        <f>MAX(CH5:CH10)</f>
        <v>0</v>
      </c>
      <c r="CI11" s="67">
        <f>MIN(CI5:CI10)</f>
        <v>0</v>
      </c>
      <c r="CK11" s="97">
        <f t="shared" si="38"/>
        <v>21</v>
      </c>
      <c r="CL11" s="97">
        <f t="shared" si="39"/>
        <v>61</v>
      </c>
      <c r="CM11" s="97">
        <f t="shared" si="16"/>
        <v>1612</v>
      </c>
      <c r="CN11" s="97">
        <f t="shared" si="17"/>
        <v>588</v>
      </c>
      <c r="CO11" s="97">
        <f t="shared" si="18"/>
        <v>157</v>
      </c>
      <c r="CP11" s="97">
        <f t="shared" si="19"/>
        <v>116</v>
      </c>
      <c r="CQ11" s="97">
        <f t="shared" si="40"/>
        <v>59</v>
      </c>
      <c r="CR11" s="97">
        <f t="shared" si="41"/>
        <v>98</v>
      </c>
      <c r="CS11" s="97">
        <f t="shared" si="42"/>
        <v>93</v>
      </c>
      <c r="CT11" s="97">
        <f t="shared" si="43"/>
        <v>67</v>
      </c>
      <c r="CU11" s="97">
        <f t="shared" si="48"/>
        <v>154</v>
      </c>
      <c r="CV11" s="97">
        <f t="shared" si="49"/>
        <v>86</v>
      </c>
      <c r="CW11" s="97">
        <f t="shared" si="44"/>
        <v>208</v>
      </c>
      <c r="CX11" s="97">
        <f t="shared" si="20"/>
        <v>203</v>
      </c>
      <c r="CY11" s="97">
        <f t="shared" si="45"/>
        <v>102</v>
      </c>
      <c r="CZ11" s="97">
        <f t="shared" si="46"/>
        <v>88</v>
      </c>
      <c r="DA11" s="97">
        <f t="shared" si="21"/>
        <v>110</v>
      </c>
      <c r="DB11" s="97">
        <f t="shared" si="22"/>
        <v>60</v>
      </c>
      <c r="DC11" s="97">
        <f>AX11-AW11</f>
        <v>94</v>
      </c>
      <c r="DD11" s="97">
        <f t="shared" si="47"/>
        <v>58</v>
      </c>
      <c r="DE11" s="97">
        <f t="shared" si="23"/>
        <v>122</v>
      </c>
      <c r="DF11" s="97">
        <f t="shared" si="24"/>
        <v>51</v>
      </c>
      <c r="DG11" s="97">
        <f t="shared" si="25"/>
        <v>37</v>
      </c>
      <c r="DH11" s="97">
        <f t="shared" si="26"/>
        <v>44</v>
      </c>
      <c r="DI11" s="97">
        <f t="shared" si="27"/>
        <v>123</v>
      </c>
      <c r="DJ11" s="97">
        <f t="shared" si="28"/>
        <v>70</v>
      </c>
      <c r="DK11" s="97">
        <f t="shared" si="29"/>
        <v>126</v>
      </c>
      <c r="DL11" s="97">
        <f t="shared" si="30"/>
        <v>234</v>
      </c>
      <c r="DM11" s="97">
        <f t="shared" si="31"/>
        <v>170</v>
      </c>
      <c r="DN11" s="97">
        <f t="shared" si="32"/>
        <v>127</v>
      </c>
      <c r="DO11" s="97">
        <f t="shared" si="33"/>
        <v>17</v>
      </c>
      <c r="DP11" s="97">
        <f t="shared" si="34"/>
        <v>10</v>
      </c>
      <c r="DQ11" s="97" t="e">
        <f t="shared" si="35"/>
        <v>#VALUE!</v>
      </c>
      <c r="DR11" s="97">
        <f t="shared" si="36"/>
        <v>0</v>
      </c>
    </row>
    <row r="12" spans="1:122" s="78" customFormat="1" ht="36" customHeight="1">
      <c r="A12" s="59" t="s">
        <v>30</v>
      </c>
      <c r="B12" s="60">
        <v>34</v>
      </c>
      <c r="C12" s="61">
        <v>5316</v>
      </c>
      <c r="D12" s="62">
        <f t="shared" si="0"/>
        <v>156</v>
      </c>
      <c r="E12" s="61">
        <v>179</v>
      </c>
      <c r="F12" s="63">
        <v>119</v>
      </c>
      <c r="G12" s="60">
        <v>41</v>
      </c>
      <c r="H12" s="61">
        <v>91899</v>
      </c>
      <c r="I12" s="62">
        <f t="shared" si="1"/>
        <v>2241</v>
      </c>
      <c r="J12" s="61">
        <v>2982</v>
      </c>
      <c r="K12" s="63">
        <v>1680</v>
      </c>
      <c r="L12" s="60">
        <v>36</v>
      </c>
      <c r="M12" s="61">
        <v>10001</v>
      </c>
      <c r="N12" s="62">
        <f t="shared" si="2"/>
        <v>278</v>
      </c>
      <c r="O12" s="61">
        <v>449</v>
      </c>
      <c r="P12" s="63">
        <v>168</v>
      </c>
      <c r="Q12" s="60">
        <v>39</v>
      </c>
      <c r="R12" s="61">
        <v>8611</v>
      </c>
      <c r="S12" s="62">
        <f t="shared" si="3"/>
        <v>221</v>
      </c>
      <c r="T12" s="61">
        <v>281</v>
      </c>
      <c r="U12" s="63">
        <v>168</v>
      </c>
      <c r="V12" s="60">
        <v>41</v>
      </c>
      <c r="W12" s="61">
        <v>7109</v>
      </c>
      <c r="X12" s="62">
        <f t="shared" si="4"/>
        <v>173</v>
      </c>
      <c r="Y12" s="61">
        <v>228</v>
      </c>
      <c r="Z12" s="63">
        <v>118</v>
      </c>
      <c r="AA12" s="60">
        <v>41</v>
      </c>
      <c r="AB12" s="61">
        <v>9800</v>
      </c>
      <c r="AC12" s="62">
        <f t="shared" si="5"/>
        <v>239</v>
      </c>
      <c r="AD12" s="61">
        <v>449</v>
      </c>
      <c r="AE12" s="63">
        <v>178</v>
      </c>
      <c r="AF12" s="60">
        <v>25</v>
      </c>
      <c r="AG12" s="61">
        <v>10241</v>
      </c>
      <c r="AH12" s="62">
        <f t="shared" si="6"/>
        <v>410</v>
      </c>
      <c r="AI12" s="61">
        <v>525</v>
      </c>
      <c r="AJ12" s="63">
        <v>288</v>
      </c>
      <c r="AK12" s="60">
        <v>37</v>
      </c>
      <c r="AL12" s="61">
        <v>8638</v>
      </c>
      <c r="AM12" s="62">
        <f t="shared" si="7"/>
        <v>233</v>
      </c>
      <c r="AN12" s="61">
        <v>332</v>
      </c>
      <c r="AO12" s="63">
        <v>158</v>
      </c>
      <c r="AP12" s="60">
        <v>37</v>
      </c>
      <c r="AQ12" s="61">
        <v>6222</v>
      </c>
      <c r="AR12" s="62">
        <f t="shared" si="8"/>
        <v>168</v>
      </c>
      <c r="AS12" s="61">
        <v>229</v>
      </c>
      <c r="AT12" s="63">
        <v>136</v>
      </c>
      <c r="AU12" s="60">
        <v>39</v>
      </c>
      <c r="AV12" s="61">
        <v>6494</v>
      </c>
      <c r="AW12" s="62">
        <f t="shared" si="9"/>
        <v>167</v>
      </c>
      <c r="AX12" s="61">
        <v>240</v>
      </c>
      <c r="AY12" s="63">
        <v>145</v>
      </c>
      <c r="AZ12" s="60">
        <v>38</v>
      </c>
      <c r="BA12" s="61">
        <v>5877</v>
      </c>
      <c r="BB12" s="62">
        <f t="shared" si="10"/>
        <v>155</v>
      </c>
      <c r="BC12" s="61">
        <v>217</v>
      </c>
      <c r="BD12" s="63">
        <v>98</v>
      </c>
      <c r="BE12" s="60">
        <v>39</v>
      </c>
      <c r="BF12" s="61">
        <v>7179</v>
      </c>
      <c r="BG12" s="62">
        <f t="shared" si="11"/>
        <v>184</v>
      </c>
      <c r="BH12" s="61">
        <v>261</v>
      </c>
      <c r="BI12" s="63">
        <v>148</v>
      </c>
      <c r="BJ12" s="60">
        <v>37</v>
      </c>
      <c r="BK12" s="61">
        <v>6160</v>
      </c>
      <c r="BL12" s="62">
        <f t="shared" si="12"/>
        <v>166</v>
      </c>
      <c r="BM12" s="61">
        <v>218</v>
      </c>
      <c r="BN12" s="63">
        <v>128</v>
      </c>
      <c r="BO12" s="60">
        <v>36</v>
      </c>
      <c r="BP12" s="61">
        <v>13159</v>
      </c>
      <c r="BQ12" s="62">
        <f t="shared" si="13"/>
        <v>366</v>
      </c>
      <c r="BR12" s="61">
        <v>498</v>
      </c>
      <c r="BS12" s="63">
        <v>278</v>
      </c>
      <c r="BT12" s="60">
        <v>34</v>
      </c>
      <c r="BU12" s="61">
        <v>10894</v>
      </c>
      <c r="BV12" s="62">
        <f t="shared" si="14"/>
        <v>320</v>
      </c>
      <c r="BW12" s="61">
        <v>499</v>
      </c>
      <c r="BX12" s="63">
        <v>228</v>
      </c>
      <c r="BY12" s="60">
        <v>42</v>
      </c>
      <c r="BZ12" s="61">
        <v>5307</v>
      </c>
      <c r="CA12" s="62">
        <f t="shared" si="15"/>
        <v>126</v>
      </c>
      <c r="CB12" s="61">
        <v>138</v>
      </c>
      <c r="CC12" s="63">
        <v>115</v>
      </c>
      <c r="CD12" s="58"/>
      <c r="CE12" s="60"/>
      <c r="CF12" s="61"/>
      <c r="CG12" s="62">
        <f t="shared" si="37"/>
      </c>
      <c r="CH12" s="61"/>
      <c r="CI12" s="69"/>
      <c r="CK12" s="97">
        <f t="shared" si="38"/>
        <v>23</v>
      </c>
      <c r="CL12" s="97">
        <f t="shared" si="39"/>
        <v>37</v>
      </c>
      <c r="CM12" s="97">
        <f t="shared" si="16"/>
        <v>741</v>
      </c>
      <c r="CN12" s="97">
        <f t="shared" si="17"/>
        <v>561</v>
      </c>
      <c r="CO12" s="97">
        <f t="shared" si="18"/>
        <v>171</v>
      </c>
      <c r="CP12" s="97">
        <f t="shared" si="19"/>
        <v>110</v>
      </c>
      <c r="CQ12" s="97">
        <f t="shared" si="40"/>
        <v>60</v>
      </c>
      <c r="CR12" s="97">
        <f t="shared" si="41"/>
        <v>53</v>
      </c>
      <c r="CS12" s="97">
        <f t="shared" si="42"/>
        <v>55</v>
      </c>
      <c r="CT12" s="97">
        <f t="shared" si="43"/>
        <v>55</v>
      </c>
      <c r="CU12" s="97">
        <f t="shared" si="48"/>
        <v>210</v>
      </c>
      <c r="CV12" s="97">
        <f t="shared" si="49"/>
        <v>61</v>
      </c>
      <c r="CW12" s="97">
        <f t="shared" si="44"/>
        <v>115</v>
      </c>
      <c r="CX12" s="97">
        <f t="shared" si="20"/>
        <v>122</v>
      </c>
      <c r="CY12" s="97">
        <f t="shared" si="45"/>
        <v>99</v>
      </c>
      <c r="CZ12" s="97">
        <f t="shared" si="46"/>
        <v>75</v>
      </c>
      <c r="DA12" s="97">
        <f t="shared" si="21"/>
        <v>61</v>
      </c>
      <c r="DB12" s="97">
        <f t="shared" si="22"/>
        <v>32</v>
      </c>
      <c r="DC12" s="97">
        <f>AX12-AW12</f>
        <v>73</v>
      </c>
      <c r="DD12" s="97">
        <f t="shared" si="47"/>
        <v>22</v>
      </c>
      <c r="DE12" s="97">
        <f t="shared" si="23"/>
        <v>62</v>
      </c>
      <c r="DF12" s="97">
        <f t="shared" si="24"/>
        <v>57</v>
      </c>
      <c r="DG12" s="97">
        <f t="shared" si="25"/>
        <v>77</v>
      </c>
      <c r="DH12" s="97">
        <f t="shared" si="26"/>
        <v>36</v>
      </c>
      <c r="DI12" s="97">
        <f t="shared" si="27"/>
        <v>52</v>
      </c>
      <c r="DJ12" s="97">
        <f t="shared" si="28"/>
        <v>38</v>
      </c>
      <c r="DK12" s="97">
        <f t="shared" si="29"/>
        <v>132</v>
      </c>
      <c r="DL12" s="97">
        <f t="shared" si="30"/>
        <v>88</v>
      </c>
      <c r="DM12" s="97">
        <f t="shared" si="31"/>
        <v>179</v>
      </c>
      <c r="DN12" s="97">
        <f t="shared" si="32"/>
        <v>92</v>
      </c>
      <c r="DO12" s="97">
        <f t="shared" si="33"/>
        <v>12</v>
      </c>
      <c r="DP12" s="97">
        <f t="shared" si="34"/>
        <v>11</v>
      </c>
      <c r="DQ12" s="97" t="e">
        <f t="shared" si="35"/>
        <v>#VALUE!</v>
      </c>
      <c r="DR12" s="97">
        <f t="shared" si="36"/>
        <v>0</v>
      </c>
    </row>
    <row r="13" spans="1:122" s="78" customFormat="1" ht="36" customHeight="1">
      <c r="A13" s="59" t="s">
        <v>31</v>
      </c>
      <c r="B13" s="60">
        <v>17</v>
      </c>
      <c r="C13" s="61">
        <v>2632</v>
      </c>
      <c r="D13" s="62">
        <f t="shared" si="0"/>
        <v>155</v>
      </c>
      <c r="E13" s="61">
        <v>230</v>
      </c>
      <c r="F13" s="63">
        <v>88</v>
      </c>
      <c r="G13" s="60">
        <v>16</v>
      </c>
      <c r="H13" s="61">
        <v>31520</v>
      </c>
      <c r="I13" s="62">
        <f t="shared" si="1"/>
        <v>1970</v>
      </c>
      <c r="J13" s="61">
        <v>2380</v>
      </c>
      <c r="K13" s="63">
        <v>1680</v>
      </c>
      <c r="L13" s="60">
        <v>13</v>
      </c>
      <c r="M13" s="61">
        <v>3713</v>
      </c>
      <c r="N13" s="62">
        <f t="shared" si="2"/>
        <v>286</v>
      </c>
      <c r="O13" s="61">
        <v>498</v>
      </c>
      <c r="P13" s="63">
        <v>198</v>
      </c>
      <c r="Q13" s="60">
        <v>17</v>
      </c>
      <c r="R13" s="61">
        <v>3564</v>
      </c>
      <c r="S13" s="62">
        <f t="shared" si="3"/>
        <v>210</v>
      </c>
      <c r="T13" s="61">
        <v>260</v>
      </c>
      <c r="U13" s="63">
        <v>158</v>
      </c>
      <c r="V13" s="60">
        <v>19</v>
      </c>
      <c r="W13" s="61">
        <v>3330</v>
      </c>
      <c r="X13" s="62">
        <f t="shared" si="4"/>
        <v>175</v>
      </c>
      <c r="Y13" s="61">
        <v>218</v>
      </c>
      <c r="Z13" s="63">
        <v>102</v>
      </c>
      <c r="AA13" s="60">
        <v>20</v>
      </c>
      <c r="AB13" s="61">
        <v>4761</v>
      </c>
      <c r="AC13" s="62">
        <f t="shared" si="5"/>
        <v>238</v>
      </c>
      <c r="AD13" s="61">
        <v>452</v>
      </c>
      <c r="AE13" s="63">
        <v>165</v>
      </c>
      <c r="AF13" s="60">
        <v>12</v>
      </c>
      <c r="AG13" s="61">
        <v>4673</v>
      </c>
      <c r="AH13" s="62">
        <f t="shared" si="6"/>
        <v>389</v>
      </c>
      <c r="AI13" s="61">
        <v>525</v>
      </c>
      <c r="AJ13" s="63">
        <v>298</v>
      </c>
      <c r="AK13" s="60">
        <v>19</v>
      </c>
      <c r="AL13" s="61">
        <v>4691</v>
      </c>
      <c r="AM13" s="62">
        <f t="shared" si="7"/>
        <v>247</v>
      </c>
      <c r="AN13" s="61">
        <v>333</v>
      </c>
      <c r="AO13" s="63">
        <v>188</v>
      </c>
      <c r="AP13" s="60">
        <v>17</v>
      </c>
      <c r="AQ13" s="61">
        <v>2910</v>
      </c>
      <c r="AR13" s="62">
        <f t="shared" si="8"/>
        <v>171</v>
      </c>
      <c r="AS13" s="61">
        <v>208</v>
      </c>
      <c r="AT13" s="63">
        <v>138</v>
      </c>
      <c r="AU13" s="60">
        <v>20</v>
      </c>
      <c r="AV13" s="61">
        <v>3605</v>
      </c>
      <c r="AW13" s="62">
        <f t="shared" si="9"/>
        <v>180</v>
      </c>
      <c r="AX13" s="61">
        <v>294</v>
      </c>
      <c r="AY13" s="63">
        <v>138</v>
      </c>
      <c r="AZ13" s="60">
        <v>14</v>
      </c>
      <c r="BA13" s="61">
        <v>2178</v>
      </c>
      <c r="BB13" s="62">
        <f t="shared" si="10"/>
        <v>156</v>
      </c>
      <c r="BC13" s="61">
        <v>240</v>
      </c>
      <c r="BD13" s="63">
        <v>78</v>
      </c>
      <c r="BE13" s="60">
        <v>15</v>
      </c>
      <c r="BF13" s="61">
        <v>2630</v>
      </c>
      <c r="BG13" s="62">
        <f t="shared" si="11"/>
        <v>175</v>
      </c>
      <c r="BH13" s="61">
        <v>228</v>
      </c>
      <c r="BI13" s="63">
        <v>148</v>
      </c>
      <c r="BJ13" s="60">
        <v>17</v>
      </c>
      <c r="BK13" s="61">
        <v>2858</v>
      </c>
      <c r="BL13" s="62">
        <f t="shared" si="12"/>
        <v>168</v>
      </c>
      <c r="BM13" s="61">
        <v>260</v>
      </c>
      <c r="BN13" s="63">
        <v>128</v>
      </c>
      <c r="BO13" s="60">
        <v>17</v>
      </c>
      <c r="BP13" s="61">
        <v>6241</v>
      </c>
      <c r="BQ13" s="62">
        <f t="shared" si="13"/>
        <v>367</v>
      </c>
      <c r="BR13" s="61">
        <v>498</v>
      </c>
      <c r="BS13" s="63">
        <v>248</v>
      </c>
      <c r="BT13" s="60">
        <v>16</v>
      </c>
      <c r="BU13" s="61">
        <v>5115</v>
      </c>
      <c r="BV13" s="62">
        <f t="shared" si="14"/>
        <v>320</v>
      </c>
      <c r="BW13" s="61">
        <v>490</v>
      </c>
      <c r="BX13" s="63">
        <v>198</v>
      </c>
      <c r="BY13" s="60">
        <v>20</v>
      </c>
      <c r="BZ13" s="61">
        <v>2556</v>
      </c>
      <c r="CA13" s="62">
        <f t="shared" si="15"/>
        <v>128</v>
      </c>
      <c r="CB13" s="61">
        <v>133</v>
      </c>
      <c r="CC13" s="63">
        <v>122</v>
      </c>
      <c r="CD13" s="58"/>
      <c r="CE13" s="60"/>
      <c r="CF13" s="61"/>
      <c r="CG13" s="62">
        <f t="shared" si="37"/>
      </c>
      <c r="CH13" s="61"/>
      <c r="CI13" s="63"/>
      <c r="CK13" s="97">
        <f t="shared" si="38"/>
        <v>75</v>
      </c>
      <c r="CL13" s="97">
        <f t="shared" si="39"/>
        <v>67</v>
      </c>
      <c r="CM13" s="97">
        <f t="shared" si="16"/>
        <v>410</v>
      </c>
      <c r="CN13" s="97">
        <f t="shared" si="17"/>
        <v>290</v>
      </c>
      <c r="CO13" s="97">
        <f t="shared" si="18"/>
        <v>212</v>
      </c>
      <c r="CP13" s="97">
        <f t="shared" si="19"/>
        <v>88</v>
      </c>
      <c r="CQ13" s="97">
        <f t="shared" si="40"/>
        <v>50</v>
      </c>
      <c r="CR13" s="97">
        <f t="shared" si="41"/>
        <v>52</v>
      </c>
      <c r="CS13" s="97">
        <f t="shared" si="42"/>
        <v>43</v>
      </c>
      <c r="CT13" s="97">
        <f t="shared" si="43"/>
        <v>73</v>
      </c>
      <c r="CU13" s="97">
        <f t="shared" si="48"/>
        <v>214</v>
      </c>
      <c r="CV13" s="97">
        <f t="shared" si="49"/>
        <v>73</v>
      </c>
      <c r="CW13" s="97">
        <f t="shared" si="44"/>
        <v>136</v>
      </c>
      <c r="CX13" s="97">
        <f t="shared" si="20"/>
        <v>91</v>
      </c>
      <c r="CY13" s="97">
        <f t="shared" si="45"/>
        <v>86</v>
      </c>
      <c r="CZ13" s="97">
        <f t="shared" si="46"/>
        <v>59</v>
      </c>
      <c r="DA13" s="97">
        <f t="shared" si="21"/>
        <v>37</v>
      </c>
      <c r="DB13" s="97">
        <f t="shared" si="22"/>
        <v>33</v>
      </c>
      <c r="DC13" s="97">
        <f>AX13-AW13</f>
        <v>114</v>
      </c>
      <c r="DD13" s="97">
        <f t="shared" si="47"/>
        <v>42</v>
      </c>
      <c r="DE13" s="97">
        <f t="shared" si="23"/>
        <v>84</v>
      </c>
      <c r="DF13" s="97">
        <f t="shared" si="24"/>
        <v>78</v>
      </c>
      <c r="DG13" s="97">
        <f t="shared" si="25"/>
        <v>53</v>
      </c>
      <c r="DH13" s="97">
        <f t="shared" si="26"/>
        <v>27</v>
      </c>
      <c r="DI13" s="97">
        <f t="shared" si="27"/>
        <v>92</v>
      </c>
      <c r="DJ13" s="97">
        <f t="shared" si="28"/>
        <v>40</v>
      </c>
      <c r="DK13" s="97">
        <f t="shared" si="29"/>
        <v>131</v>
      </c>
      <c r="DL13" s="97">
        <f t="shared" si="30"/>
        <v>119</v>
      </c>
      <c r="DM13" s="97">
        <f t="shared" si="31"/>
        <v>170</v>
      </c>
      <c r="DN13" s="97">
        <f t="shared" si="32"/>
        <v>122</v>
      </c>
      <c r="DO13" s="97">
        <f t="shared" si="33"/>
        <v>5</v>
      </c>
      <c r="DP13" s="97">
        <f t="shared" si="34"/>
        <v>6</v>
      </c>
      <c r="DQ13" s="97" t="e">
        <f t="shared" si="35"/>
        <v>#VALUE!</v>
      </c>
      <c r="DR13" s="97">
        <f t="shared" si="36"/>
        <v>0</v>
      </c>
    </row>
    <row r="14" spans="1:122" s="78" customFormat="1" ht="36" customHeight="1">
      <c r="A14" s="59" t="s">
        <v>32</v>
      </c>
      <c r="B14" s="60">
        <v>12</v>
      </c>
      <c r="C14" s="61">
        <v>1852</v>
      </c>
      <c r="D14" s="62">
        <f t="shared" si="0"/>
        <v>154</v>
      </c>
      <c r="E14" s="61">
        <v>179</v>
      </c>
      <c r="F14" s="63">
        <v>128</v>
      </c>
      <c r="G14" s="60">
        <v>12</v>
      </c>
      <c r="H14" s="61">
        <v>27960</v>
      </c>
      <c r="I14" s="62">
        <f t="shared" si="1"/>
        <v>2330</v>
      </c>
      <c r="J14" s="61">
        <v>2980</v>
      </c>
      <c r="K14" s="63">
        <v>1780</v>
      </c>
      <c r="L14" s="60">
        <v>11</v>
      </c>
      <c r="M14" s="61">
        <v>3069</v>
      </c>
      <c r="N14" s="62">
        <f t="shared" si="2"/>
        <v>279</v>
      </c>
      <c r="O14" s="61">
        <v>418</v>
      </c>
      <c r="P14" s="63">
        <v>178</v>
      </c>
      <c r="Q14" s="60">
        <v>12</v>
      </c>
      <c r="R14" s="61">
        <v>2612</v>
      </c>
      <c r="S14" s="62">
        <f t="shared" si="3"/>
        <v>218</v>
      </c>
      <c r="T14" s="61">
        <v>281</v>
      </c>
      <c r="U14" s="63">
        <v>149</v>
      </c>
      <c r="V14" s="60">
        <v>12</v>
      </c>
      <c r="W14" s="61">
        <v>2177</v>
      </c>
      <c r="X14" s="62">
        <f t="shared" si="4"/>
        <v>181</v>
      </c>
      <c r="Y14" s="61">
        <v>218</v>
      </c>
      <c r="Z14" s="63">
        <v>158</v>
      </c>
      <c r="AA14" s="60">
        <v>12</v>
      </c>
      <c r="AB14" s="61">
        <v>2856</v>
      </c>
      <c r="AC14" s="62">
        <f t="shared" si="5"/>
        <v>238</v>
      </c>
      <c r="AD14" s="61">
        <v>378</v>
      </c>
      <c r="AE14" s="63">
        <v>189</v>
      </c>
      <c r="AF14" s="60">
        <v>4</v>
      </c>
      <c r="AG14" s="61">
        <v>1643</v>
      </c>
      <c r="AH14" s="62">
        <f t="shared" si="6"/>
        <v>411</v>
      </c>
      <c r="AI14" s="61">
        <v>448</v>
      </c>
      <c r="AJ14" s="63">
        <v>398</v>
      </c>
      <c r="AK14" s="60">
        <v>12</v>
      </c>
      <c r="AL14" s="61">
        <v>3108</v>
      </c>
      <c r="AM14" s="62">
        <f t="shared" si="7"/>
        <v>259</v>
      </c>
      <c r="AN14" s="61">
        <v>298</v>
      </c>
      <c r="AO14" s="63">
        <v>198</v>
      </c>
      <c r="AP14" s="60">
        <v>12</v>
      </c>
      <c r="AQ14" s="61">
        <v>2083</v>
      </c>
      <c r="AR14" s="62">
        <f t="shared" si="8"/>
        <v>174</v>
      </c>
      <c r="AS14" s="61">
        <v>208</v>
      </c>
      <c r="AT14" s="63">
        <v>138</v>
      </c>
      <c r="AU14" s="60">
        <v>12</v>
      </c>
      <c r="AV14" s="61">
        <v>2052</v>
      </c>
      <c r="AW14" s="62">
        <f t="shared" si="9"/>
        <v>171</v>
      </c>
      <c r="AX14" s="61">
        <v>207</v>
      </c>
      <c r="AY14" s="63">
        <v>148</v>
      </c>
      <c r="AZ14" s="60">
        <v>8</v>
      </c>
      <c r="BA14" s="61">
        <v>1258</v>
      </c>
      <c r="BB14" s="62">
        <f t="shared" si="10"/>
        <v>157</v>
      </c>
      <c r="BC14" s="61">
        <v>188</v>
      </c>
      <c r="BD14" s="63">
        <v>128</v>
      </c>
      <c r="BE14" s="60">
        <v>12</v>
      </c>
      <c r="BF14" s="61">
        <v>2216</v>
      </c>
      <c r="BG14" s="62">
        <f t="shared" si="11"/>
        <v>185</v>
      </c>
      <c r="BH14" s="61">
        <v>238</v>
      </c>
      <c r="BI14" s="63">
        <v>148</v>
      </c>
      <c r="BJ14" s="60">
        <v>11</v>
      </c>
      <c r="BK14" s="61">
        <v>1927</v>
      </c>
      <c r="BL14" s="62">
        <f t="shared" si="12"/>
        <v>175</v>
      </c>
      <c r="BM14" s="61">
        <v>199</v>
      </c>
      <c r="BN14" s="63">
        <v>127</v>
      </c>
      <c r="BO14" s="60">
        <v>11</v>
      </c>
      <c r="BP14" s="61">
        <v>3967</v>
      </c>
      <c r="BQ14" s="62">
        <f t="shared" si="13"/>
        <v>361</v>
      </c>
      <c r="BR14" s="61">
        <v>398</v>
      </c>
      <c r="BS14" s="63">
        <v>297</v>
      </c>
      <c r="BT14" s="60">
        <v>11</v>
      </c>
      <c r="BU14" s="61">
        <v>3407</v>
      </c>
      <c r="BV14" s="62">
        <f t="shared" si="14"/>
        <v>310</v>
      </c>
      <c r="BW14" s="61">
        <v>359</v>
      </c>
      <c r="BX14" s="63">
        <v>258</v>
      </c>
      <c r="BY14" s="60">
        <v>15</v>
      </c>
      <c r="BZ14" s="61">
        <v>1891</v>
      </c>
      <c r="CA14" s="62">
        <f t="shared" si="15"/>
        <v>126</v>
      </c>
      <c r="CB14" s="61">
        <v>133</v>
      </c>
      <c r="CC14" s="63">
        <v>120</v>
      </c>
      <c r="CD14" s="58"/>
      <c r="CE14" s="60"/>
      <c r="CF14" s="61"/>
      <c r="CG14" s="62">
        <f t="shared" si="37"/>
      </c>
      <c r="CH14" s="61"/>
      <c r="CI14" s="63"/>
      <c r="CK14" s="97">
        <f t="shared" si="38"/>
        <v>25</v>
      </c>
      <c r="CL14" s="97">
        <f t="shared" si="39"/>
        <v>26</v>
      </c>
      <c r="CM14" s="97">
        <f t="shared" si="16"/>
        <v>650</v>
      </c>
      <c r="CN14" s="97">
        <f t="shared" si="17"/>
        <v>550</v>
      </c>
      <c r="CO14" s="97">
        <f t="shared" si="18"/>
        <v>139</v>
      </c>
      <c r="CP14" s="97">
        <f t="shared" si="19"/>
        <v>101</v>
      </c>
      <c r="CQ14" s="97">
        <f t="shared" si="40"/>
        <v>63</v>
      </c>
      <c r="CR14" s="97">
        <f t="shared" si="41"/>
        <v>69</v>
      </c>
      <c r="CS14" s="97">
        <f t="shared" si="42"/>
        <v>37</v>
      </c>
      <c r="CT14" s="97">
        <f t="shared" si="43"/>
        <v>23</v>
      </c>
      <c r="CU14" s="97">
        <f t="shared" si="48"/>
        <v>140</v>
      </c>
      <c r="CV14" s="97">
        <f t="shared" si="49"/>
        <v>49</v>
      </c>
      <c r="CW14" s="97">
        <f t="shared" si="44"/>
        <v>37</v>
      </c>
      <c r="CX14" s="97">
        <f t="shared" si="20"/>
        <v>13</v>
      </c>
      <c r="CY14" s="97">
        <f t="shared" si="45"/>
        <v>39</v>
      </c>
      <c r="CZ14" s="97">
        <f t="shared" si="46"/>
        <v>61</v>
      </c>
      <c r="DA14" s="97">
        <f t="shared" si="21"/>
        <v>34</v>
      </c>
      <c r="DB14" s="97">
        <f t="shared" si="22"/>
        <v>36</v>
      </c>
      <c r="DC14" s="97">
        <f>AX14-AW14</f>
        <v>36</v>
      </c>
      <c r="DD14" s="97">
        <f t="shared" si="47"/>
        <v>23</v>
      </c>
      <c r="DE14" s="97">
        <f t="shared" si="23"/>
        <v>31</v>
      </c>
      <c r="DF14" s="97">
        <f t="shared" si="24"/>
        <v>29</v>
      </c>
      <c r="DG14" s="97">
        <f t="shared" si="25"/>
        <v>53</v>
      </c>
      <c r="DH14" s="97">
        <f t="shared" si="26"/>
        <v>37</v>
      </c>
      <c r="DI14" s="97">
        <f t="shared" si="27"/>
        <v>24</v>
      </c>
      <c r="DJ14" s="97">
        <f t="shared" si="28"/>
        <v>48</v>
      </c>
      <c r="DK14" s="97">
        <f t="shared" si="29"/>
        <v>37</v>
      </c>
      <c r="DL14" s="97">
        <f t="shared" si="30"/>
        <v>64</v>
      </c>
      <c r="DM14" s="97">
        <f t="shared" si="31"/>
        <v>49</v>
      </c>
      <c r="DN14" s="97">
        <f t="shared" si="32"/>
        <v>52</v>
      </c>
      <c r="DO14" s="97">
        <f t="shared" si="33"/>
        <v>7</v>
      </c>
      <c r="DP14" s="97">
        <f t="shared" si="34"/>
        <v>6</v>
      </c>
      <c r="DQ14" s="97" t="e">
        <f t="shared" si="35"/>
        <v>#VALUE!</v>
      </c>
      <c r="DR14" s="97">
        <f t="shared" si="36"/>
        <v>0</v>
      </c>
    </row>
    <row r="15" spans="1:122" s="78" customFormat="1" ht="36" customHeight="1">
      <c r="A15" s="59" t="s">
        <v>33</v>
      </c>
      <c r="B15" s="60">
        <v>13</v>
      </c>
      <c r="C15" s="61">
        <v>1947</v>
      </c>
      <c r="D15" s="62">
        <f t="shared" si="0"/>
        <v>150</v>
      </c>
      <c r="E15" s="61">
        <v>179</v>
      </c>
      <c r="F15" s="63">
        <v>128</v>
      </c>
      <c r="G15" s="60">
        <v>14</v>
      </c>
      <c r="H15" s="61">
        <v>29630</v>
      </c>
      <c r="I15" s="62">
        <f t="shared" si="1"/>
        <v>2116</v>
      </c>
      <c r="J15" s="61">
        <v>2380</v>
      </c>
      <c r="K15" s="63">
        <v>1880</v>
      </c>
      <c r="L15" s="60">
        <v>14</v>
      </c>
      <c r="M15" s="61">
        <v>3932</v>
      </c>
      <c r="N15" s="62">
        <f t="shared" si="2"/>
        <v>281</v>
      </c>
      <c r="O15" s="61">
        <v>468</v>
      </c>
      <c r="P15" s="63">
        <v>168</v>
      </c>
      <c r="Q15" s="60">
        <v>15</v>
      </c>
      <c r="R15" s="61">
        <v>3179</v>
      </c>
      <c r="S15" s="62">
        <f t="shared" si="3"/>
        <v>212</v>
      </c>
      <c r="T15" s="61">
        <v>280</v>
      </c>
      <c r="U15" s="63">
        <v>188</v>
      </c>
      <c r="V15" s="60">
        <v>15</v>
      </c>
      <c r="W15" s="61">
        <v>2980</v>
      </c>
      <c r="X15" s="62">
        <f t="shared" si="4"/>
        <v>199</v>
      </c>
      <c r="Y15" s="61">
        <v>278</v>
      </c>
      <c r="Z15" s="63">
        <v>138</v>
      </c>
      <c r="AA15" s="60">
        <v>14</v>
      </c>
      <c r="AB15" s="61">
        <v>3245</v>
      </c>
      <c r="AC15" s="62">
        <f t="shared" si="5"/>
        <v>232</v>
      </c>
      <c r="AD15" s="61">
        <v>360</v>
      </c>
      <c r="AE15" s="63">
        <v>198</v>
      </c>
      <c r="AF15" s="60">
        <v>14</v>
      </c>
      <c r="AG15" s="61">
        <v>5248</v>
      </c>
      <c r="AH15" s="62">
        <f t="shared" si="6"/>
        <v>375</v>
      </c>
      <c r="AI15" s="61">
        <v>598</v>
      </c>
      <c r="AJ15" s="63">
        <v>198</v>
      </c>
      <c r="AK15" s="60">
        <v>15</v>
      </c>
      <c r="AL15" s="61">
        <v>3697</v>
      </c>
      <c r="AM15" s="62">
        <f t="shared" si="7"/>
        <v>246</v>
      </c>
      <c r="AN15" s="61">
        <v>368</v>
      </c>
      <c r="AO15" s="63">
        <v>195</v>
      </c>
      <c r="AP15" s="60">
        <v>14</v>
      </c>
      <c r="AQ15" s="61">
        <v>2279</v>
      </c>
      <c r="AR15" s="62">
        <f t="shared" si="8"/>
        <v>163</v>
      </c>
      <c r="AS15" s="61">
        <v>208</v>
      </c>
      <c r="AT15" s="63">
        <v>155</v>
      </c>
      <c r="AU15" s="60">
        <v>15</v>
      </c>
      <c r="AV15" s="61">
        <v>2440</v>
      </c>
      <c r="AW15" s="62">
        <f t="shared" si="9"/>
        <v>163</v>
      </c>
      <c r="AX15" s="61">
        <v>178</v>
      </c>
      <c r="AY15" s="63">
        <v>148</v>
      </c>
      <c r="AZ15" s="60">
        <v>13</v>
      </c>
      <c r="BA15" s="61">
        <v>2024</v>
      </c>
      <c r="BB15" s="62">
        <f t="shared" si="10"/>
        <v>156</v>
      </c>
      <c r="BC15" s="61">
        <v>208</v>
      </c>
      <c r="BD15" s="63">
        <v>88</v>
      </c>
      <c r="BE15" s="60">
        <v>11</v>
      </c>
      <c r="BF15" s="61">
        <v>2077</v>
      </c>
      <c r="BG15" s="62">
        <f t="shared" si="11"/>
        <v>189</v>
      </c>
      <c r="BH15" s="61">
        <v>298</v>
      </c>
      <c r="BI15" s="63">
        <v>145</v>
      </c>
      <c r="BJ15" s="60">
        <v>14</v>
      </c>
      <c r="BK15" s="61">
        <v>2515</v>
      </c>
      <c r="BL15" s="62">
        <f t="shared" si="12"/>
        <v>180</v>
      </c>
      <c r="BM15" s="61">
        <v>208</v>
      </c>
      <c r="BN15" s="63">
        <v>134</v>
      </c>
      <c r="BO15" s="60">
        <v>13</v>
      </c>
      <c r="BP15" s="61">
        <v>4770</v>
      </c>
      <c r="BQ15" s="62">
        <f t="shared" si="13"/>
        <v>367</v>
      </c>
      <c r="BR15" s="61">
        <v>398</v>
      </c>
      <c r="BS15" s="63">
        <v>298</v>
      </c>
      <c r="BT15" s="60">
        <v>14</v>
      </c>
      <c r="BU15" s="61">
        <v>4542</v>
      </c>
      <c r="BV15" s="62">
        <f t="shared" si="14"/>
        <v>324</v>
      </c>
      <c r="BW15" s="61">
        <v>418</v>
      </c>
      <c r="BX15" s="63">
        <v>228</v>
      </c>
      <c r="BY15" s="60">
        <v>15</v>
      </c>
      <c r="BZ15" s="61">
        <v>1932</v>
      </c>
      <c r="CA15" s="62">
        <f t="shared" si="15"/>
        <v>129</v>
      </c>
      <c r="CB15" s="61">
        <v>134</v>
      </c>
      <c r="CC15" s="63">
        <v>121</v>
      </c>
      <c r="CD15" s="58"/>
      <c r="CE15" s="60"/>
      <c r="CF15" s="61"/>
      <c r="CG15" s="62">
        <f t="shared" si="37"/>
      </c>
      <c r="CH15" s="61"/>
      <c r="CI15" s="63"/>
      <c r="CK15" s="97">
        <f t="shared" si="38"/>
        <v>29</v>
      </c>
      <c r="CL15" s="97">
        <f t="shared" si="39"/>
        <v>22</v>
      </c>
      <c r="CM15" s="97">
        <f t="shared" si="16"/>
        <v>264</v>
      </c>
      <c r="CN15" s="97">
        <f t="shared" si="17"/>
        <v>236</v>
      </c>
      <c r="CO15" s="97">
        <f t="shared" si="18"/>
        <v>187</v>
      </c>
      <c r="CP15" s="97">
        <f t="shared" si="19"/>
        <v>113</v>
      </c>
      <c r="CQ15" s="97">
        <f t="shared" si="40"/>
        <v>68</v>
      </c>
      <c r="CR15" s="97">
        <f t="shared" si="41"/>
        <v>24</v>
      </c>
      <c r="CS15" s="97">
        <f t="shared" si="42"/>
        <v>79</v>
      </c>
      <c r="CT15" s="97">
        <f t="shared" si="43"/>
        <v>61</v>
      </c>
      <c r="CU15" s="97">
        <f t="shared" si="48"/>
        <v>128</v>
      </c>
      <c r="CV15" s="97">
        <f t="shared" si="49"/>
        <v>34</v>
      </c>
      <c r="CW15" s="97">
        <f t="shared" si="44"/>
        <v>223</v>
      </c>
      <c r="CX15" s="97">
        <f t="shared" si="20"/>
        <v>177</v>
      </c>
      <c r="CY15" s="97">
        <f t="shared" si="45"/>
        <v>122</v>
      </c>
      <c r="CZ15" s="97">
        <f t="shared" si="46"/>
        <v>51</v>
      </c>
      <c r="DA15" s="97">
        <f t="shared" si="21"/>
        <v>45</v>
      </c>
      <c r="DB15" s="97">
        <f t="shared" si="22"/>
        <v>8</v>
      </c>
      <c r="DC15" s="97">
        <f>AX15-AW15</f>
        <v>15</v>
      </c>
      <c r="DD15" s="97">
        <f t="shared" si="47"/>
        <v>15</v>
      </c>
      <c r="DE15" s="97">
        <f t="shared" si="23"/>
        <v>52</v>
      </c>
      <c r="DF15" s="97">
        <f t="shared" si="24"/>
        <v>68</v>
      </c>
      <c r="DG15" s="97">
        <f t="shared" si="25"/>
        <v>109</v>
      </c>
      <c r="DH15" s="97">
        <f t="shared" si="26"/>
        <v>44</v>
      </c>
      <c r="DI15" s="97">
        <f t="shared" si="27"/>
        <v>28</v>
      </c>
      <c r="DJ15" s="97">
        <f t="shared" si="28"/>
        <v>46</v>
      </c>
      <c r="DK15" s="97">
        <f t="shared" si="29"/>
        <v>31</v>
      </c>
      <c r="DL15" s="97">
        <f t="shared" si="30"/>
        <v>69</v>
      </c>
      <c r="DM15" s="97">
        <f t="shared" si="31"/>
        <v>94</v>
      </c>
      <c r="DN15" s="97">
        <f t="shared" si="32"/>
        <v>96</v>
      </c>
      <c r="DO15" s="97">
        <f t="shared" si="33"/>
        <v>5</v>
      </c>
      <c r="DP15" s="97">
        <f t="shared" si="34"/>
        <v>8</v>
      </c>
      <c r="DQ15" s="97" t="e">
        <f t="shared" si="35"/>
        <v>#VALUE!</v>
      </c>
      <c r="DR15" s="97">
        <f t="shared" si="36"/>
        <v>0</v>
      </c>
    </row>
    <row r="16" spans="1:122" s="79" customFormat="1" ht="36" customHeight="1" thickBot="1">
      <c r="A16" s="64" t="s">
        <v>34</v>
      </c>
      <c r="B16" s="65">
        <f>SUM(B12:B15)</f>
        <v>76</v>
      </c>
      <c r="C16" s="66">
        <f>SUM(C12:C15)</f>
        <v>11747</v>
      </c>
      <c r="D16" s="66">
        <f t="shared" si="0"/>
        <v>155</v>
      </c>
      <c r="E16" s="66">
        <f>MAX(E12:E15)</f>
        <v>230</v>
      </c>
      <c r="F16" s="67">
        <f>MIN(F12:F15)</f>
        <v>88</v>
      </c>
      <c r="G16" s="65">
        <f>SUM(G12:G15)</f>
        <v>83</v>
      </c>
      <c r="H16" s="66">
        <f>SUM(H12:H15)</f>
        <v>181009</v>
      </c>
      <c r="I16" s="66">
        <f t="shared" si="1"/>
        <v>2181</v>
      </c>
      <c r="J16" s="66">
        <f>MAX(J12:J15)</f>
        <v>2982</v>
      </c>
      <c r="K16" s="67">
        <f>MIN(K12:K15)</f>
        <v>1680</v>
      </c>
      <c r="L16" s="65">
        <f>SUM(L12:L15)</f>
        <v>74</v>
      </c>
      <c r="M16" s="66">
        <f>SUM(M12:M15)</f>
        <v>20715</v>
      </c>
      <c r="N16" s="66">
        <f t="shared" si="2"/>
        <v>280</v>
      </c>
      <c r="O16" s="66">
        <f>MAX(O12:O15)</f>
        <v>498</v>
      </c>
      <c r="P16" s="67">
        <f>MIN(P12:P15)</f>
        <v>168</v>
      </c>
      <c r="Q16" s="65">
        <f>SUM(Q12:Q15)</f>
        <v>83</v>
      </c>
      <c r="R16" s="66">
        <f>SUM(R12:R15)</f>
        <v>17966</v>
      </c>
      <c r="S16" s="66">
        <f t="shared" si="3"/>
        <v>216</v>
      </c>
      <c r="T16" s="66">
        <f>MAX(T12:T15)</f>
        <v>281</v>
      </c>
      <c r="U16" s="67">
        <f>MIN(U12:U15)</f>
        <v>149</v>
      </c>
      <c r="V16" s="65">
        <f>SUM(V12:V15)</f>
        <v>87</v>
      </c>
      <c r="W16" s="66">
        <f>SUM(W12:W15)</f>
        <v>15596</v>
      </c>
      <c r="X16" s="66">
        <f t="shared" si="4"/>
        <v>179</v>
      </c>
      <c r="Y16" s="66">
        <f>MAX(Y12:Y15)</f>
        <v>278</v>
      </c>
      <c r="Z16" s="67">
        <f>MIN(Z12:Z15)</f>
        <v>102</v>
      </c>
      <c r="AA16" s="65">
        <f>SUM(AA12:AA15)</f>
        <v>87</v>
      </c>
      <c r="AB16" s="66">
        <f>SUM(AB12:AB15)</f>
        <v>20662</v>
      </c>
      <c r="AC16" s="66">
        <f t="shared" si="5"/>
        <v>237</v>
      </c>
      <c r="AD16" s="66">
        <f>MAX(AD12:AD15)</f>
        <v>452</v>
      </c>
      <c r="AE16" s="67">
        <f>MIN(AE12:AE15)</f>
        <v>165</v>
      </c>
      <c r="AF16" s="65">
        <f>SUM(AF12:AF15)</f>
        <v>55</v>
      </c>
      <c r="AG16" s="66">
        <f>SUM(AG12:AG15)</f>
        <v>21805</v>
      </c>
      <c r="AH16" s="66">
        <f t="shared" si="6"/>
        <v>396</v>
      </c>
      <c r="AI16" s="66">
        <f>MAX(AI12:AI15)</f>
        <v>598</v>
      </c>
      <c r="AJ16" s="67">
        <f>MIN(AJ12:AJ15)</f>
        <v>198</v>
      </c>
      <c r="AK16" s="65">
        <f>SUM(AK12:AK15)</f>
        <v>83</v>
      </c>
      <c r="AL16" s="66">
        <f>SUM(AL12:AL15)</f>
        <v>20134</v>
      </c>
      <c r="AM16" s="66">
        <f t="shared" si="7"/>
        <v>243</v>
      </c>
      <c r="AN16" s="66">
        <f>MAX(AN12:AN15)</f>
        <v>368</v>
      </c>
      <c r="AO16" s="67">
        <f>MIN(AO12:AO15)</f>
        <v>158</v>
      </c>
      <c r="AP16" s="65">
        <f>SUM(AP12:AP15)</f>
        <v>80</v>
      </c>
      <c r="AQ16" s="66">
        <f>SUM(AQ12:AQ15)</f>
        <v>13494</v>
      </c>
      <c r="AR16" s="66">
        <f t="shared" si="8"/>
        <v>169</v>
      </c>
      <c r="AS16" s="66">
        <f>MAX(AS12:AS15)</f>
        <v>229</v>
      </c>
      <c r="AT16" s="67">
        <f>MIN(AT12:AT15)</f>
        <v>136</v>
      </c>
      <c r="AU16" s="65">
        <f>SUM(AU12:AU15)</f>
        <v>86</v>
      </c>
      <c r="AV16" s="66">
        <f>SUM(AV12:AV15)</f>
        <v>14591</v>
      </c>
      <c r="AW16" s="66">
        <f t="shared" si="9"/>
        <v>170</v>
      </c>
      <c r="AX16" s="66">
        <f>MAX(AX12:AX15)</f>
        <v>294</v>
      </c>
      <c r="AY16" s="67">
        <f>MIN(AY12:AY15)</f>
        <v>138</v>
      </c>
      <c r="AZ16" s="65">
        <f>SUM(AZ12:AZ15)</f>
        <v>73</v>
      </c>
      <c r="BA16" s="66">
        <f>SUM(BA12:BA15)</f>
        <v>11337</v>
      </c>
      <c r="BB16" s="66">
        <f t="shared" si="10"/>
        <v>155</v>
      </c>
      <c r="BC16" s="66">
        <f>MAX(BC12:BC15)</f>
        <v>240</v>
      </c>
      <c r="BD16" s="67">
        <f>MIN(BD12:BD15)</f>
        <v>78</v>
      </c>
      <c r="BE16" s="65">
        <f>SUM(BE12:BE15)</f>
        <v>77</v>
      </c>
      <c r="BF16" s="66">
        <f>SUM(BF12:BF15)</f>
        <v>14102</v>
      </c>
      <c r="BG16" s="66">
        <f t="shared" si="11"/>
        <v>183</v>
      </c>
      <c r="BH16" s="66">
        <f>MAX(BH12:BH15)</f>
        <v>298</v>
      </c>
      <c r="BI16" s="67">
        <f>MIN(BI12:BI15)</f>
        <v>145</v>
      </c>
      <c r="BJ16" s="65">
        <f>SUM(BJ12:BJ15)</f>
        <v>79</v>
      </c>
      <c r="BK16" s="66">
        <f>SUM(BK12:BK15)</f>
        <v>13460</v>
      </c>
      <c r="BL16" s="66">
        <f t="shared" si="12"/>
        <v>170</v>
      </c>
      <c r="BM16" s="66">
        <f>MAX(BM12:BM15)</f>
        <v>260</v>
      </c>
      <c r="BN16" s="67">
        <f>MIN(BN12:BN15)</f>
        <v>127</v>
      </c>
      <c r="BO16" s="65">
        <f>SUM(BO12:BO15)</f>
        <v>77</v>
      </c>
      <c r="BP16" s="66">
        <f>SUM(BP12:BP15)</f>
        <v>28137</v>
      </c>
      <c r="BQ16" s="66">
        <f t="shared" si="13"/>
        <v>365</v>
      </c>
      <c r="BR16" s="66">
        <f>MAX(BR12:BR15)</f>
        <v>498</v>
      </c>
      <c r="BS16" s="67">
        <f>MIN(BS12:BS15)</f>
        <v>248</v>
      </c>
      <c r="BT16" s="65">
        <f>SUM(BT12:BT15)</f>
        <v>75</v>
      </c>
      <c r="BU16" s="66">
        <f>SUM(BU12:BU15)</f>
        <v>23958</v>
      </c>
      <c r="BV16" s="66">
        <f t="shared" si="14"/>
        <v>319</v>
      </c>
      <c r="BW16" s="66">
        <f>MAX(BW12:BW15)</f>
        <v>499</v>
      </c>
      <c r="BX16" s="67">
        <f>MIN(BX12:BX15)</f>
        <v>198</v>
      </c>
      <c r="BY16" s="65">
        <f>SUM(BY12:BY15)</f>
        <v>92</v>
      </c>
      <c r="BZ16" s="66">
        <f>SUM(BZ12:BZ15)</f>
        <v>11686</v>
      </c>
      <c r="CA16" s="66">
        <f t="shared" si="15"/>
        <v>127</v>
      </c>
      <c r="CB16" s="66">
        <f>MAX(CB12:CB15)</f>
        <v>138</v>
      </c>
      <c r="CC16" s="67">
        <f>MIN(CC12:CC15)</f>
        <v>115</v>
      </c>
      <c r="CD16" s="68"/>
      <c r="CE16" s="65">
        <f>SUM(CE12:CE15)</f>
        <v>0</v>
      </c>
      <c r="CF16" s="66">
        <f>SUM(CF12:CF15)</f>
        <v>0</v>
      </c>
      <c r="CG16" s="66">
        <f t="shared" si="37"/>
      </c>
      <c r="CH16" s="66">
        <f>MAX(CH12:CH15)</f>
        <v>0</v>
      </c>
      <c r="CI16" s="67">
        <f>MIN(CI12:CI15)</f>
        <v>0</v>
      </c>
      <c r="CK16" s="97">
        <f t="shared" si="38"/>
        <v>75</v>
      </c>
      <c r="CL16" s="97">
        <f t="shared" si="39"/>
        <v>67</v>
      </c>
      <c r="CM16" s="97">
        <f t="shared" si="16"/>
        <v>801</v>
      </c>
      <c r="CN16" s="97">
        <f t="shared" si="17"/>
        <v>501</v>
      </c>
      <c r="CO16" s="97">
        <f t="shared" si="18"/>
        <v>218</v>
      </c>
      <c r="CP16" s="97">
        <f t="shared" si="19"/>
        <v>112</v>
      </c>
      <c r="CQ16" s="97">
        <f t="shared" si="40"/>
        <v>65</v>
      </c>
      <c r="CR16" s="97">
        <f t="shared" si="41"/>
        <v>67</v>
      </c>
      <c r="CS16" s="97">
        <f t="shared" si="42"/>
        <v>99</v>
      </c>
      <c r="CT16" s="97">
        <f t="shared" si="43"/>
        <v>77</v>
      </c>
      <c r="CU16" s="97">
        <f t="shared" si="48"/>
        <v>215</v>
      </c>
      <c r="CV16" s="97">
        <f t="shared" si="49"/>
        <v>72</v>
      </c>
      <c r="CW16" s="97">
        <f t="shared" si="44"/>
        <v>202</v>
      </c>
      <c r="CX16" s="97">
        <f t="shared" si="20"/>
        <v>198</v>
      </c>
      <c r="CY16" s="97">
        <f t="shared" si="45"/>
        <v>125</v>
      </c>
      <c r="CZ16" s="97">
        <f t="shared" si="46"/>
        <v>85</v>
      </c>
      <c r="DA16" s="97">
        <f t="shared" si="21"/>
        <v>60</v>
      </c>
      <c r="DB16" s="97">
        <f t="shared" si="22"/>
        <v>33</v>
      </c>
      <c r="DC16" s="97">
        <f>AX16-AW16</f>
        <v>124</v>
      </c>
      <c r="DD16" s="97">
        <f t="shared" si="47"/>
        <v>32</v>
      </c>
      <c r="DE16" s="97">
        <f t="shared" si="23"/>
        <v>85</v>
      </c>
      <c r="DF16" s="97">
        <f t="shared" si="24"/>
        <v>77</v>
      </c>
      <c r="DG16" s="97">
        <f t="shared" si="25"/>
        <v>115</v>
      </c>
      <c r="DH16" s="97">
        <f t="shared" si="26"/>
        <v>38</v>
      </c>
      <c r="DI16" s="97">
        <f t="shared" si="27"/>
        <v>90</v>
      </c>
      <c r="DJ16" s="97">
        <f t="shared" si="28"/>
        <v>43</v>
      </c>
      <c r="DK16" s="97">
        <f t="shared" si="29"/>
        <v>133</v>
      </c>
      <c r="DL16" s="97">
        <f t="shared" si="30"/>
        <v>117</v>
      </c>
      <c r="DM16" s="97">
        <f t="shared" si="31"/>
        <v>180</v>
      </c>
      <c r="DN16" s="97">
        <f t="shared" si="32"/>
        <v>121</v>
      </c>
      <c r="DO16" s="97">
        <f t="shared" si="33"/>
        <v>11</v>
      </c>
      <c r="DP16" s="97">
        <f t="shared" si="34"/>
        <v>12</v>
      </c>
      <c r="DQ16" s="97" t="e">
        <f t="shared" si="35"/>
        <v>#VALUE!</v>
      </c>
      <c r="DR16" s="97">
        <f t="shared" si="36"/>
        <v>0</v>
      </c>
    </row>
    <row r="17" spans="1:122" s="78" customFormat="1" ht="36" customHeight="1">
      <c r="A17" s="70" t="s">
        <v>35</v>
      </c>
      <c r="B17" s="71">
        <v>9</v>
      </c>
      <c r="C17" s="72">
        <v>1429</v>
      </c>
      <c r="D17" s="73">
        <f t="shared" si="0"/>
        <v>159</v>
      </c>
      <c r="E17" s="72">
        <v>179</v>
      </c>
      <c r="F17" s="69">
        <v>128</v>
      </c>
      <c r="G17" s="71">
        <v>10</v>
      </c>
      <c r="H17" s="72">
        <v>21050</v>
      </c>
      <c r="I17" s="73">
        <f t="shared" si="1"/>
        <v>2105</v>
      </c>
      <c r="J17" s="72">
        <v>2280</v>
      </c>
      <c r="K17" s="69">
        <v>1980</v>
      </c>
      <c r="L17" s="71">
        <v>10</v>
      </c>
      <c r="M17" s="72">
        <v>3038</v>
      </c>
      <c r="N17" s="73">
        <f t="shared" si="2"/>
        <v>304</v>
      </c>
      <c r="O17" s="72">
        <v>458</v>
      </c>
      <c r="P17" s="69">
        <v>198</v>
      </c>
      <c r="Q17" s="71">
        <v>9</v>
      </c>
      <c r="R17" s="72">
        <v>1892</v>
      </c>
      <c r="S17" s="73">
        <f t="shared" si="3"/>
        <v>210</v>
      </c>
      <c r="T17" s="72">
        <v>228</v>
      </c>
      <c r="U17" s="69">
        <v>198</v>
      </c>
      <c r="V17" s="71">
        <v>10</v>
      </c>
      <c r="W17" s="72">
        <v>1881</v>
      </c>
      <c r="X17" s="73">
        <f t="shared" si="4"/>
        <v>188</v>
      </c>
      <c r="Y17" s="72">
        <v>219</v>
      </c>
      <c r="Z17" s="69">
        <v>168</v>
      </c>
      <c r="AA17" s="71">
        <v>9</v>
      </c>
      <c r="AB17" s="72">
        <v>1934</v>
      </c>
      <c r="AC17" s="73">
        <f t="shared" si="5"/>
        <v>215</v>
      </c>
      <c r="AD17" s="72">
        <v>258</v>
      </c>
      <c r="AE17" s="69">
        <v>188</v>
      </c>
      <c r="AF17" s="71">
        <v>8</v>
      </c>
      <c r="AG17" s="72">
        <v>3133</v>
      </c>
      <c r="AH17" s="73">
        <f t="shared" si="6"/>
        <v>392</v>
      </c>
      <c r="AI17" s="72">
        <v>525</v>
      </c>
      <c r="AJ17" s="69">
        <v>298</v>
      </c>
      <c r="AK17" s="71">
        <v>10</v>
      </c>
      <c r="AL17" s="72">
        <v>2498</v>
      </c>
      <c r="AM17" s="73">
        <f t="shared" si="7"/>
        <v>250</v>
      </c>
      <c r="AN17" s="72">
        <v>312</v>
      </c>
      <c r="AO17" s="69">
        <v>168</v>
      </c>
      <c r="AP17" s="71">
        <v>10</v>
      </c>
      <c r="AQ17" s="72">
        <v>1725</v>
      </c>
      <c r="AR17" s="73">
        <f t="shared" si="8"/>
        <v>173</v>
      </c>
      <c r="AS17" s="72">
        <v>208</v>
      </c>
      <c r="AT17" s="69">
        <v>158</v>
      </c>
      <c r="AU17" s="71">
        <v>10</v>
      </c>
      <c r="AV17" s="72">
        <v>1719</v>
      </c>
      <c r="AW17" s="73">
        <f t="shared" si="9"/>
        <v>172</v>
      </c>
      <c r="AX17" s="72">
        <v>208</v>
      </c>
      <c r="AY17" s="69">
        <v>157</v>
      </c>
      <c r="AZ17" s="71">
        <v>8</v>
      </c>
      <c r="BA17" s="72">
        <v>1198</v>
      </c>
      <c r="BB17" s="73">
        <f t="shared" si="10"/>
        <v>150</v>
      </c>
      <c r="BC17" s="72">
        <v>168</v>
      </c>
      <c r="BD17" s="69">
        <v>128</v>
      </c>
      <c r="BE17" s="71">
        <v>10</v>
      </c>
      <c r="BF17" s="72">
        <v>1786</v>
      </c>
      <c r="BG17" s="73">
        <f t="shared" si="11"/>
        <v>179</v>
      </c>
      <c r="BH17" s="72">
        <v>198</v>
      </c>
      <c r="BI17" s="69">
        <v>98</v>
      </c>
      <c r="BJ17" s="71">
        <v>10</v>
      </c>
      <c r="BK17" s="72">
        <v>1706</v>
      </c>
      <c r="BL17" s="73">
        <f t="shared" si="12"/>
        <v>171</v>
      </c>
      <c r="BM17" s="72">
        <v>208</v>
      </c>
      <c r="BN17" s="69">
        <v>118</v>
      </c>
      <c r="BO17" s="71">
        <v>9</v>
      </c>
      <c r="BP17" s="72">
        <v>3202</v>
      </c>
      <c r="BQ17" s="73">
        <f t="shared" si="13"/>
        <v>356</v>
      </c>
      <c r="BR17" s="72">
        <v>398</v>
      </c>
      <c r="BS17" s="69">
        <v>298</v>
      </c>
      <c r="BT17" s="71">
        <v>6</v>
      </c>
      <c r="BU17" s="72">
        <v>1978</v>
      </c>
      <c r="BV17" s="73">
        <f t="shared" si="14"/>
        <v>330</v>
      </c>
      <c r="BW17" s="72">
        <v>498</v>
      </c>
      <c r="BX17" s="69">
        <v>248</v>
      </c>
      <c r="BY17" s="71">
        <v>10</v>
      </c>
      <c r="BZ17" s="72">
        <v>1283</v>
      </c>
      <c r="CA17" s="73">
        <f t="shared" si="15"/>
        <v>128</v>
      </c>
      <c r="CB17" s="72">
        <v>133</v>
      </c>
      <c r="CC17" s="69">
        <v>121</v>
      </c>
      <c r="CD17" s="58"/>
      <c r="CE17" s="71"/>
      <c r="CF17" s="72"/>
      <c r="CG17" s="73">
        <f t="shared" si="37"/>
      </c>
      <c r="CH17" s="72"/>
      <c r="CI17" s="69"/>
      <c r="CK17" s="97">
        <f t="shared" si="38"/>
        <v>20</v>
      </c>
      <c r="CL17" s="97">
        <f t="shared" si="39"/>
        <v>31</v>
      </c>
      <c r="CM17" s="97">
        <f t="shared" si="16"/>
        <v>175</v>
      </c>
      <c r="CN17" s="97">
        <f t="shared" si="17"/>
        <v>125</v>
      </c>
      <c r="CO17" s="97">
        <f t="shared" si="18"/>
        <v>154</v>
      </c>
      <c r="CP17" s="97">
        <f t="shared" si="19"/>
        <v>106</v>
      </c>
      <c r="CQ17" s="97">
        <f t="shared" si="40"/>
        <v>18</v>
      </c>
      <c r="CR17" s="97">
        <f t="shared" si="41"/>
        <v>12</v>
      </c>
      <c r="CS17" s="97">
        <f t="shared" si="42"/>
        <v>31</v>
      </c>
      <c r="CT17" s="97">
        <f t="shared" si="43"/>
        <v>20</v>
      </c>
      <c r="CU17" s="97">
        <f t="shared" si="48"/>
        <v>43</v>
      </c>
      <c r="CV17" s="97">
        <f t="shared" si="49"/>
        <v>27</v>
      </c>
      <c r="CW17" s="97">
        <f t="shared" si="44"/>
        <v>133</v>
      </c>
      <c r="CX17" s="97">
        <f t="shared" si="20"/>
        <v>94</v>
      </c>
      <c r="CY17" s="97">
        <f t="shared" si="45"/>
        <v>62</v>
      </c>
      <c r="CZ17" s="97">
        <f t="shared" si="46"/>
        <v>82</v>
      </c>
      <c r="DA17" s="97">
        <f t="shared" si="21"/>
        <v>35</v>
      </c>
      <c r="DB17" s="97">
        <f t="shared" si="22"/>
        <v>15</v>
      </c>
      <c r="DC17" s="97">
        <f>AX17-AW17</f>
        <v>36</v>
      </c>
      <c r="DD17" s="97">
        <f t="shared" si="47"/>
        <v>15</v>
      </c>
      <c r="DE17" s="97">
        <f t="shared" si="23"/>
        <v>18</v>
      </c>
      <c r="DF17" s="97">
        <f t="shared" si="24"/>
        <v>22</v>
      </c>
      <c r="DG17" s="97">
        <f t="shared" si="25"/>
        <v>19</v>
      </c>
      <c r="DH17" s="97">
        <f t="shared" si="26"/>
        <v>81</v>
      </c>
      <c r="DI17" s="97">
        <f t="shared" si="27"/>
        <v>37</v>
      </c>
      <c r="DJ17" s="97">
        <f t="shared" si="28"/>
        <v>53</v>
      </c>
      <c r="DK17" s="97">
        <f t="shared" si="29"/>
        <v>42</v>
      </c>
      <c r="DL17" s="97">
        <f t="shared" si="30"/>
        <v>58</v>
      </c>
      <c r="DM17" s="97">
        <f t="shared" si="31"/>
        <v>168</v>
      </c>
      <c r="DN17" s="97">
        <f t="shared" si="32"/>
        <v>82</v>
      </c>
      <c r="DO17" s="97">
        <f t="shared" si="33"/>
        <v>5</v>
      </c>
      <c r="DP17" s="97">
        <f t="shared" si="34"/>
        <v>7</v>
      </c>
      <c r="DQ17" s="97" t="e">
        <f t="shared" si="35"/>
        <v>#VALUE!</v>
      </c>
      <c r="DR17" s="97">
        <f t="shared" si="36"/>
        <v>0</v>
      </c>
    </row>
    <row r="18" spans="1:122" s="78" customFormat="1" ht="36" customHeight="1">
      <c r="A18" s="59" t="s">
        <v>36</v>
      </c>
      <c r="B18" s="60">
        <v>12</v>
      </c>
      <c r="C18" s="61">
        <v>1806</v>
      </c>
      <c r="D18" s="62">
        <f t="shared" si="0"/>
        <v>151</v>
      </c>
      <c r="E18" s="61">
        <v>178</v>
      </c>
      <c r="F18" s="63">
        <v>128</v>
      </c>
      <c r="G18" s="60">
        <v>11</v>
      </c>
      <c r="H18" s="61">
        <v>22760</v>
      </c>
      <c r="I18" s="62">
        <f t="shared" si="1"/>
        <v>2069</v>
      </c>
      <c r="J18" s="61">
        <v>2430</v>
      </c>
      <c r="K18" s="63">
        <v>1880</v>
      </c>
      <c r="L18" s="60">
        <v>12</v>
      </c>
      <c r="M18" s="61">
        <v>3414</v>
      </c>
      <c r="N18" s="62">
        <f t="shared" si="2"/>
        <v>285</v>
      </c>
      <c r="O18" s="61">
        <v>398</v>
      </c>
      <c r="P18" s="63">
        <v>198</v>
      </c>
      <c r="Q18" s="60">
        <v>12</v>
      </c>
      <c r="R18" s="61">
        <v>2629</v>
      </c>
      <c r="S18" s="62">
        <f t="shared" si="3"/>
        <v>219</v>
      </c>
      <c r="T18" s="61">
        <v>328</v>
      </c>
      <c r="U18" s="63">
        <v>178</v>
      </c>
      <c r="V18" s="60">
        <v>12</v>
      </c>
      <c r="W18" s="61">
        <v>2282</v>
      </c>
      <c r="X18" s="62">
        <f t="shared" si="4"/>
        <v>190</v>
      </c>
      <c r="Y18" s="61">
        <v>278</v>
      </c>
      <c r="Z18" s="63">
        <v>99</v>
      </c>
      <c r="AA18" s="60">
        <v>11</v>
      </c>
      <c r="AB18" s="61">
        <v>2878</v>
      </c>
      <c r="AC18" s="62">
        <f t="shared" si="5"/>
        <v>262</v>
      </c>
      <c r="AD18" s="61">
        <v>417</v>
      </c>
      <c r="AE18" s="63">
        <v>198</v>
      </c>
      <c r="AF18" s="60">
        <v>10</v>
      </c>
      <c r="AG18" s="61">
        <v>3947</v>
      </c>
      <c r="AH18" s="62">
        <f t="shared" si="6"/>
        <v>395</v>
      </c>
      <c r="AI18" s="61">
        <v>523</v>
      </c>
      <c r="AJ18" s="63">
        <v>248</v>
      </c>
      <c r="AK18" s="60">
        <v>11</v>
      </c>
      <c r="AL18" s="61">
        <v>2554</v>
      </c>
      <c r="AM18" s="62">
        <f t="shared" si="7"/>
        <v>232</v>
      </c>
      <c r="AN18" s="61">
        <v>376</v>
      </c>
      <c r="AO18" s="63">
        <v>158</v>
      </c>
      <c r="AP18" s="60">
        <v>11</v>
      </c>
      <c r="AQ18" s="61">
        <v>1956</v>
      </c>
      <c r="AR18" s="62">
        <f t="shared" si="8"/>
        <v>178</v>
      </c>
      <c r="AS18" s="61">
        <v>210</v>
      </c>
      <c r="AT18" s="63">
        <v>128</v>
      </c>
      <c r="AU18" s="60">
        <v>12</v>
      </c>
      <c r="AV18" s="61">
        <v>1983</v>
      </c>
      <c r="AW18" s="62">
        <f t="shared" si="9"/>
        <v>165</v>
      </c>
      <c r="AX18" s="61">
        <v>208</v>
      </c>
      <c r="AY18" s="63">
        <v>138</v>
      </c>
      <c r="AZ18" s="60">
        <v>10</v>
      </c>
      <c r="BA18" s="61">
        <v>1397</v>
      </c>
      <c r="BB18" s="62">
        <f t="shared" si="10"/>
        <v>140</v>
      </c>
      <c r="BC18" s="61">
        <v>188</v>
      </c>
      <c r="BD18" s="63">
        <v>98</v>
      </c>
      <c r="BE18" s="60">
        <v>8</v>
      </c>
      <c r="BF18" s="61">
        <v>1361</v>
      </c>
      <c r="BG18" s="62">
        <f t="shared" si="11"/>
        <v>170</v>
      </c>
      <c r="BH18" s="61">
        <v>208</v>
      </c>
      <c r="BI18" s="63">
        <v>98</v>
      </c>
      <c r="BJ18" s="60">
        <v>12</v>
      </c>
      <c r="BK18" s="61">
        <v>1818</v>
      </c>
      <c r="BL18" s="62">
        <f t="shared" si="12"/>
        <v>152</v>
      </c>
      <c r="BM18" s="61">
        <v>208</v>
      </c>
      <c r="BN18" s="63">
        <v>98</v>
      </c>
      <c r="BO18" s="60">
        <v>12</v>
      </c>
      <c r="BP18" s="61">
        <v>4216</v>
      </c>
      <c r="BQ18" s="62">
        <f t="shared" si="13"/>
        <v>351</v>
      </c>
      <c r="BR18" s="61">
        <v>498</v>
      </c>
      <c r="BS18" s="63">
        <v>298</v>
      </c>
      <c r="BT18" s="60">
        <v>12</v>
      </c>
      <c r="BU18" s="61">
        <v>4048</v>
      </c>
      <c r="BV18" s="62">
        <f t="shared" si="14"/>
        <v>337</v>
      </c>
      <c r="BW18" s="61">
        <v>498</v>
      </c>
      <c r="BX18" s="63">
        <v>248</v>
      </c>
      <c r="BY18" s="60">
        <v>12</v>
      </c>
      <c r="BZ18" s="61">
        <v>1558</v>
      </c>
      <c r="CA18" s="62">
        <f t="shared" si="15"/>
        <v>130</v>
      </c>
      <c r="CB18" s="61">
        <v>135</v>
      </c>
      <c r="CC18" s="63">
        <v>122</v>
      </c>
      <c r="CD18" s="58"/>
      <c r="CE18" s="60"/>
      <c r="CF18" s="61"/>
      <c r="CG18" s="62">
        <f t="shared" si="37"/>
      </c>
      <c r="CH18" s="61"/>
      <c r="CI18" s="63"/>
      <c r="CK18" s="97">
        <f t="shared" si="38"/>
        <v>27</v>
      </c>
      <c r="CL18" s="97">
        <f t="shared" si="39"/>
        <v>23</v>
      </c>
      <c r="CM18" s="97">
        <f t="shared" si="16"/>
        <v>361</v>
      </c>
      <c r="CN18" s="97">
        <f t="shared" si="17"/>
        <v>189</v>
      </c>
      <c r="CO18" s="97">
        <f t="shared" si="18"/>
        <v>113</v>
      </c>
      <c r="CP18" s="97">
        <f t="shared" si="19"/>
        <v>87</v>
      </c>
      <c r="CQ18" s="97">
        <f t="shared" si="40"/>
        <v>109</v>
      </c>
      <c r="CR18" s="97">
        <f t="shared" si="41"/>
        <v>41</v>
      </c>
      <c r="CS18" s="97">
        <f t="shared" si="42"/>
        <v>88</v>
      </c>
      <c r="CT18" s="97">
        <f t="shared" si="43"/>
        <v>91</v>
      </c>
      <c r="CU18" s="97">
        <f t="shared" si="48"/>
        <v>155</v>
      </c>
      <c r="CV18" s="97">
        <f t="shared" si="49"/>
        <v>64</v>
      </c>
      <c r="CW18" s="97">
        <f t="shared" si="44"/>
        <v>128</v>
      </c>
      <c r="CX18" s="97">
        <f t="shared" si="20"/>
        <v>147</v>
      </c>
      <c r="CY18" s="97">
        <f t="shared" si="45"/>
        <v>144</v>
      </c>
      <c r="CZ18" s="97">
        <f t="shared" si="46"/>
        <v>74</v>
      </c>
      <c r="DA18" s="97">
        <f t="shared" si="21"/>
        <v>32</v>
      </c>
      <c r="DB18" s="97">
        <f t="shared" si="22"/>
        <v>50</v>
      </c>
      <c r="DC18" s="97">
        <f>AX18-AW18</f>
        <v>43</v>
      </c>
      <c r="DD18" s="97">
        <f t="shared" si="47"/>
        <v>27</v>
      </c>
      <c r="DE18" s="97">
        <f t="shared" si="23"/>
        <v>48</v>
      </c>
      <c r="DF18" s="97">
        <f t="shared" si="24"/>
        <v>42</v>
      </c>
      <c r="DG18" s="97">
        <f t="shared" si="25"/>
        <v>38</v>
      </c>
      <c r="DH18" s="97">
        <f t="shared" si="26"/>
        <v>72</v>
      </c>
      <c r="DI18" s="97">
        <f t="shared" si="27"/>
        <v>56</v>
      </c>
      <c r="DJ18" s="97">
        <f t="shared" si="28"/>
        <v>54</v>
      </c>
      <c r="DK18" s="97">
        <f t="shared" si="29"/>
        <v>147</v>
      </c>
      <c r="DL18" s="97">
        <f t="shared" si="30"/>
        <v>53</v>
      </c>
      <c r="DM18" s="97">
        <f t="shared" si="31"/>
        <v>161</v>
      </c>
      <c r="DN18" s="97">
        <f t="shared" si="32"/>
        <v>89</v>
      </c>
      <c r="DO18" s="97">
        <f t="shared" si="33"/>
        <v>5</v>
      </c>
      <c r="DP18" s="97">
        <f t="shared" si="34"/>
        <v>8</v>
      </c>
      <c r="DQ18" s="97" t="e">
        <f t="shared" si="35"/>
        <v>#VALUE!</v>
      </c>
      <c r="DR18" s="97">
        <f t="shared" si="36"/>
        <v>0</v>
      </c>
    </row>
    <row r="19" spans="1:122" s="78" customFormat="1" ht="36" customHeight="1">
      <c r="A19" s="59" t="s">
        <v>37</v>
      </c>
      <c r="B19" s="60">
        <v>14</v>
      </c>
      <c r="C19" s="61">
        <v>2151</v>
      </c>
      <c r="D19" s="62">
        <f t="shared" si="0"/>
        <v>154</v>
      </c>
      <c r="E19" s="61">
        <v>178</v>
      </c>
      <c r="F19" s="63">
        <v>125</v>
      </c>
      <c r="G19" s="60">
        <v>15</v>
      </c>
      <c r="H19" s="61">
        <v>31280</v>
      </c>
      <c r="I19" s="62">
        <f t="shared" si="1"/>
        <v>2085</v>
      </c>
      <c r="J19" s="61">
        <v>2780</v>
      </c>
      <c r="K19" s="63">
        <v>1680</v>
      </c>
      <c r="L19" s="60">
        <v>14</v>
      </c>
      <c r="M19" s="61">
        <v>3748</v>
      </c>
      <c r="N19" s="62">
        <f t="shared" si="2"/>
        <v>268</v>
      </c>
      <c r="O19" s="61">
        <v>365</v>
      </c>
      <c r="P19" s="63">
        <v>168</v>
      </c>
      <c r="Q19" s="60">
        <v>15</v>
      </c>
      <c r="R19" s="61">
        <v>3324</v>
      </c>
      <c r="S19" s="62">
        <f t="shared" si="3"/>
        <v>222</v>
      </c>
      <c r="T19" s="61">
        <v>283</v>
      </c>
      <c r="U19" s="63">
        <v>158</v>
      </c>
      <c r="V19" s="60">
        <v>15</v>
      </c>
      <c r="W19" s="61">
        <v>2760</v>
      </c>
      <c r="X19" s="62">
        <f t="shared" si="4"/>
        <v>184</v>
      </c>
      <c r="Y19" s="61">
        <v>270</v>
      </c>
      <c r="Z19" s="63">
        <v>128</v>
      </c>
      <c r="AA19" s="60">
        <v>14</v>
      </c>
      <c r="AB19" s="61">
        <v>3749</v>
      </c>
      <c r="AC19" s="62">
        <f t="shared" si="5"/>
        <v>268</v>
      </c>
      <c r="AD19" s="61">
        <v>438</v>
      </c>
      <c r="AE19" s="63">
        <v>188</v>
      </c>
      <c r="AF19" s="60">
        <v>12</v>
      </c>
      <c r="AG19" s="61">
        <v>5168</v>
      </c>
      <c r="AH19" s="62">
        <f t="shared" si="6"/>
        <v>431</v>
      </c>
      <c r="AI19" s="61">
        <v>598</v>
      </c>
      <c r="AJ19" s="63">
        <v>348</v>
      </c>
      <c r="AK19" s="60">
        <v>15</v>
      </c>
      <c r="AL19" s="61">
        <v>3542</v>
      </c>
      <c r="AM19" s="62">
        <f t="shared" si="7"/>
        <v>236</v>
      </c>
      <c r="AN19" s="61">
        <v>333</v>
      </c>
      <c r="AO19" s="63">
        <v>158</v>
      </c>
      <c r="AP19" s="60">
        <v>15</v>
      </c>
      <c r="AQ19" s="61">
        <v>2670</v>
      </c>
      <c r="AR19" s="62">
        <f t="shared" si="8"/>
        <v>178</v>
      </c>
      <c r="AS19" s="61">
        <v>248</v>
      </c>
      <c r="AT19" s="63">
        <v>128</v>
      </c>
      <c r="AU19" s="60">
        <v>15</v>
      </c>
      <c r="AV19" s="61">
        <v>2555</v>
      </c>
      <c r="AW19" s="62">
        <f t="shared" si="9"/>
        <v>170</v>
      </c>
      <c r="AX19" s="61">
        <v>207</v>
      </c>
      <c r="AY19" s="63">
        <v>148</v>
      </c>
      <c r="AZ19" s="60">
        <v>14</v>
      </c>
      <c r="BA19" s="61">
        <v>2150</v>
      </c>
      <c r="BB19" s="62">
        <f t="shared" si="10"/>
        <v>154</v>
      </c>
      <c r="BC19" s="61">
        <v>198</v>
      </c>
      <c r="BD19" s="63">
        <v>118</v>
      </c>
      <c r="BE19" s="60">
        <v>15</v>
      </c>
      <c r="BF19" s="61">
        <v>2752</v>
      </c>
      <c r="BG19" s="62">
        <f t="shared" si="11"/>
        <v>183</v>
      </c>
      <c r="BH19" s="61">
        <v>209</v>
      </c>
      <c r="BI19" s="63">
        <v>128</v>
      </c>
      <c r="BJ19" s="60">
        <v>14</v>
      </c>
      <c r="BK19" s="61">
        <v>2183</v>
      </c>
      <c r="BL19" s="62">
        <f t="shared" si="12"/>
        <v>156</v>
      </c>
      <c r="BM19" s="61">
        <v>208</v>
      </c>
      <c r="BN19" s="63">
        <v>98</v>
      </c>
      <c r="BO19" s="60">
        <v>13</v>
      </c>
      <c r="BP19" s="61">
        <v>4524</v>
      </c>
      <c r="BQ19" s="62">
        <f t="shared" si="13"/>
        <v>348</v>
      </c>
      <c r="BR19" s="61">
        <v>398</v>
      </c>
      <c r="BS19" s="63">
        <v>298</v>
      </c>
      <c r="BT19" s="60">
        <v>12</v>
      </c>
      <c r="BU19" s="61">
        <v>3976</v>
      </c>
      <c r="BV19" s="62">
        <f t="shared" si="14"/>
        <v>331</v>
      </c>
      <c r="BW19" s="61">
        <v>398</v>
      </c>
      <c r="BX19" s="63">
        <v>228</v>
      </c>
      <c r="BY19" s="60">
        <v>14</v>
      </c>
      <c r="BZ19" s="61">
        <v>1842</v>
      </c>
      <c r="CA19" s="62">
        <f t="shared" si="15"/>
        <v>132</v>
      </c>
      <c r="CB19" s="61">
        <v>137</v>
      </c>
      <c r="CC19" s="63">
        <v>127</v>
      </c>
      <c r="CD19" s="58"/>
      <c r="CE19" s="60"/>
      <c r="CF19" s="61"/>
      <c r="CG19" s="62">
        <f t="shared" si="37"/>
      </c>
      <c r="CH19" s="61"/>
      <c r="CI19" s="63"/>
      <c r="CK19" s="97">
        <f t="shared" si="38"/>
        <v>24</v>
      </c>
      <c r="CL19" s="97">
        <f t="shared" si="39"/>
        <v>29</v>
      </c>
      <c r="CM19" s="97">
        <f t="shared" si="16"/>
        <v>695</v>
      </c>
      <c r="CN19" s="97">
        <f t="shared" si="17"/>
        <v>405</v>
      </c>
      <c r="CO19" s="97">
        <f t="shared" si="18"/>
        <v>97</v>
      </c>
      <c r="CP19" s="97">
        <f t="shared" si="19"/>
        <v>100</v>
      </c>
      <c r="CQ19" s="97">
        <f t="shared" si="40"/>
        <v>61</v>
      </c>
      <c r="CR19" s="97">
        <f t="shared" si="41"/>
        <v>64</v>
      </c>
      <c r="CS19" s="97">
        <f t="shared" si="42"/>
        <v>86</v>
      </c>
      <c r="CT19" s="97">
        <f t="shared" si="43"/>
        <v>56</v>
      </c>
      <c r="CU19" s="97">
        <f t="shared" si="48"/>
        <v>170</v>
      </c>
      <c r="CV19" s="97">
        <f t="shared" si="49"/>
        <v>80</v>
      </c>
      <c r="CW19" s="97">
        <f t="shared" si="44"/>
        <v>167</v>
      </c>
      <c r="CX19" s="97">
        <f t="shared" si="20"/>
        <v>83</v>
      </c>
      <c r="CY19" s="97">
        <f t="shared" si="45"/>
        <v>97</v>
      </c>
      <c r="CZ19" s="97">
        <f t="shared" si="46"/>
        <v>78</v>
      </c>
      <c r="DA19" s="97">
        <f t="shared" si="21"/>
        <v>70</v>
      </c>
      <c r="DB19" s="97">
        <f t="shared" si="22"/>
        <v>50</v>
      </c>
      <c r="DC19" s="97">
        <f>AX19-AW19</f>
        <v>37</v>
      </c>
      <c r="DD19" s="97">
        <f t="shared" si="47"/>
        <v>22</v>
      </c>
      <c r="DE19" s="97">
        <f t="shared" si="23"/>
        <v>44</v>
      </c>
      <c r="DF19" s="97">
        <f t="shared" si="24"/>
        <v>36</v>
      </c>
      <c r="DG19" s="97">
        <f t="shared" si="25"/>
        <v>26</v>
      </c>
      <c r="DH19" s="97">
        <f t="shared" si="26"/>
        <v>55</v>
      </c>
      <c r="DI19" s="97">
        <f t="shared" si="27"/>
        <v>52</v>
      </c>
      <c r="DJ19" s="97">
        <f t="shared" si="28"/>
        <v>58</v>
      </c>
      <c r="DK19" s="97">
        <f t="shared" si="29"/>
        <v>50</v>
      </c>
      <c r="DL19" s="97">
        <f t="shared" si="30"/>
        <v>50</v>
      </c>
      <c r="DM19" s="97">
        <f t="shared" si="31"/>
        <v>67</v>
      </c>
      <c r="DN19" s="97">
        <f t="shared" si="32"/>
        <v>103</v>
      </c>
      <c r="DO19" s="97">
        <f t="shared" si="33"/>
        <v>5</v>
      </c>
      <c r="DP19" s="97">
        <f t="shared" si="34"/>
        <v>5</v>
      </c>
      <c r="DQ19" s="97" t="e">
        <f t="shared" si="35"/>
        <v>#VALUE!</v>
      </c>
      <c r="DR19" s="97">
        <f t="shared" si="36"/>
        <v>0</v>
      </c>
    </row>
    <row r="20" spans="1:122" s="78" customFormat="1" ht="36" customHeight="1">
      <c r="A20" s="59" t="s">
        <v>38</v>
      </c>
      <c r="B20" s="60">
        <v>27</v>
      </c>
      <c r="C20" s="61">
        <v>4149</v>
      </c>
      <c r="D20" s="62">
        <f t="shared" si="0"/>
        <v>154</v>
      </c>
      <c r="E20" s="61">
        <v>179</v>
      </c>
      <c r="F20" s="63">
        <v>105</v>
      </c>
      <c r="G20" s="60">
        <v>27</v>
      </c>
      <c r="H20" s="61">
        <v>54973</v>
      </c>
      <c r="I20" s="62">
        <f t="shared" si="1"/>
        <v>2036</v>
      </c>
      <c r="J20" s="61">
        <v>2573</v>
      </c>
      <c r="K20" s="63">
        <v>1580</v>
      </c>
      <c r="L20" s="60">
        <v>27</v>
      </c>
      <c r="M20" s="61">
        <v>7959</v>
      </c>
      <c r="N20" s="62">
        <f t="shared" si="2"/>
        <v>295</v>
      </c>
      <c r="O20" s="61">
        <v>458</v>
      </c>
      <c r="P20" s="63">
        <v>198</v>
      </c>
      <c r="Q20" s="60">
        <v>27</v>
      </c>
      <c r="R20" s="61">
        <v>5855</v>
      </c>
      <c r="S20" s="62">
        <f t="shared" si="3"/>
        <v>217</v>
      </c>
      <c r="T20" s="61">
        <v>281</v>
      </c>
      <c r="U20" s="63">
        <v>118</v>
      </c>
      <c r="V20" s="60">
        <v>28</v>
      </c>
      <c r="W20" s="61">
        <v>5057</v>
      </c>
      <c r="X20" s="62">
        <f t="shared" si="4"/>
        <v>181</v>
      </c>
      <c r="Y20" s="61">
        <v>218</v>
      </c>
      <c r="Z20" s="63">
        <v>158</v>
      </c>
      <c r="AA20" s="60">
        <v>28</v>
      </c>
      <c r="AB20" s="61">
        <v>6924</v>
      </c>
      <c r="AC20" s="62">
        <f t="shared" si="5"/>
        <v>247</v>
      </c>
      <c r="AD20" s="61">
        <v>298</v>
      </c>
      <c r="AE20" s="63">
        <v>180</v>
      </c>
      <c r="AF20" s="60">
        <v>27</v>
      </c>
      <c r="AG20" s="61">
        <v>10950</v>
      </c>
      <c r="AH20" s="62">
        <f t="shared" si="6"/>
        <v>406</v>
      </c>
      <c r="AI20" s="61">
        <v>598</v>
      </c>
      <c r="AJ20" s="63">
        <v>198</v>
      </c>
      <c r="AK20" s="60">
        <v>28</v>
      </c>
      <c r="AL20" s="61">
        <v>6593</v>
      </c>
      <c r="AM20" s="62">
        <f t="shared" si="7"/>
        <v>235</v>
      </c>
      <c r="AN20" s="61">
        <v>323</v>
      </c>
      <c r="AO20" s="63">
        <v>164</v>
      </c>
      <c r="AP20" s="60">
        <v>28</v>
      </c>
      <c r="AQ20" s="61">
        <v>4726</v>
      </c>
      <c r="AR20" s="62">
        <f t="shared" si="8"/>
        <v>169</v>
      </c>
      <c r="AS20" s="61">
        <v>260</v>
      </c>
      <c r="AT20" s="63">
        <v>128</v>
      </c>
      <c r="AU20" s="60">
        <v>28</v>
      </c>
      <c r="AV20" s="61">
        <v>4671</v>
      </c>
      <c r="AW20" s="62">
        <f t="shared" si="9"/>
        <v>167</v>
      </c>
      <c r="AX20" s="61">
        <v>239</v>
      </c>
      <c r="AY20" s="63">
        <v>128</v>
      </c>
      <c r="AZ20" s="60">
        <v>27</v>
      </c>
      <c r="BA20" s="61">
        <v>3894</v>
      </c>
      <c r="BB20" s="62">
        <f t="shared" si="10"/>
        <v>144</v>
      </c>
      <c r="BC20" s="61">
        <v>198</v>
      </c>
      <c r="BD20" s="63">
        <v>68</v>
      </c>
      <c r="BE20" s="60">
        <v>27</v>
      </c>
      <c r="BF20" s="61">
        <v>5006</v>
      </c>
      <c r="BG20" s="62">
        <f t="shared" si="11"/>
        <v>185</v>
      </c>
      <c r="BH20" s="61">
        <v>248</v>
      </c>
      <c r="BI20" s="63">
        <v>140</v>
      </c>
      <c r="BJ20" s="60">
        <v>28</v>
      </c>
      <c r="BK20" s="61">
        <v>4537</v>
      </c>
      <c r="BL20" s="62">
        <f t="shared" si="12"/>
        <v>162</v>
      </c>
      <c r="BM20" s="61">
        <v>198</v>
      </c>
      <c r="BN20" s="63">
        <v>98</v>
      </c>
      <c r="BO20" s="60">
        <v>26</v>
      </c>
      <c r="BP20" s="61">
        <v>9049</v>
      </c>
      <c r="BQ20" s="62">
        <f t="shared" si="13"/>
        <v>348</v>
      </c>
      <c r="BR20" s="61">
        <v>478</v>
      </c>
      <c r="BS20" s="63">
        <v>258</v>
      </c>
      <c r="BT20" s="60">
        <v>25</v>
      </c>
      <c r="BU20" s="61">
        <v>8470</v>
      </c>
      <c r="BV20" s="62">
        <f t="shared" si="14"/>
        <v>339</v>
      </c>
      <c r="BW20" s="61">
        <v>498</v>
      </c>
      <c r="BX20" s="63">
        <v>228</v>
      </c>
      <c r="BY20" s="60">
        <v>28</v>
      </c>
      <c r="BZ20" s="61">
        <v>3612</v>
      </c>
      <c r="CA20" s="62">
        <f t="shared" si="15"/>
        <v>129</v>
      </c>
      <c r="CB20" s="61">
        <v>138</v>
      </c>
      <c r="CC20" s="63">
        <v>125</v>
      </c>
      <c r="CD20" s="58"/>
      <c r="CE20" s="60"/>
      <c r="CF20" s="61"/>
      <c r="CG20" s="62">
        <f t="shared" si="37"/>
      </c>
      <c r="CH20" s="61"/>
      <c r="CI20" s="63"/>
      <c r="CK20" s="97">
        <f t="shared" si="38"/>
        <v>25</v>
      </c>
      <c r="CL20" s="97">
        <f t="shared" si="39"/>
        <v>49</v>
      </c>
      <c r="CM20" s="97">
        <f t="shared" si="16"/>
        <v>537</v>
      </c>
      <c r="CN20" s="97">
        <f t="shared" si="17"/>
        <v>456</v>
      </c>
      <c r="CO20" s="97">
        <f t="shared" si="18"/>
        <v>163</v>
      </c>
      <c r="CP20" s="97">
        <f t="shared" si="19"/>
        <v>97</v>
      </c>
      <c r="CQ20" s="97">
        <f t="shared" si="40"/>
        <v>64</v>
      </c>
      <c r="CR20" s="97">
        <f t="shared" si="41"/>
        <v>99</v>
      </c>
      <c r="CS20" s="97">
        <f t="shared" si="42"/>
        <v>37</v>
      </c>
      <c r="CT20" s="97">
        <f t="shared" si="43"/>
        <v>23</v>
      </c>
      <c r="CU20" s="97">
        <f t="shared" si="48"/>
        <v>51</v>
      </c>
      <c r="CV20" s="97">
        <f t="shared" si="49"/>
        <v>67</v>
      </c>
      <c r="CW20" s="97">
        <f t="shared" si="44"/>
        <v>192</v>
      </c>
      <c r="CX20" s="97">
        <f t="shared" si="20"/>
        <v>208</v>
      </c>
      <c r="CY20" s="97">
        <f t="shared" si="45"/>
        <v>88</v>
      </c>
      <c r="CZ20" s="97">
        <f t="shared" si="46"/>
        <v>71</v>
      </c>
      <c r="DA20" s="97">
        <f t="shared" si="21"/>
        <v>91</v>
      </c>
      <c r="DB20" s="97">
        <f t="shared" si="22"/>
        <v>41</v>
      </c>
      <c r="DC20" s="97">
        <f>AX20-AW20</f>
        <v>72</v>
      </c>
      <c r="DD20" s="97">
        <f t="shared" si="47"/>
        <v>39</v>
      </c>
      <c r="DE20" s="97">
        <f t="shared" si="23"/>
        <v>54</v>
      </c>
      <c r="DF20" s="97">
        <f t="shared" si="24"/>
        <v>76</v>
      </c>
      <c r="DG20" s="97">
        <f t="shared" si="25"/>
        <v>63</v>
      </c>
      <c r="DH20" s="97">
        <f t="shared" si="26"/>
        <v>45</v>
      </c>
      <c r="DI20" s="97">
        <f t="shared" si="27"/>
        <v>36</v>
      </c>
      <c r="DJ20" s="97">
        <f t="shared" si="28"/>
        <v>64</v>
      </c>
      <c r="DK20" s="97">
        <f t="shared" si="29"/>
        <v>130</v>
      </c>
      <c r="DL20" s="97">
        <f t="shared" si="30"/>
        <v>90</v>
      </c>
      <c r="DM20" s="97">
        <f t="shared" si="31"/>
        <v>159</v>
      </c>
      <c r="DN20" s="97">
        <f t="shared" si="32"/>
        <v>111</v>
      </c>
      <c r="DO20" s="97">
        <f t="shared" si="33"/>
        <v>9</v>
      </c>
      <c r="DP20" s="97">
        <f t="shared" si="34"/>
        <v>4</v>
      </c>
      <c r="DQ20" s="97" t="e">
        <f t="shared" si="35"/>
        <v>#VALUE!</v>
      </c>
      <c r="DR20" s="97">
        <f t="shared" si="36"/>
        <v>0</v>
      </c>
    </row>
    <row r="21" spans="1:122" s="80" customFormat="1" ht="36" customHeight="1" thickBot="1">
      <c r="A21" s="64" t="s">
        <v>39</v>
      </c>
      <c r="B21" s="65">
        <f>SUM(B17:B20)</f>
        <v>62</v>
      </c>
      <c r="C21" s="66">
        <f>SUM(C17:C20)</f>
        <v>9535</v>
      </c>
      <c r="D21" s="66">
        <f t="shared" si="0"/>
        <v>154</v>
      </c>
      <c r="E21" s="66">
        <f>MAX(E17:E20)</f>
        <v>179</v>
      </c>
      <c r="F21" s="67">
        <f>MIN(F17:F20)</f>
        <v>105</v>
      </c>
      <c r="G21" s="65">
        <f>SUM(G17:G20)</f>
        <v>63</v>
      </c>
      <c r="H21" s="66">
        <f>SUM(H17:H20)</f>
        <v>130063</v>
      </c>
      <c r="I21" s="66">
        <f t="shared" si="1"/>
        <v>2064</v>
      </c>
      <c r="J21" s="66">
        <f>MAX(J17:J20)</f>
        <v>2780</v>
      </c>
      <c r="K21" s="67">
        <f>MIN(K17:K20)</f>
        <v>1580</v>
      </c>
      <c r="L21" s="65">
        <f>SUM(L17:L20)</f>
        <v>63</v>
      </c>
      <c r="M21" s="66">
        <f>SUM(M17:M20)</f>
        <v>18159</v>
      </c>
      <c r="N21" s="66">
        <f t="shared" si="2"/>
        <v>288</v>
      </c>
      <c r="O21" s="66">
        <f>MAX(O17:O20)</f>
        <v>458</v>
      </c>
      <c r="P21" s="67">
        <f>MIN(P17:P20)</f>
        <v>168</v>
      </c>
      <c r="Q21" s="65">
        <f>SUM(Q17:Q20)</f>
        <v>63</v>
      </c>
      <c r="R21" s="66">
        <f>SUM(R17:R20)</f>
        <v>13700</v>
      </c>
      <c r="S21" s="66">
        <f t="shared" si="3"/>
        <v>217</v>
      </c>
      <c r="T21" s="66">
        <f>MAX(T17:T20)</f>
        <v>328</v>
      </c>
      <c r="U21" s="67">
        <f>MIN(U17:U20)</f>
        <v>118</v>
      </c>
      <c r="V21" s="65">
        <f>SUM(V17:V20)</f>
        <v>65</v>
      </c>
      <c r="W21" s="66">
        <f>SUM(W17:W20)</f>
        <v>11980</v>
      </c>
      <c r="X21" s="66">
        <f t="shared" si="4"/>
        <v>184</v>
      </c>
      <c r="Y21" s="66">
        <f>MAX(Y17:Y20)</f>
        <v>278</v>
      </c>
      <c r="Z21" s="67">
        <f>MIN(Z17:Z20)</f>
        <v>99</v>
      </c>
      <c r="AA21" s="65">
        <f>SUM(AA17:AA20)</f>
        <v>62</v>
      </c>
      <c r="AB21" s="66">
        <f>SUM(AB17:AB20)</f>
        <v>15485</v>
      </c>
      <c r="AC21" s="66">
        <f t="shared" si="5"/>
        <v>250</v>
      </c>
      <c r="AD21" s="66">
        <f>MAX(AD17:AD20)</f>
        <v>438</v>
      </c>
      <c r="AE21" s="67">
        <f>MIN(AE17:AE20)</f>
        <v>180</v>
      </c>
      <c r="AF21" s="65">
        <f>SUM(AF17:AF20)</f>
        <v>57</v>
      </c>
      <c r="AG21" s="66">
        <f>SUM(AG17:AG20)</f>
        <v>23198</v>
      </c>
      <c r="AH21" s="66">
        <f t="shared" si="6"/>
        <v>407</v>
      </c>
      <c r="AI21" s="66">
        <f>MAX(AI17:AI20)</f>
        <v>598</v>
      </c>
      <c r="AJ21" s="67">
        <f>MIN(AJ17:AJ20)</f>
        <v>198</v>
      </c>
      <c r="AK21" s="65">
        <f>SUM(AK17:AK20)</f>
        <v>64</v>
      </c>
      <c r="AL21" s="66">
        <f>SUM(AL17:AL20)</f>
        <v>15187</v>
      </c>
      <c r="AM21" s="66">
        <f t="shared" si="7"/>
        <v>237</v>
      </c>
      <c r="AN21" s="66">
        <f>MAX(AN17:AN20)</f>
        <v>376</v>
      </c>
      <c r="AO21" s="67">
        <f>MIN(AO17:AO20)</f>
        <v>158</v>
      </c>
      <c r="AP21" s="65">
        <f>SUM(AP17:AP20)</f>
        <v>64</v>
      </c>
      <c r="AQ21" s="66">
        <f>SUM(AQ17:AQ20)</f>
        <v>11077</v>
      </c>
      <c r="AR21" s="66">
        <f t="shared" si="8"/>
        <v>173</v>
      </c>
      <c r="AS21" s="66">
        <f>MAX(AS17:AS20)</f>
        <v>260</v>
      </c>
      <c r="AT21" s="67">
        <f>MIN(AT17:AT20)</f>
        <v>128</v>
      </c>
      <c r="AU21" s="65">
        <f>SUM(AU17:AU20)</f>
        <v>65</v>
      </c>
      <c r="AV21" s="66">
        <f>SUM(AV17:AV20)</f>
        <v>10928</v>
      </c>
      <c r="AW21" s="66">
        <f t="shared" si="9"/>
        <v>168</v>
      </c>
      <c r="AX21" s="66">
        <f>MAX(AX17:AX20)</f>
        <v>239</v>
      </c>
      <c r="AY21" s="67">
        <f>MIN(AY17:AY20)</f>
        <v>128</v>
      </c>
      <c r="AZ21" s="65">
        <f>SUM(AZ17:AZ20)</f>
        <v>59</v>
      </c>
      <c r="BA21" s="66">
        <f>SUM(BA17:BA20)</f>
        <v>8639</v>
      </c>
      <c r="BB21" s="66">
        <f t="shared" si="10"/>
        <v>146</v>
      </c>
      <c r="BC21" s="66">
        <f>MAX(BC17:BC20)</f>
        <v>198</v>
      </c>
      <c r="BD21" s="67">
        <f>MIN(BD17:BD20)</f>
        <v>68</v>
      </c>
      <c r="BE21" s="65">
        <f>SUM(BE17:BE20)</f>
        <v>60</v>
      </c>
      <c r="BF21" s="66">
        <f>SUM(BF17:BF20)</f>
        <v>10905</v>
      </c>
      <c r="BG21" s="66">
        <f t="shared" si="11"/>
        <v>182</v>
      </c>
      <c r="BH21" s="66">
        <f>MAX(BH17:BH20)</f>
        <v>248</v>
      </c>
      <c r="BI21" s="67">
        <f>MIN(BI17:BI20)</f>
        <v>98</v>
      </c>
      <c r="BJ21" s="65">
        <f>SUM(BJ17:BJ20)</f>
        <v>64</v>
      </c>
      <c r="BK21" s="66">
        <f>SUM(BK17:BK20)</f>
        <v>10244</v>
      </c>
      <c r="BL21" s="66">
        <f t="shared" si="12"/>
        <v>160</v>
      </c>
      <c r="BM21" s="66">
        <f>MAX(BM17:BM20)</f>
        <v>208</v>
      </c>
      <c r="BN21" s="67">
        <f>MIN(BN17:BN20)</f>
        <v>98</v>
      </c>
      <c r="BO21" s="65">
        <f>SUM(BO17:BO20)</f>
        <v>60</v>
      </c>
      <c r="BP21" s="66">
        <f>SUM(BP17:BP20)</f>
        <v>20991</v>
      </c>
      <c r="BQ21" s="66">
        <f t="shared" si="13"/>
        <v>350</v>
      </c>
      <c r="BR21" s="66">
        <f>MAX(BR17:BR20)</f>
        <v>498</v>
      </c>
      <c r="BS21" s="67">
        <f>MIN(BS17:BS20)</f>
        <v>258</v>
      </c>
      <c r="BT21" s="65">
        <f>SUM(BT17:BT20)</f>
        <v>55</v>
      </c>
      <c r="BU21" s="66">
        <f>SUM(BU17:BU20)</f>
        <v>18472</v>
      </c>
      <c r="BV21" s="66">
        <f t="shared" si="14"/>
        <v>336</v>
      </c>
      <c r="BW21" s="66">
        <f>MAX(BW17:BW20)</f>
        <v>498</v>
      </c>
      <c r="BX21" s="67">
        <f>MIN(BX17:BX20)</f>
        <v>228</v>
      </c>
      <c r="BY21" s="65">
        <f>SUM(BY17:BY20)</f>
        <v>64</v>
      </c>
      <c r="BZ21" s="66">
        <f>SUM(BZ17:BZ20)</f>
        <v>8295</v>
      </c>
      <c r="CA21" s="66">
        <f t="shared" si="15"/>
        <v>130</v>
      </c>
      <c r="CB21" s="66">
        <f>MAX(CB17:CB20)</f>
        <v>138</v>
      </c>
      <c r="CC21" s="67">
        <f>MIN(CC17:CC20)</f>
        <v>121</v>
      </c>
      <c r="CD21" s="68"/>
      <c r="CE21" s="65">
        <f>SUM(CE17:CE20)</f>
        <v>0</v>
      </c>
      <c r="CF21" s="66">
        <f>SUM(CF17:CF20)</f>
        <v>0</v>
      </c>
      <c r="CG21" s="66">
        <f t="shared" si="37"/>
      </c>
      <c r="CH21" s="66">
        <f>MAX(CH17:CH20)</f>
        <v>0</v>
      </c>
      <c r="CI21" s="67">
        <f>MIN(CI17:CI20)</f>
        <v>0</v>
      </c>
      <c r="CK21" s="97">
        <f t="shared" si="38"/>
        <v>25</v>
      </c>
      <c r="CL21" s="97">
        <f t="shared" si="39"/>
        <v>49</v>
      </c>
      <c r="CM21" s="97">
        <f t="shared" si="16"/>
        <v>716</v>
      </c>
      <c r="CN21" s="97">
        <f t="shared" si="17"/>
        <v>484</v>
      </c>
      <c r="CO21" s="97">
        <f t="shared" si="18"/>
        <v>170</v>
      </c>
      <c r="CP21" s="97">
        <f t="shared" si="19"/>
        <v>120</v>
      </c>
      <c r="CQ21" s="97">
        <f t="shared" si="40"/>
        <v>111</v>
      </c>
      <c r="CR21" s="97">
        <f t="shared" si="41"/>
        <v>99</v>
      </c>
      <c r="CS21" s="97">
        <f t="shared" si="42"/>
        <v>94</v>
      </c>
      <c r="CT21" s="97">
        <f t="shared" si="43"/>
        <v>85</v>
      </c>
      <c r="CU21" s="97">
        <f t="shared" si="48"/>
        <v>188</v>
      </c>
      <c r="CV21" s="97">
        <f t="shared" si="49"/>
        <v>70</v>
      </c>
      <c r="CW21" s="97">
        <f t="shared" si="44"/>
        <v>191</v>
      </c>
      <c r="CX21" s="97">
        <f t="shared" si="20"/>
        <v>209</v>
      </c>
      <c r="CY21" s="97">
        <f t="shared" si="45"/>
        <v>139</v>
      </c>
      <c r="CZ21" s="97">
        <f t="shared" si="46"/>
        <v>79</v>
      </c>
      <c r="DA21" s="97">
        <f t="shared" si="21"/>
        <v>87</v>
      </c>
      <c r="DB21" s="97">
        <f t="shared" si="22"/>
        <v>45</v>
      </c>
      <c r="DC21" s="97">
        <f>AX21-AW21</f>
        <v>71</v>
      </c>
      <c r="DD21" s="97">
        <f t="shared" si="47"/>
        <v>40</v>
      </c>
      <c r="DE21" s="97">
        <f t="shared" si="23"/>
        <v>52</v>
      </c>
      <c r="DF21" s="97">
        <f t="shared" si="24"/>
        <v>78</v>
      </c>
      <c r="DG21" s="97">
        <f t="shared" si="25"/>
        <v>66</v>
      </c>
      <c r="DH21" s="97">
        <f t="shared" si="26"/>
        <v>84</v>
      </c>
      <c r="DI21" s="97">
        <f t="shared" si="27"/>
        <v>48</v>
      </c>
      <c r="DJ21" s="97">
        <f t="shared" si="28"/>
        <v>62</v>
      </c>
      <c r="DK21" s="97">
        <f t="shared" si="29"/>
        <v>148</v>
      </c>
      <c r="DL21" s="97">
        <f t="shared" si="30"/>
        <v>92</v>
      </c>
      <c r="DM21" s="97">
        <f t="shared" si="31"/>
        <v>162</v>
      </c>
      <c r="DN21" s="97">
        <f t="shared" si="32"/>
        <v>108</v>
      </c>
      <c r="DO21" s="97">
        <f t="shared" si="33"/>
        <v>8</v>
      </c>
      <c r="DP21" s="97">
        <f t="shared" si="34"/>
        <v>9</v>
      </c>
      <c r="DQ21" s="97" t="e">
        <f t="shared" si="35"/>
        <v>#VALUE!</v>
      </c>
      <c r="DR21" s="97">
        <f t="shared" si="36"/>
        <v>0</v>
      </c>
    </row>
    <row r="22" spans="1:122" s="80" customFormat="1" ht="36" customHeight="1" thickBot="1">
      <c r="A22" s="74" t="s">
        <v>40</v>
      </c>
      <c r="B22" s="75">
        <f>B11+B16+B21</f>
        <v>227</v>
      </c>
      <c r="C22" s="76">
        <f>C11+C16+C21</f>
        <v>35450</v>
      </c>
      <c r="D22" s="76">
        <f t="shared" si="0"/>
        <v>156</v>
      </c>
      <c r="E22" s="76">
        <f>MAX(E11,E16,E21)</f>
        <v>230</v>
      </c>
      <c r="F22" s="77">
        <f>IF(MIN(F11,F16,F21)&gt;0,MIN(F11,F16,F21),IF(F11+F16+F21=MAX(F11,F16,F21),MAX(F11,F16,F21),F11+F16+F21-MAX(F11,F16,F21)))</f>
        <v>88</v>
      </c>
      <c r="G22" s="75">
        <f>G11+G16+G21</f>
        <v>240</v>
      </c>
      <c r="H22" s="76">
        <f>H11+H16+H21</f>
        <v>524282</v>
      </c>
      <c r="I22" s="76">
        <f t="shared" si="1"/>
        <v>2185</v>
      </c>
      <c r="J22" s="76">
        <f>MAX(J11,J16,J21)</f>
        <v>3880</v>
      </c>
      <c r="K22" s="77">
        <f>IF(MIN(K11,K16,K21)&gt;0,MIN(K11,K16,K21),IF(K11+K16+K21=MAX(K11,K16,K21),MAX(K11,K16,K21),K11+K16+K21-MAX(K11,K16,K21)))</f>
        <v>1580</v>
      </c>
      <c r="L22" s="75">
        <f>L11+L16+L21</f>
        <v>226</v>
      </c>
      <c r="M22" s="76">
        <f>M11+M16+M21</f>
        <v>65131</v>
      </c>
      <c r="N22" s="76">
        <f t="shared" si="2"/>
        <v>288</v>
      </c>
      <c r="O22" s="76">
        <f>MAX(O11,O16,O21)</f>
        <v>498</v>
      </c>
      <c r="P22" s="77">
        <f>IF(MIN(P11,P16,P21)&gt;0,MIN(P11,P16,P21),IF(P11+P16+P21=MAX(P11,P16,P21),MAX(P11,P16,P21),P11+P16+P21-MAX(P11,P16,P21)))</f>
        <v>168</v>
      </c>
      <c r="Q22" s="75">
        <f>Q11+Q16+Q21</f>
        <v>240</v>
      </c>
      <c r="R22" s="76">
        <f>R11+R16+R21</f>
        <v>54130</v>
      </c>
      <c r="S22" s="76">
        <f t="shared" si="3"/>
        <v>226</v>
      </c>
      <c r="T22" s="76">
        <f>MAX(T11,T16,T21)</f>
        <v>328</v>
      </c>
      <c r="U22" s="77">
        <f>IF(MIN(U11,U16,U21)&gt;0,MIN(U11,U16,U21),IF(U11+U16+U21=MAX(U11,U16,U21),MAX(U11,U16,U21),U11+U16+U21-MAX(U11,U16,U21)))</f>
        <v>118</v>
      </c>
      <c r="V22" s="75">
        <f>V11+V16+V21</f>
        <v>253</v>
      </c>
      <c r="W22" s="76">
        <f>W11+W16+W21</f>
        <v>47233</v>
      </c>
      <c r="X22" s="76">
        <f t="shared" si="4"/>
        <v>187</v>
      </c>
      <c r="Y22" s="76">
        <f>MAX(Y11,Y16,Y21)</f>
        <v>288</v>
      </c>
      <c r="Z22" s="77">
        <f>IF(MIN(Z11,Z16,Z21)&gt;0,MIN(Z11,Z16,Z21),IF(Z11+Z16+Z21=MAX(Z11,Z16,Z21),MAX(Z11,Z16,Z21),Z11+Z16+Z21-MAX(Z11,Z16,Z21)))</f>
        <v>99</v>
      </c>
      <c r="AA22" s="75">
        <f>AA11+AA16+AA21</f>
        <v>245</v>
      </c>
      <c r="AB22" s="76">
        <f>AB11+AB16+AB21</f>
        <v>61465</v>
      </c>
      <c r="AC22" s="76">
        <f t="shared" si="5"/>
        <v>251</v>
      </c>
      <c r="AD22" s="76">
        <f>MAX(AD11,AD16,AD21)</f>
        <v>452</v>
      </c>
      <c r="AE22" s="77">
        <f>IF(MIN(AE11,AE16,AE21)&gt;0,MIN(AE11,AE16,AE21),IF(AE11+AE16+AE21=MAX(AE11,AE16,AE21),MAX(AE11,AE16,AE21),AE11+AE16+AE21-MAX(AE11,AE16,AE21)))</f>
        <v>165</v>
      </c>
      <c r="AF22" s="75">
        <f>AF11+AF16+AF21</f>
        <v>197</v>
      </c>
      <c r="AG22" s="76">
        <f>AG11+AG16+AG21</f>
        <v>79113</v>
      </c>
      <c r="AH22" s="76">
        <f t="shared" si="6"/>
        <v>402</v>
      </c>
      <c r="AI22" s="76">
        <f>MAX(AI11,AI16,AI21)</f>
        <v>609</v>
      </c>
      <c r="AJ22" s="77">
        <f>IF(MIN(AJ11,AJ16,AJ21)&gt;0,MIN(AJ11,AJ16,AJ21),IF(AJ11+AJ16+AJ21=MAX(AJ11,AJ16,AJ21),MAX(AJ11,AJ16,AJ21),AJ11+AJ16+AJ21-MAX(AJ11,AJ16,AJ21)))</f>
        <v>198</v>
      </c>
      <c r="AK22" s="75">
        <f>AK11+AK16+AK21</f>
        <v>242</v>
      </c>
      <c r="AL22" s="76">
        <f>AL11+AL16+AL21</f>
        <v>60259</v>
      </c>
      <c r="AM22" s="76">
        <f t="shared" si="7"/>
        <v>249</v>
      </c>
      <c r="AN22" s="76">
        <f>MAX(AN11,AN16,AN21)</f>
        <v>376</v>
      </c>
      <c r="AO22" s="77">
        <f>IF(MIN(AO11,AO16,AO21)&gt;0,MIN(AO11,AO16,AO21),IF(AO11+AO16+AO21=MAX(AO11,AO16,AO21),MAX(AO11,AO16,AO21),AO11+AO16+AO21-MAX(AO11,AO16,AO21)))</f>
        <v>158</v>
      </c>
      <c r="AP22" s="75">
        <f>AP11+AP16+AP21</f>
        <v>232</v>
      </c>
      <c r="AQ22" s="76">
        <f>AQ11+AQ16+AQ21</f>
        <v>41141</v>
      </c>
      <c r="AR22" s="76">
        <f t="shared" si="8"/>
        <v>177</v>
      </c>
      <c r="AS22" s="76">
        <f>MAX(AS11,AS16,AS21)</f>
        <v>298</v>
      </c>
      <c r="AT22" s="77">
        <f>IF(MIN(AT11,AT16,AT21)&gt;0,MIN(AT11,AT16,AT21),IF(AT11+AT16+AT21=MAX(AT11,AT16,AT21),MAX(AT11,AT16,AT21),AT11+AT16+AT21-MAX(AT11,AT16,AT21)))</f>
        <v>128</v>
      </c>
      <c r="AU22" s="75">
        <f>AU11+AU16+AU21</f>
        <v>251</v>
      </c>
      <c r="AV22" s="76">
        <f>AV11+AV16+AV21</f>
        <v>44871</v>
      </c>
      <c r="AW22" s="76">
        <f t="shared" si="9"/>
        <v>179</v>
      </c>
      <c r="AX22" s="76">
        <f>MAX(AX11,AX16,AX21)</f>
        <v>294</v>
      </c>
      <c r="AY22" s="77">
        <f>IF(MIN(AY11,AY16,AY21)&gt;0,MIN(AY11,AY16,AY21),IF(AY11+AY16+AY21=MAX(AY11,AY16,AY21),MAX(AY11,AY16,AY21),AY11+AY16+AY21-MAX(AY11,AY16,AY21)))</f>
        <v>128</v>
      </c>
      <c r="AZ22" s="75">
        <f>AZ11+AZ16+AZ21</f>
        <v>207</v>
      </c>
      <c r="BA22" s="76">
        <f>BA11+BA16+BA21</f>
        <v>30952</v>
      </c>
      <c r="BB22" s="76">
        <f t="shared" si="10"/>
        <v>150</v>
      </c>
      <c r="BC22" s="76">
        <f>MAX(BC11,BC16,BC21)</f>
        <v>268</v>
      </c>
      <c r="BD22" s="77">
        <f>IF(MIN(BD11,BD16,BD21)&gt;0,MIN(BD11,BD16,BD21),IF(BD11+BD16+BD21=MAX(BD11,BD16,BD21),MAX(BD11,BD16,BD21),BD11+BD16+BD21-MAX(BD11,BD16,BD21)))</f>
        <v>68</v>
      </c>
      <c r="BE22" s="75">
        <f>BE11+BE16+BE21</f>
        <v>233</v>
      </c>
      <c r="BF22" s="76">
        <f>BF11+BF16+BF21</f>
        <v>43537</v>
      </c>
      <c r="BG22" s="76">
        <f t="shared" si="11"/>
        <v>187</v>
      </c>
      <c r="BH22" s="76">
        <f>MAX(BH11,BH16,BH21)</f>
        <v>298</v>
      </c>
      <c r="BI22" s="77">
        <f>IF(MIN(BI11,BI16,BI21)&gt;0,MIN(BI11,BI16,BI21),IF(BI11+BI16+BI21=MAX(BI11,BI16,BI21),MAX(BI11,BI16,BI21),BI11+BI16+BI21-MAX(BI11,BI16,BI21)))</f>
        <v>98</v>
      </c>
      <c r="BJ22" s="75">
        <f>BJ11+BJ16+BJ21</f>
        <v>236</v>
      </c>
      <c r="BK22" s="76">
        <f>BK11+BK16+BK21</f>
        <v>40014</v>
      </c>
      <c r="BL22" s="76">
        <f t="shared" si="12"/>
        <v>170</v>
      </c>
      <c r="BM22" s="76">
        <f>MAX(BM11,BM16,BM21)</f>
        <v>298</v>
      </c>
      <c r="BN22" s="77">
        <f>IF(MIN(BN11,BN16,BN21)&gt;0,MIN(BN11,BN16,BN21),IF(BN11+BN16+BN21=MAX(BN11,BN16,BN21),MAX(BN11,BN16,BN21),BN11+BN16+BN21-MAX(BN11,BN16,BN21)))</f>
        <v>98</v>
      </c>
      <c r="BO22" s="75">
        <f>BO11+BO16+BO21</f>
        <v>228</v>
      </c>
      <c r="BP22" s="76">
        <f>BP11+BP16+BP21</f>
        <v>82965</v>
      </c>
      <c r="BQ22" s="76">
        <f t="shared" si="13"/>
        <v>364</v>
      </c>
      <c r="BR22" s="76">
        <f>MAX(BR11,BR16,BR21)</f>
        <v>498</v>
      </c>
      <c r="BS22" s="77">
        <f>IF(MIN(BS11,BS16,BS21)&gt;0,MIN(BS11,BS16,BS21),IF(BS11+BS16+BS21=MAX(BS11,BS16,BS21),MAX(BS11,BS16,BS21),BS11+BS16+BS21-MAX(BS11,BS16,BS21)))</f>
        <v>138</v>
      </c>
      <c r="BT22" s="75">
        <f>BT11+BT16+BT21</f>
        <v>205</v>
      </c>
      <c r="BU22" s="76">
        <f>BU11+BU16+BU21</f>
        <v>69019</v>
      </c>
      <c r="BV22" s="76">
        <f t="shared" si="14"/>
        <v>337</v>
      </c>
      <c r="BW22" s="76">
        <f>MAX(BW11,BW16,BW21)</f>
        <v>525</v>
      </c>
      <c r="BX22" s="77">
        <f>IF(MIN(BX11,BX16,BX21)&gt;0,MIN(BX11,BX16,BX21),IF(BX11+BX16+BX21=MAX(BX11,BX16,BX21),MAX(BX11,BX16,BX21),BX11+BX16+BX21-MAX(BX11,BX16,BX21)))</f>
        <v>198</v>
      </c>
      <c r="BY22" s="75">
        <f>BY11+BY16+BY21</f>
        <v>248</v>
      </c>
      <c r="BZ22" s="76">
        <f>BZ11+BZ16+BZ21</f>
        <v>31929</v>
      </c>
      <c r="CA22" s="76">
        <f t="shared" si="15"/>
        <v>129</v>
      </c>
      <c r="CB22" s="76">
        <f>MAX(CB11,CB16,CB21)</f>
        <v>147</v>
      </c>
      <c r="CC22" s="77">
        <f>IF(MIN(CC11,CC16,CC21)&gt;0,MIN(CC11,CC16,CC21),IF(CC11+CC16+CC21=MAX(CC11,CC16,CC21),MAX(CC11,CC16,CC21),CC11+CC16+CC21-MAX(CC11,CC16,CC21)))</f>
        <v>115</v>
      </c>
      <c r="CD22" s="68"/>
      <c r="CE22" s="75">
        <f>CE11+CE16+CE21</f>
        <v>0</v>
      </c>
      <c r="CF22" s="76">
        <f>CF11+CF16+CF21</f>
        <v>0</v>
      </c>
      <c r="CG22" s="76">
        <f t="shared" si="37"/>
      </c>
      <c r="CH22" s="76">
        <f>MAX(CH11,CH16,CH21)</f>
        <v>0</v>
      </c>
      <c r="CI22" s="77">
        <f>IF(MIN(CI11,CI16,CI21)&gt;0,MIN(CI11,CI16,CI21),IF(CI11+CI16+CI21=MAX(CI11,CI16,CI21),MAX(CI11,CI16,CI21),CI11+CI16+CI21-MAX(CI11,CI16,CI21)))</f>
        <v>0</v>
      </c>
      <c r="CK22" s="97">
        <f t="shared" si="38"/>
        <v>74</v>
      </c>
      <c r="CL22" s="97">
        <f t="shared" si="39"/>
        <v>68</v>
      </c>
      <c r="CM22" s="97">
        <f t="shared" si="16"/>
        <v>1695</v>
      </c>
      <c r="CN22" s="97">
        <f t="shared" si="17"/>
        <v>605</v>
      </c>
      <c r="CO22" s="97">
        <f t="shared" si="18"/>
        <v>210</v>
      </c>
      <c r="CP22" s="97">
        <f t="shared" si="19"/>
        <v>120</v>
      </c>
      <c r="CQ22" s="97">
        <f t="shared" si="40"/>
        <v>102</v>
      </c>
      <c r="CR22" s="97">
        <f t="shared" si="41"/>
        <v>108</v>
      </c>
      <c r="CS22" s="97">
        <f t="shared" si="42"/>
        <v>101</v>
      </c>
      <c r="CT22" s="97">
        <f t="shared" si="43"/>
        <v>88</v>
      </c>
      <c r="CU22" s="97">
        <f t="shared" si="48"/>
        <v>201</v>
      </c>
      <c r="CV22" s="97">
        <f t="shared" si="49"/>
        <v>86</v>
      </c>
      <c r="CW22" s="97">
        <f t="shared" si="44"/>
        <v>207</v>
      </c>
      <c r="CX22" s="97">
        <f t="shared" si="20"/>
        <v>204</v>
      </c>
      <c r="CY22" s="97">
        <f t="shared" si="45"/>
        <v>127</v>
      </c>
      <c r="CZ22" s="97">
        <f t="shared" si="46"/>
        <v>91</v>
      </c>
      <c r="DA22" s="97">
        <f t="shared" si="21"/>
        <v>121</v>
      </c>
      <c r="DB22" s="97">
        <f t="shared" si="22"/>
        <v>49</v>
      </c>
      <c r="DC22" s="97">
        <f>AX22-AW22</f>
        <v>115</v>
      </c>
      <c r="DD22" s="97">
        <f t="shared" si="47"/>
        <v>51</v>
      </c>
      <c r="DE22" s="97">
        <f t="shared" si="23"/>
        <v>118</v>
      </c>
      <c r="DF22" s="97">
        <f t="shared" si="24"/>
        <v>82</v>
      </c>
      <c r="DG22" s="97">
        <f t="shared" si="25"/>
        <v>111</v>
      </c>
      <c r="DH22" s="97">
        <f t="shared" si="26"/>
        <v>89</v>
      </c>
      <c r="DI22" s="97">
        <f t="shared" si="27"/>
        <v>128</v>
      </c>
      <c r="DJ22" s="97">
        <f t="shared" si="28"/>
        <v>72</v>
      </c>
      <c r="DK22" s="97">
        <f t="shared" si="29"/>
        <v>134</v>
      </c>
      <c r="DL22" s="97">
        <f t="shared" si="30"/>
        <v>226</v>
      </c>
      <c r="DM22" s="97">
        <f t="shared" si="31"/>
        <v>188</v>
      </c>
      <c r="DN22" s="97">
        <f t="shared" si="32"/>
        <v>139</v>
      </c>
      <c r="DO22" s="97">
        <f t="shared" si="33"/>
        <v>18</v>
      </c>
      <c r="DP22" s="97">
        <f t="shared" si="34"/>
        <v>14</v>
      </c>
      <c r="DQ22" s="97" t="e">
        <f t="shared" si="35"/>
        <v>#VALUE!</v>
      </c>
      <c r="DR22" s="97">
        <f t="shared" si="36"/>
        <v>0</v>
      </c>
    </row>
    <row r="23" spans="1:122" ht="19.5" customHeight="1">
      <c r="A23" s="17"/>
      <c r="B23" s="38">
        <f>B5+B6+B7+B8+B9+B10+B12+B13+B14+B15+B17+B18+B19+B20</f>
        <v>227</v>
      </c>
      <c r="C23" s="18"/>
      <c r="D23" s="18"/>
      <c r="E23" s="18"/>
      <c r="F23" s="18"/>
      <c r="G23" s="17"/>
      <c r="H23" s="18"/>
      <c r="I23" s="18"/>
      <c r="J23" s="18"/>
      <c r="K23" s="18"/>
      <c r="L23" s="17"/>
      <c r="M23" s="18"/>
      <c r="N23" s="18"/>
      <c r="O23" s="18"/>
      <c r="P23" s="18"/>
      <c r="Q23" s="17"/>
      <c r="R23" s="18"/>
      <c r="S23" s="18"/>
      <c r="T23" s="18"/>
      <c r="U23" s="18"/>
      <c r="V23" s="17"/>
      <c r="W23" s="18"/>
      <c r="X23" s="18"/>
      <c r="Y23" s="18"/>
      <c r="Z23" s="19"/>
      <c r="AA23" s="17"/>
      <c r="AB23" s="20"/>
      <c r="AC23" s="18"/>
      <c r="AD23" s="18"/>
      <c r="AE23" s="21"/>
      <c r="AF23" s="22"/>
      <c r="AG23" s="18"/>
      <c r="AH23" s="18"/>
      <c r="AI23" s="18"/>
      <c r="AJ23" s="18"/>
      <c r="AK23" s="17"/>
      <c r="AL23" s="18"/>
      <c r="AM23" s="18"/>
      <c r="AN23" s="18"/>
      <c r="AO23" s="18"/>
      <c r="AP23" s="17"/>
      <c r="AQ23" s="18"/>
      <c r="AR23" s="18"/>
      <c r="AS23" s="18"/>
      <c r="AT23" s="18"/>
      <c r="AU23" s="17"/>
      <c r="AV23" s="18"/>
      <c r="AW23" s="18"/>
      <c r="AX23" s="18"/>
      <c r="AY23" s="18"/>
      <c r="AZ23" s="17"/>
      <c r="BA23" s="18"/>
      <c r="BB23" s="18"/>
      <c r="BC23" s="18"/>
      <c r="BD23" s="18"/>
      <c r="BE23" s="17"/>
      <c r="BF23" s="18"/>
      <c r="BG23" s="18"/>
      <c r="BH23" s="18"/>
      <c r="BI23" s="19"/>
      <c r="BJ23" s="17"/>
      <c r="BK23" s="18"/>
      <c r="BL23" s="18"/>
      <c r="BM23" s="18"/>
      <c r="BN23" s="18"/>
      <c r="BO23" s="17"/>
      <c r="BP23" s="18"/>
      <c r="BQ23" s="18"/>
      <c r="BR23" s="18"/>
      <c r="BS23" s="18"/>
      <c r="BT23" s="17"/>
      <c r="BU23" s="18"/>
      <c r="BV23" s="18"/>
      <c r="BW23" s="18"/>
      <c r="BX23" s="18"/>
      <c r="BY23" s="17"/>
      <c r="BZ23" s="18"/>
      <c r="CA23" s="18"/>
      <c r="CB23" s="18"/>
      <c r="CC23" s="21"/>
      <c r="CD23" s="11"/>
      <c r="CE23" s="24"/>
      <c r="CI23" s="2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</row>
    <row r="24" spans="1:122" ht="19.5" customHeight="1">
      <c r="A24" s="9"/>
      <c r="B24" s="9"/>
      <c r="C24" s="6"/>
      <c r="D24" s="6"/>
      <c r="E24" s="6"/>
      <c r="F24" s="6"/>
      <c r="G24" s="9"/>
      <c r="H24" s="6"/>
      <c r="I24" s="6"/>
      <c r="J24" s="6"/>
      <c r="K24" s="6"/>
      <c r="L24" s="9"/>
      <c r="M24" s="6"/>
      <c r="N24" s="6"/>
      <c r="O24" s="6"/>
      <c r="P24" s="6"/>
      <c r="Q24" s="9"/>
      <c r="R24" s="6"/>
      <c r="S24" s="6"/>
      <c r="T24" s="6"/>
      <c r="U24" s="6"/>
      <c r="V24" s="9"/>
      <c r="W24" s="6"/>
      <c r="X24" s="6"/>
      <c r="Y24" s="6"/>
      <c r="Z24" s="13"/>
      <c r="AA24" s="9"/>
      <c r="AB24" s="11"/>
      <c r="AC24" s="6"/>
      <c r="AD24" s="6"/>
      <c r="AE24" s="13"/>
      <c r="AF24" s="9"/>
      <c r="AG24" s="6"/>
      <c r="AH24" s="6"/>
      <c r="AI24" s="6"/>
      <c r="AJ24" s="6"/>
      <c r="AK24" s="9"/>
      <c r="AL24" s="6"/>
      <c r="AM24" s="6"/>
      <c r="AN24" s="6"/>
      <c r="AO24" s="6"/>
      <c r="AP24" s="9"/>
      <c r="AQ24" s="6"/>
      <c r="AR24" s="6"/>
      <c r="AS24" s="6"/>
      <c r="AT24" s="6"/>
      <c r="AU24" s="9"/>
      <c r="AV24" s="6"/>
      <c r="AW24" s="6"/>
      <c r="AX24" s="6"/>
      <c r="AY24" s="6"/>
      <c r="AZ24" s="9"/>
      <c r="BA24" s="6"/>
      <c r="BB24" s="6"/>
      <c r="BC24" s="6"/>
      <c r="BD24" s="6"/>
      <c r="BE24" s="9"/>
      <c r="BF24" s="6"/>
      <c r="BG24" s="6"/>
      <c r="BH24" s="6"/>
      <c r="BI24" s="13"/>
      <c r="BJ24" s="9"/>
      <c r="BK24" s="6"/>
      <c r="BL24" s="6"/>
      <c r="BM24" s="6"/>
      <c r="BN24" s="6"/>
      <c r="BO24" s="9"/>
      <c r="BP24" s="6"/>
      <c r="BQ24" s="6"/>
      <c r="BR24" s="6"/>
      <c r="BS24" s="6"/>
      <c r="BT24" s="9"/>
      <c r="BU24" s="6"/>
      <c r="BV24" s="6"/>
      <c r="BW24" s="6"/>
      <c r="BX24" s="6"/>
      <c r="BY24" s="9"/>
      <c r="BZ24" s="6"/>
      <c r="CA24" s="6"/>
      <c r="CB24" s="6"/>
      <c r="CC24" s="13"/>
      <c r="CD24" s="11"/>
      <c r="CE24" s="25"/>
      <c r="CI24" s="28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</row>
    <row r="25" spans="1:122" ht="19.5" customHeight="1" thickBot="1">
      <c r="A25" s="10"/>
      <c r="B25" s="37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12"/>
      <c r="AA25" s="8"/>
      <c r="AB25" s="7"/>
      <c r="AC25" s="7"/>
      <c r="AD25" s="7"/>
      <c r="AE25" s="12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7"/>
      <c r="AR25" s="7"/>
      <c r="AS25" s="7"/>
      <c r="AT25" s="7"/>
      <c r="AU25" s="8"/>
      <c r="AV25" s="7"/>
      <c r="AW25" s="7"/>
      <c r="AX25" s="7"/>
      <c r="AY25" s="7"/>
      <c r="AZ25" s="8"/>
      <c r="BA25" s="7"/>
      <c r="BB25" s="7"/>
      <c r="BC25" s="7"/>
      <c r="BD25" s="7"/>
      <c r="BE25" s="8"/>
      <c r="BF25" s="7"/>
      <c r="BG25" s="7"/>
      <c r="BH25" s="7"/>
      <c r="BI25" s="12"/>
      <c r="BJ25" s="8"/>
      <c r="BK25" s="7"/>
      <c r="BL25" s="7"/>
      <c r="BM25" s="7"/>
      <c r="BN25" s="7"/>
      <c r="BO25" s="8"/>
      <c r="BP25" s="7"/>
      <c r="BQ25" s="7"/>
      <c r="BR25" s="7"/>
      <c r="BS25" s="7"/>
      <c r="BT25" s="8"/>
      <c r="BU25" s="7"/>
      <c r="BV25" s="7"/>
      <c r="BW25" s="7"/>
      <c r="BX25" s="7"/>
      <c r="BY25" s="8"/>
      <c r="BZ25" s="7"/>
      <c r="CA25" s="7"/>
      <c r="CB25" s="7"/>
      <c r="CC25" s="12"/>
      <c r="CD25" s="11"/>
      <c r="CE25" s="26"/>
      <c r="CI25" s="29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</row>
    <row r="26" spans="1:122" ht="19.5" customHeight="1" thickBot="1">
      <c r="A26" s="10" t="s">
        <v>49</v>
      </c>
      <c r="B26" s="14">
        <f>B22+B25</f>
        <v>227</v>
      </c>
      <c r="C26" s="15">
        <f>C22+C25</f>
        <v>35450</v>
      </c>
      <c r="D26" s="15">
        <f>ROUND(C26/B26,0)</f>
        <v>156</v>
      </c>
      <c r="E26" s="15">
        <f>MAX(E22,E25)</f>
        <v>230</v>
      </c>
      <c r="F26" s="16">
        <f>IF(MIN(F22,F25)&gt;0,MIN(F22,F25),MAX(F22,F25))</f>
        <v>88</v>
      </c>
      <c r="G26" s="14">
        <f>G22+G25</f>
        <v>240</v>
      </c>
      <c r="H26" s="15">
        <f>H22+H25</f>
        <v>524282</v>
      </c>
      <c r="I26" s="15">
        <f>ROUND(H26/G26,0)</f>
        <v>2185</v>
      </c>
      <c r="J26" s="15">
        <f>MAX(J22,J25)</f>
        <v>3880</v>
      </c>
      <c r="K26" s="16">
        <f>IF(MIN(K22,K25)&gt;0,MIN(K22,K25),MAX(K22,K25))</f>
        <v>1580</v>
      </c>
      <c r="L26" s="14">
        <f>L22+L25</f>
        <v>226</v>
      </c>
      <c r="M26" s="15">
        <f>M22+M25</f>
        <v>65131</v>
      </c>
      <c r="N26" s="15">
        <f>ROUND(M26/L26,0)</f>
        <v>288</v>
      </c>
      <c r="O26" s="15">
        <f>MAX(O22,O25)</f>
        <v>498</v>
      </c>
      <c r="P26" s="16">
        <f>IF(MIN(P22,P25)&gt;0,MIN(P22,P25),MAX(P22,P25))</f>
        <v>168</v>
      </c>
      <c r="Q26" s="14">
        <f>Q22+Q25</f>
        <v>240</v>
      </c>
      <c r="R26" s="15">
        <f>R22+R25</f>
        <v>54130</v>
      </c>
      <c r="S26" s="15">
        <f>ROUND(R26/Q26,0)</f>
        <v>226</v>
      </c>
      <c r="T26" s="15">
        <f>MAX(T22,T25)</f>
        <v>328</v>
      </c>
      <c r="U26" s="16">
        <f>IF(MIN(U22,U25)&gt;0,MIN(U22,U25),MAX(U22,U25))</f>
        <v>118</v>
      </c>
      <c r="V26" s="14">
        <f>V22+V25</f>
        <v>253</v>
      </c>
      <c r="W26" s="15">
        <f>W22+W25</f>
        <v>47233</v>
      </c>
      <c r="X26" s="15">
        <f>ROUND(W26/V26,0)</f>
        <v>187</v>
      </c>
      <c r="Y26" s="15">
        <f>MAX(Y22,Y25)</f>
        <v>288</v>
      </c>
      <c r="Z26" s="16">
        <f>IF(MIN(Z22,Z25)&gt;0,MIN(Z22,Z25),MAX(Z22,Z25))</f>
        <v>99</v>
      </c>
      <c r="AA26" s="14">
        <f>AA22+AA25</f>
        <v>245</v>
      </c>
      <c r="AB26" s="15">
        <f>AB22+AB25</f>
        <v>61465</v>
      </c>
      <c r="AC26" s="15">
        <f>ROUND(AB26/AA26,0)</f>
        <v>251</v>
      </c>
      <c r="AD26" s="15">
        <f>MAX(AD22,AD25)</f>
        <v>452</v>
      </c>
      <c r="AE26" s="16">
        <f>IF(MIN(AE22,AE25)&gt;0,MIN(AE22,AE25),MAX(AE22,AE25))</f>
        <v>165</v>
      </c>
      <c r="AF26" s="14">
        <f>AF22+AF25</f>
        <v>197</v>
      </c>
      <c r="AG26" s="15">
        <f>AG22+AG25</f>
        <v>79113</v>
      </c>
      <c r="AH26" s="15">
        <f>ROUND(AG26/AF26,0)</f>
        <v>402</v>
      </c>
      <c r="AI26" s="15">
        <f>MAX(AI22,AI25)</f>
        <v>609</v>
      </c>
      <c r="AJ26" s="16">
        <f>IF(MIN(AJ22,AJ25)&gt;0,MIN(AJ22,AJ25),MAX(AJ22,AJ25))</f>
        <v>198</v>
      </c>
      <c r="AK26" s="14">
        <f>AK22+AK25</f>
        <v>242</v>
      </c>
      <c r="AL26" s="15">
        <f>AL22+AL25</f>
        <v>60259</v>
      </c>
      <c r="AM26" s="15">
        <f>ROUND(AL26/AK26,0)</f>
        <v>249</v>
      </c>
      <c r="AN26" s="15">
        <f>MAX(AN22,AN25)</f>
        <v>376</v>
      </c>
      <c r="AO26" s="16">
        <f>IF(MIN(AO22,AO25)&gt;0,MIN(AO22,AO25),MAX(AO22,AO25))</f>
        <v>158</v>
      </c>
      <c r="AP26" s="14">
        <f>AP22+AP25</f>
        <v>232</v>
      </c>
      <c r="AQ26" s="15">
        <f>AQ22+AQ25</f>
        <v>41141</v>
      </c>
      <c r="AR26" s="15">
        <f>ROUND(AQ26/AP26,0)</f>
        <v>177</v>
      </c>
      <c r="AS26" s="15">
        <f>MAX(AS22,AS25)</f>
        <v>298</v>
      </c>
      <c r="AT26" s="16">
        <f>IF(MIN(AT22,AT25)&gt;0,MIN(AT22,AT25),MAX(AT22,AT25))</f>
        <v>128</v>
      </c>
      <c r="AU26" s="14">
        <f>AU22+AU25</f>
        <v>251</v>
      </c>
      <c r="AV26" s="15">
        <f>AV22+AV25</f>
        <v>44871</v>
      </c>
      <c r="AW26" s="15">
        <f>ROUND(AV26/AU26,0)</f>
        <v>179</v>
      </c>
      <c r="AX26" s="15">
        <f>MAX(AX22,AX25)</f>
        <v>294</v>
      </c>
      <c r="AY26" s="16">
        <f>IF(MIN(AY22,AY25)&gt;0,MIN(AY22,AY25),MAX(AY22,AY25))</f>
        <v>128</v>
      </c>
      <c r="AZ26" s="14">
        <f>AZ22+AZ25</f>
        <v>207</v>
      </c>
      <c r="BA26" s="15">
        <f>BA22+BA25</f>
        <v>30952</v>
      </c>
      <c r="BB26" s="15">
        <f>ROUND(BA26/AZ26,0)</f>
        <v>150</v>
      </c>
      <c r="BC26" s="15">
        <f>MAX(BC22,BC25)</f>
        <v>268</v>
      </c>
      <c r="BD26" s="16">
        <f>IF(MIN(BD22,BD25)&gt;0,MIN(BD22,BD25),MAX(BD22,BD25))</f>
        <v>68</v>
      </c>
      <c r="BE26" s="14">
        <f>BE22+BE25</f>
        <v>233</v>
      </c>
      <c r="BF26" s="15">
        <f>BF22+BF25</f>
        <v>43537</v>
      </c>
      <c r="BG26" s="15">
        <f>ROUND(BF26/BE26,0)</f>
        <v>187</v>
      </c>
      <c r="BH26" s="15">
        <f>MAX(BH22,BH25)</f>
        <v>298</v>
      </c>
      <c r="BI26" s="16">
        <f>IF(MIN(BI22,BI25)&gt;0,MIN(BI22,BI25),MAX(BI22,BI25))</f>
        <v>98</v>
      </c>
      <c r="BJ26" s="14">
        <f>BJ22+BJ25</f>
        <v>236</v>
      </c>
      <c r="BK26" s="15">
        <f>BK22+BK25</f>
        <v>40014</v>
      </c>
      <c r="BL26" s="15">
        <f>ROUND(BK26/BJ26,0)</f>
        <v>170</v>
      </c>
      <c r="BM26" s="15">
        <f>MAX(BM22,BM25)</f>
        <v>298</v>
      </c>
      <c r="BN26" s="16">
        <f>IF(MIN(BN22,BN25)&gt;0,MIN(BN22,BN25),MAX(BN22,BN25))</f>
        <v>98</v>
      </c>
      <c r="BO26" s="14">
        <f>BO22+BO25</f>
        <v>228</v>
      </c>
      <c r="BP26" s="15">
        <f>BP22+BP25</f>
        <v>82965</v>
      </c>
      <c r="BQ26" s="15">
        <f>ROUND(BP26/BO26,0)</f>
        <v>364</v>
      </c>
      <c r="BR26" s="15">
        <f>MAX(BR22,BR25)</f>
        <v>498</v>
      </c>
      <c r="BS26" s="16">
        <f>IF(MIN(BS22,BS25)&gt;0,MIN(BS22,BS25),MAX(BS22,BS25))</f>
        <v>138</v>
      </c>
      <c r="BT26" s="14">
        <f>BT22+BT25</f>
        <v>205</v>
      </c>
      <c r="BU26" s="15">
        <f>BU22+BU25</f>
        <v>69019</v>
      </c>
      <c r="BV26" s="15">
        <f>ROUND(BU26/BT26,0)</f>
        <v>337</v>
      </c>
      <c r="BW26" s="15">
        <f>MAX(BW22,BW25)</f>
        <v>525</v>
      </c>
      <c r="BX26" s="16">
        <f>IF(MIN(BX22,BX25)&gt;0,MIN(BX22,BX25),MAX(BX22,BX25))</f>
        <v>198</v>
      </c>
      <c r="BY26" s="14">
        <f>BY22+BY25</f>
        <v>248</v>
      </c>
      <c r="BZ26" s="15">
        <f>BZ22+BZ25</f>
        <v>31929</v>
      </c>
      <c r="CA26" s="15">
        <f>ROUND(BZ26/BY26,0)</f>
        <v>129</v>
      </c>
      <c r="CB26" s="15">
        <f>MAX(CB22,CB25)</f>
        <v>147</v>
      </c>
      <c r="CC26" s="16">
        <f>IF(MIN(CC22,CC25)&gt;0,MIN(CC22,CC25),MAX(CC22,CC25))</f>
        <v>115</v>
      </c>
      <c r="CD26" s="11"/>
      <c r="CE26" s="14">
        <f>CE22+CE25</f>
        <v>0</v>
      </c>
      <c r="CF26" s="15">
        <f>CF22+CF25</f>
        <v>0</v>
      </c>
      <c r="CG26" s="15">
        <f>IF(CF26=CE26,"",ROUND(CF26/CE26,0))</f>
      </c>
      <c r="CH26" s="15">
        <f>MAX(CH22,CH25)</f>
        <v>0</v>
      </c>
      <c r="CI26" s="16">
        <f>IF(MIN(CI22,CI25)&gt;0,MIN(CI22,CI25),MAX(CI22,CI25))</f>
        <v>0</v>
      </c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</row>
    <row r="27" ht="19.5" customHeight="1">
      <c r="CD27" s="11"/>
    </row>
  </sheetData>
  <mergeCells count="24"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H2:CI2"/>
    <mergeCell ref="CB2:CG2"/>
    <mergeCell ref="BG2:BH2"/>
  </mergeCells>
  <printOptions horizontalCentered="1"/>
  <pageMargins left="0.2" right="0.21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2007-04-19T23:52:42Z</cp:lastPrinted>
  <dcterms:created xsi:type="dcterms:W3CDTF">1998-09-04T05:26:42Z</dcterms:created>
  <dcterms:modified xsi:type="dcterms:W3CDTF">2007-04-25T02:42:47Z</dcterms:modified>
  <cp:category/>
  <cp:version/>
  <cp:contentType/>
  <cp:contentStatus/>
</cp:coreProperties>
</file>