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65491" windowWidth="7620" windowHeight="8550" activeTab="4"/>
  </bookViews>
  <sheets>
    <sheet name="病院総数" sheetId="1" r:id="rId1"/>
    <sheet name="一般病院" sheetId="2" r:id="rId2"/>
    <sheet name="一般診療所" sheetId="3" r:id="rId3"/>
    <sheet name="歯科診療所" sheetId="4" r:id="rId4"/>
    <sheet name="病院病床数" sheetId="5" r:id="rId5"/>
  </sheets>
  <definedNames>
    <definedName name="_xlnm.Print_Area" localSheetId="2">'一般診療所'!$A$1:$AH$81</definedName>
    <definedName name="_xlnm.Print_Area" localSheetId="1">'一般病院'!$A$1:$AH$81</definedName>
    <definedName name="_xlnm.Print_Area" localSheetId="3">'歯科診療所'!$A$1:$AH$81</definedName>
    <definedName name="_xlnm.Print_Area" localSheetId="0">'病院総数'!$A$1:$AH$81</definedName>
    <definedName name="_xlnm.Print_Area" localSheetId="4">'病院病床数'!$A$1:$AH$81</definedName>
  </definedNames>
  <calcPr fullCalcOnLoad="1"/>
</workbook>
</file>

<file path=xl/comments1.xml><?xml version="1.0" encoding="utf-8"?>
<comments xmlns="http://schemas.openxmlformats.org/spreadsheetml/2006/main">
  <authors>
    <author>電子県庁課</author>
  </authors>
  <commentList>
    <comment ref="AY71" authorId="0">
      <text>
        <r>
          <rPr>
            <b/>
            <sz val="9"/>
            <rFont val="ＭＳ Ｐゴシック"/>
            <family val="3"/>
          </rPr>
          <t>政令市は厚生労働省が算出に使用した人口を使用</t>
        </r>
      </text>
    </comment>
    <comment ref="AY47" authorId="0">
      <text>
        <r>
          <rPr>
            <b/>
            <sz val="9"/>
            <rFont val="ＭＳ Ｐゴシック"/>
            <family val="3"/>
          </rPr>
          <t>政令市は厚生労働省が研鑽に使用した人口を利用</t>
        </r>
      </text>
    </comment>
    <comment ref="AY6" authorId="0">
      <text>
        <r>
          <rPr>
            <b/>
            <sz val="9"/>
            <rFont val="ＭＳ Ｐゴシック"/>
            <family val="3"/>
          </rPr>
          <t>県の比率の計算に用いる人口は厚生労働省が使用した人口にあわせる</t>
        </r>
      </text>
    </comment>
  </commentList>
</comments>
</file>

<file path=xl/comments3.xml><?xml version="1.0" encoding="utf-8"?>
<comments xmlns="http://schemas.openxmlformats.org/spreadsheetml/2006/main">
  <authors>
    <author>電子県庁課</author>
  </authors>
  <commentList>
    <comment ref="AY6" authorId="0">
      <text>
        <r>
          <rPr>
            <b/>
            <sz val="9"/>
            <rFont val="ＭＳ Ｐゴシック"/>
            <family val="3"/>
          </rPr>
          <t>県の比率の計算に用いる人口は厚生労働省が使用した人口にあわせる</t>
        </r>
      </text>
    </comment>
    <comment ref="AY47" authorId="0">
      <text>
        <r>
          <rPr>
            <b/>
            <sz val="9"/>
            <rFont val="ＭＳ Ｐゴシック"/>
            <family val="3"/>
          </rPr>
          <t>政令市は厚生労働省が研鑽に使用した人口を利用</t>
        </r>
      </text>
    </comment>
    <comment ref="AY71" authorId="0">
      <text>
        <r>
          <rPr>
            <b/>
            <sz val="9"/>
            <rFont val="ＭＳ Ｐゴシック"/>
            <family val="3"/>
          </rPr>
          <t>政令市は厚生労働省が算出に使用した人口を使用</t>
        </r>
      </text>
    </comment>
  </commentList>
</comments>
</file>

<file path=xl/comments4.xml><?xml version="1.0" encoding="utf-8"?>
<comments xmlns="http://schemas.openxmlformats.org/spreadsheetml/2006/main">
  <authors>
    <author>電子県庁課</author>
  </authors>
  <commentList>
    <comment ref="AY6" authorId="0">
      <text>
        <r>
          <rPr>
            <b/>
            <sz val="9"/>
            <rFont val="ＭＳ Ｐゴシック"/>
            <family val="3"/>
          </rPr>
          <t>県の比率の計算に用いる人口は厚生労働省が使用した人口にあわせる</t>
        </r>
      </text>
    </comment>
    <comment ref="AY47" authorId="0">
      <text>
        <r>
          <rPr>
            <b/>
            <sz val="9"/>
            <rFont val="ＭＳ Ｐゴシック"/>
            <family val="3"/>
          </rPr>
          <t>政令市は厚生労働省が研鑽に使用した人口を利用</t>
        </r>
      </text>
    </comment>
    <comment ref="AY71" authorId="0">
      <text>
        <r>
          <rPr>
            <b/>
            <sz val="9"/>
            <rFont val="ＭＳ Ｐゴシック"/>
            <family val="3"/>
          </rPr>
          <t>政令市は厚生労働省が算出に使用した人口を使用</t>
        </r>
      </text>
    </comment>
  </commentList>
</comments>
</file>

<file path=xl/comments5.xml><?xml version="1.0" encoding="utf-8"?>
<comments xmlns="http://schemas.openxmlformats.org/spreadsheetml/2006/main">
  <authors>
    <author>電子県庁課</author>
  </authors>
  <commentList>
    <comment ref="AY6" authorId="0">
      <text>
        <r>
          <rPr>
            <b/>
            <sz val="9"/>
            <rFont val="ＭＳ Ｐゴシック"/>
            <family val="3"/>
          </rPr>
          <t>県の比率の計算に用いる人口は厚生労働省が使用した人口にあわせる</t>
        </r>
      </text>
    </comment>
    <comment ref="AY47" authorId="0">
      <text>
        <r>
          <rPr>
            <b/>
            <sz val="9"/>
            <rFont val="ＭＳ Ｐゴシック"/>
            <family val="3"/>
          </rPr>
          <t>政令市は厚生労働省が研鑽に使用した人口を利用</t>
        </r>
      </text>
    </comment>
    <comment ref="AY71" authorId="0">
      <text>
        <r>
          <rPr>
            <b/>
            <sz val="9"/>
            <rFont val="ＭＳ Ｐゴシック"/>
            <family val="3"/>
          </rPr>
          <t>政令市は厚生労働省が算出に使用した人口を使用</t>
        </r>
      </text>
    </comment>
  </commentList>
</comments>
</file>

<file path=xl/sharedStrings.xml><?xml version="1.0" encoding="utf-8"?>
<sst xmlns="http://schemas.openxmlformats.org/spreadsheetml/2006/main" count="2318" uniqueCount="255">
  <si>
    <t>表５</t>
  </si>
  <si>
    <t>　</t>
  </si>
  <si>
    <t>昭和</t>
  </si>
  <si>
    <t>55年</t>
  </si>
  <si>
    <t>60年</t>
  </si>
  <si>
    <t>12年</t>
  </si>
  <si>
    <t>16年</t>
  </si>
  <si>
    <t>静岡県</t>
  </si>
  <si>
    <t>熱海伊東圏域</t>
  </si>
  <si>
    <t>駿東田方圏域</t>
  </si>
  <si>
    <t>富士圏域</t>
  </si>
  <si>
    <t>志太榛原圏域</t>
  </si>
  <si>
    <t>中東遠圏域</t>
  </si>
  <si>
    <t>西遠圏域</t>
  </si>
  <si>
    <t>下田市</t>
  </si>
  <si>
    <t>東伊豆町</t>
  </si>
  <si>
    <t>河津町</t>
  </si>
  <si>
    <t>南伊豆町</t>
  </si>
  <si>
    <t>松崎町</t>
  </si>
  <si>
    <t>西伊豆町</t>
  </si>
  <si>
    <t>賀茂村</t>
  </si>
  <si>
    <t>熱海保健所</t>
  </si>
  <si>
    <t>熱海市</t>
  </si>
  <si>
    <t>伊東市</t>
  </si>
  <si>
    <t>東部保健所</t>
  </si>
  <si>
    <t>沼津市</t>
  </si>
  <si>
    <t>三島市</t>
  </si>
  <si>
    <t>裾野市</t>
  </si>
  <si>
    <t>伊豆長岡町</t>
  </si>
  <si>
    <t>戸田村</t>
  </si>
  <si>
    <t>函南町</t>
  </si>
  <si>
    <t>韮山町</t>
  </si>
  <si>
    <t>大仁町</t>
  </si>
  <si>
    <t>清水町</t>
  </si>
  <si>
    <t>長泉町</t>
  </si>
  <si>
    <t>御殿場保健所</t>
  </si>
  <si>
    <t>御殿場市</t>
  </si>
  <si>
    <t>小山町</t>
  </si>
  <si>
    <t>富士保健所</t>
  </si>
  <si>
    <t>富士宮市</t>
  </si>
  <si>
    <t>富士市</t>
  </si>
  <si>
    <t>芝川町</t>
  </si>
  <si>
    <t>静岡市保健所</t>
  </si>
  <si>
    <t>静岡市</t>
  </si>
  <si>
    <t>島田市</t>
  </si>
  <si>
    <t>焼津市</t>
  </si>
  <si>
    <t>藤枝市</t>
  </si>
  <si>
    <t>富士川町</t>
  </si>
  <si>
    <t>蒲原町</t>
  </si>
  <si>
    <t>由比町</t>
  </si>
  <si>
    <t>岡部町</t>
  </si>
  <si>
    <t>大井川町</t>
  </si>
  <si>
    <t>相良町</t>
  </si>
  <si>
    <t>榛原町</t>
  </si>
  <si>
    <t>吉田町</t>
  </si>
  <si>
    <t>金谷町</t>
  </si>
  <si>
    <t>川根町</t>
  </si>
  <si>
    <t>中川根町</t>
  </si>
  <si>
    <t>本川根町</t>
  </si>
  <si>
    <t>磐田市</t>
  </si>
  <si>
    <t>掛川市</t>
  </si>
  <si>
    <t>袋井市</t>
  </si>
  <si>
    <t>大須賀町</t>
  </si>
  <si>
    <t>小笠町</t>
  </si>
  <si>
    <t>菊川町</t>
  </si>
  <si>
    <t>大東町</t>
  </si>
  <si>
    <t>森町</t>
  </si>
  <si>
    <t>浅羽町</t>
  </si>
  <si>
    <t>福田町</t>
  </si>
  <si>
    <t>竜洋町</t>
  </si>
  <si>
    <t>豊田町</t>
  </si>
  <si>
    <t>天竜市</t>
  </si>
  <si>
    <t>春野町</t>
  </si>
  <si>
    <t>豊岡村</t>
  </si>
  <si>
    <t>龍山村</t>
  </si>
  <si>
    <t>佐久間町</t>
  </si>
  <si>
    <t>水窪町</t>
  </si>
  <si>
    <t>浜松市保健所</t>
  </si>
  <si>
    <t>浜松市</t>
  </si>
  <si>
    <t>浜北市</t>
  </si>
  <si>
    <t>湖西市</t>
  </si>
  <si>
    <t>舞阪町</t>
  </si>
  <si>
    <t>新居町</t>
  </si>
  <si>
    <t>雄踏町</t>
  </si>
  <si>
    <t>細江町</t>
  </si>
  <si>
    <t>引佐町</t>
  </si>
  <si>
    <t>三ヶ日町</t>
  </si>
  <si>
    <t>3-4　施設数、人口10万対施設数（年次推移）</t>
  </si>
  <si>
    <t>（１-１）　病院総数（実数）</t>
  </si>
  <si>
    <t>　（１-２）　病院総数（人口10万対）</t>
  </si>
  <si>
    <t>平成</t>
  </si>
  <si>
    <t>昭和50年</t>
  </si>
  <si>
    <t>平成２年</t>
  </si>
  <si>
    <t>７年</t>
  </si>
  <si>
    <t>15年</t>
  </si>
  <si>
    <t>16年</t>
  </si>
  <si>
    <t>50年</t>
  </si>
  <si>
    <t>55年</t>
  </si>
  <si>
    <t>60年</t>
  </si>
  <si>
    <t>２年</t>
  </si>
  <si>
    <t>12年</t>
  </si>
  <si>
    <t>15年</t>
  </si>
  <si>
    <t>国勢調査</t>
  </si>
  <si>
    <t>生活統計室</t>
  </si>
  <si>
    <t>確定人口</t>
  </si>
  <si>
    <t>推計人口</t>
  </si>
  <si>
    <t>静庵圏域</t>
  </si>
  <si>
    <t>伊豆市</t>
  </si>
  <si>
    <t>御前崎市</t>
  </si>
  <si>
    <t>（旧）静岡市</t>
  </si>
  <si>
    <t>（旧）清水市</t>
  </si>
  <si>
    <t>（旧）修善寺町</t>
  </si>
  <si>
    <t>（旧）土肥町</t>
  </si>
  <si>
    <t>（旧）天城湯ｹ島町</t>
  </si>
  <si>
    <t>（旧）中伊豆町</t>
  </si>
  <si>
    <t>（旧）御前崎町</t>
  </si>
  <si>
    <t>（旧）浜岡町</t>
  </si>
  <si>
    <t>（注）　昭和55年以前は12月31日現在、昭和60年以降は10月１日現在</t>
  </si>
  <si>
    <t>　（２-１）　一般病院（実数）</t>
  </si>
  <si>
    <t>　（２-２）　一般病院（人口10万対）</t>
  </si>
  <si>
    <t>静岡市</t>
  </si>
  <si>
    <t>　（３-１）　一般診療所数（実数）</t>
  </si>
  <si>
    <t>　（３-２）　一般診療所数（人口10万対）</t>
  </si>
  <si>
    <t>　（４-１）　歯科診療所数（実数）</t>
  </si>
  <si>
    <t>　（４-２）　歯科診療所数（人口10万対）</t>
  </si>
  <si>
    <t>17年</t>
  </si>
  <si>
    <t>17年</t>
  </si>
  <si>
    <t>17年</t>
  </si>
  <si>
    <t>伊豆の国市</t>
  </si>
  <si>
    <t>川根本町</t>
  </si>
  <si>
    <t>西部保健所</t>
  </si>
  <si>
    <t>菊川市</t>
  </si>
  <si>
    <t>静岡圏域</t>
  </si>
  <si>
    <t>葵区</t>
  </si>
  <si>
    <t>駿河区</t>
  </si>
  <si>
    <t>清水区</t>
  </si>
  <si>
    <t>西部圏域</t>
  </si>
  <si>
    <t>賀茂圏域</t>
  </si>
  <si>
    <t>（再掲）</t>
  </si>
  <si>
    <t>（旧）西伊豆町</t>
  </si>
  <si>
    <t>（旧）賀茂村</t>
  </si>
  <si>
    <t>（旧）沼津市</t>
  </si>
  <si>
    <t>（旧）戸田村</t>
  </si>
  <si>
    <t>（旧）伊豆長岡町</t>
  </si>
  <si>
    <t>（旧）韮山町</t>
  </si>
  <si>
    <t>（旧）大仁町</t>
  </si>
  <si>
    <t>（旧）島田市</t>
  </si>
  <si>
    <t>（旧）金谷町</t>
  </si>
  <si>
    <t>（旧）中川根町</t>
  </si>
  <si>
    <t>（旧）本川根町</t>
  </si>
  <si>
    <t>（旧）小笠町</t>
  </si>
  <si>
    <t>（旧）菊川町</t>
  </si>
  <si>
    <t>（旧）磐田市</t>
  </si>
  <si>
    <t>（旧）福田町</t>
  </si>
  <si>
    <t>（旧）竜洋町</t>
  </si>
  <si>
    <t>（旧）豊田町</t>
  </si>
  <si>
    <t>（旧）豊岡村</t>
  </si>
  <si>
    <t>（旧）掛川市</t>
  </si>
  <si>
    <t>（旧）大須賀町</t>
  </si>
  <si>
    <t>（旧）大東町</t>
  </si>
  <si>
    <t>（旧）袋井市</t>
  </si>
  <si>
    <t>（旧）浅羽町</t>
  </si>
  <si>
    <t>（旧）浜松市</t>
  </si>
  <si>
    <t>（旧）天竜市</t>
  </si>
  <si>
    <t>（旧）浜北市</t>
  </si>
  <si>
    <t>（旧）春野町</t>
  </si>
  <si>
    <t>（旧）龍山村</t>
  </si>
  <si>
    <t>（旧）佐久間町</t>
  </si>
  <si>
    <t>（旧）水窪町</t>
  </si>
  <si>
    <t>（旧）舞阪町</t>
  </si>
  <si>
    <t>（旧）雄踏町</t>
  </si>
  <si>
    <t>（旧）細江町</t>
  </si>
  <si>
    <t>（旧）引佐町</t>
  </si>
  <si>
    <t>（旧）三ヶ日町</t>
  </si>
  <si>
    <t>18年</t>
  </si>
  <si>
    <t>18年</t>
  </si>
  <si>
    <t>17年</t>
  </si>
  <si>
    <t>18年</t>
  </si>
  <si>
    <t>牧之原市</t>
  </si>
  <si>
    <t>菊川市</t>
  </si>
  <si>
    <t>西部保健所</t>
  </si>
  <si>
    <t>中部保健所</t>
  </si>
  <si>
    <t>(旧）蒲原町</t>
  </si>
  <si>
    <t>（旧）相良町</t>
  </si>
  <si>
    <t>(旧）榛原町</t>
  </si>
  <si>
    <t>（旧）清水市</t>
  </si>
  <si>
    <t>18年</t>
  </si>
  <si>
    <t>資料：　厚生労働省「医療施設調査」（県所管：厚生部管理局企画監（企画・広報担当））</t>
  </si>
  <si>
    <t xml:space="preserve"> </t>
  </si>
  <si>
    <t>３-５　病院病床数、人口10万対病院病床数（年次推移）</t>
  </si>
  <si>
    <t>　（１－１）　病院病床総数（実数）</t>
  </si>
  <si>
    <t>　（１-２）　病院病床総数（人口10万対）</t>
  </si>
  <si>
    <t>17年</t>
  </si>
  <si>
    <t>川根本町</t>
  </si>
  <si>
    <t>（再　掲）</t>
  </si>
  <si>
    <t>(旧）西伊豆町</t>
  </si>
  <si>
    <t>(旧）賀茂村</t>
  </si>
  <si>
    <t>(旧）沼津市</t>
  </si>
  <si>
    <t>(旧）戸田村</t>
  </si>
  <si>
    <t>(旧）伊豆長岡町</t>
  </si>
  <si>
    <t>(旧）韮山町</t>
  </si>
  <si>
    <t>(旧）大仁町</t>
  </si>
  <si>
    <t>(旧）島田市</t>
  </si>
  <si>
    <t>(旧）金谷町</t>
  </si>
  <si>
    <t>(旧）中川根町</t>
  </si>
  <si>
    <t>(旧）本川根町</t>
  </si>
  <si>
    <t>(旧）磐田市</t>
  </si>
  <si>
    <t>(旧）福田町</t>
  </si>
  <si>
    <t>(旧）竜洋町</t>
  </si>
  <si>
    <t>(旧）豊田町</t>
  </si>
  <si>
    <t>(旧）豊岡村</t>
  </si>
  <si>
    <t>(旧）掛川市</t>
  </si>
  <si>
    <t>(旧）大須賀町</t>
  </si>
  <si>
    <t>(旧）大東町</t>
  </si>
  <si>
    <t>(旧）袋井市</t>
  </si>
  <si>
    <t>(旧）浅羽町</t>
  </si>
  <si>
    <t>(旧）小笠町</t>
  </si>
  <si>
    <t>(旧）菊川町</t>
  </si>
  <si>
    <t>(旧）浜松市</t>
  </si>
  <si>
    <t>(旧）天竜市</t>
  </si>
  <si>
    <t>(旧）浜北市</t>
  </si>
  <si>
    <t>(旧）春野町</t>
  </si>
  <si>
    <t>(旧）龍山村</t>
  </si>
  <si>
    <t>(旧）佐久間町</t>
  </si>
  <si>
    <t>(旧）水窪町</t>
  </si>
  <si>
    <t>(旧）舞阪町</t>
  </si>
  <si>
    <t>(旧）雄踏町</t>
  </si>
  <si>
    <t>(旧）細江町</t>
  </si>
  <si>
    <t>(旧）引佐町</t>
  </si>
  <si>
    <t>(旧）三ヶ日町</t>
  </si>
  <si>
    <t>15年までの計</t>
  </si>
  <si>
    <t>賀茂圏域</t>
  </si>
  <si>
    <t>19年</t>
  </si>
  <si>
    <t>20年</t>
  </si>
  <si>
    <t>21年</t>
  </si>
  <si>
    <t>19年</t>
  </si>
  <si>
    <t>20年</t>
  </si>
  <si>
    <t>21年</t>
  </si>
  <si>
    <t>資料：　厚生労働省「医療施設調査」（県所管：健康福祉部管理局政策監）</t>
  </si>
  <si>
    <t/>
  </si>
  <si>
    <t>中区</t>
  </si>
  <si>
    <t>東区</t>
  </si>
  <si>
    <t>西区</t>
  </si>
  <si>
    <t>南区</t>
  </si>
  <si>
    <t>北区</t>
  </si>
  <si>
    <t>天竜区</t>
  </si>
  <si>
    <t>浜北区</t>
  </si>
  <si>
    <t>22年</t>
  </si>
  <si>
    <t>22年</t>
  </si>
  <si>
    <t>23年</t>
  </si>
  <si>
    <t>23年</t>
  </si>
  <si>
    <t>※　医療圏・保健所・市町は平成23年10月1日現在</t>
  </si>
  <si>
    <t>23年</t>
  </si>
  <si>
    <t>統計調査課</t>
  </si>
  <si>
    <t>賀茂保健所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</si>
</sst>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0_ ;_ * \-#,##0.0_ ;_ * &quot;-&quot;??_ ;_ @_ "/>
    <numFmt numFmtId="178" formatCode="_ * #,##0.0_ ;_ * \-#,##0.0_ ;_ * &quot;-&quot;?_ ;_ @_ "/>
    <numFmt numFmtId="179" formatCode="#,##0.0;\-#,##0.0"/>
    <numFmt numFmtId="180" formatCode="#,##0;[Red]#,##0"/>
    <numFmt numFmtId="181" formatCode="#,###,###,##0;&quot; -&quot;###,###,##0"/>
  </numFmts>
  <fonts count="46">
    <font>
      <sz val="11"/>
      <name val="ＭＳ Ｐゴシック"/>
      <family val="3"/>
    </font>
    <font>
      <sz val="6"/>
      <name val="ＭＳ Ｐゴシック"/>
      <family val="3"/>
    </font>
    <font>
      <b/>
      <sz val="18"/>
      <name val="ＭＳ Ｐゴシック"/>
      <family val="3"/>
    </font>
    <font>
      <sz val="7"/>
      <name val="ＭＳ Ｐゴシック"/>
      <family val="3"/>
    </font>
    <font>
      <b/>
      <sz val="16"/>
      <name val="ＭＳ Ｐゴシック"/>
      <family val="3"/>
    </font>
    <font>
      <b/>
      <sz val="16"/>
      <name val="ＭＳ 明朝"/>
      <family val="1"/>
    </font>
    <font>
      <sz val="16"/>
      <name val="ＭＳ 明朝"/>
      <family val="1"/>
    </font>
    <font>
      <sz val="16"/>
      <name val="ＭＳ Ｐ明朝"/>
      <family val="1"/>
    </font>
    <font>
      <sz val="16"/>
      <color indexed="8"/>
      <name val="ＭＳ 明朝"/>
      <family val="1"/>
    </font>
    <font>
      <sz val="16"/>
      <name val="ＭＳ Ｐゴシック"/>
      <family val="3"/>
    </font>
    <font>
      <sz val="16"/>
      <name val="ＦＡ Ｐ 明朝"/>
      <family val="1"/>
    </font>
    <font>
      <sz val="12"/>
      <name val="ＭＳ Ｐ明朝"/>
      <family val="1"/>
    </font>
    <font>
      <sz val="18"/>
      <name val="ＭＳ 明朝"/>
      <family val="1"/>
    </font>
    <font>
      <sz val="14"/>
      <name val="ＭＳ 明朝"/>
      <family val="1"/>
    </font>
    <font>
      <sz val="11"/>
      <name val="ＭＳ Ｐ明朝"/>
      <family val="1"/>
    </font>
    <font>
      <sz val="14"/>
      <name val="ＭＳ Ｐ明朝"/>
      <family val="1"/>
    </font>
    <font>
      <sz val="14"/>
      <color indexed="8"/>
      <name val="ＭＳ Ｐ明朝"/>
      <family val="1"/>
    </font>
    <font>
      <b/>
      <sz val="14"/>
      <name val="ＭＳ Ｐゴシック"/>
      <family val="3"/>
    </font>
    <font>
      <sz val="14"/>
      <color indexed="8"/>
      <name val="ＭＳ 明朝"/>
      <family val="1"/>
    </font>
    <font>
      <sz val="14"/>
      <name val="ＦＡ Ｐ 明朝"/>
      <family val="1"/>
    </font>
    <font>
      <sz val="11"/>
      <name val="ＦＡ Ｐ 明朝"/>
      <family val="1"/>
    </font>
    <font>
      <sz val="16"/>
      <name val="ＭＳ ゴシック"/>
      <family val="3"/>
    </font>
    <font>
      <sz val="16"/>
      <color indexed="8"/>
      <name val="ＭＳ ゴシック"/>
      <family val="3"/>
    </font>
    <font>
      <sz val="16"/>
      <color indexed="9"/>
      <name val="ＭＳ Ｐ明朝"/>
      <family val="1"/>
    </font>
    <font>
      <sz val="14"/>
      <name val="ＭＳ Ｐゴシック"/>
      <family val="3"/>
    </font>
    <font>
      <b/>
      <sz val="16"/>
      <name val="ＭＳ Ｐ明朝"/>
      <family val="1"/>
    </font>
    <font>
      <b/>
      <sz val="14"/>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27" fillId="0" borderId="0" applyNumberFormat="0" applyFill="0" applyBorder="0" applyAlignment="0" applyProtection="0"/>
    <xf numFmtId="0" fontId="38"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2" fillId="3" borderId="0" applyNumberFormat="0" applyBorder="0" applyAlignment="0" applyProtection="0"/>
    <xf numFmtId="0" fontId="36"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1" fillId="0" borderId="8" applyNumberFormat="0" applyFill="0" applyAlignment="0" applyProtection="0"/>
    <xf numFmtId="0" fontId="35"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protection/>
    </xf>
    <xf numFmtId="0" fontId="31" fillId="4" borderId="0" applyNumberFormat="0" applyBorder="0" applyAlignment="0" applyProtection="0"/>
  </cellStyleXfs>
  <cellXfs count="435">
    <xf numFmtId="0" fontId="0" fillId="0" borderId="0" xfId="0" applyAlignment="1">
      <alignment/>
    </xf>
    <xf numFmtId="0" fontId="2" fillId="0" borderId="0" xfId="0" applyFont="1" applyBorder="1" applyAlignment="1" applyProtection="1">
      <alignment horizontal="left" vertical="center"/>
      <protection/>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10" xfId="0" applyFont="1" applyBorder="1" applyAlignment="1" applyProtection="1">
      <alignment horizontal="left" vertical="center"/>
      <protection/>
    </xf>
    <xf numFmtId="0" fontId="4" fillId="0" borderId="10" xfId="0" applyFont="1" applyBorder="1" applyAlignment="1">
      <alignment vertical="center"/>
    </xf>
    <xf numFmtId="0" fontId="4" fillId="0" borderId="10" xfId="0" applyFont="1" applyBorder="1" applyAlignment="1">
      <alignment horizontal="right" vertical="center"/>
    </xf>
    <xf numFmtId="0" fontId="6" fillId="0" borderId="10" xfId="0" applyFont="1" applyBorder="1" applyAlignment="1" applyProtection="1">
      <alignment horizontal="left" vertical="center"/>
      <protection/>
    </xf>
    <xf numFmtId="0" fontId="6" fillId="0" borderId="10" xfId="0" applyFont="1" applyBorder="1" applyAlignment="1">
      <alignment vertical="center"/>
    </xf>
    <xf numFmtId="0" fontId="6" fillId="0" borderId="0" xfId="0" applyFont="1" applyAlignment="1">
      <alignment vertical="center"/>
    </xf>
    <xf numFmtId="0" fontId="7" fillId="0" borderId="11" xfId="0" applyFont="1" applyBorder="1" applyAlignment="1" applyProtection="1">
      <alignment horizontal="left" vertical="center" shrinkToFit="1"/>
      <protection/>
    </xf>
    <xf numFmtId="0" fontId="7" fillId="0" borderId="11" xfId="0" applyFont="1" applyBorder="1" applyAlignment="1">
      <alignment vertical="center" shrinkToFit="1"/>
    </xf>
    <xf numFmtId="0" fontId="7" fillId="0" borderId="12" xfId="0" applyFont="1" applyBorder="1" applyAlignment="1">
      <alignment vertical="center" shrinkToFit="1"/>
    </xf>
    <xf numFmtId="0" fontId="6" fillId="0" borderId="13"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lignment horizontal="center" vertical="center"/>
    </xf>
    <xf numFmtId="0" fontId="7" fillId="0" borderId="0" xfId="0" applyFont="1" applyAlignment="1">
      <alignment vertical="center" shrinkToFit="1"/>
    </xf>
    <xf numFmtId="0" fontId="7" fillId="0" borderId="13" xfId="0" applyFont="1" applyBorder="1" applyAlignment="1" applyProtection="1">
      <alignment horizontal="center" vertical="center" shrinkToFit="1"/>
      <protection/>
    </xf>
    <xf numFmtId="0" fontId="7" fillId="0" borderId="14" xfId="0" applyFont="1" applyBorder="1" applyAlignment="1" applyProtection="1">
      <alignment horizontal="center" vertical="center" shrinkToFit="1"/>
      <protection/>
    </xf>
    <xf numFmtId="0" fontId="6" fillId="0" borderId="14" xfId="0" applyFont="1" applyBorder="1" applyAlignment="1">
      <alignment horizontal="center"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6" fillId="0" borderId="16" xfId="0" applyFont="1" applyBorder="1" applyAlignment="1">
      <alignment horizontal="center" vertical="center" shrinkToFit="1"/>
    </xf>
    <xf numFmtId="41" fontId="7" fillId="0" borderId="13" xfId="0" applyNumberFormat="1" applyFont="1" applyBorder="1" applyAlignment="1" applyProtection="1">
      <alignment vertical="center" shrinkToFit="1"/>
      <protection/>
    </xf>
    <xf numFmtId="41" fontId="7" fillId="0" borderId="14" xfId="0" applyNumberFormat="1" applyFont="1" applyBorder="1" applyAlignment="1">
      <alignment vertical="center" shrinkToFit="1"/>
    </xf>
    <xf numFmtId="41" fontId="7" fillId="0" borderId="12" xfId="0" applyNumberFormat="1" applyFont="1" applyBorder="1" applyAlignment="1">
      <alignment vertical="center" shrinkToFit="1"/>
    </xf>
    <xf numFmtId="176" fontId="7" fillId="0" borderId="12" xfId="0" applyNumberFormat="1" applyFont="1" applyBorder="1" applyAlignment="1" applyProtection="1">
      <alignment vertical="center" shrinkToFit="1"/>
      <protection/>
    </xf>
    <xf numFmtId="3" fontId="6" fillId="0" borderId="12" xfId="0" applyNumberFormat="1" applyFont="1" applyBorder="1" applyAlignment="1" applyProtection="1">
      <alignment vertical="center"/>
      <protection/>
    </xf>
    <xf numFmtId="38" fontId="8" fillId="0" borderId="12" xfId="48" applyFont="1" applyFill="1" applyBorder="1" applyAlignment="1">
      <alignment vertical="center"/>
    </xf>
    <xf numFmtId="0" fontId="7" fillId="0" borderId="13"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41" fontId="7" fillId="0" borderId="13" xfId="0" applyNumberFormat="1" applyFont="1" applyBorder="1" applyAlignment="1">
      <alignment vertical="center" shrinkToFit="1"/>
    </xf>
    <xf numFmtId="176" fontId="7" fillId="0" borderId="14" xfId="0" applyNumberFormat="1" applyFont="1" applyBorder="1" applyAlignment="1" applyProtection="1">
      <alignment vertical="center" shrinkToFit="1"/>
      <protection/>
    </xf>
    <xf numFmtId="3" fontId="6" fillId="0" borderId="13" xfId="0" applyNumberFormat="1" applyFont="1" applyBorder="1" applyAlignment="1">
      <alignment vertical="center" shrinkToFit="1"/>
    </xf>
    <xf numFmtId="3" fontId="6" fillId="0" borderId="14" xfId="0" applyNumberFormat="1" applyFont="1" applyBorder="1" applyAlignment="1">
      <alignment vertical="center" shrinkToFit="1"/>
    </xf>
    <xf numFmtId="0" fontId="6" fillId="0" borderId="14" xfId="0" applyFont="1" applyBorder="1" applyAlignment="1">
      <alignment vertical="center" shrinkToFit="1"/>
    </xf>
    <xf numFmtId="3" fontId="6" fillId="0" borderId="13" xfId="0" applyNumberFormat="1" applyFont="1" applyBorder="1" applyAlignment="1" applyProtection="1">
      <alignment vertical="center" shrinkToFit="1"/>
      <protection/>
    </xf>
    <xf numFmtId="3" fontId="6" fillId="0" borderId="14" xfId="0" applyNumberFormat="1" applyFont="1" applyBorder="1" applyAlignment="1" applyProtection="1">
      <alignment vertical="center" shrinkToFit="1"/>
      <protection/>
    </xf>
    <xf numFmtId="3" fontId="6" fillId="0" borderId="14" xfId="0" applyNumberFormat="1" applyFont="1" applyBorder="1" applyAlignment="1">
      <alignment vertical="center"/>
    </xf>
    <xf numFmtId="41" fontId="7" fillId="0" borderId="14" xfId="0" applyNumberFormat="1" applyFont="1" applyBorder="1" applyAlignment="1" applyProtection="1">
      <alignment vertical="center" shrinkToFit="1"/>
      <protection/>
    </xf>
    <xf numFmtId="0" fontId="7" fillId="0" borderId="13" xfId="0" applyFont="1" applyBorder="1" applyAlignment="1">
      <alignment vertical="center" shrinkToFit="1"/>
    </xf>
    <xf numFmtId="0" fontId="7" fillId="0" borderId="17" xfId="0" applyFont="1" applyBorder="1" applyAlignment="1">
      <alignment vertical="center" shrinkToFit="1"/>
    </xf>
    <xf numFmtId="0" fontId="7" fillId="0" borderId="13" xfId="0" applyFont="1" applyBorder="1" applyAlignment="1">
      <alignment vertical="center"/>
    </xf>
    <xf numFmtId="38" fontId="8" fillId="0" borderId="14" xfId="48" applyFont="1" applyFill="1" applyBorder="1" applyAlignment="1">
      <alignment vertical="center"/>
    </xf>
    <xf numFmtId="3" fontId="6" fillId="0" borderId="14" xfId="0" applyNumberFormat="1" applyFont="1" applyBorder="1" applyAlignment="1" applyProtection="1">
      <alignment vertical="center"/>
      <protection/>
    </xf>
    <xf numFmtId="41" fontId="7" fillId="0" borderId="13" xfId="0" applyNumberFormat="1" applyFont="1" applyBorder="1" applyAlignment="1" applyProtection="1">
      <alignment horizontal="right" vertical="center" shrinkToFit="1"/>
      <protection/>
    </xf>
    <xf numFmtId="41" fontId="7" fillId="0" borderId="14" xfId="0" applyNumberFormat="1" applyFont="1" applyBorder="1" applyAlignment="1" applyProtection="1">
      <alignment horizontal="right" vertical="center" shrinkToFit="1"/>
      <protection/>
    </xf>
    <xf numFmtId="0" fontId="7" fillId="0" borderId="13" xfId="0" applyFont="1" applyBorder="1" applyAlignment="1">
      <alignment horizontal="distributed" vertical="center"/>
    </xf>
    <xf numFmtId="3" fontId="6" fillId="0" borderId="13" xfId="48" applyNumberFormat="1" applyFont="1" applyBorder="1" applyAlignment="1" applyProtection="1">
      <alignment horizontal="right" vertical="center" shrinkToFit="1"/>
      <protection/>
    </xf>
    <xf numFmtId="3" fontId="6" fillId="0" borderId="14" xfId="48" applyNumberFormat="1" applyFont="1" applyBorder="1" applyAlignment="1" applyProtection="1">
      <alignment horizontal="right" vertical="center" shrinkToFit="1"/>
      <protection/>
    </xf>
    <xf numFmtId="0" fontId="7" fillId="0" borderId="0" xfId="0" applyFont="1" applyBorder="1" applyAlignment="1">
      <alignment vertical="center" shrinkToFit="1"/>
    </xf>
    <xf numFmtId="0" fontId="4" fillId="0" borderId="14" xfId="0" applyFont="1" applyBorder="1" applyAlignment="1">
      <alignment vertical="center"/>
    </xf>
    <xf numFmtId="0" fontId="7" fillId="0" borderId="0" xfId="0" applyFont="1" applyAlignment="1">
      <alignment vertical="center"/>
    </xf>
    <xf numFmtId="0" fontId="15" fillId="0" borderId="13" xfId="0" applyFont="1" applyBorder="1" applyAlignment="1" applyProtection="1">
      <alignment horizontal="distributed" vertical="center"/>
      <protection/>
    </xf>
    <xf numFmtId="3" fontId="6" fillId="0" borderId="0" xfId="0" applyNumberFormat="1" applyFont="1" applyBorder="1" applyAlignment="1" applyProtection="1">
      <alignment vertical="center" shrinkToFit="1"/>
      <protection/>
    </xf>
    <xf numFmtId="0" fontId="7" fillId="0" borderId="0" xfId="0" applyFont="1" applyBorder="1" applyAlignment="1" applyProtection="1">
      <alignment horizontal="distributed" vertical="center"/>
      <protection/>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7" fillId="0" borderId="18" xfId="0" applyFont="1" applyBorder="1" applyAlignment="1" applyProtection="1">
      <alignment horizontal="distributed" vertical="center"/>
      <protection/>
    </xf>
    <xf numFmtId="41" fontId="7" fillId="0" borderId="15" xfId="0" applyNumberFormat="1" applyFont="1" applyBorder="1" applyAlignment="1" applyProtection="1">
      <alignment horizontal="right" vertical="center" shrinkToFit="1"/>
      <protection/>
    </xf>
    <xf numFmtId="176" fontId="7" fillId="0" borderId="16" xfId="0" applyNumberFormat="1" applyFont="1" applyBorder="1" applyAlignment="1" applyProtection="1">
      <alignment vertical="center" shrinkToFit="1"/>
      <protection/>
    </xf>
    <xf numFmtId="3" fontId="6" fillId="0" borderId="12" xfId="0" applyNumberFormat="1" applyFont="1" applyBorder="1" applyAlignment="1">
      <alignment vertical="center"/>
    </xf>
    <xf numFmtId="3" fontId="6" fillId="0" borderId="16" xfId="0" applyNumberFormat="1"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vertical="center"/>
    </xf>
    <xf numFmtId="41" fontId="7" fillId="0" borderId="15" xfId="0" applyNumberFormat="1" applyFont="1" applyBorder="1" applyAlignment="1" applyProtection="1">
      <alignment vertical="center" shrinkToFit="1"/>
      <protection/>
    </xf>
    <xf numFmtId="41" fontId="7" fillId="0" borderId="16" xfId="0" applyNumberFormat="1" applyFont="1" applyBorder="1" applyAlignment="1" applyProtection="1">
      <alignment vertical="center" shrinkToFit="1"/>
      <protection/>
    </xf>
    <xf numFmtId="3" fontId="6" fillId="0" borderId="15" xfId="0" applyNumberFormat="1" applyFont="1" applyBorder="1" applyAlignment="1" applyProtection="1">
      <alignment vertical="center" shrinkToFit="1"/>
      <protection/>
    </xf>
    <xf numFmtId="3" fontId="6" fillId="0" borderId="16" xfId="0" applyNumberFormat="1" applyFont="1" applyBorder="1" applyAlignment="1" applyProtection="1">
      <alignment vertical="center" shrinkToFit="1"/>
      <protection/>
    </xf>
    <xf numFmtId="0" fontId="7" fillId="0" borderId="11" xfId="0" applyFont="1" applyBorder="1" applyAlignment="1">
      <alignment horizontal="distributed" vertical="center"/>
    </xf>
    <xf numFmtId="0" fontId="7" fillId="0" borderId="19" xfId="0" applyFont="1" applyBorder="1" applyAlignment="1" applyProtection="1">
      <alignment horizontal="distributed" vertical="center"/>
      <protection/>
    </xf>
    <xf numFmtId="3" fontId="6" fillId="0" borderId="11" xfId="0" applyNumberFormat="1" applyFont="1" applyBorder="1" applyAlignment="1" applyProtection="1">
      <alignment vertical="center" shrinkToFit="1"/>
      <protection/>
    </xf>
    <xf numFmtId="3" fontId="6" fillId="0" borderId="12" xfId="0" applyNumberFormat="1" applyFont="1" applyBorder="1" applyAlignment="1" applyProtection="1">
      <alignment vertical="center" shrinkToFit="1"/>
      <protection/>
    </xf>
    <xf numFmtId="41" fontId="7" fillId="0" borderId="14" xfId="0" applyNumberFormat="1" applyFont="1" applyBorder="1" applyAlignment="1">
      <alignment horizontal="right" vertical="center" shrinkToFit="1"/>
    </xf>
    <xf numFmtId="41" fontId="7" fillId="0" borderId="17" xfId="0" applyNumberFormat="1" applyFont="1" applyBorder="1" applyAlignment="1">
      <alignment vertical="center" shrinkToFit="1"/>
    </xf>
    <xf numFmtId="41" fontId="7" fillId="0" borderId="15" xfId="0" applyNumberFormat="1" applyFont="1" applyBorder="1" applyAlignment="1">
      <alignment vertical="center" shrinkToFit="1"/>
    </xf>
    <xf numFmtId="41" fontId="7" fillId="0" borderId="16" xfId="0" applyNumberFormat="1" applyFont="1" applyBorder="1" applyAlignment="1">
      <alignment vertical="center" shrinkToFit="1"/>
    </xf>
    <xf numFmtId="3" fontId="6" fillId="0" borderId="16" xfId="0" applyNumberFormat="1" applyFont="1" applyBorder="1" applyAlignment="1" applyProtection="1">
      <alignment vertical="center"/>
      <protection/>
    </xf>
    <xf numFmtId="41" fontId="6" fillId="0" borderId="16" xfId="0" applyNumberFormat="1" applyFont="1" applyBorder="1" applyAlignment="1">
      <alignment vertical="center" shrinkToFit="1"/>
    </xf>
    <xf numFmtId="0" fontId="10" fillId="0" borderId="0" xfId="0" applyFont="1" applyAlignment="1">
      <alignment vertical="center"/>
    </xf>
    <xf numFmtId="0" fontId="6" fillId="0" borderId="0" xfId="0" applyFont="1" applyAlignment="1" applyProtection="1">
      <alignment horizontal="left" vertical="center"/>
      <protection/>
    </xf>
    <xf numFmtId="37" fontId="6" fillId="0" borderId="0" xfId="0" applyNumberFormat="1" applyFont="1" applyBorder="1" applyAlignment="1" applyProtection="1">
      <alignment vertical="center" shrinkToFit="1"/>
      <protection/>
    </xf>
    <xf numFmtId="0" fontId="7" fillId="0" borderId="0" xfId="0" applyFont="1" applyAlignment="1" applyProtection="1">
      <alignment horizontal="left" vertical="center"/>
      <protection/>
    </xf>
    <xf numFmtId="0" fontId="7" fillId="0" borderId="0" xfId="0" applyFont="1" applyBorder="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4" fillId="0" borderId="0" xfId="0" applyFont="1" applyBorder="1" applyAlignment="1" applyProtection="1">
      <alignment horizontal="left" vertical="center"/>
      <protection/>
    </xf>
    <xf numFmtId="0" fontId="4" fillId="0" borderId="10" xfId="0" applyFont="1" applyBorder="1" applyAlignment="1">
      <alignment horizontal="left"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15" fillId="0" borderId="11" xfId="0" applyFont="1" applyBorder="1" applyAlignment="1" applyProtection="1">
      <alignment horizontal="left" vertical="center" shrinkToFit="1"/>
      <protection/>
    </xf>
    <xf numFmtId="0" fontId="15" fillId="0" borderId="11" xfId="0" applyFont="1" applyBorder="1" applyAlignment="1">
      <alignment vertical="center" shrinkToFit="1"/>
    </xf>
    <xf numFmtId="0" fontId="15" fillId="0" borderId="12" xfId="0" applyFont="1" applyBorder="1" applyAlignment="1">
      <alignment vertical="center" shrinkToFit="1"/>
    </xf>
    <xf numFmtId="0" fontId="16" fillId="0" borderId="12" xfId="0" applyFont="1" applyBorder="1" applyAlignment="1">
      <alignment vertical="center" shrinkToFit="1"/>
    </xf>
    <xf numFmtId="0" fontId="15" fillId="0" borderId="0" xfId="0" applyFont="1" applyAlignment="1">
      <alignment vertical="center" shrinkToFit="1"/>
    </xf>
    <xf numFmtId="0" fontId="15" fillId="0" borderId="13"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xf>
    <xf numFmtId="0" fontId="15" fillId="0" borderId="15" xfId="0" applyFont="1" applyBorder="1" applyAlignment="1">
      <alignment vertical="center" shrinkToFit="1"/>
    </xf>
    <xf numFmtId="0" fontId="15" fillId="0" borderId="16" xfId="0" applyFont="1" applyBorder="1" applyAlignment="1">
      <alignment vertical="center" shrinkToFit="1"/>
    </xf>
    <xf numFmtId="0" fontId="16" fillId="0" borderId="16" xfId="0" applyFont="1" applyBorder="1" applyAlignment="1">
      <alignment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41" fontId="15" fillId="0" borderId="13" xfId="0" applyNumberFormat="1" applyFont="1" applyBorder="1" applyAlignment="1" applyProtection="1">
      <alignment vertical="center" shrinkToFit="1"/>
      <protection/>
    </xf>
    <xf numFmtId="41" fontId="15" fillId="0" borderId="14" xfId="0" applyNumberFormat="1" applyFont="1" applyBorder="1" applyAlignment="1" applyProtection="1">
      <alignment vertical="center" shrinkToFit="1"/>
      <protection/>
    </xf>
    <xf numFmtId="41" fontId="15" fillId="0" borderId="12" xfId="0" applyNumberFormat="1" applyFont="1" applyBorder="1" applyAlignment="1">
      <alignment vertical="center" shrinkToFit="1"/>
    </xf>
    <xf numFmtId="41" fontId="16" fillId="0" borderId="12" xfId="0" applyNumberFormat="1" applyFont="1" applyBorder="1" applyAlignment="1">
      <alignment vertical="center" shrinkToFit="1"/>
    </xf>
    <xf numFmtId="176" fontId="15" fillId="0" borderId="12" xfId="0" applyNumberFormat="1" applyFont="1" applyBorder="1" applyAlignment="1">
      <alignment vertical="center"/>
    </xf>
    <xf numFmtId="0" fontId="15" fillId="0" borderId="17" xfId="0" applyFont="1" applyBorder="1" applyAlignment="1" applyProtection="1">
      <alignment horizontal="distributed" vertical="center"/>
      <protection/>
    </xf>
    <xf numFmtId="41" fontId="15" fillId="0" borderId="13" xfId="0" applyNumberFormat="1" applyFont="1" applyBorder="1" applyAlignment="1">
      <alignment vertical="center" shrinkToFit="1"/>
    </xf>
    <xf numFmtId="41" fontId="15" fillId="0" borderId="14" xfId="0" applyNumberFormat="1" applyFont="1" applyBorder="1" applyAlignment="1">
      <alignment vertical="center" shrinkToFit="1"/>
    </xf>
    <xf numFmtId="41" fontId="16" fillId="0" borderId="14" xfId="0" applyNumberFormat="1" applyFont="1" applyBorder="1" applyAlignment="1">
      <alignment vertical="center" shrinkToFit="1"/>
    </xf>
    <xf numFmtId="0" fontId="15" fillId="0" borderId="14" xfId="0" applyFont="1" applyBorder="1" applyAlignment="1">
      <alignment vertical="center"/>
    </xf>
    <xf numFmtId="176" fontId="15" fillId="0" borderId="14" xfId="0" applyNumberFormat="1" applyFont="1" applyBorder="1" applyAlignment="1">
      <alignment vertical="center"/>
    </xf>
    <xf numFmtId="0" fontId="15" fillId="0" borderId="13" xfId="0" applyFont="1" applyBorder="1" applyAlignment="1">
      <alignment vertical="center" shrinkToFit="1"/>
    </xf>
    <xf numFmtId="0" fontId="15" fillId="0" borderId="17" xfId="0" applyFont="1" applyBorder="1" applyAlignment="1">
      <alignment vertical="center" shrinkToFit="1"/>
    </xf>
    <xf numFmtId="0" fontId="15" fillId="0" borderId="13" xfId="0" applyFont="1" applyBorder="1" applyAlignment="1">
      <alignment vertical="center"/>
    </xf>
    <xf numFmtId="41" fontId="15" fillId="0" borderId="13" xfId="0" applyNumberFormat="1" applyFont="1" applyBorder="1" applyAlignment="1" applyProtection="1">
      <alignment horizontal="right" vertical="center" shrinkToFit="1"/>
      <protection/>
    </xf>
    <xf numFmtId="41" fontId="15" fillId="0" borderId="14" xfId="0" applyNumberFormat="1" applyFont="1" applyBorder="1" applyAlignment="1" applyProtection="1">
      <alignment horizontal="right" vertical="center" shrinkToFit="1"/>
      <protection/>
    </xf>
    <xf numFmtId="41" fontId="16" fillId="0" borderId="14" xfId="0" applyNumberFormat="1" applyFont="1" applyBorder="1" applyAlignment="1" applyProtection="1">
      <alignment horizontal="right" vertical="center" shrinkToFit="1"/>
      <protection/>
    </xf>
    <xf numFmtId="41" fontId="15" fillId="0" borderId="14" xfId="0" applyNumberFormat="1" applyFont="1" applyBorder="1" applyAlignment="1">
      <alignment horizontal="right" vertical="center" shrinkToFit="1"/>
    </xf>
    <xf numFmtId="41" fontId="16" fillId="0" borderId="14" xfId="0" applyNumberFormat="1" applyFont="1" applyBorder="1" applyAlignment="1">
      <alignment horizontal="right" vertical="center" shrinkToFit="1"/>
    </xf>
    <xf numFmtId="0" fontId="15" fillId="0" borderId="13" xfId="0" applyFont="1" applyBorder="1" applyAlignment="1">
      <alignment horizontal="distributed" vertical="center"/>
    </xf>
    <xf numFmtId="41" fontId="16" fillId="0" borderId="14" xfId="48" applyNumberFormat="1" applyFont="1" applyBorder="1" applyAlignment="1">
      <alignment horizontal="right" vertical="center"/>
    </xf>
    <xf numFmtId="0" fontId="13" fillId="0" borderId="0" xfId="0" applyFont="1" applyAlignment="1">
      <alignment vertical="center" shrinkToFit="1"/>
    </xf>
    <xf numFmtId="0" fontId="17" fillId="0" borderId="13" xfId="0" applyFont="1" applyBorder="1" applyAlignment="1">
      <alignment vertical="center"/>
    </xf>
    <xf numFmtId="0" fontId="13" fillId="0" borderId="14" xfId="0" applyFont="1" applyBorder="1" applyAlignment="1">
      <alignment vertical="center"/>
    </xf>
    <xf numFmtId="0" fontId="4" fillId="0" borderId="14" xfId="0" applyFont="1" applyBorder="1" applyAlignment="1">
      <alignment horizontal="right" vertical="center"/>
    </xf>
    <xf numFmtId="176" fontId="13" fillId="0" borderId="14" xfId="0" applyNumberFormat="1" applyFont="1" applyBorder="1" applyAlignment="1">
      <alignment vertical="center"/>
    </xf>
    <xf numFmtId="0" fontId="15" fillId="0" borderId="15" xfId="0" applyFont="1" applyBorder="1" applyAlignment="1">
      <alignment horizontal="distributed" vertical="center"/>
    </xf>
    <xf numFmtId="0" fontId="15" fillId="0" borderId="18" xfId="0" applyFont="1" applyBorder="1" applyAlignment="1" applyProtection="1">
      <alignment horizontal="distributed" vertical="center"/>
      <protection/>
    </xf>
    <xf numFmtId="41" fontId="15" fillId="0" borderId="15" xfId="0" applyNumberFormat="1" applyFont="1" applyBorder="1" applyAlignment="1" applyProtection="1">
      <alignment horizontal="right" vertical="center" shrinkToFit="1"/>
      <protection/>
    </xf>
    <xf numFmtId="41" fontId="15" fillId="0" borderId="16" xfId="0" applyNumberFormat="1" applyFont="1" applyBorder="1" applyAlignment="1" applyProtection="1">
      <alignment horizontal="right" vertical="center" shrinkToFit="1"/>
      <protection/>
    </xf>
    <xf numFmtId="41" fontId="16" fillId="0" borderId="16" xfId="48" applyNumberFormat="1" applyFont="1" applyBorder="1" applyAlignment="1">
      <alignment horizontal="right" vertical="center"/>
    </xf>
    <xf numFmtId="176" fontId="15" fillId="0" borderId="16" xfId="0" applyNumberFormat="1" applyFont="1" applyBorder="1" applyAlignment="1">
      <alignment vertical="center"/>
    </xf>
    <xf numFmtId="41" fontId="15" fillId="0" borderId="0" xfId="0" applyNumberFormat="1" applyFont="1" applyBorder="1" applyAlignment="1" applyProtection="1">
      <alignment vertical="center" shrinkToFit="1"/>
      <protection/>
    </xf>
    <xf numFmtId="0" fontId="15" fillId="0" borderId="17" xfId="0" applyFont="1" applyBorder="1" applyAlignment="1">
      <alignment vertical="center"/>
    </xf>
    <xf numFmtId="41" fontId="15" fillId="0" borderId="15" xfId="0" applyNumberFormat="1" applyFont="1" applyBorder="1" applyAlignment="1" applyProtection="1">
      <alignment vertical="center" shrinkToFit="1"/>
      <protection/>
    </xf>
    <xf numFmtId="41" fontId="15" fillId="0" borderId="16" xfId="0" applyNumberFormat="1" applyFont="1" applyBorder="1" applyAlignment="1">
      <alignment vertical="center" shrinkToFit="1"/>
    </xf>
    <xf numFmtId="0" fontId="15" fillId="0" borderId="11" xfId="0" applyFont="1" applyBorder="1" applyAlignment="1">
      <alignment horizontal="distributed" vertical="center"/>
    </xf>
    <xf numFmtId="0" fontId="15" fillId="0" borderId="19" xfId="0" applyFont="1" applyBorder="1" applyAlignment="1" applyProtection="1">
      <alignment horizontal="distributed" vertical="center"/>
      <protection/>
    </xf>
    <xf numFmtId="41" fontId="15" fillId="0" borderId="17" xfId="0" applyNumberFormat="1" applyFont="1" applyBorder="1" applyAlignment="1">
      <alignment vertical="center" shrinkToFit="1"/>
    </xf>
    <xf numFmtId="0" fontId="14" fillId="0" borderId="17" xfId="0" applyFont="1" applyBorder="1" applyAlignment="1" applyProtection="1">
      <alignment horizontal="distributed" vertical="center"/>
      <protection/>
    </xf>
    <xf numFmtId="41" fontId="15" fillId="0" borderId="16" xfId="0" applyNumberFormat="1" applyFont="1" applyBorder="1" applyAlignment="1" applyProtection="1">
      <alignment vertical="center" shrinkToFit="1"/>
      <protection/>
    </xf>
    <xf numFmtId="0" fontId="15" fillId="0" borderId="0" xfId="0" applyFont="1" applyAlignment="1">
      <alignment vertical="center"/>
    </xf>
    <xf numFmtId="1" fontId="15" fillId="0" borderId="0" xfId="0" applyNumberFormat="1" applyFont="1" applyAlignment="1">
      <alignment vertical="center"/>
    </xf>
    <xf numFmtId="0" fontId="18" fillId="0" borderId="0" xfId="0" applyFont="1" applyAlignment="1">
      <alignment vertical="center"/>
    </xf>
    <xf numFmtId="176" fontId="15" fillId="0" borderId="0" xfId="0" applyNumberFormat="1" applyFont="1" applyAlignment="1">
      <alignment vertical="center"/>
    </xf>
    <xf numFmtId="0" fontId="15" fillId="0" borderId="0" xfId="0" applyFont="1" applyAlignment="1" applyProtection="1">
      <alignment horizontal="left" vertical="center"/>
      <protection/>
    </xf>
    <xf numFmtId="0" fontId="20" fillId="0" borderId="0" xfId="0" applyFont="1" applyAlignment="1">
      <alignment vertical="center"/>
    </xf>
    <xf numFmtId="0" fontId="2" fillId="0" borderId="0" xfId="0" applyFont="1" applyBorder="1" applyAlignment="1">
      <alignment vertical="center"/>
    </xf>
    <xf numFmtId="0" fontId="0" fillId="0" borderId="0" xfId="0" applyAlignment="1">
      <alignment vertical="center"/>
    </xf>
    <xf numFmtId="41" fontId="15" fillId="0" borderId="12" xfId="0" applyNumberFormat="1" applyFont="1" applyBorder="1" applyAlignment="1" applyProtection="1">
      <alignment vertical="center" shrinkToFit="1"/>
      <protection/>
    </xf>
    <xf numFmtId="176" fontId="15" fillId="0" borderId="12" xfId="0" applyNumberFormat="1" applyFont="1" applyBorder="1" applyAlignment="1" applyProtection="1">
      <alignment vertical="center" shrinkToFit="1"/>
      <protection/>
    </xf>
    <xf numFmtId="176" fontId="15" fillId="0" borderId="14" xfId="0" applyNumberFormat="1" applyFont="1" applyBorder="1" applyAlignment="1" applyProtection="1">
      <alignment vertical="center" shrinkToFit="1"/>
      <protection/>
    </xf>
    <xf numFmtId="41" fontId="15" fillId="0" borderId="14" xfId="48" applyNumberFormat="1" applyFont="1" applyBorder="1" applyAlignment="1">
      <alignment horizontal="right" vertical="center"/>
    </xf>
    <xf numFmtId="176" fontId="15" fillId="0" borderId="16" xfId="0" applyNumberFormat="1" applyFont="1" applyBorder="1" applyAlignment="1" applyProtection="1">
      <alignment vertical="center" shrinkToFit="1"/>
      <protection/>
    </xf>
    <xf numFmtId="0" fontId="19" fillId="0" borderId="13" xfId="0" applyFont="1" applyBorder="1" applyAlignment="1">
      <alignment vertical="center"/>
    </xf>
    <xf numFmtId="41" fontId="15" fillId="0" borderId="17" xfId="0" applyNumberFormat="1" applyFont="1" applyBorder="1" applyAlignment="1">
      <alignment vertical="center"/>
    </xf>
    <xf numFmtId="41" fontId="15" fillId="0" borderId="16" xfId="0" applyNumberFormat="1" applyFont="1" applyBorder="1" applyAlignment="1">
      <alignment vertical="center"/>
    </xf>
    <xf numFmtId="0" fontId="13" fillId="0" borderId="10" xfId="0" applyFont="1" applyBorder="1" applyAlignment="1">
      <alignment vertical="center"/>
    </xf>
    <xf numFmtId="0" fontId="15" fillId="0" borderId="10" xfId="0" applyFont="1" applyBorder="1" applyAlignment="1">
      <alignment vertical="center"/>
    </xf>
    <xf numFmtId="179" fontId="15" fillId="0" borderId="12" xfId="0" applyNumberFormat="1" applyFont="1" applyBorder="1" applyAlignment="1" applyProtection="1">
      <alignment vertical="center" shrinkToFit="1"/>
      <protection/>
    </xf>
    <xf numFmtId="179" fontId="15" fillId="0" borderId="14" xfId="0" applyNumberFormat="1" applyFont="1" applyBorder="1" applyAlignment="1" applyProtection="1">
      <alignment vertical="center" shrinkToFit="1"/>
      <protection/>
    </xf>
    <xf numFmtId="0" fontId="15" fillId="0" borderId="0" xfId="0" applyFont="1" applyBorder="1" applyAlignment="1">
      <alignment vertical="center" shrinkToFit="1"/>
    </xf>
    <xf numFmtId="0" fontId="0" fillId="0" borderId="14" xfId="0" applyBorder="1" applyAlignment="1">
      <alignment vertical="center"/>
    </xf>
    <xf numFmtId="179" fontId="15" fillId="0" borderId="16" xfId="0" applyNumberFormat="1" applyFont="1" applyBorder="1" applyAlignment="1" applyProtection="1">
      <alignment vertical="center" shrinkToFit="1"/>
      <protection/>
    </xf>
    <xf numFmtId="179" fontId="15" fillId="0" borderId="0" xfId="0" applyNumberFormat="1" applyFont="1" applyBorder="1" applyAlignment="1" applyProtection="1">
      <alignment vertical="center" shrinkToFit="1"/>
      <protection/>
    </xf>
    <xf numFmtId="0" fontId="15" fillId="0" borderId="0" xfId="0" applyFont="1" applyBorder="1" applyAlignment="1">
      <alignment vertical="center"/>
    </xf>
    <xf numFmtId="0" fontId="14" fillId="0" borderId="0" xfId="0" applyFont="1" applyAlignment="1">
      <alignment vertical="center"/>
    </xf>
    <xf numFmtId="0" fontId="15" fillId="0" borderId="12" xfId="0" applyFont="1" applyBorder="1" applyAlignment="1" applyProtection="1">
      <alignment horizontal="left" vertical="center" shrinkToFit="1"/>
      <protection/>
    </xf>
    <xf numFmtId="41" fontId="6" fillId="0" borderId="14" xfId="0" applyNumberFormat="1" applyFont="1" applyBorder="1" applyAlignment="1">
      <alignment vertical="center" shrinkToFit="1"/>
    </xf>
    <xf numFmtId="41" fontId="15" fillId="0" borderId="0" xfId="0" applyNumberFormat="1" applyFont="1" applyBorder="1" applyAlignment="1" applyProtection="1">
      <alignment horizontal="right" vertical="center" shrinkToFit="1"/>
      <protection/>
    </xf>
    <xf numFmtId="41" fontId="15" fillId="0" borderId="14" xfId="0" applyNumberFormat="1" applyFont="1" applyBorder="1" applyAlignment="1">
      <alignment vertical="center"/>
    </xf>
    <xf numFmtId="0" fontId="4" fillId="0" borderId="0" xfId="0" applyFont="1" applyAlignment="1">
      <alignment vertical="center" shrinkToFit="1"/>
    </xf>
    <xf numFmtId="0" fontId="4" fillId="0" borderId="10" xfId="0" applyFont="1" applyBorder="1" applyAlignment="1">
      <alignment vertical="center" shrinkToFit="1"/>
    </xf>
    <xf numFmtId="0" fontId="15" fillId="0" borderId="17" xfId="0" applyFont="1" applyBorder="1" applyAlignment="1" applyProtection="1">
      <alignment horizontal="distributed" vertical="center" shrinkToFit="1"/>
      <protection/>
    </xf>
    <xf numFmtId="0" fontId="7" fillId="0" borderId="17" xfId="0" applyFont="1" applyBorder="1" applyAlignment="1" applyProtection="1">
      <alignment horizontal="distributed" vertical="center" shrinkToFit="1"/>
      <protection/>
    </xf>
    <xf numFmtId="0" fontId="4" fillId="0" borderId="17" xfId="0" applyFont="1" applyBorder="1" applyAlignment="1">
      <alignment vertical="center" shrinkToFit="1"/>
    </xf>
    <xf numFmtId="0" fontId="15" fillId="0" borderId="18" xfId="0" applyFont="1" applyBorder="1" applyAlignment="1" applyProtection="1">
      <alignment horizontal="distributed" vertical="center" shrinkToFit="1"/>
      <protection/>
    </xf>
    <xf numFmtId="0" fontId="15" fillId="0" borderId="0" xfId="0" applyFont="1" applyBorder="1" applyAlignment="1" applyProtection="1">
      <alignment horizontal="distributed" vertical="center" shrinkToFit="1"/>
      <protection/>
    </xf>
    <xf numFmtId="0" fontId="11" fillId="0" borderId="17" xfId="0" applyFont="1" applyBorder="1" applyAlignment="1" applyProtection="1">
      <alignment horizontal="distributed" vertical="center" shrinkToFit="1"/>
      <protection/>
    </xf>
    <xf numFmtId="0" fontId="14" fillId="0" borderId="17" xfId="0" applyFont="1" applyBorder="1" applyAlignment="1" applyProtection="1">
      <alignment horizontal="distributed" vertical="center" shrinkToFit="1"/>
      <protection/>
    </xf>
    <xf numFmtId="0" fontId="11" fillId="0" borderId="18" xfId="0" applyFont="1" applyBorder="1" applyAlignment="1" applyProtection="1">
      <alignment horizontal="distributed" vertical="center" shrinkToFit="1"/>
      <protection/>
    </xf>
    <xf numFmtId="0" fontId="14" fillId="0" borderId="0" xfId="0" applyFont="1" applyAlignment="1">
      <alignment vertical="center" shrinkToFit="1"/>
    </xf>
    <xf numFmtId="0" fontId="20" fillId="0" borderId="0" xfId="0" applyFont="1" applyAlignment="1">
      <alignment vertical="center" shrinkToFit="1"/>
    </xf>
    <xf numFmtId="0" fontId="19" fillId="0" borderId="17" xfId="0" applyFont="1" applyBorder="1" applyAlignment="1">
      <alignment vertical="center" shrinkToFit="1"/>
    </xf>
    <xf numFmtId="0" fontId="19" fillId="0" borderId="0" xfId="0" applyFont="1" applyAlignment="1">
      <alignment vertical="center" shrinkToFit="1"/>
    </xf>
    <xf numFmtId="0" fontId="0" fillId="0" borderId="0" xfId="0" applyAlignment="1">
      <alignment vertical="center" shrinkToFit="1"/>
    </xf>
    <xf numFmtId="0" fontId="4" fillId="0" borderId="10" xfId="0" applyFont="1" applyBorder="1" applyAlignment="1">
      <alignment horizontal="left" vertical="center" shrinkToFit="1"/>
    </xf>
    <xf numFmtId="0" fontId="10" fillId="0" borderId="17" xfId="0" applyFont="1" applyBorder="1" applyAlignment="1">
      <alignment vertical="center" shrinkToFit="1"/>
    </xf>
    <xf numFmtId="0" fontId="7" fillId="0" borderId="18" xfId="0" applyFont="1" applyBorder="1" applyAlignment="1" applyProtection="1">
      <alignment horizontal="distributed" vertical="center" shrinkToFit="1"/>
      <protection/>
    </xf>
    <xf numFmtId="0" fontId="10" fillId="0" borderId="0" xfId="0" applyFont="1" applyAlignment="1">
      <alignment vertical="center" shrinkToFit="1"/>
    </xf>
    <xf numFmtId="0" fontId="10" fillId="0" borderId="15" xfId="0" applyFont="1" applyBorder="1" applyAlignment="1">
      <alignment vertical="center"/>
    </xf>
    <xf numFmtId="0" fontId="15" fillId="0" borderId="15" xfId="0" applyFont="1" applyBorder="1" applyAlignment="1">
      <alignment vertical="center"/>
    </xf>
    <xf numFmtId="41" fontId="15" fillId="0" borderId="15" xfId="0" applyNumberFormat="1" applyFont="1" applyBorder="1" applyAlignment="1">
      <alignment vertical="center" shrinkToFit="1"/>
    </xf>
    <xf numFmtId="0" fontId="19" fillId="0" borderId="15" xfId="0" applyFont="1" applyBorder="1" applyAlignment="1">
      <alignment vertical="center"/>
    </xf>
    <xf numFmtId="41" fontId="16" fillId="0" borderId="16" xfId="0" applyNumberFormat="1" applyFont="1" applyBorder="1" applyAlignment="1">
      <alignment vertical="center" shrinkToFit="1"/>
    </xf>
    <xf numFmtId="0" fontId="7" fillId="0" borderId="15" xfId="0" applyFont="1" applyBorder="1" applyAlignment="1">
      <alignment vertical="center"/>
    </xf>
    <xf numFmtId="0" fontId="7" fillId="0" borderId="0" xfId="0" applyFont="1" applyBorder="1" applyAlignment="1" applyProtection="1">
      <alignment horizontal="distributed" vertical="center" indent="1" shrinkToFit="1"/>
      <protection/>
    </xf>
    <xf numFmtId="0" fontId="7" fillId="0" borderId="14" xfId="0" applyFont="1" applyBorder="1" applyAlignment="1">
      <alignment vertical="center" shrinkToFit="1"/>
    </xf>
    <xf numFmtId="0" fontId="5" fillId="0" borderId="14" xfId="0" applyFont="1" applyBorder="1" applyAlignment="1">
      <alignment vertical="center"/>
    </xf>
    <xf numFmtId="0" fontId="15" fillId="0" borderId="14" xfId="0" applyFont="1" applyBorder="1" applyAlignment="1">
      <alignment vertical="center" shrinkToFit="1"/>
    </xf>
    <xf numFmtId="41" fontId="6" fillId="0" borderId="12" xfId="0" applyNumberFormat="1" applyFont="1" applyBorder="1" applyAlignment="1">
      <alignment vertical="center" shrinkToFit="1"/>
    </xf>
    <xf numFmtId="3" fontId="9" fillId="0" borderId="0" xfId="0" applyNumberFormat="1" applyFont="1" applyAlignment="1">
      <alignment vertical="center"/>
    </xf>
    <xf numFmtId="181" fontId="22" fillId="0" borderId="14" xfId="60" applyNumberFormat="1" applyFont="1" applyFill="1" applyBorder="1" applyAlignment="1" quotePrefix="1">
      <alignment horizontal="right" vertical="top"/>
      <protection/>
    </xf>
    <xf numFmtId="38" fontId="7" fillId="0" borderId="12" xfId="48" applyFont="1" applyBorder="1" applyAlignment="1">
      <alignment vertical="center" shrinkToFit="1"/>
    </xf>
    <xf numFmtId="3" fontId="23" fillId="0" borderId="14" xfId="0" applyNumberFormat="1" applyFont="1" applyBorder="1" applyAlignment="1">
      <alignment vertical="center" shrinkToFit="1"/>
    </xf>
    <xf numFmtId="181" fontId="22" fillId="0" borderId="16" xfId="60" applyNumberFormat="1" applyFont="1" applyFill="1" applyBorder="1" applyAlignment="1" quotePrefix="1">
      <alignment horizontal="right" vertical="top"/>
      <protection/>
    </xf>
    <xf numFmtId="181" fontId="22" fillId="0" borderId="12" xfId="60" applyNumberFormat="1" applyFont="1" applyFill="1" applyBorder="1" applyAlignment="1" quotePrefix="1">
      <alignment horizontal="right" vertical="top"/>
      <protection/>
    </xf>
    <xf numFmtId="3" fontId="23" fillId="0" borderId="13" xfId="0" applyNumberFormat="1" applyFont="1" applyBorder="1" applyAlignment="1">
      <alignment vertical="center" shrinkToFit="1"/>
    </xf>
    <xf numFmtId="181" fontId="22" fillId="0" borderId="13" xfId="60" applyNumberFormat="1" applyFont="1" applyFill="1" applyBorder="1" applyAlignment="1" quotePrefix="1">
      <alignment horizontal="right" vertical="top"/>
      <protection/>
    </xf>
    <xf numFmtId="3" fontId="21" fillId="0" borderId="13" xfId="0" applyNumberFormat="1" applyFont="1" applyFill="1" applyBorder="1" applyAlignment="1">
      <alignment horizontal="right" vertical="center"/>
    </xf>
    <xf numFmtId="0" fontId="4" fillId="0" borderId="13" xfId="0" applyFont="1" applyBorder="1" applyAlignment="1">
      <alignment vertical="center"/>
    </xf>
    <xf numFmtId="37" fontId="9" fillId="0" borderId="14" xfId="0" applyNumberFormat="1" applyFont="1" applyFill="1" applyBorder="1" applyAlignment="1">
      <alignment/>
    </xf>
    <xf numFmtId="3" fontId="9" fillId="0" borderId="14" xfId="0" applyNumberFormat="1" applyFont="1" applyFill="1" applyBorder="1" applyAlignment="1">
      <alignment/>
    </xf>
    <xf numFmtId="3" fontId="6" fillId="0" borderId="13" xfId="48" applyNumberFormat="1" applyFont="1" applyFill="1" applyBorder="1" applyAlignment="1">
      <alignment horizontal="right" vertical="center"/>
    </xf>
    <xf numFmtId="3" fontId="9" fillId="0" borderId="13" xfId="48" applyNumberFormat="1" applyFont="1" applyFill="1" applyBorder="1" applyAlignment="1">
      <alignment vertical="center"/>
    </xf>
    <xf numFmtId="3" fontId="6" fillId="0" borderId="13" xfId="0" applyNumberFormat="1" applyFont="1" applyBorder="1" applyAlignment="1" applyProtection="1">
      <alignment vertical="center"/>
      <protection/>
    </xf>
    <xf numFmtId="3" fontId="6" fillId="0" borderId="11" xfId="48" applyNumberFormat="1" applyFont="1" applyFill="1" applyBorder="1" applyAlignment="1">
      <alignment horizontal="right" vertical="center"/>
    </xf>
    <xf numFmtId="3" fontId="6" fillId="0" borderId="15" xfId="48" applyNumberFormat="1" applyFont="1" applyFill="1" applyBorder="1" applyAlignment="1">
      <alignment horizontal="right" vertical="center"/>
    </xf>
    <xf numFmtId="37" fontId="9" fillId="24" borderId="14" xfId="0" applyNumberFormat="1" applyFont="1" applyFill="1" applyBorder="1" applyAlignment="1">
      <alignment/>
    </xf>
    <xf numFmtId="37" fontId="9" fillId="24" borderId="12" xfId="0" applyNumberFormat="1" applyFont="1" applyFill="1" applyBorder="1" applyAlignment="1">
      <alignment/>
    </xf>
    <xf numFmtId="3" fontId="9" fillId="0" borderId="16" xfId="0" applyNumberFormat="1" applyFont="1" applyFill="1" applyBorder="1" applyAlignment="1">
      <alignment/>
    </xf>
    <xf numFmtId="37" fontId="9" fillId="0" borderId="12" xfId="0" applyNumberFormat="1" applyFont="1" applyFill="1" applyBorder="1" applyAlignment="1">
      <alignment/>
    </xf>
    <xf numFmtId="37" fontId="9" fillId="0" borderId="16" xfId="0" applyNumberFormat="1" applyFont="1" applyFill="1" applyBorder="1" applyAlignment="1">
      <alignment/>
    </xf>
    <xf numFmtId="0" fontId="15" fillId="0" borderId="14" xfId="0" applyFont="1" applyFill="1" applyBorder="1" applyAlignment="1" applyProtection="1">
      <alignment horizontal="center" vertical="center" shrinkToFit="1"/>
      <protection/>
    </xf>
    <xf numFmtId="0" fontId="15" fillId="0" borderId="13" xfId="0" applyFont="1" applyFill="1" applyBorder="1" applyAlignment="1" applyProtection="1">
      <alignment horizontal="center" vertical="center" shrinkToFit="1"/>
      <protection/>
    </xf>
    <xf numFmtId="3" fontId="6" fillId="0" borderId="15" xfId="0" applyNumberFormat="1" applyFont="1" applyBorder="1" applyAlignment="1">
      <alignment vertical="center" shrinkToFit="1"/>
    </xf>
    <xf numFmtId="3" fontId="6" fillId="0" borderId="16" xfId="0" applyNumberFormat="1" applyFont="1" applyBorder="1" applyAlignment="1">
      <alignment vertical="center" shrinkToFit="1"/>
    </xf>
    <xf numFmtId="3" fontId="9" fillId="0" borderId="15" xfId="48" applyNumberFormat="1" applyFont="1" applyFill="1" applyBorder="1" applyAlignment="1">
      <alignment vertical="center"/>
    </xf>
    <xf numFmtId="0" fontId="6" fillId="0" borderId="16" xfId="0" applyFont="1" applyBorder="1" applyAlignment="1">
      <alignment vertical="center" shrinkToFit="1"/>
    </xf>
    <xf numFmtId="0" fontId="15" fillId="0" borderId="10" xfId="0" applyFont="1" applyBorder="1" applyAlignment="1" applyProtection="1">
      <alignment horizontal="left" vertical="center"/>
      <protection/>
    </xf>
    <xf numFmtId="0" fontId="15" fillId="0" borderId="10" xfId="0" applyFont="1" applyBorder="1" applyAlignment="1">
      <alignment vertical="center" shrinkToFit="1"/>
    </xf>
    <xf numFmtId="0" fontId="19" fillId="0" borderId="10" xfId="0" applyFont="1" applyBorder="1" applyAlignment="1">
      <alignment vertical="center" shrinkToFit="1"/>
    </xf>
    <xf numFmtId="1" fontId="15" fillId="0" borderId="10" xfId="0" applyNumberFormat="1" applyFont="1" applyBorder="1" applyAlignment="1">
      <alignment vertical="center"/>
    </xf>
    <xf numFmtId="0" fontId="18" fillId="0" borderId="10" xfId="0" applyFont="1" applyBorder="1" applyAlignment="1">
      <alignment vertical="center"/>
    </xf>
    <xf numFmtId="176" fontId="15" fillId="0" borderId="10" xfId="0" applyNumberFormat="1" applyFont="1" applyBorder="1" applyAlignment="1">
      <alignment vertical="center"/>
    </xf>
    <xf numFmtId="0" fontId="7" fillId="0" borderId="10" xfId="0" applyFont="1" applyBorder="1" applyAlignment="1" applyProtection="1">
      <alignment horizontal="left" vertical="center"/>
      <protection/>
    </xf>
    <xf numFmtId="0" fontId="10" fillId="0" borderId="10" xfId="0" applyFont="1" applyBorder="1" applyAlignment="1">
      <alignment vertical="center" shrinkToFit="1"/>
    </xf>
    <xf numFmtId="0" fontId="7" fillId="0" borderId="10" xfId="0" applyFont="1" applyBorder="1" applyAlignment="1">
      <alignment vertical="center"/>
    </xf>
    <xf numFmtId="0" fontId="10" fillId="0" borderId="10" xfId="0" applyFont="1" applyBorder="1" applyAlignment="1">
      <alignment vertical="center"/>
    </xf>
    <xf numFmtId="41" fontId="25" fillId="0" borderId="14" xfId="0" applyNumberFormat="1" applyFont="1" applyBorder="1" applyAlignment="1">
      <alignment vertical="center"/>
    </xf>
    <xf numFmtId="41" fontId="25" fillId="0" borderId="14" xfId="0" applyNumberFormat="1" applyFont="1" applyBorder="1" applyAlignment="1" applyProtection="1">
      <alignment horizontal="left" vertical="center"/>
      <protection/>
    </xf>
    <xf numFmtId="41" fontId="25" fillId="0" borderId="14" xfId="0" applyNumberFormat="1" applyFont="1" applyBorder="1" applyAlignment="1" applyProtection="1">
      <alignment horizontal="right" vertical="center"/>
      <protection/>
    </xf>
    <xf numFmtId="41" fontId="15" fillId="0" borderId="14" xfId="0" applyNumberFormat="1" applyFont="1" applyBorder="1" applyAlignment="1" applyProtection="1">
      <alignment horizontal="center" vertical="center"/>
      <protection/>
    </xf>
    <xf numFmtId="41" fontId="26" fillId="0" borderId="14" xfId="0" applyNumberFormat="1" applyFont="1" applyBorder="1" applyAlignment="1">
      <alignment horizontal="right" vertical="center"/>
    </xf>
    <xf numFmtId="41" fontId="15" fillId="0" borderId="14" xfId="0" applyNumberFormat="1" applyFont="1" applyBorder="1" applyAlignment="1" applyProtection="1">
      <alignment horizontal="left" vertical="center"/>
      <protection/>
    </xf>
    <xf numFmtId="41" fontId="26" fillId="0" borderId="14" xfId="0" applyNumberFormat="1" applyFont="1" applyBorder="1" applyAlignment="1" applyProtection="1">
      <alignment horizontal="right" vertical="center"/>
      <protection/>
    </xf>
    <xf numFmtId="41" fontId="26" fillId="0" borderId="14" xfId="0" applyNumberFormat="1" applyFont="1" applyBorder="1" applyAlignment="1">
      <alignment vertical="center"/>
    </xf>
    <xf numFmtId="41" fontId="26" fillId="0" borderId="14" xfId="0" applyNumberFormat="1" applyFont="1" applyBorder="1" applyAlignment="1" applyProtection="1">
      <alignment horizontal="left" vertical="center"/>
      <protection/>
    </xf>
    <xf numFmtId="0" fontId="7" fillId="0" borderId="17" xfId="0" applyFont="1" applyBorder="1" applyAlignment="1" applyProtection="1">
      <alignment horizontal="distributed" vertical="center" indent="1" shrinkToFit="1"/>
      <protection/>
    </xf>
    <xf numFmtId="0" fontId="4" fillId="0" borderId="0" xfId="0" applyFont="1" applyBorder="1" applyAlignment="1" applyProtection="1">
      <alignment vertical="center"/>
      <protection/>
    </xf>
    <xf numFmtId="38" fontId="4" fillId="0" borderId="0" xfId="48" applyFont="1" applyAlignment="1">
      <alignment horizontal="right" vertical="center"/>
    </xf>
    <xf numFmtId="0" fontId="24" fillId="0" borderId="0" xfId="0" applyFont="1" applyAlignment="1">
      <alignment vertical="center"/>
    </xf>
    <xf numFmtId="0" fontId="4" fillId="0" borderId="0" xfId="0" applyFont="1" applyBorder="1" applyAlignment="1" applyProtection="1">
      <alignment horizontal="right" vertical="center"/>
      <protection/>
    </xf>
    <xf numFmtId="0" fontId="4" fillId="0" borderId="0" xfId="0" applyFont="1" applyAlignment="1">
      <alignment horizontal="left" vertical="center"/>
    </xf>
    <xf numFmtId="0" fontId="15" fillId="0" borderId="10" xfId="0" applyFont="1" applyBorder="1" applyAlignment="1">
      <alignment horizontal="left" vertical="center"/>
    </xf>
    <xf numFmtId="38" fontId="4" fillId="0" borderId="10" xfId="48" applyFont="1" applyBorder="1" applyAlignment="1">
      <alignment horizontal="left" vertical="center"/>
    </xf>
    <xf numFmtId="0" fontId="24" fillId="0" borderId="10" xfId="0" applyFont="1" applyBorder="1" applyAlignment="1">
      <alignment horizontal="left" vertical="center"/>
    </xf>
    <xf numFmtId="41" fontId="15" fillId="0" borderId="13" xfId="48" applyNumberFormat="1" applyFont="1" applyBorder="1" applyAlignment="1" applyProtection="1">
      <alignment vertical="center" shrinkToFit="1"/>
      <protection/>
    </xf>
    <xf numFmtId="41" fontId="15" fillId="0" borderId="14" xfId="48" applyNumberFormat="1" applyFont="1" applyBorder="1" applyAlignment="1" applyProtection="1">
      <alignment vertical="center" shrinkToFit="1"/>
      <protection/>
    </xf>
    <xf numFmtId="176" fontId="11" fillId="0" borderId="12" xfId="48" applyNumberFormat="1" applyFont="1" applyBorder="1" applyAlignment="1" applyProtection="1">
      <alignment vertical="center" shrinkToFit="1"/>
      <protection/>
    </xf>
    <xf numFmtId="176" fontId="11" fillId="0" borderId="14" xfId="48" applyNumberFormat="1" applyFont="1" applyBorder="1" applyAlignment="1" applyProtection="1">
      <alignment vertical="center" shrinkToFit="1"/>
      <protection/>
    </xf>
    <xf numFmtId="41" fontId="15" fillId="0" borderId="13" xfId="48" applyNumberFormat="1" applyFont="1" applyBorder="1" applyAlignment="1" applyProtection="1">
      <alignment horizontal="right" vertical="center" shrinkToFit="1"/>
      <protection/>
    </xf>
    <xf numFmtId="41" fontId="15" fillId="0" borderId="14" xfId="48" applyNumberFormat="1" applyFont="1" applyBorder="1" applyAlignment="1" applyProtection="1">
      <alignment horizontal="right" vertical="center" shrinkToFit="1"/>
      <protection/>
    </xf>
    <xf numFmtId="0" fontId="15" fillId="0" borderId="17" xfId="0" applyFont="1" applyBorder="1" applyAlignment="1" applyProtection="1">
      <alignment horizontal="distributed" vertical="center" indent="1"/>
      <protection/>
    </xf>
    <xf numFmtId="41" fontId="15" fillId="0" borderId="15" xfId="48" applyNumberFormat="1" applyFont="1" applyBorder="1" applyAlignment="1" applyProtection="1">
      <alignment vertical="center" shrinkToFit="1"/>
      <protection/>
    </xf>
    <xf numFmtId="176" fontId="11" fillId="0" borderId="16" xfId="48" applyNumberFormat="1" applyFont="1" applyBorder="1" applyAlignment="1" applyProtection="1">
      <alignment vertical="center" shrinkToFit="1"/>
      <protection/>
    </xf>
    <xf numFmtId="38" fontId="15" fillId="0" borderId="0" xfId="48" applyFont="1" applyAlignment="1">
      <alignment vertical="center"/>
    </xf>
    <xf numFmtId="176" fontId="11" fillId="0" borderId="20" xfId="48" applyNumberFormat="1" applyFont="1" applyBorder="1" applyAlignment="1" applyProtection="1">
      <alignment vertical="center" shrinkToFit="1"/>
      <protection/>
    </xf>
    <xf numFmtId="176" fontId="11" fillId="0" borderId="0" xfId="48" applyNumberFormat="1" applyFont="1" applyBorder="1" applyAlignment="1" applyProtection="1">
      <alignment vertical="center" shrinkToFit="1"/>
      <protection/>
    </xf>
    <xf numFmtId="41" fontId="15" fillId="0" borderId="11" xfId="48" applyNumberFormat="1" applyFont="1" applyBorder="1" applyAlignment="1" applyProtection="1">
      <alignment horizontal="right" vertical="center" shrinkToFit="1"/>
      <protection/>
    </xf>
    <xf numFmtId="41" fontId="15" fillId="0" borderId="11" xfId="48" applyNumberFormat="1" applyFont="1" applyBorder="1" applyAlignment="1" applyProtection="1">
      <alignment vertical="center" shrinkToFit="1"/>
      <protection/>
    </xf>
    <xf numFmtId="0" fontId="11" fillId="0" borderId="17" xfId="0" applyFont="1" applyBorder="1" applyAlignment="1" applyProtection="1">
      <alignment horizontal="distributed" vertical="center"/>
      <protection/>
    </xf>
    <xf numFmtId="0" fontId="15" fillId="0" borderId="17" xfId="0" applyFont="1" applyBorder="1" applyAlignment="1" applyProtection="1">
      <alignment vertical="center" shrinkToFit="1"/>
      <protection/>
    </xf>
    <xf numFmtId="41" fontId="15" fillId="0" borderId="15" xfId="48" applyNumberFormat="1" applyFont="1" applyBorder="1" applyAlignment="1" applyProtection="1">
      <alignment horizontal="right" vertical="center" shrinkToFit="1"/>
      <protection/>
    </xf>
    <xf numFmtId="41" fontId="15" fillId="0" borderId="0" xfId="0" applyNumberFormat="1" applyFont="1" applyAlignment="1">
      <alignment vertical="center"/>
    </xf>
    <xf numFmtId="176" fontId="11" fillId="0" borderId="17" xfId="48" applyNumberFormat="1" applyFont="1" applyBorder="1" applyAlignment="1" applyProtection="1">
      <alignment vertical="center" shrinkToFit="1"/>
      <protection/>
    </xf>
    <xf numFmtId="0" fontId="7" fillId="24" borderId="0" xfId="0" applyFont="1" applyFill="1" applyAlignment="1">
      <alignment vertical="center" shrinkToFit="1"/>
    </xf>
    <xf numFmtId="0" fontId="7" fillId="24" borderId="0" xfId="0" applyFont="1" applyFill="1" applyBorder="1" applyAlignment="1">
      <alignment vertical="center" shrinkToFit="1"/>
    </xf>
    <xf numFmtId="0" fontId="7" fillId="0" borderId="0" xfId="0" applyFont="1" applyFill="1" applyAlignment="1">
      <alignment vertical="center" shrinkToFit="1"/>
    </xf>
    <xf numFmtId="0" fontId="15" fillId="24" borderId="13" xfId="0" applyFont="1" applyFill="1" applyBorder="1" applyAlignment="1">
      <alignment horizontal="distributed" vertical="center"/>
    </xf>
    <xf numFmtId="0" fontId="15" fillId="24" borderId="17" xfId="0" applyFont="1" applyFill="1" applyBorder="1" applyAlignment="1" applyProtection="1">
      <alignment horizontal="distributed" vertical="center" shrinkToFit="1"/>
      <protection/>
    </xf>
    <xf numFmtId="41" fontId="15" fillId="24" borderId="13" xfId="0" applyNumberFormat="1" applyFont="1" applyFill="1" applyBorder="1" applyAlignment="1" applyProtection="1">
      <alignment vertical="center" shrinkToFit="1"/>
      <protection/>
    </xf>
    <xf numFmtId="41" fontId="15" fillId="24" borderId="14" xfId="0" applyNumberFormat="1" applyFont="1" applyFill="1" applyBorder="1" applyAlignment="1" applyProtection="1">
      <alignment vertical="center" shrinkToFit="1"/>
      <protection/>
    </xf>
    <xf numFmtId="41" fontId="15" fillId="24" borderId="14" xfId="0" applyNumberFormat="1" applyFont="1" applyFill="1" applyBorder="1" applyAlignment="1">
      <alignment vertical="center" shrinkToFit="1"/>
    </xf>
    <xf numFmtId="176" fontId="15" fillId="24" borderId="14" xfId="0" applyNumberFormat="1" applyFont="1" applyFill="1" applyBorder="1" applyAlignment="1" applyProtection="1">
      <alignment vertical="center" shrinkToFit="1"/>
      <protection/>
    </xf>
    <xf numFmtId="0" fontId="0" fillId="24" borderId="0" xfId="0" applyFill="1" applyAlignment="1">
      <alignment vertical="center"/>
    </xf>
    <xf numFmtId="181" fontId="22" fillId="0" borderId="15" xfId="60" applyNumberFormat="1" applyFont="1" applyFill="1" applyBorder="1" applyAlignment="1" quotePrefix="1">
      <alignment horizontal="right" vertical="top"/>
      <protection/>
    </xf>
    <xf numFmtId="0" fontId="7" fillId="24" borderId="18" xfId="0" applyFont="1" applyFill="1" applyBorder="1" applyAlignment="1" applyProtection="1">
      <alignment horizontal="distributed" vertical="center" shrinkToFit="1"/>
      <protection/>
    </xf>
    <xf numFmtId="41" fontId="7" fillId="24" borderId="15" xfId="0" applyNumberFormat="1" applyFont="1" applyFill="1" applyBorder="1" applyAlignment="1" applyProtection="1">
      <alignment horizontal="right" vertical="center" shrinkToFit="1"/>
      <protection/>
    </xf>
    <xf numFmtId="41" fontId="7" fillId="24" borderId="16" xfId="0" applyNumberFormat="1" applyFont="1" applyFill="1" applyBorder="1" applyAlignment="1" applyProtection="1">
      <alignment horizontal="right" vertical="center" shrinkToFit="1"/>
      <protection/>
    </xf>
    <xf numFmtId="0" fontId="7" fillId="24" borderId="15" xfId="0" applyFont="1" applyFill="1" applyBorder="1" applyAlignment="1">
      <alignment horizontal="distributed" vertical="center"/>
    </xf>
    <xf numFmtId="176" fontId="7" fillId="24" borderId="16" xfId="0" applyNumberFormat="1" applyFont="1" applyFill="1" applyBorder="1" applyAlignment="1" applyProtection="1">
      <alignment vertical="center" shrinkToFit="1"/>
      <protection/>
    </xf>
    <xf numFmtId="0" fontId="7" fillId="24" borderId="18" xfId="0" applyFont="1" applyFill="1" applyBorder="1" applyAlignment="1" applyProtection="1">
      <alignment horizontal="distributed" vertical="center"/>
      <protection/>
    </xf>
    <xf numFmtId="3" fontId="6" fillId="24" borderId="15" xfId="0" applyNumberFormat="1" applyFont="1" applyFill="1" applyBorder="1" applyAlignment="1" applyProtection="1">
      <alignment vertical="center" shrinkToFit="1"/>
      <protection/>
    </xf>
    <xf numFmtId="3" fontId="6" fillId="24" borderId="16" xfId="0" applyNumberFormat="1" applyFont="1" applyFill="1" applyBorder="1" applyAlignment="1" applyProtection="1">
      <alignment vertical="center" shrinkToFit="1"/>
      <protection/>
    </xf>
    <xf numFmtId="3" fontId="6" fillId="24" borderId="16" xfId="0" applyNumberFormat="1" applyFont="1" applyFill="1" applyBorder="1" applyAlignment="1" applyProtection="1">
      <alignment vertical="center"/>
      <protection/>
    </xf>
    <xf numFmtId="3" fontId="6" fillId="24" borderId="15" xfId="48" applyNumberFormat="1" applyFont="1" applyFill="1" applyBorder="1" applyAlignment="1">
      <alignment horizontal="right" vertical="center"/>
    </xf>
    <xf numFmtId="3" fontId="9" fillId="24" borderId="16" xfId="0" applyNumberFormat="1" applyFont="1" applyFill="1" applyBorder="1" applyAlignment="1">
      <alignment/>
    </xf>
    <xf numFmtId="181" fontId="22" fillId="24" borderId="15" xfId="60" applyNumberFormat="1" applyFont="1" applyFill="1" applyBorder="1" applyAlignment="1" quotePrefix="1">
      <alignment horizontal="right" vertical="top"/>
      <protection/>
    </xf>
    <xf numFmtId="37" fontId="9" fillId="24" borderId="16" xfId="0" applyNumberFormat="1" applyFont="1" applyFill="1" applyBorder="1" applyAlignment="1">
      <alignment/>
    </xf>
    <xf numFmtId="3" fontId="6" fillId="24" borderId="16" xfId="0" applyNumberFormat="1" applyFont="1" applyFill="1" applyBorder="1" applyAlignment="1">
      <alignment vertical="center"/>
    </xf>
    <xf numFmtId="0" fontId="7" fillId="0" borderId="10" xfId="0" applyFont="1" applyBorder="1" applyAlignment="1">
      <alignment vertical="center" shrinkToFit="1"/>
    </xf>
    <xf numFmtId="0" fontId="15" fillId="24" borderId="15" xfId="0" applyFont="1" applyFill="1" applyBorder="1" applyAlignment="1">
      <alignment horizontal="distributed" vertical="center"/>
    </xf>
    <xf numFmtId="0" fontId="15" fillId="24" borderId="18" xfId="0" applyFont="1" applyFill="1" applyBorder="1" applyAlignment="1" applyProtection="1">
      <alignment horizontal="distributed" vertical="center" shrinkToFit="1"/>
      <protection/>
    </xf>
    <xf numFmtId="41" fontId="15" fillId="24" borderId="15" xfId="0" applyNumberFormat="1" applyFont="1" applyFill="1" applyBorder="1" applyAlignment="1" applyProtection="1">
      <alignment vertical="center" shrinkToFit="1"/>
      <protection/>
    </xf>
    <xf numFmtId="41" fontId="15" fillId="24" borderId="16" xfId="0" applyNumberFormat="1" applyFont="1" applyFill="1" applyBorder="1" applyAlignment="1" applyProtection="1">
      <alignment vertical="center" shrinkToFit="1"/>
      <protection/>
    </xf>
    <xf numFmtId="41" fontId="15" fillId="24" borderId="16" xfId="0" applyNumberFormat="1" applyFont="1" applyFill="1" applyBorder="1" applyAlignment="1">
      <alignment vertical="center" shrinkToFit="1"/>
    </xf>
    <xf numFmtId="176" fontId="15" fillId="24" borderId="16" xfId="0" applyNumberFormat="1" applyFont="1" applyFill="1" applyBorder="1" applyAlignment="1" applyProtection="1">
      <alignment vertical="center" shrinkToFit="1"/>
      <protection/>
    </xf>
    <xf numFmtId="0" fontId="15" fillId="0" borderId="19" xfId="0" applyFont="1" applyBorder="1" applyAlignment="1" applyProtection="1">
      <alignment horizontal="distributed" vertical="center" shrinkToFit="1"/>
      <protection/>
    </xf>
    <xf numFmtId="41" fontId="15" fillId="0" borderId="11" xfId="0" applyNumberFormat="1" applyFont="1" applyBorder="1" applyAlignment="1" applyProtection="1">
      <alignment vertical="center" shrinkToFit="1"/>
      <protection/>
    </xf>
    <xf numFmtId="0" fontId="16" fillId="0" borderId="11" xfId="0" applyFont="1" applyBorder="1" applyAlignment="1">
      <alignment vertical="center" shrinkToFit="1"/>
    </xf>
    <xf numFmtId="0" fontId="16" fillId="0" borderId="15" xfId="0" applyFont="1" applyBorder="1" applyAlignment="1">
      <alignment vertical="center" shrinkToFit="1"/>
    </xf>
    <xf numFmtId="41" fontId="16" fillId="0" borderId="11" xfId="0" applyNumberFormat="1" applyFont="1" applyBorder="1" applyAlignment="1">
      <alignment vertical="center" shrinkToFit="1"/>
    </xf>
    <xf numFmtId="41" fontId="16" fillId="0" borderId="13" xfId="0" applyNumberFormat="1" applyFont="1" applyBorder="1" applyAlignment="1">
      <alignment vertical="center" shrinkToFit="1"/>
    </xf>
    <xf numFmtId="41" fontId="16" fillId="0" borderId="13" xfId="0" applyNumberFormat="1" applyFont="1" applyBorder="1" applyAlignment="1" applyProtection="1">
      <alignment horizontal="right" vertical="center" shrinkToFit="1"/>
      <protection/>
    </xf>
    <xf numFmtId="41" fontId="16" fillId="0" borderId="13" xfId="0" applyNumberFormat="1" applyFont="1" applyBorder="1" applyAlignment="1">
      <alignment horizontal="right" vertical="center" shrinkToFit="1"/>
    </xf>
    <xf numFmtId="41" fontId="16" fillId="0" borderId="13" xfId="48" applyNumberFormat="1" applyFont="1" applyBorder="1" applyAlignment="1">
      <alignment horizontal="right" vertical="center"/>
    </xf>
    <xf numFmtId="41" fontId="26" fillId="0" borderId="13" xfId="0" applyNumberFormat="1" applyFont="1" applyBorder="1" applyAlignment="1">
      <alignment horizontal="right" vertical="center"/>
    </xf>
    <xf numFmtId="41" fontId="16" fillId="0" borderId="15" xfId="0" applyNumberFormat="1" applyFont="1" applyBorder="1" applyAlignment="1">
      <alignment vertical="center" shrinkToFit="1"/>
    </xf>
    <xf numFmtId="41" fontId="15" fillId="0" borderId="0" xfId="0" applyNumberFormat="1" applyFont="1" applyBorder="1" applyAlignment="1">
      <alignment vertical="center" shrinkToFit="1"/>
    </xf>
    <xf numFmtId="41" fontId="16" fillId="0" borderId="15" xfId="48" applyNumberFormat="1" applyFont="1" applyBorder="1" applyAlignment="1">
      <alignment horizontal="right" vertical="center"/>
    </xf>
    <xf numFmtId="176" fontId="15" fillId="0" borderId="13" xfId="0" applyNumberFormat="1" applyFont="1" applyBorder="1" applyAlignment="1">
      <alignment vertical="center"/>
    </xf>
    <xf numFmtId="176" fontId="15" fillId="0" borderId="15" xfId="0" applyNumberFormat="1" applyFont="1" applyBorder="1" applyAlignment="1">
      <alignment vertical="center"/>
    </xf>
    <xf numFmtId="3" fontId="9" fillId="0" borderId="10" xfId="0" applyNumberFormat="1" applyFont="1" applyBorder="1" applyAlignment="1">
      <alignment vertical="center"/>
    </xf>
    <xf numFmtId="41" fontId="7" fillId="0" borderId="0" xfId="0" applyNumberFormat="1" applyFont="1" applyBorder="1" applyAlignment="1">
      <alignment vertical="center" shrinkToFit="1"/>
    </xf>
    <xf numFmtId="176" fontId="7" fillId="0" borderId="15" xfId="0" applyNumberFormat="1" applyFont="1" applyBorder="1" applyAlignment="1" applyProtection="1">
      <alignment vertical="center" shrinkToFit="1"/>
      <protection/>
    </xf>
    <xf numFmtId="176" fontId="7" fillId="0" borderId="13" xfId="0" applyNumberFormat="1" applyFont="1" applyBorder="1" applyAlignment="1" applyProtection="1">
      <alignment vertical="center" shrinkToFit="1"/>
      <protection/>
    </xf>
    <xf numFmtId="176" fontId="7" fillId="0" borderId="0" xfId="0" applyNumberFormat="1" applyFont="1" applyBorder="1" applyAlignment="1" applyProtection="1">
      <alignment vertical="center" shrinkToFit="1"/>
      <protection/>
    </xf>
    <xf numFmtId="0" fontId="10" fillId="0" borderId="0" xfId="0" applyFont="1" applyBorder="1" applyAlignment="1">
      <alignment vertical="center"/>
    </xf>
    <xf numFmtId="176" fontId="15" fillId="0" borderId="11" xfId="0" applyNumberFormat="1" applyFont="1" applyBorder="1" applyAlignment="1" applyProtection="1">
      <alignment vertical="center" shrinkToFit="1"/>
      <protection/>
    </xf>
    <xf numFmtId="176" fontId="15" fillId="0" borderId="13" xfId="0" applyNumberFormat="1" applyFont="1" applyBorder="1" applyAlignment="1" applyProtection="1">
      <alignment vertical="center" shrinkToFit="1"/>
      <protection/>
    </xf>
    <xf numFmtId="176" fontId="15" fillId="0" borderId="0" xfId="0" applyNumberFormat="1" applyFont="1" applyBorder="1" applyAlignment="1" applyProtection="1">
      <alignment vertical="center" shrinkToFit="1"/>
      <protection/>
    </xf>
    <xf numFmtId="176" fontId="15" fillId="0" borderId="15" xfId="0" applyNumberFormat="1" applyFont="1" applyBorder="1" applyAlignment="1" applyProtection="1">
      <alignment vertical="center" shrinkToFit="1"/>
      <protection/>
    </xf>
    <xf numFmtId="176" fontId="15" fillId="24" borderId="15" xfId="0" applyNumberFormat="1" applyFont="1" applyFill="1" applyBorder="1" applyAlignment="1" applyProtection="1">
      <alignment vertical="center" shrinkToFit="1"/>
      <protection/>
    </xf>
    <xf numFmtId="176" fontId="15" fillId="24" borderId="13" xfId="0" applyNumberFormat="1" applyFont="1" applyFill="1" applyBorder="1" applyAlignment="1" applyProtection="1">
      <alignment vertical="center" shrinkToFit="1"/>
      <protection/>
    </xf>
    <xf numFmtId="176" fontId="15" fillId="0" borderId="20" xfId="0" applyNumberFormat="1" applyFont="1" applyBorder="1" applyAlignment="1" applyProtection="1">
      <alignment vertical="center" shrinkToFit="1"/>
      <protection/>
    </xf>
    <xf numFmtId="41" fontId="15" fillId="0" borderId="13" xfId="48" applyNumberFormat="1" applyFont="1" applyBorder="1" applyAlignment="1">
      <alignment horizontal="right" vertical="center"/>
    </xf>
    <xf numFmtId="41" fontId="15" fillId="0" borderId="13" xfId="0" applyNumberFormat="1" applyFont="1" applyBorder="1" applyAlignment="1">
      <alignment vertical="center"/>
    </xf>
    <xf numFmtId="41" fontId="15" fillId="0" borderId="0" xfId="0" applyNumberFormat="1" applyFont="1" applyBorder="1" applyAlignment="1">
      <alignment vertical="center"/>
    </xf>
    <xf numFmtId="41" fontId="15" fillId="0" borderId="15" xfId="0" applyNumberFormat="1" applyFont="1" applyBorder="1" applyAlignment="1">
      <alignment vertical="center"/>
    </xf>
    <xf numFmtId="41" fontId="15" fillId="24" borderId="15" xfId="0" applyNumberFormat="1" applyFont="1" applyFill="1" applyBorder="1" applyAlignment="1">
      <alignment vertical="center" shrinkToFit="1"/>
    </xf>
    <xf numFmtId="41" fontId="15" fillId="24" borderId="13" xfId="0" applyNumberFormat="1" applyFont="1" applyFill="1" applyBorder="1" applyAlignment="1">
      <alignment vertical="center" shrinkToFit="1"/>
    </xf>
    <xf numFmtId="41" fontId="15" fillId="0" borderId="11" xfId="0" applyNumberFormat="1" applyFont="1" applyBorder="1" applyAlignment="1">
      <alignment vertical="center" shrinkToFit="1"/>
    </xf>
    <xf numFmtId="179" fontId="15" fillId="0" borderId="13" xfId="0" applyNumberFormat="1" applyFont="1" applyBorder="1" applyAlignment="1" applyProtection="1">
      <alignment vertical="center" shrinkToFit="1"/>
      <protection/>
    </xf>
    <xf numFmtId="179" fontId="15" fillId="0" borderId="15" xfId="0" applyNumberFormat="1" applyFont="1" applyBorder="1" applyAlignment="1" applyProtection="1">
      <alignment vertical="center" shrinkToFit="1"/>
      <protection/>
    </xf>
    <xf numFmtId="176" fontId="11" fillId="0" borderId="13" xfId="48" applyNumberFormat="1" applyFont="1" applyBorder="1" applyAlignment="1" applyProtection="1">
      <alignment vertical="center" shrinkToFit="1"/>
      <protection/>
    </xf>
    <xf numFmtId="0" fontId="7" fillId="0" borderId="18" xfId="0" applyFont="1" applyBorder="1" applyAlignment="1" applyProtection="1">
      <alignment horizontal="distributed" vertical="center" indent="1" shrinkToFit="1"/>
      <protection/>
    </xf>
    <xf numFmtId="3" fontId="7" fillId="0" borderId="14" xfId="0" applyNumberFormat="1" applyFont="1" applyBorder="1" applyAlignment="1" applyProtection="1">
      <alignment vertical="center" shrinkToFit="1"/>
      <protection/>
    </xf>
    <xf numFmtId="37" fontId="7" fillId="0" borderId="14" xfId="0" applyNumberFormat="1" applyFont="1" applyFill="1" applyBorder="1" applyAlignment="1">
      <alignment/>
    </xf>
    <xf numFmtId="3" fontId="7" fillId="0" borderId="14" xfId="48" applyNumberFormat="1" applyFont="1" applyBorder="1" applyAlignment="1" applyProtection="1">
      <alignment horizontal="right" vertical="center" shrinkToFit="1"/>
      <protection/>
    </xf>
    <xf numFmtId="0" fontId="25" fillId="0" borderId="14" xfId="0" applyFont="1" applyBorder="1" applyAlignment="1">
      <alignment vertical="center"/>
    </xf>
    <xf numFmtId="3" fontId="7" fillId="0" borderId="14" xfId="0" applyNumberFormat="1" applyFont="1" applyFill="1" applyBorder="1" applyAlignment="1">
      <alignment/>
    </xf>
    <xf numFmtId="3" fontId="7" fillId="0" borderId="14" xfId="0" applyNumberFormat="1" applyFont="1" applyBorder="1" applyAlignment="1">
      <alignment vertical="center" shrinkToFit="1"/>
    </xf>
    <xf numFmtId="38" fontId="7" fillId="0" borderId="14" xfId="48" applyFont="1" applyBorder="1" applyAlignment="1">
      <alignment vertical="center"/>
    </xf>
    <xf numFmtId="0" fontId="15" fillId="0" borderId="17" xfId="0" applyFont="1" applyBorder="1" applyAlignment="1" applyProtection="1">
      <alignment horizontal="distributed" vertical="center" indent="1" shrinkToFit="1"/>
      <protection/>
    </xf>
    <xf numFmtId="0" fontId="15" fillId="0" borderId="18" xfId="0" applyFont="1" applyBorder="1" applyAlignment="1" applyProtection="1">
      <alignment horizontal="distributed" vertical="center" indent="1" shrinkToFit="1"/>
      <protection/>
    </xf>
    <xf numFmtId="0" fontId="17" fillId="0" borderId="0" xfId="0" applyFont="1" applyAlignment="1">
      <alignment horizontal="right" vertical="center"/>
    </xf>
    <xf numFmtId="0" fontId="17" fillId="0" borderId="10" xfId="0" applyFont="1" applyBorder="1" applyAlignment="1">
      <alignment horizontal="left" vertical="center"/>
    </xf>
    <xf numFmtId="41" fontId="7" fillId="0" borderId="0" xfId="0" applyNumberFormat="1" applyFont="1" applyBorder="1" applyAlignment="1" applyProtection="1">
      <alignment horizontal="right" vertical="center" shrinkToFit="1"/>
      <protection/>
    </xf>
    <xf numFmtId="41" fontId="7" fillId="0" borderId="0" xfId="0" applyNumberFormat="1" applyFont="1" applyBorder="1" applyAlignment="1" applyProtection="1">
      <alignment vertical="center" shrinkToFit="1"/>
      <protection/>
    </xf>
    <xf numFmtId="41" fontId="7" fillId="0" borderId="10" xfId="0" applyNumberFormat="1" applyFont="1" applyBorder="1" applyAlignment="1">
      <alignment vertical="center" shrinkToFit="1"/>
    </xf>
    <xf numFmtId="41" fontId="7" fillId="0" borderId="10" xfId="0" applyNumberFormat="1" applyFont="1" applyBorder="1" applyAlignment="1" applyProtection="1">
      <alignment vertical="center" shrinkToFit="1"/>
      <protection/>
    </xf>
    <xf numFmtId="41" fontId="7" fillId="24" borderId="10" xfId="0" applyNumberFormat="1" applyFont="1" applyFill="1" applyBorder="1" applyAlignment="1" applyProtection="1">
      <alignment horizontal="right" vertical="center" shrinkToFit="1"/>
      <protection/>
    </xf>
    <xf numFmtId="176" fontId="7" fillId="0" borderId="10" xfId="0" applyNumberFormat="1" applyFont="1" applyBorder="1" applyAlignment="1" applyProtection="1">
      <alignment vertical="center" shrinkToFit="1"/>
      <protection/>
    </xf>
    <xf numFmtId="0" fontId="7" fillId="0" borderId="12" xfId="0" applyFont="1" applyBorder="1" applyAlignment="1">
      <alignment vertical="center"/>
    </xf>
    <xf numFmtId="0" fontId="7" fillId="0" borderId="14" xfId="0" applyFont="1" applyBorder="1" applyAlignment="1">
      <alignment vertical="center"/>
    </xf>
    <xf numFmtId="0" fontId="7" fillId="24" borderId="14" xfId="0" applyFont="1" applyFill="1" applyBorder="1" applyAlignment="1">
      <alignment vertical="center" shrinkToFit="1"/>
    </xf>
    <xf numFmtId="3" fontId="21" fillId="0" borderId="14" xfId="0" applyNumberFormat="1" applyFont="1" applyFill="1" applyBorder="1" applyAlignment="1">
      <alignment horizontal="right" vertical="center"/>
    </xf>
    <xf numFmtId="3" fontId="21" fillId="24" borderId="14" xfId="0" applyNumberFormat="1" applyFont="1" applyFill="1" applyBorder="1" applyAlignment="1">
      <alignment horizontal="right" vertical="center"/>
    </xf>
    <xf numFmtId="0" fontId="7" fillId="0" borderId="19" xfId="0" applyFont="1" applyBorder="1" applyAlignment="1" applyProtection="1">
      <alignment horizontal="distributed" vertical="center" shrinkToFit="1"/>
      <protection/>
    </xf>
    <xf numFmtId="41" fontId="7" fillId="0" borderId="11" xfId="0" applyNumberFormat="1" applyFont="1" applyBorder="1" applyAlignment="1" applyProtection="1">
      <alignment vertical="center" shrinkToFit="1"/>
      <protection/>
    </xf>
    <xf numFmtId="0" fontId="7" fillId="0" borderId="20" xfId="0" applyFont="1" applyBorder="1" applyAlignment="1">
      <alignment horizontal="distributed" vertical="center"/>
    </xf>
    <xf numFmtId="181" fontId="22" fillId="0" borderId="11" xfId="60" applyNumberFormat="1" applyFont="1" applyFill="1" applyBorder="1" applyAlignment="1" quotePrefix="1">
      <alignment horizontal="right" vertical="top"/>
      <protection/>
    </xf>
    <xf numFmtId="38" fontId="7" fillId="0" borderId="12" xfId="48" applyFont="1" applyBorder="1" applyAlignment="1">
      <alignment vertical="center"/>
    </xf>
    <xf numFmtId="0" fontId="7" fillId="0" borderId="15" xfId="0" applyFont="1" applyFill="1" applyBorder="1" applyAlignment="1">
      <alignment horizontal="distributed" vertical="center"/>
    </xf>
    <xf numFmtId="0" fontId="7" fillId="0" borderId="18" xfId="0" applyFont="1" applyFill="1" applyBorder="1" applyAlignment="1" applyProtection="1">
      <alignment horizontal="distributed" vertical="center" shrinkToFit="1"/>
      <protection/>
    </xf>
    <xf numFmtId="41" fontId="7" fillId="0" borderId="15" xfId="0" applyNumberFormat="1" applyFont="1" applyFill="1" applyBorder="1" applyAlignment="1" applyProtection="1">
      <alignment horizontal="right" vertical="center" shrinkToFit="1"/>
      <protection/>
    </xf>
    <xf numFmtId="41" fontId="7" fillId="0" borderId="16" xfId="0" applyNumberFormat="1" applyFont="1" applyFill="1" applyBorder="1" applyAlignment="1" applyProtection="1">
      <alignment horizontal="right" vertical="center" shrinkToFit="1"/>
      <protection/>
    </xf>
    <xf numFmtId="176" fontId="7" fillId="0" borderId="16" xfId="0" applyNumberFormat="1" applyFont="1" applyFill="1" applyBorder="1" applyAlignment="1" applyProtection="1">
      <alignment vertical="center" shrinkToFit="1"/>
      <protection/>
    </xf>
    <xf numFmtId="0" fontId="7" fillId="0" borderId="10" xfId="0" applyFont="1" applyFill="1" applyBorder="1" applyAlignment="1">
      <alignment horizontal="distributed" vertical="center"/>
    </xf>
    <xf numFmtId="0" fontId="7" fillId="0" borderId="18" xfId="0" applyFont="1" applyFill="1" applyBorder="1" applyAlignment="1" applyProtection="1">
      <alignment horizontal="distributed" vertical="center"/>
      <protection/>
    </xf>
    <xf numFmtId="3" fontId="6" fillId="0" borderId="15" xfId="0" applyNumberFormat="1" applyFont="1" applyFill="1" applyBorder="1" applyAlignment="1" applyProtection="1">
      <alignment vertical="center" shrinkToFit="1"/>
      <protection/>
    </xf>
    <xf numFmtId="3" fontId="6" fillId="0" borderId="16" xfId="0" applyNumberFormat="1" applyFont="1" applyFill="1" applyBorder="1" applyAlignment="1" applyProtection="1">
      <alignment vertical="center" shrinkToFit="1"/>
      <protection/>
    </xf>
    <xf numFmtId="3" fontId="6" fillId="0" borderId="16" xfId="0" applyNumberFormat="1" applyFont="1" applyFill="1" applyBorder="1" applyAlignment="1" applyProtection="1">
      <alignment vertical="center"/>
      <protection/>
    </xf>
    <xf numFmtId="37" fontId="7" fillId="0" borderId="16" xfId="0" applyNumberFormat="1" applyFont="1" applyFill="1" applyBorder="1" applyAlignment="1">
      <alignment/>
    </xf>
    <xf numFmtId="41" fontId="7" fillId="0" borderId="12" xfId="0" applyNumberFormat="1" applyFont="1" applyBorder="1" applyAlignment="1" applyProtection="1">
      <alignment vertical="center" shrinkToFit="1"/>
      <protection/>
    </xf>
    <xf numFmtId="3" fontId="9" fillId="0" borderId="12" xfId="0" applyNumberFormat="1" applyFont="1" applyFill="1" applyBorder="1" applyAlignment="1">
      <alignment/>
    </xf>
    <xf numFmtId="41" fontId="7" fillId="0" borderId="16" xfId="0" applyNumberFormat="1" applyFont="1" applyBorder="1" applyAlignment="1" applyProtection="1">
      <alignment horizontal="right" vertical="center" shrinkToFit="1"/>
      <protection/>
    </xf>
    <xf numFmtId="0" fontId="7" fillId="0" borderId="10" xfId="0" applyFont="1" applyBorder="1" applyAlignment="1">
      <alignment horizontal="distributed" vertical="center"/>
    </xf>
    <xf numFmtId="38" fontId="7" fillId="0" borderId="16" xfId="48" applyFont="1" applyBorder="1" applyAlignment="1">
      <alignment vertical="center" shrinkToFit="1"/>
    </xf>
    <xf numFmtId="3" fontId="7" fillId="0" borderId="16" xfId="0" applyNumberFormat="1" applyFont="1" applyFill="1" applyBorder="1" applyAlignment="1">
      <alignment/>
    </xf>
    <xf numFmtId="41" fontId="16" fillId="0" borderId="12" xfId="48" applyNumberFormat="1" applyFont="1" applyBorder="1" applyAlignment="1">
      <alignment horizontal="right" vertical="center"/>
    </xf>
    <xf numFmtId="41" fontId="16" fillId="0" borderId="11" xfId="48" applyNumberFormat="1" applyFont="1" applyBorder="1" applyAlignment="1">
      <alignment horizontal="right" vertical="center"/>
    </xf>
    <xf numFmtId="176" fontId="15" fillId="0" borderId="11" xfId="0" applyNumberFormat="1" applyFont="1" applyBorder="1" applyAlignment="1">
      <alignment vertical="center"/>
    </xf>
    <xf numFmtId="0" fontId="7" fillId="0" borderId="20" xfId="0" applyFont="1" applyBorder="1" applyAlignment="1" applyProtection="1">
      <alignment horizontal="distributed" vertical="center"/>
      <protection/>
    </xf>
    <xf numFmtId="0" fontId="15" fillId="0" borderId="13" xfId="0" applyFont="1" applyBorder="1" applyAlignment="1" applyProtection="1">
      <alignment horizontal="distributed" vertical="center"/>
      <protection/>
    </xf>
    <xf numFmtId="0" fontId="7" fillId="0" borderId="13" xfId="0" applyFont="1" applyBorder="1" applyAlignment="1" applyProtection="1">
      <alignment horizontal="distributed" vertical="center"/>
      <protection/>
    </xf>
    <xf numFmtId="0" fontId="7" fillId="0" borderId="17" xfId="0" applyFont="1" applyBorder="1" applyAlignment="1" applyProtection="1">
      <alignment horizontal="distributed" vertical="center"/>
      <protection/>
    </xf>
    <xf numFmtId="0" fontId="7" fillId="0" borderId="13"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pplyProtection="1">
      <alignment horizontal="distributed" vertical="center"/>
      <protection/>
    </xf>
    <xf numFmtId="0" fontId="7" fillId="0" borderId="17" xfId="0" applyFont="1" applyBorder="1" applyAlignment="1">
      <alignment horizontal="distributed" vertical="center"/>
    </xf>
    <xf numFmtId="0" fontId="7" fillId="0" borderId="11"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1" xfId="0" applyFont="1" applyBorder="1" applyAlignment="1" applyProtection="1">
      <alignment horizontal="distributed" vertical="center"/>
      <protection/>
    </xf>
    <xf numFmtId="0" fontId="7" fillId="0" borderId="19" xfId="0" applyFont="1" applyBorder="1" applyAlignment="1">
      <alignment horizontal="distributed" vertical="center"/>
    </xf>
    <xf numFmtId="0" fontId="7" fillId="0" borderId="0" xfId="0" applyFont="1" applyBorder="1" applyAlignment="1" applyProtection="1">
      <alignment horizontal="distributed" vertical="center"/>
      <protection/>
    </xf>
    <xf numFmtId="0" fontId="7" fillId="0" borderId="2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15" fillId="0" borderId="17" xfId="0" applyFont="1" applyBorder="1" applyAlignment="1" applyProtection="1">
      <alignment horizontal="distributed" vertical="center"/>
      <protection/>
    </xf>
    <xf numFmtId="0" fontId="15" fillId="0" borderId="17" xfId="0" applyFont="1" applyBorder="1" applyAlignment="1">
      <alignment horizontal="distributed" vertical="center"/>
    </xf>
    <xf numFmtId="0" fontId="14" fillId="0" borderId="11"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5" fillId="0" borderId="11" xfId="0" applyFont="1" applyBorder="1" applyAlignment="1" applyProtection="1">
      <alignment horizontal="distributed" vertical="center"/>
      <protection/>
    </xf>
    <xf numFmtId="0" fontId="15" fillId="0" borderId="19" xfId="0" applyFont="1" applyBorder="1" applyAlignment="1">
      <alignment horizontal="distributed" vertical="center"/>
    </xf>
    <xf numFmtId="0" fontId="15" fillId="0" borderId="14" xfId="0" applyFont="1" applyBorder="1" applyAlignment="1" applyProtection="1">
      <alignment horizontal="distributed" vertical="center"/>
      <protection/>
    </xf>
    <xf numFmtId="0" fontId="15" fillId="0" borderId="11" xfId="0" applyFont="1" applyBorder="1" applyAlignment="1">
      <alignment horizontal="left" vertical="center"/>
    </xf>
    <xf numFmtId="0" fontId="15" fillId="0" borderId="19"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JB1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143"/>
  <sheetViews>
    <sheetView view="pageBreakPreview" zoomScale="50" zoomScaleNormal="75" zoomScaleSheetLayoutView="50" zoomScalePageLayoutView="0" workbookViewId="0" topLeftCell="A1">
      <pane xSplit="4" ySplit="15" topLeftCell="E16" activePane="bottomRight" state="frozen"/>
      <selection pane="topLeft" activeCell="H25" sqref="H25"/>
      <selection pane="topRight" activeCell="H25" sqref="H25"/>
      <selection pane="bottomLeft" activeCell="H25" sqref="H25"/>
      <selection pane="bottomRight" activeCell="A6" sqref="A6:B6"/>
    </sheetView>
  </sheetViews>
  <sheetFormatPr defaultColWidth="9.00390625" defaultRowHeight="20.25" customHeight="1"/>
  <cols>
    <col min="1" max="1" width="3.625" style="83" customWidth="1"/>
    <col min="2" max="2" width="18.00390625" style="197" customWidth="1"/>
    <col min="3" max="3" width="12.125" style="56" customWidth="1"/>
    <col min="4" max="17" width="12.375" style="56" customWidth="1"/>
    <col min="18" max="18" width="3.625" style="83" customWidth="1"/>
    <col min="19" max="19" width="18.00390625" style="197" customWidth="1"/>
    <col min="20" max="34" width="12.375" style="56" customWidth="1"/>
    <col min="35" max="35" width="3.625" style="83" customWidth="1"/>
    <col min="36" max="36" width="23.875" style="83" customWidth="1"/>
    <col min="37" max="37" width="12.875" style="56" customWidth="1"/>
    <col min="38" max="43" width="15.875" style="56" customWidth="1"/>
    <col min="44" max="44" width="15.875" style="10" customWidth="1"/>
    <col min="45" max="45" width="15.875" style="56" customWidth="1"/>
    <col min="46" max="49" width="14.00390625" style="56" customWidth="1"/>
    <col min="50" max="50" width="13.625" style="87" customWidth="1"/>
    <col min="51" max="51" width="15.375" style="56" customWidth="1"/>
    <col min="52" max="16384" width="9.00390625" style="56" customWidth="1"/>
  </cols>
  <sheetData>
    <row r="1" spans="1:51" s="2" customFormat="1" ht="24.75" customHeight="1">
      <c r="A1" s="1" t="s">
        <v>87</v>
      </c>
      <c r="B1" s="179"/>
      <c r="D1" s="3"/>
      <c r="E1" s="3"/>
      <c r="F1" s="3"/>
      <c r="G1" s="3"/>
      <c r="I1" s="4"/>
      <c r="J1" s="4"/>
      <c r="K1" s="4"/>
      <c r="L1" s="4"/>
      <c r="M1" s="4"/>
      <c r="N1" s="4"/>
      <c r="O1" s="4"/>
      <c r="P1" s="4"/>
      <c r="Q1" s="4"/>
      <c r="S1" s="179"/>
      <c r="T1" s="3"/>
      <c r="U1" s="3"/>
      <c r="V1" s="3"/>
      <c r="W1" s="3"/>
      <c r="X1" s="3"/>
      <c r="Y1" s="4"/>
      <c r="Z1" s="4"/>
      <c r="AA1" s="4"/>
      <c r="AB1" s="4"/>
      <c r="AC1" s="4"/>
      <c r="AD1" s="4"/>
      <c r="AE1" s="4"/>
      <c r="AF1" s="4"/>
      <c r="AG1" s="4"/>
      <c r="AH1" s="4"/>
      <c r="AK1" s="209">
        <f aca="true" t="shared" si="0" ref="AK1:AY1">AK17+AK25+AK29+AK39+AK43+AK47+AK53+AK61+AK70</f>
        <v>3308799</v>
      </c>
      <c r="AL1" s="209">
        <f t="shared" si="0"/>
        <v>3431170</v>
      </c>
      <c r="AM1" s="209">
        <f t="shared" si="0"/>
        <v>3559469</v>
      </c>
      <c r="AN1" s="209">
        <f t="shared" si="0"/>
        <v>3656152</v>
      </c>
      <c r="AO1" s="209">
        <f t="shared" si="0"/>
        <v>3723649</v>
      </c>
      <c r="AP1" s="209">
        <f t="shared" si="0"/>
        <v>3753939</v>
      </c>
      <c r="AQ1" s="209">
        <f t="shared" si="0"/>
        <v>3780583</v>
      </c>
      <c r="AR1" s="209">
        <f t="shared" si="0"/>
        <v>3799809</v>
      </c>
      <c r="AS1" s="209">
        <f t="shared" si="0"/>
        <v>3792377</v>
      </c>
      <c r="AT1" s="209">
        <f t="shared" si="0"/>
        <v>3793153</v>
      </c>
      <c r="AU1" s="209">
        <f t="shared" si="0"/>
        <v>3796808</v>
      </c>
      <c r="AV1" s="209">
        <f t="shared" si="0"/>
        <v>3798258</v>
      </c>
      <c r="AW1" s="209">
        <f t="shared" si="0"/>
        <v>3787982</v>
      </c>
      <c r="AX1" s="209">
        <f t="shared" si="0"/>
        <v>3765007</v>
      </c>
      <c r="AY1" s="209">
        <f t="shared" si="0"/>
        <v>3753155</v>
      </c>
    </row>
    <row r="2" spans="1:50" s="2" customFormat="1" ht="27.75" customHeight="1">
      <c r="A2" s="5" t="s">
        <v>88</v>
      </c>
      <c r="B2" s="180"/>
      <c r="D2" s="6"/>
      <c r="E2" s="6"/>
      <c r="F2" s="6"/>
      <c r="G2" s="6"/>
      <c r="H2" s="6"/>
      <c r="I2" s="7"/>
      <c r="J2" s="7"/>
      <c r="K2" s="7"/>
      <c r="L2" s="7"/>
      <c r="M2" s="7"/>
      <c r="N2" s="7"/>
      <c r="O2" s="7"/>
      <c r="P2" s="7"/>
      <c r="Q2" s="7"/>
      <c r="R2" s="5" t="s">
        <v>89</v>
      </c>
      <c r="S2" s="180"/>
      <c r="U2" s="6"/>
      <c r="V2" s="6"/>
      <c r="W2" s="6"/>
      <c r="X2" s="6"/>
      <c r="Y2" s="7"/>
      <c r="Z2" s="7"/>
      <c r="AA2" s="7"/>
      <c r="AB2" s="7"/>
      <c r="AC2" s="7"/>
      <c r="AD2" s="7"/>
      <c r="AE2" s="7"/>
      <c r="AF2" s="7"/>
      <c r="AG2" s="7"/>
      <c r="AH2" s="7"/>
      <c r="AI2" s="8" t="s">
        <v>0</v>
      </c>
      <c r="AJ2" s="6"/>
      <c r="AK2" s="209"/>
      <c r="AL2" s="331"/>
      <c r="AM2" s="331"/>
      <c r="AN2" s="209"/>
      <c r="AO2" s="209"/>
      <c r="AP2" s="209"/>
      <c r="AQ2" s="209"/>
      <c r="AR2" s="209"/>
      <c r="AS2" s="209"/>
      <c r="AT2" s="209"/>
      <c r="AU2" s="209"/>
      <c r="AV2" s="209"/>
      <c r="AW2" s="209"/>
      <c r="AX2" s="3"/>
    </row>
    <row r="3" spans="1:51" s="18" customFormat="1" ht="20.25" customHeight="1">
      <c r="A3" s="410" t="s">
        <v>1</v>
      </c>
      <c r="B3" s="411"/>
      <c r="C3" s="11" t="s">
        <v>2</v>
      </c>
      <c r="D3" s="12"/>
      <c r="E3" s="12"/>
      <c r="F3" s="12" t="s">
        <v>90</v>
      </c>
      <c r="G3" s="13"/>
      <c r="H3" s="13"/>
      <c r="I3" s="13"/>
      <c r="J3" s="13"/>
      <c r="K3" s="13"/>
      <c r="L3" s="13"/>
      <c r="M3" s="13"/>
      <c r="N3" s="13"/>
      <c r="O3" s="13"/>
      <c r="P3" s="13"/>
      <c r="Q3" s="13"/>
      <c r="R3" s="410" t="s">
        <v>1</v>
      </c>
      <c r="S3" s="411"/>
      <c r="T3" s="11" t="s">
        <v>2</v>
      </c>
      <c r="U3" s="12"/>
      <c r="V3" s="12"/>
      <c r="W3" s="12" t="s">
        <v>90</v>
      </c>
      <c r="X3" s="13"/>
      <c r="Y3" s="13"/>
      <c r="Z3" s="13"/>
      <c r="AA3" s="13"/>
      <c r="AB3" s="13"/>
      <c r="AC3" s="13"/>
      <c r="AD3" s="13"/>
      <c r="AE3" s="13"/>
      <c r="AF3" s="13"/>
      <c r="AG3" s="13"/>
      <c r="AH3" s="13"/>
      <c r="AI3" s="419" t="s">
        <v>1</v>
      </c>
      <c r="AJ3" s="411"/>
      <c r="AK3" s="16" t="s">
        <v>91</v>
      </c>
      <c r="AL3" s="14" t="s">
        <v>3</v>
      </c>
      <c r="AM3" s="14" t="s">
        <v>4</v>
      </c>
      <c r="AN3" s="15" t="s">
        <v>92</v>
      </c>
      <c r="AO3" s="16" t="s">
        <v>93</v>
      </c>
      <c r="AP3" s="17" t="s">
        <v>5</v>
      </c>
      <c r="AQ3" s="17" t="s">
        <v>94</v>
      </c>
      <c r="AR3" s="17" t="s">
        <v>95</v>
      </c>
      <c r="AS3" s="17" t="s">
        <v>176</v>
      </c>
      <c r="AT3" s="17" t="s">
        <v>177</v>
      </c>
      <c r="AU3" s="17" t="s">
        <v>235</v>
      </c>
      <c r="AV3" s="17" t="s">
        <v>236</v>
      </c>
      <c r="AW3" s="17" t="s">
        <v>237</v>
      </c>
      <c r="AX3" s="17" t="s">
        <v>248</v>
      </c>
      <c r="AY3" s="17" t="s">
        <v>252</v>
      </c>
    </row>
    <row r="4" spans="1:51" s="18" customFormat="1" ht="20.25" customHeight="1">
      <c r="A4" s="412"/>
      <c r="B4" s="413"/>
      <c r="C4" s="19" t="s">
        <v>96</v>
      </c>
      <c r="D4" s="19" t="s">
        <v>97</v>
      </c>
      <c r="E4" s="19" t="s">
        <v>98</v>
      </c>
      <c r="F4" s="19" t="s">
        <v>99</v>
      </c>
      <c r="G4" s="20" t="s">
        <v>93</v>
      </c>
      <c r="H4" s="20" t="s">
        <v>100</v>
      </c>
      <c r="I4" s="20" t="s">
        <v>101</v>
      </c>
      <c r="J4" s="20" t="s">
        <v>6</v>
      </c>
      <c r="K4" s="20" t="s">
        <v>125</v>
      </c>
      <c r="L4" s="20" t="s">
        <v>174</v>
      </c>
      <c r="M4" s="20" t="s">
        <v>232</v>
      </c>
      <c r="N4" s="20" t="s">
        <v>233</v>
      </c>
      <c r="O4" s="20" t="s">
        <v>234</v>
      </c>
      <c r="P4" s="20" t="s">
        <v>247</v>
      </c>
      <c r="Q4" s="20" t="s">
        <v>250</v>
      </c>
      <c r="R4" s="412"/>
      <c r="S4" s="413"/>
      <c r="T4" s="19" t="s">
        <v>96</v>
      </c>
      <c r="U4" s="19" t="s">
        <v>97</v>
      </c>
      <c r="V4" s="19" t="s">
        <v>98</v>
      </c>
      <c r="W4" s="19" t="s">
        <v>99</v>
      </c>
      <c r="X4" s="20" t="s">
        <v>93</v>
      </c>
      <c r="Y4" s="20" t="s">
        <v>100</v>
      </c>
      <c r="Z4" s="20" t="s">
        <v>101</v>
      </c>
      <c r="AA4" s="20" t="s">
        <v>6</v>
      </c>
      <c r="AB4" s="20" t="s">
        <v>125</v>
      </c>
      <c r="AC4" s="20" t="s">
        <v>174</v>
      </c>
      <c r="AD4" s="20" t="s">
        <v>232</v>
      </c>
      <c r="AE4" s="20" t="s">
        <v>233</v>
      </c>
      <c r="AF4" s="20" t="s">
        <v>234</v>
      </c>
      <c r="AG4" s="20" t="s">
        <v>247</v>
      </c>
      <c r="AH4" s="20" t="s">
        <v>249</v>
      </c>
      <c r="AI4" s="420"/>
      <c r="AJ4" s="413"/>
      <c r="AK4" s="21" t="s">
        <v>102</v>
      </c>
      <c r="AL4" s="21" t="s">
        <v>102</v>
      </c>
      <c r="AM4" s="21" t="s">
        <v>102</v>
      </c>
      <c r="AN4" s="21" t="s">
        <v>102</v>
      </c>
      <c r="AO4" s="21" t="s">
        <v>102</v>
      </c>
      <c r="AP4" s="21" t="s">
        <v>102</v>
      </c>
      <c r="AQ4" s="21" t="s">
        <v>103</v>
      </c>
      <c r="AR4" s="21" t="s">
        <v>103</v>
      </c>
      <c r="AS4" s="21" t="s">
        <v>102</v>
      </c>
      <c r="AT4" s="21" t="s">
        <v>103</v>
      </c>
      <c r="AU4" s="21" t="s">
        <v>103</v>
      </c>
      <c r="AV4" s="21" t="s">
        <v>103</v>
      </c>
      <c r="AW4" s="21" t="s">
        <v>103</v>
      </c>
      <c r="AX4" s="21" t="s">
        <v>102</v>
      </c>
      <c r="AY4" s="21" t="s">
        <v>253</v>
      </c>
    </row>
    <row r="5" spans="1:51" s="18" customFormat="1" ht="20.25" customHeight="1">
      <c r="A5" s="414"/>
      <c r="B5" s="415"/>
      <c r="C5" s="22"/>
      <c r="D5" s="22"/>
      <c r="E5" s="22"/>
      <c r="F5" s="22"/>
      <c r="G5" s="23"/>
      <c r="H5" s="23"/>
      <c r="I5" s="23"/>
      <c r="J5" s="23"/>
      <c r="K5" s="23"/>
      <c r="L5" s="23"/>
      <c r="M5" s="23"/>
      <c r="N5" s="23"/>
      <c r="O5" s="23"/>
      <c r="P5" s="23"/>
      <c r="Q5" s="23"/>
      <c r="R5" s="414"/>
      <c r="S5" s="415"/>
      <c r="T5" s="24"/>
      <c r="U5" s="24"/>
      <c r="V5" s="24"/>
      <c r="W5" s="24"/>
      <c r="X5" s="24"/>
      <c r="Y5" s="25"/>
      <c r="Z5" s="25"/>
      <c r="AA5" s="25"/>
      <c r="AB5" s="25"/>
      <c r="AC5" s="25"/>
      <c r="AD5" s="25"/>
      <c r="AE5" s="25"/>
      <c r="AF5" s="25"/>
      <c r="AG5" s="25"/>
      <c r="AH5" s="25"/>
      <c r="AI5" s="421"/>
      <c r="AJ5" s="415"/>
      <c r="AK5" s="26" t="s">
        <v>104</v>
      </c>
      <c r="AL5" s="26" t="s">
        <v>104</v>
      </c>
      <c r="AM5" s="26" t="s">
        <v>104</v>
      </c>
      <c r="AN5" s="26" t="s">
        <v>104</v>
      </c>
      <c r="AO5" s="26" t="s">
        <v>104</v>
      </c>
      <c r="AP5" s="26" t="s">
        <v>104</v>
      </c>
      <c r="AQ5" s="26" t="s">
        <v>105</v>
      </c>
      <c r="AR5" s="26" t="s">
        <v>105</v>
      </c>
      <c r="AS5" s="26" t="s">
        <v>104</v>
      </c>
      <c r="AT5" s="26" t="s">
        <v>105</v>
      </c>
      <c r="AU5" s="26" t="s">
        <v>105</v>
      </c>
      <c r="AV5" s="26" t="s">
        <v>105</v>
      </c>
      <c r="AW5" s="26" t="s">
        <v>105</v>
      </c>
      <c r="AX5" s="26" t="s">
        <v>104</v>
      </c>
      <c r="AY5" s="26" t="s">
        <v>105</v>
      </c>
    </row>
    <row r="6" spans="1:51" s="18" customFormat="1" ht="20.25" customHeight="1">
      <c r="A6" s="416" t="s">
        <v>7</v>
      </c>
      <c r="B6" s="417"/>
      <c r="C6" s="27">
        <f>SUM(C8:C15)</f>
        <v>141</v>
      </c>
      <c r="D6" s="27">
        <f aca="true" t="shared" si="1" ref="D6:J6">SUM(D8:D15)</f>
        <v>145</v>
      </c>
      <c r="E6" s="27">
        <f t="shared" si="1"/>
        <v>157</v>
      </c>
      <c r="F6" s="27">
        <f t="shared" si="1"/>
        <v>182</v>
      </c>
      <c r="G6" s="28">
        <f t="shared" si="1"/>
        <v>184</v>
      </c>
      <c r="H6" s="29">
        <f t="shared" si="1"/>
        <v>183</v>
      </c>
      <c r="I6" s="29">
        <f t="shared" si="1"/>
        <v>184</v>
      </c>
      <c r="J6" s="29">
        <f t="shared" si="1"/>
        <v>187</v>
      </c>
      <c r="K6" s="29">
        <f aca="true" t="shared" si="2" ref="K6:P6">SUM(K8:K15)</f>
        <v>189</v>
      </c>
      <c r="L6" s="29">
        <f t="shared" si="2"/>
        <v>188</v>
      </c>
      <c r="M6" s="29">
        <f t="shared" si="2"/>
        <v>187</v>
      </c>
      <c r="N6" s="29">
        <f t="shared" si="2"/>
        <v>184.3</v>
      </c>
      <c r="O6" s="29">
        <f t="shared" si="2"/>
        <v>185</v>
      </c>
      <c r="P6" s="29">
        <f t="shared" si="2"/>
        <v>187</v>
      </c>
      <c r="Q6" s="29">
        <f>SUM(Q8:Q15)</f>
        <v>186</v>
      </c>
      <c r="R6" s="416" t="s">
        <v>7</v>
      </c>
      <c r="S6" s="417"/>
      <c r="T6" s="30">
        <f aca="true" t="shared" si="3" ref="T6:Z6">C6/AK6*100000</f>
        <v>4.261106074342702</v>
      </c>
      <c r="U6" s="30">
        <f t="shared" si="3"/>
        <v>4.199247031566753</v>
      </c>
      <c r="V6" s="30">
        <f t="shared" si="3"/>
        <v>4.383026242322725</v>
      </c>
      <c r="W6" s="30">
        <f t="shared" si="3"/>
        <v>4.957777172432579</v>
      </c>
      <c r="X6" s="30">
        <f t="shared" si="3"/>
        <v>4.922418405564473</v>
      </c>
      <c r="Y6" s="30">
        <f t="shared" si="3"/>
        <v>4.8574704046007415</v>
      </c>
      <c r="Z6" s="30">
        <f t="shared" si="3"/>
        <v>4.851041392037965</v>
      </c>
      <c r="AA6" s="30">
        <f aca="true" t="shared" si="4" ref="AA6:AH6">IF(AR6="","",(J6/AR6*100000))</f>
        <v>4.927536231884058</v>
      </c>
      <c r="AB6" s="30">
        <f t="shared" si="4"/>
        <v>4.98368173839257</v>
      </c>
      <c r="AC6" s="30">
        <f t="shared" si="4"/>
        <v>4.951277324203319</v>
      </c>
      <c r="AD6" s="30">
        <f t="shared" si="4"/>
        <v>4.919757958431991</v>
      </c>
      <c r="AE6" s="30">
        <f t="shared" si="4"/>
        <v>4.85</v>
      </c>
      <c r="AF6" s="30">
        <f t="shared" si="4"/>
        <v>4.878691983122363</v>
      </c>
      <c r="AG6" s="30">
        <f t="shared" si="4"/>
        <v>4.9667902343873465</v>
      </c>
      <c r="AH6" s="30">
        <f t="shared" si="4"/>
        <v>4.961323019471859</v>
      </c>
      <c r="AI6" s="402" t="s">
        <v>7</v>
      </c>
      <c r="AJ6" s="417"/>
      <c r="AK6" s="76">
        <v>3309000</v>
      </c>
      <c r="AL6" s="31">
        <v>3453000</v>
      </c>
      <c r="AM6" s="31">
        <v>3582000</v>
      </c>
      <c r="AN6" s="31">
        <v>3671000</v>
      </c>
      <c r="AO6" s="31">
        <v>3738000</v>
      </c>
      <c r="AP6" s="31">
        <v>3767393</v>
      </c>
      <c r="AQ6" s="31">
        <v>3793000</v>
      </c>
      <c r="AR6" s="32">
        <v>3795000</v>
      </c>
      <c r="AS6" s="211">
        <v>3792377</v>
      </c>
      <c r="AT6" s="211">
        <v>3797000</v>
      </c>
      <c r="AU6" s="211">
        <v>3801000</v>
      </c>
      <c r="AV6" s="211">
        <v>3800000</v>
      </c>
      <c r="AW6" s="211">
        <v>3792000</v>
      </c>
      <c r="AX6" s="211">
        <f>SUM(AX8:AX15)</f>
        <v>3765007</v>
      </c>
      <c r="AY6" s="211">
        <v>3749000</v>
      </c>
    </row>
    <row r="7" spans="1:51" s="18" customFormat="1" ht="20.25" customHeight="1">
      <c r="A7" s="404"/>
      <c r="B7" s="405"/>
      <c r="C7" s="35"/>
      <c r="D7" s="35"/>
      <c r="E7" s="35"/>
      <c r="F7" s="35"/>
      <c r="G7" s="28"/>
      <c r="H7" s="28"/>
      <c r="I7" s="28"/>
      <c r="J7" s="28"/>
      <c r="K7" s="28"/>
      <c r="L7" s="28"/>
      <c r="M7" s="28"/>
      <c r="N7" s="28"/>
      <c r="O7" s="28"/>
      <c r="P7" s="28"/>
      <c r="Q7" s="28"/>
      <c r="R7" s="404"/>
      <c r="S7" s="405"/>
      <c r="T7" s="36"/>
      <c r="U7" s="36"/>
      <c r="V7" s="36"/>
      <c r="W7" s="36"/>
      <c r="X7" s="36"/>
      <c r="Y7" s="36"/>
      <c r="Z7" s="36"/>
      <c r="AA7" s="36"/>
      <c r="AB7" s="36"/>
      <c r="AC7" s="36"/>
      <c r="AD7" s="36"/>
      <c r="AE7" s="36"/>
      <c r="AF7" s="36"/>
      <c r="AG7" s="36"/>
      <c r="AH7" s="36"/>
      <c r="AI7" s="418"/>
      <c r="AJ7" s="405"/>
      <c r="AK7" s="37"/>
      <c r="AL7" s="37"/>
      <c r="AM7" s="37"/>
      <c r="AN7" s="37"/>
      <c r="AO7" s="38"/>
      <c r="AP7" s="38"/>
      <c r="AQ7" s="37"/>
      <c r="AR7" s="39"/>
      <c r="AS7" s="205"/>
      <c r="AT7" s="205"/>
      <c r="AU7" s="205"/>
      <c r="AV7" s="205"/>
      <c r="AW7" s="205"/>
      <c r="AX7" s="205"/>
      <c r="AY7" s="205"/>
    </row>
    <row r="8" spans="1:51" s="18" customFormat="1" ht="20.25" customHeight="1">
      <c r="A8" s="404" t="s">
        <v>137</v>
      </c>
      <c r="B8" s="405"/>
      <c r="C8" s="27">
        <f>SUM(C17)</f>
        <v>10</v>
      </c>
      <c r="D8" s="27">
        <f aca="true" t="shared" si="5" ref="D8:K8">SUM(D17)</f>
        <v>8</v>
      </c>
      <c r="E8" s="27">
        <f t="shared" si="5"/>
        <v>8</v>
      </c>
      <c r="F8" s="27">
        <f t="shared" si="5"/>
        <v>10</v>
      </c>
      <c r="G8" s="27">
        <f t="shared" si="5"/>
        <v>10</v>
      </c>
      <c r="H8" s="27">
        <f t="shared" si="5"/>
        <v>10</v>
      </c>
      <c r="I8" s="27">
        <f t="shared" si="5"/>
        <v>10</v>
      </c>
      <c r="J8" s="27">
        <f t="shared" si="5"/>
        <v>10</v>
      </c>
      <c r="K8" s="27">
        <f t="shared" si="5"/>
        <v>10</v>
      </c>
      <c r="L8" s="43">
        <f aca="true" t="shared" si="6" ref="L8:Q8">SUM(L17)</f>
        <v>10</v>
      </c>
      <c r="M8" s="43">
        <f t="shared" si="6"/>
        <v>10</v>
      </c>
      <c r="N8" s="43">
        <f t="shared" si="6"/>
        <v>10</v>
      </c>
      <c r="O8" s="43">
        <f t="shared" si="6"/>
        <v>10</v>
      </c>
      <c r="P8" s="43">
        <f t="shared" si="6"/>
        <v>10</v>
      </c>
      <c r="Q8" s="43">
        <f t="shared" si="6"/>
        <v>9</v>
      </c>
      <c r="R8" s="404" t="s">
        <v>137</v>
      </c>
      <c r="S8" s="405"/>
      <c r="T8" s="36">
        <f aca="true" t="shared" si="7" ref="T8:Z15">C8/AK8*100000</f>
        <v>10.405502429684818</v>
      </c>
      <c r="U8" s="36">
        <f t="shared" si="7"/>
        <v>8.541806805684573</v>
      </c>
      <c r="V8" s="36">
        <f t="shared" si="7"/>
        <v>8.763665841421467</v>
      </c>
      <c r="W8" s="36">
        <f t="shared" si="7"/>
        <v>11.225864391558149</v>
      </c>
      <c r="X8" s="36">
        <f t="shared" si="7"/>
        <v>11.57019056103854</v>
      </c>
      <c r="Y8" s="36">
        <f t="shared" si="7"/>
        <v>12.136364188016554</v>
      </c>
      <c r="Z8" s="36">
        <f t="shared" si="7"/>
        <v>12.430698853889565</v>
      </c>
      <c r="AA8" s="36">
        <f aca="true" t="shared" si="8" ref="AA8:AA65">IF(AR8="","",(J8/AR8*100000))</f>
        <v>12.565023999195837</v>
      </c>
      <c r="AB8" s="36">
        <f aca="true" t="shared" si="9" ref="AB8:AB65">IF(AS8="","",(K8/AS8*100000))</f>
        <v>12.738204422704577</v>
      </c>
      <c r="AC8" s="36">
        <f aca="true" t="shared" si="10" ref="AC8:AC65">IF(AT8="","",(L8/AT8*100000))</f>
        <v>12.91055567031605</v>
      </c>
      <c r="AD8" s="36">
        <f aca="true" t="shared" si="11" ref="AD8:AD65">IF(AU8="","",(M8/AU8*100000))</f>
        <v>13.089861901956933</v>
      </c>
      <c r="AE8" s="36">
        <f aca="true" t="shared" si="12" ref="AE8:AE65">IF(AV8="","",(N8/AV8*100000))</f>
        <v>13.286917700831761</v>
      </c>
      <c r="AF8" s="36">
        <f aca="true" t="shared" si="13" ref="AF8:AF15">IF(AW8="","",(O8/AW8*100000))</f>
        <v>13.42263862230037</v>
      </c>
      <c r="AG8" s="36">
        <f aca="true" t="shared" si="14" ref="AG8:AG69">IF(AX8="","",(P8/AX8*100000))</f>
        <v>13.56612809138144</v>
      </c>
      <c r="AH8" s="36">
        <f aca="true" t="shared" si="15" ref="AH8:AH15">IF(AY8="","",(Q8/AY8*100000))</f>
        <v>12.428364289166607</v>
      </c>
      <c r="AI8" s="418" t="s">
        <v>137</v>
      </c>
      <c r="AJ8" s="405"/>
      <c r="AK8" s="40">
        <f>AK17</f>
        <v>96103</v>
      </c>
      <c r="AL8" s="40">
        <f aca="true" t="shared" si="16" ref="AL8:AT8">AL17</f>
        <v>93657</v>
      </c>
      <c r="AM8" s="40">
        <f t="shared" si="16"/>
        <v>91286</v>
      </c>
      <c r="AN8" s="40">
        <f t="shared" si="16"/>
        <v>89080</v>
      </c>
      <c r="AO8" s="40">
        <f t="shared" si="16"/>
        <v>86429</v>
      </c>
      <c r="AP8" s="40">
        <f t="shared" si="16"/>
        <v>82397</v>
      </c>
      <c r="AQ8" s="40">
        <f t="shared" si="16"/>
        <v>80446</v>
      </c>
      <c r="AR8" s="41">
        <f t="shared" si="16"/>
        <v>79586</v>
      </c>
      <c r="AS8" s="41">
        <f t="shared" si="16"/>
        <v>78504</v>
      </c>
      <c r="AT8" s="41">
        <f t="shared" si="16"/>
        <v>77456</v>
      </c>
      <c r="AU8" s="41">
        <f>AU17</f>
        <v>76395</v>
      </c>
      <c r="AV8" s="41">
        <f>AV17</f>
        <v>75262</v>
      </c>
      <c r="AW8" s="41">
        <f>AW17</f>
        <v>74501</v>
      </c>
      <c r="AX8" s="355">
        <f>AX17</f>
        <v>73713</v>
      </c>
      <c r="AY8" s="355">
        <f>AY17</f>
        <v>72415</v>
      </c>
    </row>
    <row r="9" spans="1:51" s="18" customFormat="1" ht="20.25" customHeight="1">
      <c r="A9" s="404" t="s">
        <v>8</v>
      </c>
      <c r="B9" s="405"/>
      <c r="C9" s="27">
        <f>SUM(C25)</f>
        <v>8</v>
      </c>
      <c r="D9" s="27">
        <f aca="true" t="shared" si="17" ref="D9:K9">SUM(D25)</f>
        <v>7</v>
      </c>
      <c r="E9" s="27">
        <f t="shared" si="17"/>
        <v>8</v>
      </c>
      <c r="F9" s="27">
        <f t="shared" si="17"/>
        <v>9</v>
      </c>
      <c r="G9" s="27">
        <f t="shared" si="17"/>
        <v>9</v>
      </c>
      <c r="H9" s="27">
        <f t="shared" si="17"/>
        <v>9</v>
      </c>
      <c r="I9" s="27">
        <f t="shared" si="17"/>
        <v>9</v>
      </c>
      <c r="J9" s="27">
        <f t="shared" si="17"/>
        <v>9</v>
      </c>
      <c r="K9" s="27">
        <f t="shared" si="17"/>
        <v>9</v>
      </c>
      <c r="L9" s="43">
        <f aca="true" t="shared" si="18" ref="L9:Q9">SUM(L25)</f>
        <v>9</v>
      </c>
      <c r="M9" s="43">
        <f t="shared" si="18"/>
        <v>9</v>
      </c>
      <c r="N9" s="43">
        <f t="shared" si="18"/>
        <v>8</v>
      </c>
      <c r="O9" s="43">
        <f t="shared" si="18"/>
        <v>8</v>
      </c>
      <c r="P9" s="43">
        <f t="shared" si="18"/>
        <v>8</v>
      </c>
      <c r="Q9" s="43">
        <f t="shared" si="18"/>
        <v>8</v>
      </c>
      <c r="R9" s="404" t="s">
        <v>8</v>
      </c>
      <c r="S9" s="405"/>
      <c r="T9" s="36">
        <f t="shared" si="7"/>
        <v>6.694056514572124</v>
      </c>
      <c r="U9" s="36">
        <f t="shared" si="7"/>
        <v>5.846976277981958</v>
      </c>
      <c r="V9" s="36">
        <f t="shared" si="7"/>
        <v>6.690585509864431</v>
      </c>
      <c r="W9" s="36">
        <f t="shared" si="7"/>
        <v>7.5940395227568045</v>
      </c>
      <c r="X9" s="36">
        <f t="shared" si="7"/>
        <v>7.633782030077101</v>
      </c>
      <c r="Y9" s="36">
        <f t="shared" si="7"/>
        <v>7.849567401618755</v>
      </c>
      <c r="Z9" s="36">
        <f t="shared" si="7"/>
        <v>7.907430348717678</v>
      </c>
      <c r="AA9" s="36">
        <f t="shared" si="8"/>
        <v>7.915079986280528</v>
      </c>
      <c r="AB9" s="36">
        <f t="shared" si="9"/>
        <v>7.919537499010058</v>
      </c>
      <c r="AC9" s="36">
        <f t="shared" si="10"/>
        <v>7.937837909349891</v>
      </c>
      <c r="AD9" s="36">
        <f t="shared" si="11"/>
        <v>7.98629906027881</v>
      </c>
      <c r="AE9" s="36">
        <f t="shared" si="12"/>
        <v>7.145217616534034</v>
      </c>
      <c r="AF9" s="36">
        <f t="shared" si="13"/>
        <v>7.194568101083682</v>
      </c>
      <c r="AG9" s="36">
        <f t="shared" si="14"/>
        <v>7.204091924212952</v>
      </c>
      <c r="AH9" s="36">
        <f t="shared" si="15"/>
        <v>7.264076418083918</v>
      </c>
      <c r="AI9" s="418" t="s">
        <v>8</v>
      </c>
      <c r="AJ9" s="405"/>
      <c r="AK9" s="40">
        <f>AK25</f>
        <v>119509</v>
      </c>
      <c r="AL9" s="40">
        <f aca="true" t="shared" si="19" ref="AL9:AT9">AL25</f>
        <v>119720</v>
      </c>
      <c r="AM9" s="40">
        <f t="shared" si="19"/>
        <v>119571</v>
      </c>
      <c r="AN9" s="40">
        <f t="shared" si="19"/>
        <v>118514</v>
      </c>
      <c r="AO9" s="40">
        <f t="shared" si="19"/>
        <v>117897</v>
      </c>
      <c r="AP9" s="40">
        <f t="shared" si="19"/>
        <v>114656</v>
      </c>
      <c r="AQ9" s="40">
        <f t="shared" si="19"/>
        <v>113817</v>
      </c>
      <c r="AR9" s="41">
        <f t="shared" si="19"/>
        <v>113707</v>
      </c>
      <c r="AS9" s="41">
        <f t="shared" si="19"/>
        <v>113643</v>
      </c>
      <c r="AT9" s="41">
        <f t="shared" si="19"/>
        <v>113381</v>
      </c>
      <c r="AU9" s="41">
        <f>AU25</f>
        <v>112693</v>
      </c>
      <c r="AV9" s="41">
        <f>AV25</f>
        <v>111963</v>
      </c>
      <c r="AW9" s="41">
        <f>AW25</f>
        <v>111195</v>
      </c>
      <c r="AX9" s="355">
        <f>AX25</f>
        <v>111048</v>
      </c>
      <c r="AY9" s="355">
        <f>AY25</f>
        <v>110131</v>
      </c>
    </row>
    <row r="10" spans="1:51" s="18" customFormat="1" ht="20.25" customHeight="1">
      <c r="A10" s="404" t="s">
        <v>9</v>
      </c>
      <c r="B10" s="405"/>
      <c r="C10" s="27">
        <f>C29+C39</f>
        <v>40</v>
      </c>
      <c r="D10" s="27">
        <f aca="true" t="shared" si="20" ref="D10:K10">D29+D39</f>
        <v>42</v>
      </c>
      <c r="E10" s="27">
        <f t="shared" si="20"/>
        <v>50</v>
      </c>
      <c r="F10" s="27">
        <f t="shared" si="20"/>
        <v>55</v>
      </c>
      <c r="G10" s="27">
        <f t="shared" si="20"/>
        <v>52</v>
      </c>
      <c r="H10" s="27">
        <f t="shared" si="20"/>
        <v>52</v>
      </c>
      <c r="I10" s="27">
        <f t="shared" si="20"/>
        <v>52</v>
      </c>
      <c r="J10" s="27">
        <f t="shared" si="20"/>
        <v>53</v>
      </c>
      <c r="K10" s="27">
        <f t="shared" si="20"/>
        <v>52</v>
      </c>
      <c r="L10" s="43">
        <f aca="true" t="shared" si="21" ref="L10:Q10">L29+L39</f>
        <v>51</v>
      </c>
      <c r="M10" s="43">
        <f t="shared" si="21"/>
        <v>50</v>
      </c>
      <c r="N10" s="43">
        <f t="shared" si="21"/>
        <v>48.3</v>
      </c>
      <c r="O10" s="43">
        <f t="shared" si="21"/>
        <v>49</v>
      </c>
      <c r="P10" s="43">
        <f t="shared" si="21"/>
        <v>49</v>
      </c>
      <c r="Q10" s="43">
        <f t="shared" si="21"/>
        <v>49</v>
      </c>
      <c r="R10" s="404" t="s">
        <v>9</v>
      </c>
      <c r="S10" s="405"/>
      <c r="T10" s="36">
        <f t="shared" si="7"/>
        <v>6.902442601875739</v>
      </c>
      <c r="U10" s="36">
        <f t="shared" si="7"/>
        <v>6.915185252873507</v>
      </c>
      <c r="V10" s="36">
        <f t="shared" si="7"/>
        <v>7.867832994229731</v>
      </c>
      <c r="W10" s="36">
        <f t="shared" si="7"/>
        <v>8.368735620990615</v>
      </c>
      <c r="X10" s="36">
        <f t="shared" si="7"/>
        <v>7.766677072022487</v>
      </c>
      <c r="Y10" s="36">
        <f t="shared" si="7"/>
        <v>7.717183050097875</v>
      </c>
      <c r="Z10" s="36">
        <f t="shared" si="7"/>
        <v>7.656223773752697</v>
      </c>
      <c r="AA10" s="36">
        <f t="shared" si="8"/>
        <v>7.795860251114955</v>
      </c>
      <c r="AB10" s="36">
        <f t="shared" si="9"/>
        <v>7.682307055903558</v>
      </c>
      <c r="AC10" s="36">
        <f t="shared" si="10"/>
        <v>7.527419733352225</v>
      </c>
      <c r="AD10" s="36">
        <f t="shared" si="11"/>
        <v>7.376633186587511</v>
      </c>
      <c r="AE10" s="36">
        <f t="shared" si="12"/>
        <v>7.129572225666459</v>
      </c>
      <c r="AF10" s="36">
        <f t="shared" si="13"/>
        <v>7.247941732465159</v>
      </c>
      <c r="AG10" s="36">
        <f t="shared" si="14"/>
        <v>7.275923819592727</v>
      </c>
      <c r="AH10" s="36">
        <f t="shared" si="15"/>
        <v>7.301695632542912</v>
      </c>
      <c r="AI10" s="418" t="s">
        <v>9</v>
      </c>
      <c r="AJ10" s="405"/>
      <c r="AK10" s="40">
        <f>AK29+AK39</f>
        <v>579505</v>
      </c>
      <c r="AL10" s="40">
        <f aca="true" t="shared" si="22" ref="AL10:AT10">AL29+AL39</f>
        <v>607359</v>
      </c>
      <c r="AM10" s="40">
        <f t="shared" si="22"/>
        <v>635499</v>
      </c>
      <c r="AN10" s="40">
        <f t="shared" si="22"/>
        <v>657208</v>
      </c>
      <c r="AO10" s="40">
        <f t="shared" si="22"/>
        <v>669527</v>
      </c>
      <c r="AP10" s="40">
        <f t="shared" si="22"/>
        <v>673821</v>
      </c>
      <c r="AQ10" s="40">
        <f t="shared" si="22"/>
        <v>679186</v>
      </c>
      <c r="AR10" s="41">
        <f t="shared" si="22"/>
        <v>679848</v>
      </c>
      <c r="AS10" s="40">
        <f t="shared" si="22"/>
        <v>676880</v>
      </c>
      <c r="AT10" s="41">
        <f t="shared" si="22"/>
        <v>677523</v>
      </c>
      <c r="AU10" s="41">
        <f>AU29+AU39</f>
        <v>677816</v>
      </c>
      <c r="AV10" s="41">
        <f>AV29+AV39</f>
        <v>677460</v>
      </c>
      <c r="AW10" s="41">
        <f>AW29+AW39</f>
        <v>676054</v>
      </c>
      <c r="AX10" s="355">
        <f>AX29+AX39</f>
        <v>673454</v>
      </c>
      <c r="AY10" s="355">
        <f>AY29+AY39</f>
        <v>671077</v>
      </c>
    </row>
    <row r="11" spans="1:51" s="18" customFormat="1" ht="20.25" customHeight="1">
      <c r="A11" s="404" t="s">
        <v>10</v>
      </c>
      <c r="B11" s="405"/>
      <c r="C11" s="27">
        <f>SUM(C43)</f>
        <v>13</v>
      </c>
      <c r="D11" s="27">
        <f aca="true" t="shared" si="23" ref="D11:K11">SUM(D43)</f>
        <v>14</v>
      </c>
      <c r="E11" s="27">
        <f t="shared" si="23"/>
        <v>16</v>
      </c>
      <c r="F11" s="27">
        <f t="shared" si="23"/>
        <v>19</v>
      </c>
      <c r="G11" s="27">
        <f t="shared" si="23"/>
        <v>19</v>
      </c>
      <c r="H11" s="27">
        <f t="shared" si="23"/>
        <v>19</v>
      </c>
      <c r="I11" s="27">
        <f t="shared" si="23"/>
        <v>18</v>
      </c>
      <c r="J11" s="27">
        <f t="shared" si="23"/>
        <v>19</v>
      </c>
      <c r="K11" s="27">
        <f t="shared" si="23"/>
        <v>19</v>
      </c>
      <c r="L11" s="43">
        <f aca="true" t="shared" si="24" ref="L11:Q11">SUM(L43)</f>
        <v>19</v>
      </c>
      <c r="M11" s="43">
        <f t="shared" si="24"/>
        <v>19</v>
      </c>
      <c r="N11" s="43">
        <f t="shared" si="24"/>
        <v>19</v>
      </c>
      <c r="O11" s="43">
        <f t="shared" si="24"/>
        <v>19</v>
      </c>
      <c r="P11" s="43">
        <f t="shared" si="24"/>
        <v>19</v>
      </c>
      <c r="Q11" s="43">
        <f t="shared" si="24"/>
        <v>19</v>
      </c>
      <c r="R11" s="404" t="s">
        <v>10</v>
      </c>
      <c r="S11" s="405"/>
      <c r="T11" s="36">
        <f t="shared" si="7"/>
        <v>3.9872775175823603</v>
      </c>
      <c r="U11" s="36">
        <f t="shared" si="7"/>
        <v>4.109162846123591</v>
      </c>
      <c r="V11" s="36">
        <f t="shared" si="7"/>
        <v>4.521958347111175</v>
      </c>
      <c r="W11" s="36">
        <f t="shared" si="7"/>
        <v>5.17819815056565</v>
      </c>
      <c r="X11" s="36">
        <f t="shared" si="7"/>
        <v>5.040001697684782</v>
      </c>
      <c r="Y11" s="36">
        <f t="shared" si="7"/>
        <v>4.974720564709332</v>
      </c>
      <c r="Z11" s="36">
        <f t="shared" si="7"/>
        <v>4.660845788149023</v>
      </c>
      <c r="AA11" s="36">
        <f t="shared" si="8"/>
        <v>4.912073877591119</v>
      </c>
      <c r="AB11" s="36">
        <f t="shared" si="9"/>
        <v>4.937976417264205</v>
      </c>
      <c r="AC11" s="36">
        <f t="shared" si="10"/>
        <v>4.941868026113871</v>
      </c>
      <c r="AD11" s="36">
        <f t="shared" si="11"/>
        <v>4.93864384839923</v>
      </c>
      <c r="AE11" s="36">
        <f t="shared" si="12"/>
        <v>4.929265046581555</v>
      </c>
      <c r="AF11" s="36">
        <f t="shared" si="13"/>
        <v>4.925444326925071</v>
      </c>
      <c r="AG11" s="36">
        <f t="shared" si="14"/>
        <v>4.921922762079435</v>
      </c>
      <c r="AH11" s="36">
        <f t="shared" si="15"/>
        <v>4.921693269713972</v>
      </c>
      <c r="AI11" s="418" t="s">
        <v>10</v>
      </c>
      <c r="AJ11" s="405"/>
      <c r="AK11" s="40">
        <f>AK43</f>
        <v>326037</v>
      </c>
      <c r="AL11" s="40">
        <f aca="true" t="shared" si="25" ref="AL11:AT11">AL43</f>
        <v>340702</v>
      </c>
      <c r="AM11" s="40">
        <f t="shared" si="25"/>
        <v>353829</v>
      </c>
      <c r="AN11" s="40">
        <f t="shared" si="25"/>
        <v>366923</v>
      </c>
      <c r="AO11" s="40">
        <f>AO43</f>
        <v>376984</v>
      </c>
      <c r="AP11" s="40">
        <f t="shared" si="25"/>
        <v>381931</v>
      </c>
      <c r="AQ11" s="40">
        <f t="shared" si="25"/>
        <v>386196</v>
      </c>
      <c r="AR11" s="41">
        <f t="shared" si="25"/>
        <v>386802</v>
      </c>
      <c r="AS11" s="40">
        <f t="shared" si="25"/>
        <v>384773</v>
      </c>
      <c r="AT11" s="41">
        <f t="shared" si="25"/>
        <v>384470</v>
      </c>
      <c r="AU11" s="41">
        <f>AU43</f>
        <v>384721</v>
      </c>
      <c r="AV11" s="41">
        <f>AV43</f>
        <v>385453</v>
      </c>
      <c r="AW11" s="41">
        <f>AW43</f>
        <v>385752</v>
      </c>
      <c r="AX11" s="355">
        <f>AX43</f>
        <v>386028</v>
      </c>
      <c r="AY11" s="355">
        <f>AY43</f>
        <v>386046</v>
      </c>
    </row>
    <row r="12" spans="1:51" s="18" customFormat="1" ht="20.25" customHeight="1">
      <c r="A12" s="404" t="s">
        <v>132</v>
      </c>
      <c r="B12" s="405"/>
      <c r="C12" s="27">
        <f>SUM(C47)</f>
        <v>28</v>
      </c>
      <c r="D12" s="27">
        <f aca="true" t="shared" si="26" ref="D12:O12">SUM(D47)</f>
        <v>28</v>
      </c>
      <c r="E12" s="27">
        <f t="shared" si="26"/>
        <v>24</v>
      </c>
      <c r="F12" s="27">
        <f t="shared" si="26"/>
        <v>24</v>
      </c>
      <c r="G12" s="27">
        <f t="shared" si="26"/>
        <v>27</v>
      </c>
      <c r="H12" s="27">
        <f t="shared" si="26"/>
        <v>26</v>
      </c>
      <c r="I12" s="27">
        <f t="shared" si="26"/>
        <v>26</v>
      </c>
      <c r="J12" s="27">
        <f t="shared" si="26"/>
        <v>26</v>
      </c>
      <c r="K12" s="27">
        <f t="shared" si="26"/>
        <v>28</v>
      </c>
      <c r="L12" s="43">
        <f t="shared" si="26"/>
        <v>28</v>
      </c>
      <c r="M12" s="43">
        <f t="shared" si="26"/>
        <v>28</v>
      </c>
      <c r="N12" s="43">
        <f t="shared" si="26"/>
        <v>28</v>
      </c>
      <c r="O12" s="43">
        <f t="shared" si="26"/>
        <v>28</v>
      </c>
      <c r="P12" s="43">
        <f>SUM(P47)</f>
        <v>28</v>
      </c>
      <c r="Q12" s="43">
        <f>SUM(Q47)</f>
        <v>28</v>
      </c>
      <c r="R12" s="404" t="s">
        <v>132</v>
      </c>
      <c r="S12" s="405"/>
      <c r="T12" s="36">
        <f t="shared" si="7"/>
        <v>3.8958202023322053</v>
      </c>
      <c r="U12" s="36">
        <f t="shared" si="7"/>
        <v>3.934651066712009</v>
      </c>
      <c r="V12" s="36">
        <f t="shared" si="7"/>
        <v>3.324675324675325</v>
      </c>
      <c r="W12" s="36">
        <f t="shared" si="7"/>
        <v>3.3121173814399985</v>
      </c>
      <c r="X12" s="36">
        <f t="shared" si="7"/>
        <v>3.726018928176155</v>
      </c>
      <c r="Y12" s="36">
        <f t="shared" si="7"/>
        <v>3.628619198745056</v>
      </c>
      <c r="Z12" s="36">
        <f t="shared" si="7"/>
        <v>3.6430587120946742</v>
      </c>
      <c r="AA12" s="36">
        <f t="shared" si="8"/>
        <v>3.5853315811174373</v>
      </c>
      <c r="AB12" s="36">
        <f>IF(AS12="","",(K12/AS12*100000))</f>
        <v>3.8710230422646594</v>
      </c>
      <c r="AC12" s="36">
        <f t="shared" si="10"/>
        <v>3.88016928624286</v>
      </c>
      <c r="AD12" s="36">
        <f t="shared" si="11"/>
        <v>3.888813273075246</v>
      </c>
      <c r="AE12" s="36">
        <f t="shared" si="12"/>
        <v>3.8956088140931997</v>
      </c>
      <c r="AF12" s="36">
        <f t="shared" si="13"/>
        <v>3.9040822757453313</v>
      </c>
      <c r="AG12" s="36">
        <f t="shared" si="14"/>
        <v>3.9095388559293043</v>
      </c>
      <c r="AH12" s="36">
        <f t="shared" si="15"/>
        <v>3.9160839160839163</v>
      </c>
      <c r="AI12" s="418" t="s">
        <v>106</v>
      </c>
      <c r="AJ12" s="405"/>
      <c r="AK12" s="40">
        <f>AK47</f>
        <v>718719</v>
      </c>
      <c r="AL12" s="40">
        <f aca="true" t="shared" si="27" ref="AL12:AW12">AL47</f>
        <v>711626</v>
      </c>
      <c r="AM12" s="40">
        <f t="shared" si="27"/>
        <v>721875</v>
      </c>
      <c r="AN12" s="40">
        <f t="shared" si="27"/>
        <v>724612</v>
      </c>
      <c r="AO12" s="40">
        <f t="shared" si="27"/>
        <v>724634</v>
      </c>
      <c r="AP12" s="40">
        <f t="shared" si="27"/>
        <v>716526</v>
      </c>
      <c r="AQ12" s="40">
        <f t="shared" si="27"/>
        <v>713686</v>
      </c>
      <c r="AR12" s="41">
        <f t="shared" si="27"/>
        <v>725177</v>
      </c>
      <c r="AS12" s="40">
        <f t="shared" si="27"/>
        <v>723323</v>
      </c>
      <c r="AT12" s="41">
        <f t="shared" si="27"/>
        <v>721618</v>
      </c>
      <c r="AU12" s="41">
        <f t="shared" si="27"/>
        <v>720014</v>
      </c>
      <c r="AV12" s="41">
        <f t="shared" si="27"/>
        <v>718758</v>
      </c>
      <c r="AW12" s="41">
        <f t="shared" si="27"/>
        <v>717198</v>
      </c>
      <c r="AX12" s="355">
        <f>AX47</f>
        <v>716197</v>
      </c>
      <c r="AY12" s="355">
        <f>AY47</f>
        <v>715000</v>
      </c>
    </row>
    <row r="13" spans="1:51" s="18" customFormat="1" ht="20.25" customHeight="1">
      <c r="A13" s="404" t="s">
        <v>11</v>
      </c>
      <c r="B13" s="405"/>
      <c r="C13" s="27">
        <f>SUM(C53)</f>
        <v>8</v>
      </c>
      <c r="D13" s="27">
        <f aca="true" t="shared" si="28" ref="D13:O13">SUM(D53)</f>
        <v>9</v>
      </c>
      <c r="E13" s="27">
        <f t="shared" si="28"/>
        <v>10</v>
      </c>
      <c r="F13" s="27">
        <f t="shared" si="28"/>
        <v>13</v>
      </c>
      <c r="G13" s="27">
        <f t="shared" si="28"/>
        <v>13</v>
      </c>
      <c r="H13" s="27">
        <f t="shared" si="28"/>
        <v>12</v>
      </c>
      <c r="I13" s="27">
        <f t="shared" si="28"/>
        <v>12</v>
      </c>
      <c r="J13" s="27">
        <f t="shared" si="28"/>
        <v>13</v>
      </c>
      <c r="K13" s="27">
        <f t="shared" si="28"/>
        <v>13</v>
      </c>
      <c r="L13" s="43">
        <f t="shared" si="28"/>
        <v>13</v>
      </c>
      <c r="M13" s="43">
        <f t="shared" si="28"/>
        <v>13</v>
      </c>
      <c r="N13" s="43">
        <f t="shared" si="28"/>
        <v>13</v>
      </c>
      <c r="O13" s="43">
        <f t="shared" si="28"/>
        <v>13</v>
      </c>
      <c r="P13" s="43">
        <f>SUM(P53)</f>
        <v>13</v>
      </c>
      <c r="Q13" s="43">
        <f>SUM(Q53)</f>
        <v>13</v>
      </c>
      <c r="R13" s="404" t="s">
        <v>11</v>
      </c>
      <c r="S13" s="405"/>
      <c r="T13" s="36">
        <f t="shared" si="7"/>
        <v>2.0279964915660695</v>
      </c>
      <c r="U13" s="36">
        <f t="shared" si="7"/>
        <v>2.1301926404211153</v>
      </c>
      <c r="V13" s="36">
        <f t="shared" si="7"/>
        <v>2.260086199687656</v>
      </c>
      <c r="W13" s="36">
        <f t="shared" si="7"/>
        <v>2.837901262866062</v>
      </c>
      <c r="X13" s="36">
        <f t="shared" si="7"/>
        <v>2.764839745634743</v>
      </c>
      <c r="Y13" s="36">
        <f t="shared" si="7"/>
        <v>2.5282905174357233</v>
      </c>
      <c r="Z13" s="36">
        <f t="shared" si="7"/>
        <v>2.5166360126419014</v>
      </c>
      <c r="AA13" s="36">
        <f t="shared" si="8"/>
        <v>2.7226328278311716</v>
      </c>
      <c r="AB13" s="36">
        <f t="shared" si="9"/>
        <v>2.734343778526567</v>
      </c>
      <c r="AC13" s="36">
        <f t="shared" si="10"/>
        <v>2.740956425118125</v>
      </c>
      <c r="AD13" s="36">
        <f t="shared" si="11"/>
        <v>2.742413534865569</v>
      </c>
      <c r="AE13" s="36">
        <f t="shared" si="12"/>
        <v>2.7416500937433437</v>
      </c>
      <c r="AF13" s="36">
        <f t="shared" si="13"/>
        <v>2.746097900502536</v>
      </c>
      <c r="AG13" s="36">
        <f t="shared" si="14"/>
        <v>2.7508337142180013</v>
      </c>
      <c r="AH13" s="36">
        <f t="shared" si="15"/>
        <v>2.7601318069096714</v>
      </c>
      <c r="AI13" s="418" t="s">
        <v>11</v>
      </c>
      <c r="AJ13" s="405"/>
      <c r="AK13" s="40">
        <f>AK53</f>
        <v>394478</v>
      </c>
      <c r="AL13" s="40">
        <f aca="true" t="shared" si="29" ref="AL13:AW13">AL53</f>
        <v>422497</v>
      </c>
      <c r="AM13" s="40">
        <f t="shared" si="29"/>
        <v>442461</v>
      </c>
      <c r="AN13" s="40">
        <f t="shared" si="29"/>
        <v>458085</v>
      </c>
      <c r="AO13" s="40">
        <f t="shared" si="29"/>
        <v>470190</v>
      </c>
      <c r="AP13" s="40">
        <f t="shared" si="29"/>
        <v>474629</v>
      </c>
      <c r="AQ13" s="40">
        <f t="shared" si="29"/>
        <v>476827</v>
      </c>
      <c r="AR13" s="41">
        <f t="shared" si="29"/>
        <v>477479</v>
      </c>
      <c r="AS13" s="40">
        <f t="shared" si="29"/>
        <v>475434</v>
      </c>
      <c r="AT13" s="41">
        <f t="shared" si="29"/>
        <v>474287</v>
      </c>
      <c r="AU13" s="41">
        <f t="shared" si="29"/>
        <v>474035</v>
      </c>
      <c r="AV13" s="41">
        <f t="shared" si="29"/>
        <v>474167</v>
      </c>
      <c r="AW13" s="41">
        <f t="shared" si="29"/>
        <v>473399</v>
      </c>
      <c r="AX13" s="355">
        <f>AX53</f>
        <v>472584</v>
      </c>
      <c r="AY13" s="355">
        <f>AY53</f>
        <v>470992</v>
      </c>
    </row>
    <row r="14" spans="1:51" s="18" customFormat="1" ht="20.25" customHeight="1">
      <c r="A14" s="404" t="s">
        <v>12</v>
      </c>
      <c r="B14" s="405"/>
      <c r="C14" s="27">
        <f>SUM(C61)-C68</f>
        <v>11</v>
      </c>
      <c r="D14" s="27">
        <f aca="true" t="shared" si="30" ref="D14:Q14">SUM(D61)-D68</f>
        <v>11</v>
      </c>
      <c r="E14" s="27">
        <f t="shared" si="30"/>
        <v>10</v>
      </c>
      <c r="F14" s="27">
        <f t="shared" si="30"/>
        <v>12</v>
      </c>
      <c r="G14" s="27">
        <f t="shared" si="30"/>
        <v>13</v>
      </c>
      <c r="H14" s="27">
        <f t="shared" si="30"/>
        <v>15</v>
      </c>
      <c r="I14" s="27">
        <f t="shared" si="30"/>
        <v>17</v>
      </c>
      <c r="J14" s="27">
        <f t="shared" si="30"/>
        <v>17</v>
      </c>
      <c r="K14" s="27">
        <f t="shared" si="30"/>
        <v>18</v>
      </c>
      <c r="L14" s="27">
        <f t="shared" si="30"/>
        <v>18</v>
      </c>
      <c r="M14" s="27">
        <f t="shared" si="30"/>
        <v>18</v>
      </c>
      <c r="N14" s="27">
        <f t="shared" si="30"/>
        <v>18</v>
      </c>
      <c r="O14" s="27">
        <f t="shared" si="30"/>
        <v>18</v>
      </c>
      <c r="P14" s="27">
        <f t="shared" si="30"/>
        <v>19</v>
      </c>
      <c r="Q14" s="43">
        <f t="shared" si="30"/>
        <v>19</v>
      </c>
      <c r="R14" s="404" t="s">
        <v>12</v>
      </c>
      <c r="S14" s="405"/>
      <c r="T14" s="36">
        <f t="shared" si="7"/>
        <v>3.123331856849183</v>
      </c>
      <c r="U14" s="36">
        <f t="shared" si="7"/>
        <v>2.876757110166721</v>
      </c>
      <c r="V14" s="36">
        <f t="shared" si="7"/>
        <v>2.44836400317308</v>
      </c>
      <c r="W14" s="36">
        <f t="shared" si="7"/>
        <v>2.788784438582833</v>
      </c>
      <c r="X14" s="36">
        <f t="shared" si="7"/>
        <v>2.886054142375711</v>
      </c>
      <c r="Y14" s="36">
        <f t="shared" si="7"/>
        <v>3.2408187604516407</v>
      </c>
      <c r="Z14" s="36">
        <f t="shared" si="7"/>
        <v>3.611366031066245</v>
      </c>
      <c r="AA14" s="36">
        <f t="shared" si="8"/>
        <v>3.592386676049135</v>
      </c>
      <c r="AB14" s="36">
        <f t="shared" si="9"/>
        <v>3.7911178321545767</v>
      </c>
      <c r="AC14" s="36">
        <f t="shared" si="10"/>
        <v>3.7782344310503704</v>
      </c>
      <c r="AD14" s="36">
        <f t="shared" si="11"/>
        <v>3.7578837269020635</v>
      </c>
      <c r="AE14" s="36">
        <f t="shared" si="12"/>
        <v>3.7488909530930434</v>
      </c>
      <c r="AF14" s="36">
        <f t="shared" si="13"/>
        <v>3.768552268773148</v>
      </c>
      <c r="AG14" s="36">
        <f t="shared" si="14"/>
        <v>4.033884630899556</v>
      </c>
      <c r="AH14" s="36">
        <f t="shared" si="15"/>
        <v>4.053039352878938</v>
      </c>
      <c r="AI14" s="418" t="s">
        <v>12</v>
      </c>
      <c r="AJ14" s="405"/>
      <c r="AK14" s="40">
        <f>AK61-AK68</f>
        <v>352188</v>
      </c>
      <c r="AL14" s="40">
        <f aca="true" t="shared" si="31" ref="AL14:AY14">AL61-AL68</f>
        <v>382375</v>
      </c>
      <c r="AM14" s="40">
        <f t="shared" si="31"/>
        <v>408436</v>
      </c>
      <c r="AN14" s="40">
        <f t="shared" si="31"/>
        <v>430295</v>
      </c>
      <c r="AO14" s="40">
        <f t="shared" si="31"/>
        <v>450442</v>
      </c>
      <c r="AP14" s="40">
        <f t="shared" si="31"/>
        <v>462846</v>
      </c>
      <c r="AQ14" s="40">
        <f t="shared" si="31"/>
        <v>470736</v>
      </c>
      <c r="AR14" s="40">
        <f t="shared" si="31"/>
        <v>473223</v>
      </c>
      <c r="AS14" s="40">
        <f t="shared" si="31"/>
        <v>474794</v>
      </c>
      <c r="AT14" s="40">
        <f t="shared" si="31"/>
        <v>476413</v>
      </c>
      <c r="AU14" s="40">
        <f t="shared" si="31"/>
        <v>478993</v>
      </c>
      <c r="AV14" s="40">
        <f t="shared" si="31"/>
        <v>480142</v>
      </c>
      <c r="AW14" s="40">
        <f t="shared" si="31"/>
        <v>477637</v>
      </c>
      <c r="AX14" s="40">
        <f t="shared" si="31"/>
        <v>471010</v>
      </c>
      <c r="AY14" s="40">
        <f t="shared" si="31"/>
        <v>468784</v>
      </c>
    </row>
    <row r="15" spans="1:51" s="18" customFormat="1" ht="20.25" customHeight="1">
      <c r="A15" s="404" t="s">
        <v>136</v>
      </c>
      <c r="B15" s="405"/>
      <c r="C15" s="27">
        <f>C70+C68</f>
        <v>23</v>
      </c>
      <c r="D15" s="27">
        <f aca="true" t="shared" si="32" ref="D15:Q15">D70+D68</f>
        <v>26</v>
      </c>
      <c r="E15" s="27">
        <f t="shared" si="32"/>
        <v>31</v>
      </c>
      <c r="F15" s="27">
        <f t="shared" si="32"/>
        <v>40</v>
      </c>
      <c r="G15" s="27">
        <f t="shared" si="32"/>
        <v>41</v>
      </c>
      <c r="H15" s="27">
        <f t="shared" si="32"/>
        <v>40</v>
      </c>
      <c r="I15" s="27">
        <f t="shared" si="32"/>
        <v>40</v>
      </c>
      <c r="J15" s="27">
        <f t="shared" si="32"/>
        <v>40</v>
      </c>
      <c r="K15" s="27">
        <f t="shared" si="32"/>
        <v>40</v>
      </c>
      <c r="L15" s="27">
        <f t="shared" si="32"/>
        <v>40</v>
      </c>
      <c r="M15" s="27">
        <f t="shared" si="32"/>
        <v>40</v>
      </c>
      <c r="N15" s="27">
        <f t="shared" si="32"/>
        <v>40</v>
      </c>
      <c r="O15" s="27">
        <f t="shared" si="32"/>
        <v>40</v>
      </c>
      <c r="P15" s="27">
        <f t="shared" si="32"/>
        <v>41</v>
      </c>
      <c r="Q15" s="43">
        <f t="shared" si="32"/>
        <v>41</v>
      </c>
      <c r="R15" s="404" t="s">
        <v>136</v>
      </c>
      <c r="S15" s="405"/>
      <c r="T15" s="36">
        <f t="shared" si="7"/>
        <v>3.184448813446681</v>
      </c>
      <c r="U15" s="36">
        <f t="shared" si="7"/>
        <v>3.4517825801809265</v>
      </c>
      <c r="V15" s="36">
        <f t="shared" si="7"/>
        <v>3.9414528958235855</v>
      </c>
      <c r="W15" s="36">
        <f t="shared" si="7"/>
        <v>4.929538410347101</v>
      </c>
      <c r="X15" s="36">
        <f t="shared" si="7"/>
        <v>4.954407368291309</v>
      </c>
      <c r="Y15" s="36">
        <f t="shared" si="7"/>
        <v>4.721808736054433</v>
      </c>
      <c r="Z15" s="36">
        <f t="shared" si="7"/>
        <v>4.652845389437343</v>
      </c>
      <c r="AA15" s="36">
        <f t="shared" si="8"/>
        <v>4.629699289456902</v>
      </c>
      <c r="AB15" s="36">
        <f t="shared" si="9"/>
        <v>4.6241384652022015</v>
      </c>
      <c r="AC15" s="36">
        <f t="shared" si="10"/>
        <v>4.608268385550775</v>
      </c>
      <c r="AD15" s="36">
        <f t="shared" si="11"/>
        <v>4.586414352725075</v>
      </c>
      <c r="AE15" s="36">
        <f t="shared" si="12"/>
        <v>4.571151690240477</v>
      </c>
      <c r="AF15" s="36">
        <f t="shared" si="13"/>
        <v>4.585862245284014</v>
      </c>
      <c r="AG15" s="36">
        <f t="shared" si="14"/>
        <v>4.762054094611561</v>
      </c>
      <c r="AH15" s="36">
        <f t="shared" si="15"/>
        <v>4.7746037661142875</v>
      </c>
      <c r="AI15" s="418" t="s">
        <v>13</v>
      </c>
      <c r="AJ15" s="405"/>
      <c r="AK15" s="40">
        <f>SUM(AK68:AK70)</f>
        <v>722260</v>
      </c>
      <c r="AL15" s="40">
        <f aca="true" t="shared" si="33" ref="AL15:AT15">SUM(AL68:AL70)</f>
        <v>753234</v>
      </c>
      <c r="AM15" s="40">
        <f t="shared" si="33"/>
        <v>786512</v>
      </c>
      <c r="AN15" s="40">
        <f t="shared" si="33"/>
        <v>811435</v>
      </c>
      <c r="AO15" s="40">
        <f t="shared" si="33"/>
        <v>827546</v>
      </c>
      <c r="AP15" s="40">
        <f t="shared" si="33"/>
        <v>847133</v>
      </c>
      <c r="AQ15" s="40">
        <f t="shared" si="33"/>
        <v>859689</v>
      </c>
      <c r="AR15" s="41">
        <f>SUM(AR68:AR70)</f>
        <v>863987</v>
      </c>
      <c r="AS15" s="40">
        <f t="shared" si="33"/>
        <v>865026</v>
      </c>
      <c r="AT15" s="41">
        <f t="shared" si="33"/>
        <v>868005</v>
      </c>
      <c r="AU15" s="41">
        <f>SUM(AU68:AU70)</f>
        <v>872141</v>
      </c>
      <c r="AV15" s="41">
        <f>SUM(AV68:AV70)</f>
        <v>875053</v>
      </c>
      <c r="AW15" s="41">
        <f>SUM(AW68:AW70)</f>
        <v>872246</v>
      </c>
      <c r="AX15" s="355">
        <f>SUM(AX68:AX70)</f>
        <v>860973</v>
      </c>
      <c r="AY15" s="355">
        <f>SUM(AY68:AY70)</f>
        <v>858710</v>
      </c>
    </row>
    <row r="16" spans="1:51" s="18" customFormat="1" ht="20.25" customHeight="1">
      <c r="A16" s="44"/>
      <c r="B16" s="45"/>
      <c r="C16" s="35"/>
      <c r="D16" s="35"/>
      <c r="E16" s="35"/>
      <c r="F16" s="35"/>
      <c r="G16" s="28"/>
      <c r="H16" s="28"/>
      <c r="I16" s="28"/>
      <c r="J16" s="28"/>
      <c r="K16" s="28"/>
      <c r="L16" s="28"/>
      <c r="M16" s="28"/>
      <c r="N16" s="28"/>
      <c r="O16" s="28"/>
      <c r="P16" s="28"/>
      <c r="Q16" s="28"/>
      <c r="R16" s="44"/>
      <c r="S16" s="45"/>
      <c r="T16" s="36"/>
      <c r="U16" s="36"/>
      <c r="V16" s="36"/>
      <c r="W16" s="36"/>
      <c r="X16" s="36"/>
      <c r="Y16" s="36"/>
      <c r="Z16" s="36"/>
      <c r="AA16" s="36">
        <f t="shared" si="8"/>
      </c>
      <c r="AB16" s="36">
        <f t="shared" si="9"/>
      </c>
      <c r="AC16" s="36"/>
      <c r="AD16" s="36"/>
      <c r="AE16" s="36"/>
      <c r="AF16" s="36"/>
      <c r="AG16" s="36">
        <f t="shared" si="14"/>
      </c>
      <c r="AH16" s="36"/>
      <c r="AI16" s="54"/>
      <c r="AJ16" s="45"/>
      <c r="AK16" s="37"/>
      <c r="AL16" s="37"/>
      <c r="AM16" s="37"/>
      <c r="AN16" s="37"/>
      <c r="AO16" s="38"/>
      <c r="AP16" s="38"/>
      <c r="AQ16" s="215"/>
      <c r="AR16" s="215"/>
      <c r="AS16" s="215"/>
      <c r="AT16" s="212"/>
      <c r="AU16" s="212"/>
      <c r="AV16" s="212"/>
      <c r="AW16" s="212"/>
      <c r="AX16" s="360"/>
      <c r="AY16" s="360"/>
    </row>
    <row r="17" spans="1:51" s="18" customFormat="1" ht="20.25" customHeight="1">
      <c r="A17" s="404" t="s">
        <v>254</v>
      </c>
      <c r="B17" s="409"/>
      <c r="C17" s="27">
        <f>SUM(C18:C23)</f>
        <v>10</v>
      </c>
      <c r="D17" s="27">
        <f aca="true" t="shared" si="34" ref="D17:J17">SUM(D18:D23)</f>
        <v>8</v>
      </c>
      <c r="E17" s="27">
        <f t="shared" si="34"/>
        <v>8</v>
      </c>
      <c r="F17" s="27">
        <f t="shared" si="34"/>
        <v>10</v>
      </c>
      <c r="G17" s="27">
        <f t="shared" si="34"/>
        <v>10</v>
      </c>
      <c r="H17" s="27">
        <f t="shared" si="34"/>
        <v>10</v>
      </c>
      <c r="I17" s="27">
        <f t="shared" si="34"/>
        <v>10</v>
      </c>
      <c r="J17" s="27">
        <f t="shared" si="34"/>
        <v>10</v>
      </c>
      <c r="K17" s="27">
        <f aca="true" t="shared" si="35" ref="K17:Q17">SUM(K18:K23)</f>
        <v>10</v>
      </c>
      <c r="L17" s="43">
        <f t="shared" si="35"/>
        <v>10</v>
      </c>
      <c r="M17" s="43">
        <f t="shared" si="35"/>
        <v>10</v>
      </c>
      <c r="N17" s="43">
        <f t="shared" si="35"/>
        <v>10</v>
      </c>
      <c r="O17" s="43">
        <f t="shared" si="35"/>
        <v>10</v>
      </c>
      <c r="P17" s="43">
        <f t="shared" si="35"/>
        <v>10</v>
      </c>
      <c r="Q17" s="43">
        <f t="shared" si="35"/>
        <v>9</v>
      </c>
      <c r="R17" s="404" t="s">
        <v>254</v>
      </c>
      <c r="S17" s="409"/>
      <c r="T17" s="36">
        <f aca="true" t="shared" si="36" ref="T17:Z21">C17/AK17*100000</f>
        <v>10.405502429684818</v>
      </c>
      <c r="U17" s="36">
        <f t="shared" si="36"/>
        <v>8.541806805684573</v>
      </c>
      <c r="V17" s="36">
        <f t="shared" si="36"/>
        <v>8.763665841421467</v>
      </c>
      <c r="W17" s="36">
        <f t="shared" si="36"/>
        <v>11.225864391558149</v>
      </c>
      <c r="X17" s="36">
        <f t="shared" si="36"/>
        <v>11.57019056103854</v>
      </c>
      <c r="Y17" s="36">
        <f t="shared" si="36"/>
        <v>12.136364188016554</v>
      </c>
      <c r="Z17" s="36">
        <f t="shared" si="36"/>
        <v>12.430698853889565</v>
      </c>
      <c r="AA17" s="36">
        <f t="shared" si="8"/>
        <v>12.565023999195837</v>
      </c>
      <c r="AB17" s="36">
        <f t="shared" si="9"/>
        <v>12.738204422704577</v>
      </c>
      <c r="AC17" s="36">
        <f t="shared" si="10"/>
        <v>12.91055567031605</v>
      </c>
      <c r="AD17" s="36">
        <f t="shared" si="11"/>
        <v>13.089861901956933</v>
      </c>
      <c r="AE17" s="36">
        <f t="shared" si="12"/>
        <v>13.286917700831761</v>
      </c>
      <c r="AF17" s="36">
        <f>IF(AW17="","",(O17/AW17*100000))</f>
        <v>13.42263862230037</v>
      </c>
      <c r="AG17" s="36">
        <f t="shared" si="14"/>
        <v>13.56612809138144</v>
      </c>
      <c r="AH17" s="36">
        <f aca="true" t="shared" si="37" ref="AH17:AH78">IF(AY17="","",(Q17/AY17*100000))</f>
        <v>12.428364289166607</v>
      </c>
      <c r="AI17" s="418" t="s">
        <v>254</v>
      </c>
      <c r="AJ17" s="409"/>
      <c r="AK17" s="40">
        <f>SUM(AK18:AK23)</f>
        <v>96103</v>
      </c>
      <c r="AL17" s="40">
        <f aca="true" t="shared" si="38" ref="AL17:AT17">SUM(AL18:AL23)</f>
        <v>93657</v>
      </c>
      <c r="AM17" s="40">
        <f t="shared" si="38"/>
        <v>91286</v>
      </c>
      <c r="AN17" s="40">
        <f t="shared" si="38"/>
        <v>89080</v>
      </c>
      <c r="AO17" s="40">
        <f t="shared" si="38"/>
        <v>86429</v>
      </c>
      <c r="AP17" s="40">
        <f t="shared" si="38"/>
        <v>82397</v>
      </c>
      <c r="AQ17" s="40">
        <f t="shared" si="38"/>
        <v>80446</v>
      </c>
      <c r="AR17" s="41">
        <f t="shared" si="38"/>
        <v>79586</v>
      </c>
      <c r="AS17" s="40">
        <f>SUM(AS18:AS23)</f>
        <v>78504</v>
      </c>
      <c r="AT17" s="41">
        <f t="shared" si="38"/>
        <v>77456</v>
      </c>
      <c r="AU17" s="41">
        <f>SUM(AU18:AU23)</f>
        <v>76395</v>
      </c>
      <c r="AV17" s="41">
        <f>SUM(AV18:AV23)</f>
        <v>75262</v>
      </c>
      <c r="AW17" s="41">
        <f>SUM(AW18:AW23)</f>
        <v>74501</v>
      </c>
      <c r="AX17" s="355">
        <f>SUM(AX18:AX23)</f>
        <v>73713</v>
      </c>
      <c r="AY17" s="355">
        <f>SUM(AY18:AY23)</f>
        <v>72415</v>
      </c>
    </row>
    <row r="18" spans="1:51" s="18" customFormat="1" ht="20.25" customHeight="1">
      <c r="A18" s="46"/>
      <c r="B18" s="182" t="s">
        <v>14</v>
      </c>
      <c r="C18" s="27">
        <v>3</v>
      </c>
      <c r="D18" s="27">
        <v>2</v>
      </c>
      <c r="E18" s="27">
        <v>3</v>
      </c>
      <c r="F18" s="27">
        <v>3</v>
      </c>
      <c r="G18" s="28">
        <v>3</v>
      </c>
      <c r="H18" s="28">
        <v>3</v>
      </c>
      <c r="I18" s="28">
        <v>3</v>
      </c>
      <c r="J18" s="28">
        <v>3</v>
      </c>
      <c r="K18" s="28">
        <v>3</v>
      </c>
      <c r="L18" s="28">
        <v>3</v>
      </c>
      <c r="M18" s="28">
        <v>3</v>
      </c>
      <c r="N18" s="28">
        <v>3</v>
      </c>
      <c r="O18" s="28">
        <v>3</v>
      </c>
      <c r="P18" s="28">
        <v>3</v>
      </c>
      <c r="Q18" s="28">
        <v>3</v>
      </c>
      <c r="R18" s="46"/>
      <c r="S18" s="182" t="s">
        <v>14</v>
      </c>
      <c r="T18" s="36">
        <f t="shared" si="36"/>
        <v>9.46372239747634</v>
      </c>
      <c r="U18" s="36">
        <f t="shared" si="36"/>
        <v>6.450156416293096</v>
      </c>
      <c r="V18" s="36">
        <f t="shared" si="36"/>
        <v>9.930815319937766</v>
      </c>
      <c r="W18" s="36">
        <f t="shared" si="36"/>
        <v>9.97307270370001</v>
      </c>
      <c r="X18" s="36">
        <f t="shared" si="36"/>
        <v>10.308215647871354</v>
      </c>
      <c r="Y18" s="36">
        <f t="shared" si="36"/>
        <v>10.792143319663285</v>
      </c>
      <c r="Z18" s="36">
        <f t="shared" si="36"/>
        <v>11.014024524561274</v>
      </c>
      <c r="AA18" s="36">
        <f t="shared" si="8"/>
        <v>11.113992516578373</v>
      </c>
      <c r="AB18" s="36">
        <f t="shared" si="9"/>
        <v>11.29645667808864</v>
      </c>
      <c r="AC18" s="36">
        <f t="shared" si="10"/>
        <v>11.46350783339702</v>
      </c>
      <c r="AD18" s="36">
        <f t="shared" si="11"/>
        <v>11.60541586073501</v>
      </c>
      <c r="AE18" s="36">
        <f t="shared" si="12"/>
        <v>11.7822637656115</v>
      </c>
      <c r="AF18" s="36">
        <f>IF(AW18="","",(O18/AW18*100000))</f>
        <v>11.932224962214622</v>
      </c>
      <c r="AG18" s="36">
        <f t="shared" si="14"/>
        <v>11.99376324311358</v>
      </c>
      <c r="AH18" s="36">
        <f t="shared" si="37"/>
        <v>12.170879143170108</v>
      </c>
      <c r="AI18" s="87"/>
      <c r="AJ18" s="34" t="s">
        <v>14</v>
      </c>
      <c r="AK18" s="40">
        <v>31700</v>
      </c>
      <c r="AL18" s="40">
        <v>31007</v>
      </c>
      <c r="AM18" s="40">
        <v>30209</v>
      </c>
      <c r="AN18" s="40">
        <v>30081</v>
      </c>
      <c r="AO18" s="41">
        <v>29103</v>
      </c>
      <c r="AP18" s="42">
        <v>27798</v>
      </c>
      <c r="AQ18" s="221">
        <v>27238</v>
      </c>
      <c r="AR18" s="226">
        <v>26993</v>
      </c>
      <c r="AS18" s="216">
        <v>26557</v>
      </c>
      <c r="AT18" s="219">
        <v>26170</v>
      </c>
      <c r="AU18" s="219">
        <v>25850</v>
      </c>
      <c r="AV18" s="219">
        <v>25462</v>
      </c>
      <c r="AW18" s="219">
        <v>25142</v>
      </c>
      <c r="AX18" s="361">
        <v>25013</v>
      </c>
      <c r="AY18" s="361">
        <v>24649</v>
      </c>
    </row>
    <row r="19" spans="1:51" s="18" customFormat="1" ht="20.25" customHeight="1">
      <c r="A19" s="46"/>
      <c r="B19" s="182" t="s">
        <v>15</v>
      </c>
      <c r="C19" s="27">
        <v>3</v>
      </c>
      <c r="D19" s="27">
        <v>3</v>
      </c>
      <c r="E19" s="27">
        <v>2</v>
      </c>
      <c r="F19" s="27">
        <v>3</v>
      </c>
      <c r="G19" s="28">
        <v>3</v>
      </c>
      <c r="H19" s="28">
        <v>3</v>
      </c>
      <c r="I19" s="28">
        <v>3</v>
      </c>
      <c r="J19" s="28">
        <v>3</v>
      </c>
      <c r="K19" s="28">
        <v>3</v>
      </c>
      <c r="L19" s="28">
        <v>3</v>
      </c>
      <c r="M19" s="28">
        <v>3</v>
      </c>
      <c r="N19" s="28">
        <v>3</v>
      </c>
      <c r="O19" s="28">
        <v>3</v>
      </c>
      <c r="P19" s="28">
        <v>3</v>
      </c>
      <c r="Q19" s="28">
        <v>2</v>
      </c>
      <c r="R19" s="46"/>
      <c r="S19" s="182" t="s">
        <v>15</v>
      </c>
      <c r="T19" s="36">
        <f t="shared" si="36"/>
        <v>17.31701685522974</v>
      </c>
      <c r="U19" s="36">
        <f t="shared" si="36"/>
        <v>17.615971814445096</v>
      </c>
      <c r="V19" s="36">
        <f t="shared" si="36"/>
        <v>11.74191275758821</v>
      </c>
      <c r="W19" s="36">
        <f t="shared" si="36"/>
        <v>17.943656917279743</v>
      </c>
      <c r="X19" s="36">
        <f t="shared" si="36"/>
        <v>17.92007645899289</v>
      </c>
      <c r="Y19" s="36">
        <f t="shared" si="36"/>
        <v>18.978933383943822</v>
      </c>
      <c r="Z19" s="36">
        <f t="shared" si="36"/>
        <v>19.537609899055685</v>
      </c>
      <c r="AA19" s="36">
        <f t="shared" si="8"/>
        <v>19.76024239230668</v>
      </c>
      <c r="AB19" s="36">
        <f t="shared" si="9"/>
        <v>19.782393669634025</v>
      </c>
      <c r="AC19" s="36">
        <f t="shared" si="10"/>
        <v>20.057498161396005</v>
      </c>
      <c r="AD19" s="36">
        <f t="shared" si="11"/>
        <v>20.240183510997166</v>
      </c>
      <c r="AE19" s="36">
        <f t="shared" si="12"/>
        <v>20.587427944002197</v>
      </c>
      <c r="AF19" s="36">
        <f>IF(AW19="","",(O19/AW19*100000))</f>
        <v>20.72825260830512</v>
      </c>
      <c r="AG19" s="36">
        <f t="shared" si="14"/>
        <v>21.331058020477816</v>
      </c>
      <c r="AH19" s="36">
        <f t="shared" si="37"/>
        <v>14.49380389883325</v>
      </c>
      <c r="AI19" s="87"/>
      <c r="AJ19" s="34" t="s">
        <v>15</v>
      </c>
      <c r="AK19" s="40">
        <v>17324</v>
      </c>
      <c r="AL19" s="40">
        <v>17030</v>
      </c>
      <c r="AM19" s="40">
        <v>17033</v>
      </c>
      <c r="AN19" s="40">
        <v>16719</v>
      </c>
      <c r="AO19" s="41">
        <v>16741</v>
      </c>
      <c r="AP19" s="48">
        <v>15807</v>
      </c>
      <c r="AQ19" s="221">
        <v>15355</v>
      </c>
      <c r="AR19" s="219">
        <v>15182</v>
      </c>
      <c r="AS19" s="216">
        <v>15165</v>
      </c>
      <c r="AT19" s="219">
        <v>14957</v>
      </c>
      <c r="AU19" s="219">
        <v>14822</v>
      </c>
      <c r="AV19" s="219">
        <v>14572</v>
      </c>
      <c r="AW19" s="219">
        <v>14473</v>
      </c>
      <c r="AX19" s="361">
        <v>14064</v>
      </c>
      <c r="AY19" s="361">
        <v>13799</v>
      </c>
    </row>
    <row r="20" spans="1:51" s="18" customFormat="1" ht="20.25" customHeight="1">
      <c r="A20" s="46"/>
      <c r="B20" s="182" t="s">
        <v>16</v>
      </c>
      <c r="C20" s="27">
        <v>1</v>
      </c>
      <c r="D20" s="27">
        <v>1</v>
      </c>
      <c r="E20" s="27">
        <v>1</v>
      </c>
      <c r="F20" s="27">
        <v>1</v>
      </c>
      <c r="G20" s="28">
        <v>1</v>
      </c>
      <c r="H20" s="28">
        <v>1</v>
      </c>
      <c r="I20" s="28">
        <v>1</v>
      </c>
      <c r="J20" s="28">
        <v>1</v>
      </c>
      <c r="K20" s="28">
        <v>1</v>
      </c>
      <c r="L20" s="28">
        <v>1</v>
      </c>
      <c r="M20" s="28">
        <v>1</v>
      </c>
      <c r="N20" s="28">
        <v>1</v>
      </c>
      <c r="O20" s="28">
        <v>1</v>
      </c>
      <c r="P20" s="28">
        <v>1</v>
      </c>
      <c r="Q20" s="28">
        <v>1</v>
      </c>
      <c r="R20" s="46"/>
      <c r="S20" s="182" t="s">
        <v>16</v>
      </c>
      <c r="T20" s="36">
        <f t="shared" si="36"/>
        <v>10.23331968890708</v>
      </c>
      <c r="U20" s="36">
        <f t="shared" si="36"/>
        <v>10.51635292880429</v>
      </c>
      <c r="V20" s="36">
        <f t="shared" si="36"/>
        <v>10.744600838078865</v>
      </c>
      <c r="W20" s="36">
        <f t="shared" si="36"/>
        <v>10.967317394165388</v>
      </c>
      <c r="X20" s="36">
        <f t="shared" si="36"/>
        <v>11.066843736166446</v>
      </c>
      <c r="Y20" s="36">
        <f t="shared" si="36"/>
        <v>11.487650775416428</v>
      </c>
      <c r="Z20" s="36">
        <f t="shared" si="36"/>
        <v>11.813349084465447</v>
      </c>
      <c r="AA20" s="36">
        <f t="shared" si="8"/>
        <v>11.869436201780417</v>
      </c>
      <c r="AB20" s="36">
        <f t="shared" si="9"/>
        <v>12.043839576056847</v>
      </c>
      <c r="AC20" s="36">
        <f t="shared" si="10"/>
        <v>12.18026796589525</v>
      </c>
      <c r="AD20" s="36">
        <f t="shared" si="11"/>
        <v>12.344155042587335</v>
      </c>
      <c r="AE20" s="36">
        <f t="shared" si="12"/>
        <v>12.399256044637323</v>
      </c>
      <c r="AF20" s="36">
        <f>IF(AW20="","",(O20/AW20*100000))</f>
        <v>12.47193813918683</v>
      </c>
      <c r="AG20" s="36">
        <f t="shared" si="14"/>
        <v>12.503125781445362</v>
      </c>
      <c r="AH20" s="36">
        <f t="shared" si="37"/>
        <v>12.658227848101266</v>
      </c>
      <c r="AI20" s="87"/>
      <c r="AJ20" s="34" t="s">
        <v>16</v>
      </c>
      <c r="AK20" s="40">
        <v>9772</v>
      </c>
      <c r="AL20" s="40">
        <v>9509</v>
      </c>
      <c r="AM20" s="40">
        <v>9307</v>
      </c>
      <c r="AN20" s="40">
        <v>9118</v>
      </c>
      <c r="AO20" s="41">
        <v>9036</v>
      </c>
      <c r="AP20" s="48">
        <v>8705</v>
      </c>
      <c r="AQ20" s="221">
        <v>8465</v>
      </c>
      <c r="AR20" s="219">
        <v>8425</v>
      </c>
      <c r="AS20" s="216">
        <v>8303</v>
      </c>
      <c r="AT20" s="219">
        <v>8210</v>
      </c>
      <c r="AU20" s="219">
        <v>8101</v>
      </c>
      <c r="AV20" s="219">
        <v>8065</v>
      </c>
      <c r="AW20" s="219">
        <v>8018</v>
      </c>
      <c r="AX20" s="361">
        <v>7998</v>
      </c>
      <c r="AY20" s="361">
        <v>7900</v>
      </c>
    </row>
    <row r="21" spans="1:51" s="18" customFormat="1" ht="20.25" customHeight="1">
      <c r="A21" s="46"/>
      <c r="B21" s="182" t="s">
        <v>17</v>
      </c>
      <c r="C21" s="27">
        <v>2</v>
      </c>
      <c r="D21" s="27">
        <v>2</v>
      </c>
      <c r="E21" s="27">
        <v>2</v>
      </c>
      <c r="F21" s="27">
        <v>2</v>
      </c>
      <c r="G21" s="28">
        <v>2</v>
      </c>
      <c r="H21" s="28">
        <v>2</v>
      </c>
      <c r="I21" s="28">
        <v>2</v>
      </c>
      <c r="J21" s="28">
        <v>2</v>
      </c>
      <c r="K21" s="28">
        <v>2</v>
      </c>
      <c r="L21" s="28">
        <v>2</v>
      </c>
      <c r="M21" s="28">
        <v>2</v>
      </c>
      <c r="N21" s="28">
        <v>2</v>
      </c>
      <c r="O21" s="28">
        <v>2</v>
      </c>
      <c r="P21" s="28">
        <v>2</v>
      </c>
      <c r="Q21" s="28">
        <v>2</v>
      </c>
      <c r="R21" s="46"/>
      <c r="S21" s="182" t="s">
        <v>17</v>
      </c>
      <c r="T21" s="36">
        <f t="shared" si="36"/>
        <v>16.643088957310475</v>
      </c>
      <c r="U21" s="36">
        <f t="shared" si="36"/>
        <v>17.061934823408976</v>
      </c>
      <c r="V21" s="36">
        <f t="shared" si="36"/>
        <v>17.281603732826408</v>
      </c>
      <c r="W21" s="36">
        <f t="shared" si="36"/>
        <v>17.857142857142858</v>
      </c>
      <c r="X21" s="36">
        <f t="shared" si="36"/>
        <v>18.64801864801865</v>
      </c>
      <c r="Y21" s="36">
        <f t="shared" si="36"/>
        <v>19.409937888198755</v>
      </c>
      <c r="Z21" s="36">
        <f t="shared" si="36"/>
        <v>19.675356615838663</v>
      </c>
      <c r="AA21" s="36">
        <f t="shared" si="8"/>
        <v>19.813750743015653</v>
      </c>
      <c r="AB21" s="36">
        <f t="shared" si="9"/>
        <v>19.99400179946016</v>
      </c>
      <c r="AC21" s="36">
        <f t="shared" si="10"/>
        <v>20.12274876748164</v>
      </c>
      <c r="AD21" s="36">
        <f t="shared" si="11"/>
        <v>20.408163265306122</v>
      </c>
      <c r="AE21" s="36">
        <f t="shared" si="12"/>
        <v>20.68466232288758</v>
      </c>
      <c r="AF21" s="36">
        <f>IF(AW21="","",(O21/AW21*100000))</f>
        <v>20.828993959591752</v>
      </c>
      <c r="AG21" s="36">
        <f t="shared" si="14"/>
        <v>21.017234131988232</v>
      </c>
      <c r="AH21" s="36">
        <f t="shared" si="37"/>
        <v>21.369804466289136</v>
      </c>
      <c r="AI21" s="87"/>
      <c r="AJ21" s="34" t="s">
        <v>17</v>
      </c>
      <c r="AK21" s="40">
        <v>12017</v>
      </c>
      <c r="AL21" s="40">
        <v>11722</v>
      </c>
      <c r="AM21" s="40">
        <v>11573</v>
      </c>
      <c r="AN21" s="40">
        <v>11200</v>
      </c>
      <c r="AO21" s="41">
        <v>10725</v>
      </c>
      <c r="AP21" s="48">
        <v>10304</v>
      </c>
      <c r="AQ21" s="221">
        <v>10165</v>
      </c>
      <c r="AR21" s="219">
        <v>10094</v>
      </c>
      <c r="AS21" s="216">
        <v>10003</v>
      </c>
      <c r="AT21" s="219">
        <v>9939</v>
      </c>
      <c r="AU21" s="219">
        <v>9800</v>
      </c>
      <c r="AV21" s="219">
        <v>9669</v>
      </c>
      <c r="AW21" s="219">
        <v>9602</v>
      </c>
      <c r="AX21" s="361">
        <v>9516</v>
      </c>
      <c r="AY21" s="361">
        <v>9359</v>
      </c>
    </row>
    <row r="22" spans="1:51" s="18" customFormat="1" ht="20.25" customHeight="1">
      <c r="A22" s="46"/>
      <c r="B22" s="182" t="s">
        <v>18</v>
      </c>
      <c r="C22" s="27">
        <v>1</v>
      </c>
      <c r="D22" s="49">
        <v>0</v>
      </c>
      <c r="E22" s="49">
        <v>0</v>
      </c>
      <c r="F22" s="49">
        <v>0</v>
      </c>
      <c r="G22" s="49">
        <v>0</v>
      </c>
      <c r="H22" s="49">
        <v>0</v>
      </c>
      <c r="I22" s="49">
        <v>0</v>
      </c>
      <c r="J22" s="49">
        <v>0</v>
      </c>
      <c r="K22" s="49">
        <v>0</v>
      </c>
      <c r="L22" s="49">
        <v>0</v>
      </c>
      <c r="M22" s="49">
        <v>0</v>
      </c>
      <c r="N22" s="49">
        <v>0</v>
      </c>
      <c r="O22" s="49">
        <v>0</v>
      </c>
      <c r="P22" s="50">
        <v>0</v>
      </c>
      <c r="Q22" s="50">
        <v>0</v>
      </c>
      <c r="R22" s="46"/>
      <c r="S22" s="182" t="s">
        <v>18</v>
      </c>
      <c r="T22" s="49">
        <v>0</v>
      </c>
      <c r="U22" s="49">
        <v>0</v>
      </c>
      <c r="V22" s="49">
        <v>0</v>
      </c>
      <c r="W22" s="49">
        <v>0</v>
      </c>
      <c r="X22" s="49">
        <v>0</v>
      </c>
      <c r="Y22" s="49">
        <v>0</v>
      </c>
      <c r="Z22" s="49">
        <v>0</v>
      </c>
      <c r="AA22" s="49">
        <v>0</v>
      </c>
      <c r="AB22" s="49">
        <v>0</v>
      </c>
      <c r="AC22" s="49">
        <v>0</v>
      </c>
      <c r="AD22" s="49">
        <v>0</v>
      </c>
      <c r="AE22" s="49">
        <v>0</v>
      </c>
      <c r="AF22" s="49">
        <v>0</v>
      </c>
      <c r="AG22" s="50">
        <v>0</v>
      </c>
      <c r="AH22" s="50">
        <f t="shared" si="37"/>
        <v>0</v>
      </c>
      <c r="AI22" s="87"/>
      <c r="AJ22" s="34" t="s">
        <v>18</v>
      </c>
      <c r="AK22" s="40">
        <v>10337</v>
      </c>
      <c r="AL22" s="40">
        <v>10013</v>
      </c>
      <c r="AM22" s="40">
        <v>9635</v>
      </c>
      <c r="AN22" s="40">
        <v>9266</v>
      </c>
      <c r="AO22" s="41">
        <v>8841</v>
      </c>
      <c r="AP22" s="48">
        <v>8515</v>
      </c>
      <c r="AQ22" s="221">
        <v>8421</v>
      </c>
      <c r="AR22" s="219">
        <v>8281</v>
      </c>
      <c r="AS22" s="216">
        <v>8104</v>
      </c>
      <c r="AT22" s="219">
        <v>8006</v>
      </c>
      <c r="AU22" s="219">
        <v>7829</v>
      </c>
      <c r="AV22" s="219">
        <v>7726</v>
      </c>
      <c r="AW22" s="219">
        <v>7654</v>
      </c>
      <c r="AX22" s="361">
        <v>7653</v>
      </c>
      <c r="AY22" s="361">
        <v>7484</v>
      </c>
    </row>
    <row r="23" spans="1:51" s="18" customFormat="1" ht="20.25" customHeight="1">
      <c r="A23" s="46"/>
      <c r="B23" s="182" t="s">
        <v>19</v>
      </c>
      <c r="C23" s="27">
        <f>C84+C85</f>
        <v>0</v>
      </c>
      <c r="D23" s="27">
        <f aca="true" t="shared" si="39" ref="D23:J23">D84+D85</f>
        <v>0</v>
      </c>
      <c r="E23" s="27">
        <f t="shared" si="39"/>
        <v>0</v>
      </c>
      <c r="F23" s="27">
        <f t="shared" si="39"/>
        <v>1</v>
      </c>
      <c r="G23" s="27">
        <f t="shared" si="39"/>
        <v>1</v>
      </c>
      <c r="H23" s="27">
        <f t="shared" si="39"/>
        <v>1</v>
      </c>
      <c r="I23" s="27">
        <f t="shared" si="39"/>
        <v>1</v>
      </c>
      <c r="J23" s="27">
        <f t="shared" si="39"/>
        <v>1</v>
      </c>
      <c r="K23" s="49">
        <v>1</v>
      </c>
      <c r="L23" s="50">
        <v>1</v>
      </c>
      <c r="M23" s="49">
        <v>1</v>
      </c>
      <c r="N23" s="49">
        <v>1</v>
      </c>
      <c r="O23" s="50">
        <v>1</v>
      </c>
      <c r="P23" s="50">
        <v>1</v>
      </c>
      <c r="Q23" s="50">
        <v>1</v>
      </c>
      <c r="R23" s="46"/>
      <c r="S23" s="182" t="s">
        <v>19</v>
      </c>
      <c r="T23" s="36">
        <f aca="true" t="shared" si="40" ref="T23:Z23">C23/AK23*100000</f>
        <v>0</v>
      </c>
      <c r="U23" s="36">
        <f t="shared" si="40"/>
        <v>0</v>
      </c>
      <c r="V23" s="36">
        <f t="shared" si="40"/>
        <v>0</v>
      </c>
      <c r="W23" s="36">
        <f t="shared" si="40"/>
        <v>7.876496534341525</v>
      </c>
      <c r="X23" s="36">
        <f t="shared" si="40"/>
        <v>8.345155637152633</v>
      </c>
      <c r="Y23" s="36">
        <f t="shared" si="40"/>
        <v>8.874689385871495</v>
      </c>
      <c r="Z23" s="36">
        <f t="shared" si="40"/>
        <v>9.25754489909276</v>
      </c>
      <c r="AA23" s="36">
        <f t="shared" si="8"/>
        <v>9.424182452172275</v>
      </c>
      <c r="AB23" s="36">
        <f t="shared" si="9"/>
        <v>9.641342074816814</v>
      </c>
      <c r="AC23" s="36">
        <f t="shared" si="10"/>
        <v>9.828975820719482</v>
      </c>
      <c r="AD23" s="36">
        <f t="shared" si="11"/>
        <v>10.007004903432403</v>
      </c>
      <c r="AE23" s="36">
        <f t="shared" si="12"/>
        <v>10.237510237510238</v>
      </c>
      <c r="AF23" s="36">
        <f>IF(AW23="","",(O23/AW23*100000))</f>
        <v>10.403662089055349</v>
      </c>
      <c r="AG23" s="36">
        <f t="shared" si="14"/>
        <v>10.560777273207307</v>
      </c>
      <c r="AH23" s="36">
        <f t="shared" si="37"/>
        <v>10.841283607979184</v>
      </c>
      <c r="AI23" s="87"/>
      <c r="AJ23" s="34" t="s">
        <v>19</v>
      </c>
      <c r="AK23" s="40">
        <f>AK84+AK85</f>
        <v>14953</v>
      </c>
      <c r="AL23" s="40">
        <f aca="true" t="shared" si="41" ref="AL23:AR23">AL84+AL85</f>
        <v>14376</v>
      </c>
      <c r="AM23" s="40">
        <f t="shared" si="41"/>
        <v>13529</v>
      </c>
      <c r="AN23" s="40">
        <f t="shared" si="41"/>
        <v>12696</v>
      </c>
      <c r="AO23" s="40">
        <f t="shared" si="41"/>
        <v>11983</v>
      </c>
      <c r="AP23" s="40">
        <f t="shared" si="41"/>
        <v>11268</v>
      </c>
      <c r="AQ23" s="40">
        <f t="shared" si="41"/>
        <v>10802</v>
      </c>
      <c r="AR23" s="41">
        <f t="shared" si="41"/>
        <v>10611</v>
      </c>
      <c r="AS23" s="216">
        <v>10372</v>
      </c>
      <c r="AT23" s="219">
        <v>10174</v>
      </c>
      <c r="AU23" s="219">
        <v>9993</v>
      </c>
      <c r="AV23" s="219">
        <v>9768</v>
      </c>
      <c r="AW23" s="219">
        <v>9612</v>
      </c>
      <c r="AX23" s="361">
        <v>9469</v>
      </c>
      <c r="AY23" s="361">
        <v>9224</v>
      </c>
    </row>
    <row r="24" spans="1:51" s="18" customFormat="1" ht="20.25" customHeight="1">
      <c r="A24" s="44"/>
      <c r="B24" s="45"/>
      <c r="C24" s="35"/>
      <c r="D24" s="35"/>
      <c r="E24" s="35"/>
      <c r="F24" s="35"/>
      <c r="G24" s="28"/>
      <c r="H24" s="28"/>
      <c r="I24" s="28"/>
      <c r="J24" s="28"/>
      <c r="K24" s="28"/>
      <c r="L24" s="28"/>
      <c r="M24" s="28"/>
      <c r="N24" s="28"/>
      <c r="O24" s="28"/>
      <c r="P24" s="28"/>
      <c r="Q24" s="28"/>
      <c r="R24" s="44"/>
      <c r="S24" s="45"/>
      <c r="T24" s="36"/>
      <c r="U24" s="36"/>
      <c r="V24" s="36"/>
      <c r="W24" s="36"/>
      <c r="X24" s="36"/>
      <c r="Y24" s="36"/>
      <c r="Z24" s="36"/>
      <c r="AA24" s="36">
        <f t="shared" si="8"/>
      </c>
      <c r="AB24" s="36">
        <f t="shared" si="9"/>
      </c>
      <c r="AC24" s="36"/>
      <c r="AD24" s="36"/>
      <c r="AE24" s="36"/>
      <c r="AF24" s="36"/>
      <c r="AG24" s="36">
        <f t="shared" si="14"/>
      </c>
      <c r="AH24" s="36">
        <f t="shared" si="37"/>
      </c>
      <c r="AI24" s="54"/>
      <c r="AJ24" s="45"/>
      <c r="AK24" s="37"/>
      <c r="AL24" s="37"/>
      <c r="AM24" s="37"/>
      <c r="AN24" s="37"/>
      <c r="AO24" s="38"/>
      <c r="AP24" s="38"/>
      <c r="AQ24" s="222"/>
      <c r="AR24" s="39"/>
      <c r="AS24" s="44"/>
      <c r="AT24" s="205"/>
      <c r="AU24" s="205"/>
      <c r="AV24" s="205"/>
      <c r="AW24" s="205"/>
      <c r="AX24" s="205"/>
      <c r="AY24" s="205"/>
    </row>
    <row r="25" spans="1:51" s="18" customFormat="1" ht="20.25" customHeight="1">
      <c r="A25" s="404" t="s">
        <v>21</v>
      </c>
      <c r="B25" s="405"/>
      <c r="C25" s="27">
        <f>SUM(C26:C27)</f>
        <v>8</v>
      </c>
      <c r="D25" s="27">
        <f aca="true" t="shared" si="42" ref="D25:J25">SUM(D26:D27)</f>
        <v>7</v>
      </c>
      <c r="E25" s="27">
        <f t="shared" si="42"/>
        <v>8</v>
      </c>
      <c r="F25" s="27">
        <f t="shared" si="42"/>
        <v>9</v>
      </c>
      <c r="G25" s="27">
        <f t="shared" si="42"/>
        <v>9</v>
      </c>
      <c r="H25" s="27">
        <f t="shared" si="42"/>
        <v>9</v>
      </c>
      <c r="I25" s="27">
        <f t="shared" si="42"/>
        <v>9</v>
      </c>
      <c r="J25" s="27">
        <f t="shared" si="42"/>
        <v>9</v>
      </c>
      <c r="K25" s="27">
        <f aca="true" t="shared" si="43" ref="K25:Q25">SUM(K26:K27)</f>
        <v>9</v>
      </c>
      <c r="L25" s="43">
        <f t="shared" si="43"/>
        <v>9</v>
      </c>
      <c r="M25" s="43">
        <f t="shared" si="43"/>
        <v>9</v>
      </c>
      <c r="N25" s="43">
        <f t="shared" si="43"/>
        <v>8</v>
      </c>
      <c r="O25" s="43">
        <f t="shared" si="43"/>
        <v>8</v>
      </c>
      <c r="P25" s="43">
        <f t="shared" si="43"/>
        <v>8</v>
      </c>
      <c r="Q25" s="43">
        <f t="shared" si="43"/>
        <v>8</v>
      </c>
      <c r="R25" s="404" t="s">
        <v>21</v>
      </c>
      <c r="S25" s="405"/>
      <c r="T25" s="36">
        <f aca="true" t="shared" si="44" ref="T25:Z27">C25/AK25*100000</f>
        <v>6.694056514572124</v>
      </c>
      <c r="U25" s="36">
        <f t="shared" si="44"/>
        <v>5.846976277981958</v>
      </c>
      <c r="V25" s="36">
        <f t="shared" si="44"/>
        <v>6.690585509864431</v>
      </c>
      <c r="W25" s="36">
        <f t="shared" si="44"/>
        <v>7.5940395227568045</v>
      </c>
      <c r="X25" s="36">
        <f t="shared" si="44"/>
        <v>7.633782030077101</v>
      </c>
      <c r="Y25" s="36">
        <f t="shared" si="44"/>
        <v>7.849567401618755</v>
      </c>
      <c r="Z25" s="36">
        <f t="shared" si="44"/>
        <v>7.907430348717678</v>
      </c>
      <c r="AA25" s="36">
        <f t="shared" si="8"/>
        <v>7.915079986280528</v>
      </c>
      <c r="AB25" s="36">
        <f t="shared" si="9"/>
        <v>7.919537499010058</v>
      </c>
      <c r="AC25" s="36">
        <f t="shared" si="10"/>
        <v>7.937837909349891</v>
      </c>
      <c r="AD25" s="36">
        <f t="shared" si="11"/>
        <v>7.98629906027881</v>
      </c>
      <c r="AE25" s="36">
        <f t="shared" si="12"/>
        <v>7.145217616534034</v>
      </c>
      <c r="AF25" s="36">
        <f>IF(AW25="","",(O25/AW25*100000))</f>
        <v>7.194568101083682</v>
      </c>
      <c r="AG25" s="36">
        <f t="shared" si="14"/>
        <v>7.204091924212952</v>
      </c>
      <c r="AH25" s="36">
        <f t="shared" si="37"/>
        <v>7.264076418083918</v>
      </c>
      <c r="AI25" s="418" t="s">
        <v>21</v>
      </c>
      <c r="AJ25" s="405"/>
      <c r="AK25" s="40">
        <f aca="true" t="shared" si="45" ref="AK25:AT25">SUM(AK26:AK27)</f>
        <v>119509</v>
      </c>
      <c r="AL25" s="40">
        <f t="shared" si="45"/>
        <v>119720</v>
      </c>
      <c r="AM25" s="40">
        <f t="shared" si="45"/>
        <v>119571</v>
      </c>
      <c r="AN25" s="40">
        <f t="shared" si="45"/>
        <v>118514</v>
      </c>
      <c r="AO25" s="40">
        <f t="shared" si="45"/>
        <v>117897</v>
      </c>
      <c r="AP25" s="40">
        <f t="shared" si="45"/>
        <v>114656</v>
      </c>
      <c r="AQ25" s="40">
        <f t="shared" si="45"/>
        <v>113817</v>
      </c>
      <c r="AR25" s="41">
        <f t="shared" si="45"/>
        <v>113707</v>
      </c>
      <c r="AS25" s="40">
        <f t="shared" si="45"/>
        <v>113643</v>
      </c>
      <c r="AT25" s="41">
        <f t="shared" si="45"/>
        <v>113381</v>
      </c>
      <c r="AU25" s="41">
        <f>SUM(AU26:AU27)</f>
        <v>112693</v>
      </c>
      <c r="AV25" s="41">
        <f>SUM(AV26:AV27)</f>
        <v>111963</v>
      </c>
      <c r="AW25" s="41">
        <f>SUM(AW26:AW27)</f>
        <v>111195</v>
      </c>
      <c r="AX25" s="355">
        <f>SUM(AX26:AX27)</f>
        <v>111048</v>
      </c>
      <c r="AY25" s="355">
        <f>SUM(AY26:AY27)</f>
        <v>110131</v>
      </c>
    </row>
    <row r="26" spans="1:51" s="18" customFormat="1" ht="20.25" customHeight="1">
      <c r="A26" s="51"/>
      <c r="B26" s="182" t="s">
        <v>22</v>
      </c>
      <c r="C26" s="27">
        <v>4</v>
      </c>
      <c r="D26" s="27">
        <v>4</v>
      </c>
      <c r="E26" s="27">
        <v>5</v>
      </c>
      <c r="F26" s="27">
        <v>6</v>
      </c>
      <c r="G26" s="28">
        <v>6</v>
      </c>
      <c r="H26" s="28">
        <v>6</v>
      </c>
      <c r="I26" s="28">
        <v>6</v>
      </c>
      <c r="J26" s="28">
        <v>6</v>
      </c>
      <c r="K26" s="28">
        <v>6</v>
      </c>
      <c r="L26" s="28">
        <v>6</v>
      </c>
      <c r="M26" s="28">
        <v>6</v>
      </c>
      <c r="N26" s="28">
        <v>5</v>
      </c>
      <c r="O26" s="28">
        <v>5</v>
      </c>
      <c r="P26" s="28">
        <v>5</v>
      </c>
      <c r="Q26" s="28">
        <v>5</v>
      </c>
      <c r="R26" s="51"/>
      <c r="S26" s="182" t="s">
        <v>22</v>
      </c>
      <c r="T26" s="36">
        <f t="shared" si="44"/>
        <v>7.776503295293272</v>
      </c>
      <c r="U26" s="36">
        <f t="shared" si="44"/>
        <v>7.986901481570224</v>
      </c>
      <c r="V26" s="36">
        <f t="shared" si="44"/>
        <v>10.126787377972212</v>
      </c>
      <c r="W26" s="36">
        <f t="shared" si="44"/>
        <v>12.687403522869046</v>
      </c>
      <c r="X26" s="36">
        <f t="shared" si="44"/>
        <v>13.155009866257398</v>
      </c>
      <c r="Y26" s="36">
        <f t="shared" si="44"/>
        <v>13.97428731134712</v>
      </c>
      <c r="Z26" s="36">
        <f t="shared" si="44"/>
        <v>14.26330052774212</v>
      </c>
      <c r="AA26" s="36">
        <f t="shared" si="8"/>
        <v>14.41926413688688</v>
      </c>
      <c r="AB26" s="36">
        <f t="shared" si="9"/>
        <v>14.5623998835008</v>
      </c>
      <c r="AC26" s="36">
        <f t="shared" si="10"/>
        <v>14.652372463308017</v>
      </c>
      <c r="AD26" s="36">
        <f t="shared" si="11"/>
        <v>14.763779527559056</v>
      </c>
      <c r="AE26" s="36">
        <f t="shared" si="12"/>
        <v>12.434717731907487</v>
      </c>
      <c r="AF26" s="36">
        <f>IF(AW26="","",(O26/AW26*100000))</f>
        <v>12.573555298496203</v>
      </c>
      <c r="AG26" s="36">
        <f t="shared" si="14"/>
        <v>12.622756305066774</v>
      </c>
      <c r="AH26" s="36">
        <f t="shared" si="37"/>
        <v>12.777266687110295</v>
      </c>
      <c r="AI26" s="60"/>
      <c r="AJ26" s="34" t="s">
        <v>22</v>
      </c>
      <c r="AK26" s="40">
        <v>51437</v>
      </c>
      <c r="AL26" s="40">
        <v>50082</v>
      </c>
      <c r="AM26" s="40">
        <v>49374</v>
      </c>
      <c r="AN26" s="40">
        <v>47291</v>
      </c>
      <c r="AO26" s="41">
        <v>45610</v>
      </c>
      <c r="AP26" s="48">
        <v>42936</v>
      </c>
      <c r="AQ26" s="221">
        <v>42066</v>
      </c>
      <c r="AR26" s="219">
        <v>41611</v>
      </c>
      <c r="AS26" s="216">
        <v>41202</v>
      </c>
      <c r="AT26" s="219">
        <v>40949</v>
      </c>
      <c r="AU26" s="219">
        <v>40640</v>
      </c>
      <c r="AV26" s="219">
        <v>40210</v>
      </c>
      <c r="AW26" s="219">
        <v>39766</v>
      </c>
      <c r="AX26" s="361">
        <v>39611</v>
      </c>
      <c r="AY26" s="361">
        <v>39132</v>
      </c>
    </row>
    <row r="27" spans="1:51" s="18" customFormat="1" ht="20.25" customHeight="1">
      <c r="A27" s="51"/>
      <c r="B27" s="182" t="s">
        <v>23</v>
      </c>
      <c r="C27" s="27">
        <v>4</v>
      </c>
      <c r="D27" s="27">
        <v>3</v>
      </c>
      <c r="E27" s="27">
        <v>3</v>
      </c>
      <c r="F27" s="27">
        <v>3</v>
      </c>
      <c r="G27" s="28">
        <v>3</v>
      </c>
      <c r="H27" s="28">
        <v>3</v>
      </c>
      <c r="I27" s="28">
        <v>3</v>
      </c>
      <c r="J27" s="28">
        <v>3</v>
      </c>
      <c r="K27" s="28">
        <v>3</v>
      </c>
      <c r="L27" s="28">
        <v>3</v>
      </c>
      <c r="M27" s="28">
        <v>3</v>
      </c>
      <c r="N27" s="28">
        <v>3</v>
      </c>
      <c r="O27" s="28">
        <v>3</v>
      </c>
      <c r="P27" s="28">
        <v>3</v>
      </c>
      <c r="Q27" s="28">
        <v>3</v>
      </c>
      <c r="R27" s="51"/>
      <c r="S27" s="182" t="s">
        <v>23</v>
      </c>
      <c r="T27" s="36">
        <f t="shared" si="44"/>
        <v>5.876131155247385</v>
      </c>
      <c r="U27" s="36">
        <f t="shared" si="44"/>
        <v>4.307992762572159</v>
      </c>
      <c r="V27" s="36">
        <f t="shared" si="44"/>
        <v>4.273686909696996</v>
      </c>
      <c r="W27" s="36">
        <f t="shared" si="44"/>
        <v>4.212122488521967</v>
      </c>
      <c r="X27" s="36">
        <f t="shared" si="44"/>
        <v>4.150123812027059</v>
      </c>
      <c r="Y27" s="36">
        <f t="shared" si="44"/>
        <v>4.182933630786391</v>
      </c>
      <c r="Z27" s="36">
        <f t="shared" si="44"/>
        <v>4.181126395450934</v>
      </c>
      <c r="AA27" s="36">
        <f t="shared" si="8"/>
        <v>4.161118508655127</v>
      </c>
      <c r="AB27" s="36">
        <f t="shared" si="9"/>
        <v>4.141301196836046</v>
      </c>
      <c r="AC27" s="36">
        <f t="shared" si="10"/>
        <v>4.14181577203446</v>
      </c>
      <c r="AD27" s="36">
        <f t="shared" si="11"/>
        <v>4.1636017931245055</v>
      </c>
      <c r="AE27" s="36">
        <f t="shared" si="12"/>
        <v>4.181009853246554</v>
      </c>
      <c r="AF27" s="36">
        <f>IF(AW27="","",(O27/AW27*100000))</f>
        <v>4.199974800151199</v>
      </c>
      <c r="AG27" s="36">
        <f t="shared" si="14"/>
        <v>4.1995044584739</v>
      </c>
      <c r="AH27" s="36">
        <f t="shared" si="37"/>
        <v>4.225411625515852</v>
      </c>
      <c r="AI27" s="60"/>
      <c r="AJ27" s="34" t="s">
        <v>23</v>
      </c>
      <c r="AK27" s="40">
        <v>68072</v>
      </c>
      <c r="AL27" s="40">
        <v>69638</v>
      </c>
      <c r="AM27" s="40">
        <v>70197</v>
      </c>
      <c r="AN27" s="40">
        <v>71223</v>
      </c>
      <c r="AO27" s="41">
        <v>72287</v>
      </c>
      <c r="AP27" s="48">
        <v>71720</v>
      </c>
      <c r="AQ27" s="221">
        <v>71751</v>
      </c>
      <c r="AR27" s="226">
        <v>72096</v>
      </c>
      <c r="AS27" s="216">
        <v>72441</v>
      </c>
      <c r="AT27" s="219">
        <v>72432</v>
      </c>
      <c r="AU27" s="219">
        <v>72053</v>
      </c>
      <c r="AV27" s="219">
        <v>71753</v>
      </c>
      <c r="AW27" s="219">
        <v>71429</v>
      </c>
      <c r="AX27" s="361">
        <v>71437</v>
      </c>
      <c r="AY27" s="361">
        <v>70999</v>
      </c>
    </row>
    <row r="28" spans="1:51" s="18" customFormat="1" ht="20.25" customHeight="1">
      <c r="A28" s="44"/>
      <c r="B28" s="45"/>
      <c r="C28" s="35"/>
      <c r="D28" s="35"/>
      <c r="E28" s="35"/>
      <c r="F28" s="35"/>
      <c r="G28" s="28"/>
      <c r="H28" s="28"/>
      <c r="I28" s="28"/>
      <c r="J28" s="28"/>
      <c r="K28" s="28"/>
      <c r="L28" s="28"/>
      <c r="M28" s="28"/>
      <c r="N28" s="28"/>
      <c r="O28" s="28"/>
      <c r="P28" s="28"/>
      <c r="Q28" s="28"/>
      <c r="R28" s="44"/>
      <c r="S28" s="45"/>
      <c r="T28" s="36"/>
      <c r="U28" s="36"/>
      <c r="V28" s="36"/>
      <c r="W28" s="36"/>
      <c r="X28" s="36"/>
      <c r="Y28" s="36"/>
      <c r="Z28" s="36"/>
      <c r="AA28" s="36">
        <f t="shared" si="8"/>
      </c>
      <c r="AB28" s="36">
        <f t="shared" si="9"/>
      </c>
      <c r="AC28" s="36"/>
      <c r="AD28" s="36"/>
      <c r="AE28" s="36"/>
      <c r="AF28" s="36"/>
      <c r="AG28" s="36">
        <f t="shared" si="14"/>
      </c>
      <c r="AH28" s="36">
        <f t="shared" si="37"/>
      </c>
      <c r="AI28" s="54"/>
      <c r="AJ28" s="45"/>
      <c r="AK28" s="37"/>
      <c r="AL28" s="37"/>
      <c r="AM28" s="37"/>
      <c r="AN28" s="37"/>
      <c r="AO28" s="38"/>
      <c r="AP28" s="38"/>
      <c r="AQ28" s="222"/>
      <c r="AR28" s="39"/>
      <c r="AS28" s="44"/>
      <c r="AT28" s="205"/>
      <c r="AU28" s="205"/>
      <c r="AV28" s="205"/>
      <c r="AW28" s="205"/>
      <c r="AX28" s="205"/>
      <c r="AY28" s="205"/>
    </row>
    <row r="29" spans="1:51" s="18" customFormat="1" ht="20.25" customHeight="1">
      <c r="A29" s="404" t="s">
        <v>24</v>
      </c>
      <c r="B29" s="405"/>
      <c r="C29" s="27">
        <f>SUM(C30:C37)</f>
        <v>34</v>
      </c>
      <c r="D29" s="27">
        <f aca="true" t="shared" si="46" ref="D29:J29">SUM(D30:D37)</f>
        <v>33</v>
      </c>
      <c r="E29" s="27">
        <f t="shared" si="46"/>
        <v>40</v>
      </c>
      <c r="F29" s="27">
        <f t="shared" si="46"/>
        <v>43</v>
      </c>
      <c r="G29" s="27">
        <f t="shared" si="46"/>
        <v>41</v>
      </c>
      <c r="H29" s="27">
        <f t="shared" si="46"/>
        <v>41</v>
      </c>
      <c r="I29" s="27">
        <f t="shared" si="46"/>
        <v>41</v>
      </c>
      <c r="J29" s="27">
        <f t="shared" si="46"/>
        <v>42</v>
      </c>
      <c r="K29" s="27">
        <f aca="true" t="shared" si="47" ref="K29:Q29">SUM(K30:K37)</f>
        <v>41</v>
      </c>
      <c r="L29" s="43">
        <f t="shared" si="47"/>
        <v>40</v>
      </c>
      <c r="M29" s="43">
        <f t="shared" si="47"/>
        <v>39</v>
      </c>
      <c r="N29" s="43">
        <f t="shared" si="47"/>
        <v>37</v>
      </c>
      <c r="O29" s="43">
        <f t="shared" si="47"/>
        <v>38</v>
      </c>
      <c r="P29" s="43">
        <f t="shared" si="47"/>
        <v>38</v>
      </c>
      <c r="Q29" s="43">
        <f t="shared" si="47"/>
        <v>38</v>
      </c>
      <c r="R29" s="404" t="s">
        <v>24</v>
      </c>
      <c r="S29" s="405"/>
      <c r="T29" s="36">
        <f aca="true" t="shared" si="48" ref="T29:Z33">C29/AK29*100000</f>
        <v>6.9005969016319915</v>
      </c>
      <c r="U29" s="36">
        <f t="shared" si="48"/>
        <v>6.409185722664823</v>
      </c>
      <c r="V29" s="36">
        <f t="shared" si="48"/>
        <v>7.444076376223621</v>
      </c>
      <c r="W29" s="36">
        <f t="shared" si="48"/>
        <v>7.76054215508451</v>
      </c>
      <c r="X29" s="36">
        <f t="shared" si="48"/>
        <v>7.257356481350364</v>
      </c>
      <c r="Y29" s="36">
        <f t="shared" si="48"/>
        <v>7.204952789986169</v>
      </c>
      <c r="Z29" s="36">
        <f t="shared" si="48"/>
        <v>7.171079212440597</v>
      </c>
      <c r="AA29" s="36">
        <f t="shared" si="8"/>
        <v>7.34146371306763</v>
      </c>
      <c r="AB29" s="36">
        <f t="shared" si="9"/>
        <v>7.200233217310064</v>
      </c>
      <c r="AC29" s="36">
        <f t="shared" si="10"/>
        <v>7.022582870866991</v>
      </c>
      <c r="AD29" s="36">
        <f t="shared" si="11"/>
        <v>6.852949755578125</v>
      </c>
      <c r="AE29" s="36">
        <f t="shared" si="12"/>
        <v>6.5178138899898705</v>
      </c>
      <c r="AF29" s="36">
        <f aca="true" t="shared" si="49" ref="AF29:AF37">IF(AW29="","",(O29/AW29*100000))</f>
        <v>6.7081157608945094</v>
      </c>
      <c r="AG29" s="36">
        <f t="shared" si="14"/>
        <v>6.740038489167162</v>
      </c>
      <c r="AH29" s="36">
        <f t="shared" si="37"/>
        <v>6.766948088604281</v>
      </c>
      <c r="AI29" s="418" t="s">
        <v>24</v>
      </c>
      <c r="AJ29" s="405"/>
      <c r="AK29" s="40">
        <f>SUM(AK30:AK37)</f>
        <v>492711</v>
      </c>
      <c r="AL29" s="40">
        <f aca="true" t="shared" si="50" ref="AL29:AT29">SUM(AL30:AL37)</f>
        <v>514886</v>
      </c>
      <c r="AM29" s="40">
        <f t="shared" si="50"/>
        <v>537340</v>
      </c>
      <c r="AN29" s="40">
        <f t="shared" si="50"/>
        <v>554085</v>
      </c>
      <c r="AO29" s="40">
        <f t="shared" si="50"/>
        <v>564944</v>
      </c>
      <c r="AP29" s="40">
        <f t="shared" si="50"/>
        <v>569053</v>
      </c>
      <c r="AQ29" s="40">
        <f t="shared" si="50"/>
        <v>571741</v>
      </c>
      <c r="AR29" s="41">
        <f>SUM(AR30:AR37)</f>
        <v>572093</v>
      </c>
      <c r="AS29" s="40">
        <f t="shared" si="50"/>
        <v>569426</v>
      </c>
      <c r="AT29" s="41">
        <f t="shared" si="50"/>
        <v>569591</v>
      </c>
      <c r="AU29" s="41">
        <f>SUM(AU30:AU37)</f>
        <v>569098</v>
      </c>
      <c r="AV29" s="41">
        <f>SUM(AV30:AV37)</f>
        <v>567675</v>
      </c>
      <c r="AW29" s="41">
        <f>SUM(AW30:AW37)</f>
        <v>566478</v>
      </c>
      <c r="AX29" s="355">
        <f>SUM(AX30:AX37)</f>
        <v>563795</v>
      </c>
      <c r="AY29" s="355">
        <f>SUM(AY30:AY37)</f>
        <v>561553</v>
      </c>
    </row>
    <row r="30" spans="1:51" s="18" customFormat="1" ht="20.25" customHeight="1">
      <c r="A30" s="51"/>
      <c r="B30" s="182" t="s">
        <v>25</v>
      </c>
      <c r="C30" s="27">
        <f>C86+C87</f>
        <v>14</v>
      </c>
      <c r="D30" s="27">
        <f aca="true" t="shared" si="51" ref="D30:J30">D86+D87</f>
        <v>13</v>
      </c>
      <c r="E30" s="27">
        <f t="shared" si="51"/>
        <v>13</v>
      </c>
      <c r="F30" s="27">
        <f t="shared" si="51"/>
        <v>14</v>
      </c>
      <c r="G30" s="27">
        <f t="shared" si="51"/>
        <v>13</v>
      </c>
      <c r="H30" s="27">
        <f t="shared" si="51"/>
        <v>13</v>
      </c>
      <c r="I30" s="27">
        <f t="shared" si="51"/>
        <v>12</v>
      </c>
      <c r="J30" s="27">
        <f t="shared" si="51"/>
        <v>13</v>
      </c>
      <c r="K30" s="27">
        <v>13</v>
      </c>
      <c r="L30" s="43">
        <v>13</v>
      </c>
      <c r="M30" s="27">
        <v>13</v>
      </c>
      <c r="N30" s="27">
        <v>11</v>
      </c>
      <c r="O30" s="43">
        <v>11</v>
      </c>
      <c r="P30" s="43">
        <v>11</v>
      </c>
      <c r="Q30" s="43">
        <v>11</v>
      </c>
      <c r="R30" s="51"/>
      <c r="S30" s="182" t="s">
        <v>25</v>
      </c>
      <c r="T30" s="36">
        <f t="shared" si="48"/>
        <v>6.8480419491483975</v>
      </c>
      <c r="U30" s="36">
        <f t="shared" si="48"/>
        <v>6.228798129444009</v>
      </c>
      <c r="V30" s="36">
        <f t="shared" si="48"/>
        <v>6.036404160475483</v>
      </c>
      <c r="W30" s="36">
        <f t="shared" si="48"/>
        <v>6.475096317057717</v>
      </c>
      <c r="X30" s="36">
        <f t="shared" si="48"/>
        <v>6.005451101769299</v>
      </c>
      <c r="Y30" s="36">
        <f t="shared" si="48"/>
        <v>6.144857935611343</v>
      </c>
      <c r="Z30" s="36">
        <f t="shared" si="48"/>
        <v>5.699142279086997</v>
      </c>
      <c r="AA30" s="36">
        <f t="shared" si="8"/>
        <v>6.178119950575041</v>
      </c>
      <c r="AB30" s="36">
        <f t="shared" si="9"/>
        <v>6.2498497632268455</v>
      </c>
      <c r="AC30" s="36">
        <f t="shared" si="10"/>
        <v>6.26246471341998</v>
      </c>
      <c r="AD30" s="36">
        <f t="shared" si="11"/>
        <v>6.281315984016468</v>
      </c>
      <c r="AE30" s="36">
        <f t="shared" si="12"/>
        <v>5.3413874982397695</v>
      </c>
      <c r="AF30" s="36">
        <f t="shared" si="49"/>
        <v>5.361303089085362</v>
      </c>
      <c r="AG30" s="36">
        <f t="shared" si="14"/>
        <v>5.437361594432142</v>
      </c>
      <c r="AH30" s="36">
        <f t="shared" si="37"/>
        <v>5.480189116344415</v>
      </c>
      <c r="AI30" s="60"/>
      <c r="AJ30" s="34" t="s">
        <v>25</v>
      </c>
      <c r="AK30" s="40">
        <f>AK86+AK87</f>
        <v>204438</v>
      </c>
      <c r="AL30" s="40">
        <f aca="true" t="shared" si="52" ref="AL30:AR30">AL86+AL87</f>
        <v>208708</v>
      </c>
      <c r="AM30" s="40">
        <f t="shared" si="52"/>
        <v>215360</v>
      </c>
      <c r="AN30" s="40">
        <f t="shared" si="52"/>
        <v>216213</v>
      </c>
      <c r="AO30" s="40">
        <f t="shared" si="52"/>
        <v>216470</v>
      </c>
      <c r="AP30" s="40">
        <f t="shared" si="52"/>
        <v>211559</v>
      </c>
      <c r="AQ30" s="40">
        <f t="shared" si="52"/>
        <v>210558</v>
      </c>
      <c r="AR30" s="41">
        <f t="shared" si="52"/>
        <v>210420</v>
      </c>
      <c r="AS30" s="216">
        <v>208005</v>
      </c>
      <c r="AT30" s="219">
        <v>207586</v>
      </c>
      <c r="AU30" s="219">
        <v>206963</v>
      </c>
      <c r="AV30" s="219">
        <v>205939</v>
      </c>
      <c r="AW30" s="219">
        <v>205174</v>
      </c>
      <c r="AX30" s="361">
        <v>202304</v>
      </c>
      <c r="AY30" s="361">
        <v>200723</v>
      </c>
    </row>
    <row r="31" spans="1:51" s="18" customFormat="1" ht="20.25" customHeight="1">
      <c r="A31" s="51"/>
      <c r="B31" s="182" t="s">
        <v>26</v>
      </c>
      <c r="C31" s="27">
        <v>6</v>
      </c>
      <c r="D31" s="27">
        <v>5</v>
      </c>
      <c r="E31" s="27">
        <v>7</v>
      </c>
      <c r="F31" s="27">
        <v>8</v>
      </c>
      <c r="G31" s="28">
        <v>7</v>
      </c>
      <c r="H31" s="28">
        <v>7</v>
      </c>
      <c r="I31" s="28">
        <v>7</v>
      </c>
      <c r="J31" s="28">
        <v>7</v>
      </c>
      <c r="K31" s="28">
        <v>6</v>
      </c>
      <c r="L31" s="28">
        <v>6</v>
      </c>
      <c r="M31" s="28">
        <v>6</v>
      </c>
      <c r="N31" s="28">
        <v>6</v>
      </c>
      <c r="O31" s="28">
        <v>6</v>
      </c>
      <c r="P31" s="28">
        <v>6</v>
      </c>
      <c r="Q31" s="28">
        <v>6</v>
      </c>
      <c r="R31" s="51"/>
      <c r="S31" s="182" t="s">
        <v>26</v>
      </c>
      <c r="T31" s="36">
        <f t="shared" si="48"/>
        <v>6.722839727500896</v>
      </c>
      <c r="U31" s="36">
        <f t="shared" si="48"/>
        <v>5.284741893205935</v>
      </c>
      <c r="V31" s="36">
        <f t="shared" si="48"/>
        <v>7.028112449799196</v>
      </c>
      <c r="W31" s="36">
        <f t="shared" si="48"/>
        <v>7.588836821036256</v>
      </c>
      <c r="X31" s="36">
        <f t="shared" si="48"/>
        <v>6.488089721012143</v>
      </c>
      <c r="Y31" s="36">
        <f t="shared" si="48"/>
        <v>6.333752567431844</v>
      </c>
      <c r="Z31" s="36">
        <f t="shared" si="48"/>
        <v>6.264094211976948</v>
      </c>
      <c r="AA31" s="36">
        <f t="shared" si="8"/>
        <v>6.247378332306979</v>
      </c>
      <c r="AB31" s="36">
        <f t="shared" si="9"/>
        <v>5.345640184959151</v>
      </c>
      <c r="AC31" s="36">
        <f t="shared" si="10"/>
        <v>5.348499300238008</v>
      </c>
      <c r="AD31" s="36">
        <f t="shared" si="11"/>
        <v>5.345306820611503</v>
      </c>
      <c r="AE31" s="36">
        <f t="shared" si="12"/>
        <v>5.345878327809259</v>
      </c>
      <c r="AF31" s="36">
        <f t="shared" si="49"/>
        <v>5.372637158949471</v>
      </c>
      <c r="AG31" s="36">
        <f t="shared" si="14"/>
        <v>5.364902805844167</v>
      </c>
      <c r="AH31" s="36">
        <f t="shared" si="37"/>
        <v>5.371098121010841</v>
      </c>
      <c r="AI31" s="60"/>
      <c r="AJ31" s="34" t="s">
        <v>26</v>
      </c>
      <c r="AK31" s="40">
        <v>89248</v>
      </c>
      <c r="AL31" s="40">
        <v>94612</v>
      </c>
      <c r="AM31" s="40">
        <v>99600</v>
      </c>
      <c r="AN31" s="40">
        <v>105418</v>
      </c>
      <c r="AO31" s="41">
        <v>107890</v>
      </c>
      <c r="AP31" s="48">
        <v>110519</v>
      </c>
      <c r="AQ31" s="221">
        <v>111748</v>
      </c>
      <c r="AR31" s="219">
        <v>112047</v>
      </c>
      <c r="AS31" s="216">
        <v>112241</v>
      </c>
      <c r="AT31" s="219">
        <v>112181</v>
      </c>
      <c r="AU31" s="219">
        <v>112248</v>
      </c>
      <c r="AV31" s="219">
        <v>112236</v>
      </c>
      <c r="AW31" s="219">
        <v>111677</v>
      </c>
      <c r="AX31" s="361">
        <v>111838</v>
      </c>
      <c r="AY31" s="361">
        <v>111709</v>
      </c>
    </row>
    <row r="32" spans="1:51" s="18" customFormat="1" ht="20.25" customHeight="1">
      <c r="A32" s="51"/>
      <c r="B32" s="182" t="s">
        <v>27</v>
      </c>
      <c r="C32" s="27">
        <v>1</v>
      </c>
      <c r="D32" s="27">
        <v>1</v>
      </c>
      <c r="E32" s="27">
        <v>2</v>
      </c>
      <c r="F32" s="27">
        <v>3</v>
      </c>
      <c r="G32" s="28">
        <v>3</v>
      </c>
      <c r="H32" s="28">
        <v>3</v>
      </c>
      <c r="I32" s="28">
        <v>3</v>
      </c>
      <c r="J32" s="28">
        <v>3</v>
      </c>
      <c r="K32" s="28">
        <v>3</v>
      </c>
      <c r="L32" s="28">
        <v>3</v>
      </c>
      <c r="M32" s="28">
        <v>2</v>
      </c>
      <c r="N32" s="28">
        <v>2</v>
      </c>
      <c r="O32" s="28">
        <v>2</v>
      </c>
      <c r="P32" s="28">
        <v>2</v>
      </c>
      <c r="Q32" s="28">
        <v>2</v>
      </c>
      <c r="R32" s="51"/>
      <c r="S32" s="182" t="s">
        <v>27</v>
      </c>
      <c r="T32" s="36">
        <f t="shared" si="48"/>
        <v>2.647463729746902</v>
      </c>
      <c r="U32" s="36">
        <f t="shared" si="48"/>
        <v>2.4375380865326024</v>
      </c>
      <c r="V32" s="36">
        <f t="shared" si="48"/>
        <v>4.4297769607300275</v>
      </c>
      <c r="W32" s="36">
        <f t="shared" si="48"/>
        <v>6.117579885397337</v>
      </c>
      <c r="X32" s="36">
        <f t="shared" si="48"/>
        <v>6.032697218926582</v>
      </c>
      <c r="Y32" s="36">
        <f t="shared" si="48"/>
        <v>5.694544626248055</v>
      </c>
      <c r="Z32" s="36">
        <f t="shared" si="48"/>
        <v>5.669898508816692</v>
      </c>
      <c r="AA32" s="36">
        <f t="shared" si="8"/>
        <v>5.670541536716756</v>
      </c>
      <c r="AB32" s="36">
        <f t="shared" si="9"/>
        <v>5.653763521917757</v>
      </c>
      <c r="AC32" s="36">
        <f t="shared" si="10"/>
        <v>5.61492822250089</v>
      </c>
      <c r="AD32" s="36">
        <f t="shared" si="11"/>
        <v>3.727865796831314</v>
      </c>
      <c r="AE32" s="36">
        <f t="shared" si="12"/>
        <v>3.7241173841799493</v>
      </c>
      <c r="AF32" s="36">
        <f t="shared" si="49"/>
        <v>3.713882492757929</v>
      </c>
      <c r="AG32" s="36">
        <f t="shared" si="14"/>
        <v>3.6666300003666628</v>
      </c>
      <c r="AH32" s="36">
        <f t="shared" si="37"/>
        <v>3.6813429539095863</v>
      </c>
      <c r="AI32" s="60"/>
      <c r="AJ32" s="34" t="s">
        <v>27</v>
      </c>
      <c r="AK32" s="40">
        <v>37772</v>
      </c>
      <c r="AL32" s="40">
        <v>41025</v>
      </c>
      <c r="AM32" s="40">
        <v>45149</v>
      </c>
      <c r="AN32" s="40">
        <v>49039</v>
      </c>
      <c r="AO32" s="41">
        <v>49729</v>
      </c>
      <c r="AP32" s="42">
        <v>52682</v>
      </c>
      <c r="AQ32" s="221">
        <v>52911</v>
      </c>
      <c r="AR32" s="219">
        <v>52905</v>
      </c>
      <c r="AS32" s="216">
        <v>53062</v>
      </c>
      <c r="AT32" s="219">
        <v>53429</v>
      </c>
      <c r="AU32" s="219">
        <v>53650</v>
      </c>
      <c r="AV32" s="219">
        <v>53704</v>
      </c>
      <c r="AW32" s="219">
        <v>53852</v>
      </c>
      <c r="AX32" s="361">
        <v>54546</v>
      </c>
      <c r="AY32" s="361">
        <v>54328</v>
      </c>
    </row>
    <row r="33" spans="1:51" s="18" customFormat="1" ht="20.25" customHeight="1">
      <c r="A33" s="51"/>
      <c r="B33" s="182" t="s">
        <v>107</v>
      </c>
      <c r="C33" s="27">
        <f>SUM(C88:C91)</f>
        <v>3</v>
      </c>
      <c r="D33" s="27">
        <f aca="true" t="shared" si="53" ref="D33:I33">SUM(D88:D91)</f>
        <v>4</v>
      </c>
      <c r="E33" s="27">
        <f t="shared" si="53"/>
        <v>5</v>
      </c>
      <c r="F33" s="27">
        <f t="shared" si="53"/>
        <v>5</v>
      </c>
      <c r="G33" s="27">
        <f t="shared" si="53"/>
        <v>5</v>
      </c>
      <c r="H33" s="27">
        <f t="shared" si="53"/>
        <v>5</v>
      </c>
      <c r="I33" s="27">
        <f t="shared" si="53"/>
        <v>5</v>
      </c>
      <c r="J33" s="28">
        <v>5</v>
      </c>
      <c r="K33" s="28">
        <v>5</v>
      </c>
      <c r="L33" s="28">
        <v>5</v>
      </c>
      <c r="M33" s="28">
        <v>5</v>
      </c>
      <c r="N33" s="28">
        <v>5</v>
      </c>
      <c r="O33" s="28">
        <v>5</v>
      </c>
      <c r="P33" s="28">
        <v>5</v>
      </c>
      <c r="Q33" s="28">
        <v>5</v>
      </c>
      <c r="R33" s="51"/>
      <c r="S33" s="182" t="s">
        <v>107</v>
      </c>
      <c r="T33" s="36">
        <f t="shared" si="48"/>
        <v>7.3962673504104925</v>
      </c>
      <c r="U33" s="36">
        <f t="shared" si="48"/>
        <v>10.021295252411374</v>
      </c>
      <c r="V33" s="36">
        <f t="shared" si="48"/>
        <v>12.572606804294804</v>
      </c>
      <c r="W33" s="36">
        <f t="shared" si="48"/>
        <v>12.82084156004</v>
      </c>
      <c r="X33" s="36">
        <f t="shared" si="48"/>
        <v>12.681986506366357</v>
      </c>
      <c r="Y33" s="36">
        <f t="shared" si="48"/>
        <v>12.959747025738057</v>
      </c>
      <c r="Z33" s="36">
        <f t="shared" si="48"/>
        <v>13.238720610040245</v>
      </c>
      <c r="AA33" s="36">
        <f t="shared" si="8"/>
        <v>13.321965256314611</v>
      </c>
      <c r="AB33" s="36">
        <f t="shared" si="9"/>
        <v>13.651131678816174</v>
      </c>
      <c r="AC33" s="36">
        <f t="shared" si="10"/>
        <v>13.766140800088104</v>
      </c>
      <c r="AD33" s="36">
        <f t="shared" si="11"/>
        <v>13.889660536696484</v>
      </c>
      <c r="AE33" s="36">
        <f t="shared" si="12"/>
        <v>14.075784021169978</v>
      </c>
      <c r="AF33" s="36">
        <f t="shared" si="49"/>
        <v>14.238929232521716</v>
      </c>
      <c r="AG33" s="36">
        <f t="shared" si="14"/>
        <v>14.619028127010116</v>
      </c>
      <c r="AH33" s="36">
        <f t="shared" si="37"/>
        <v>14.891589230402667</v>
      </c>
      <c r="AI33" s="60"/>
      <c r="AJ33" s="34" t="s">
        <v>107</v>
      </c>
      <c r="AK33" s="40">
        <f>SUM(AK88:AK91)</f>
        <v>40561</v>
      </c>
      <c r="AL33" s="40">
        <f aca="true" t="shared" si="54" ref="AL33:AQ33">SUM(AL88:AL91)</f>
        <v>39915</v>
      </c>
      <c r="AM33" s="40">
        <f t="shared" si="54"/>
        <v>39769</v>
      </c>
      <c r="AN33" s="40">
        <f t="shared" si="54"/>
        <v>38999</v>
      </c>
      <c r="AO33" s="40">
        <f t="shared" si="54"/>
        <v>39426</v>
      </c>
      <c r="AP33" s="40">
        <f t="shared" si="54"/>
        <v>38581</v>
      </c>
      <c r="AQ33" s="40">
        <f t="shared" si="54"/>
        <v>37768</v>
      </c>
      <c r="AR33" s="219">
        <v>37532</v>
      </c>
      <c r="AS33" s="216">
        <v>36627</v>
      </c>
      <c r="AT33" s="219">
        <v>36321</v>
      </c>
      <c r="AU33" s="219">
        <v>35998</v>
      </c>
      <c r="AV33" s="219">
        <v>35522</v>
      </c>
      <c r="AW33" s="219">
        <v>35115</v>
      </c>
      <c r="AX33" s="361">
        <v>34202</v>
      </c>
      <c r="AY33" s="361">
        <v>33576</v>
      </c>
    </row>
    <row r="34" spans="1:51" s="18" customFormat="1" ht="20.25" customHeight="1">
      <c r="A34" s="51"/>
      <c r="B34" s="182" t="s">
        <v>128</v>
      </c>
      <c r="C34" s="27">
        <f>C92+C93+C94</f>
        <v>5</v>
      </c>
      <c r="D34" s="27">
        <f aca="true" t="shared" si="55" ref="D34:J34">D92+D93+D94</f>
        <v>4</v>
      </c>
      <c r="E34" s="27">
        <f t="shared" si="55"/>
        <v>6</v>
      </c>
      <c r="F34" s="27">
        <f t="shared" si="55"/>
        <v>6</v>
      </c>
      <c r="G34" s="27">
        <f t="shared" si="55"/>
        <v>6</v>
      </c>
      <c r="H34" s="27">
        <f t="shared" si="55"/>
        <v>6</v>
      </c>
      <c r="I34" s="27">
        <f t="shared" si="55"/>
        <v>6</v>
      </c>
      <c r="J34" s="27">
        <f t="shared" si="55"/>
        <v>6</v>
      </c>
      <c r="K34" s="28">
        <v>6</v>
      </c>
      <c r="L34" s="28">
        <v>5</v>
      </c>
      <c r="M34" s="28">
        <v>5</v>
      </c>
      <c r="N34" s="28">
        <v>5</v>
      </c>
      <c r="O34" s="28">
        <v>6</v>
      </c>
      <c r="P34" s="28">
        <v>6</v>
      </c>
      <c r="Q34" s="28">
        <v>6</v>
      </c>
      <c r="R34" s="51"/>
      <c r="S34" s="182" t="s">
        <v>128</v>
      </c>
      <c r="T34" s="36"/>
      <c r="U34" s="36"/>
      <c r="V34" s="36"/>
      <c r="W34" s="36"/>
      <c r="X34" s="36"/>
      <c r="Y34" s="36"/>
      <c r="Z34" s="36"/>
      <c r="AA34" s="36">
        <f t="shared" si="8"/>
        <v>11.981548415440221</v>
      </c>
      <c r="AB34" s="36">
        <f t="shared" si="9"/>
        <v>11.997360580672252</v>
      </c>
      <c r="AC34" s="36">
        <f t="shared" si="10"/>
        <v>10.008807750820722</v>
      </c>
      <c r="AD34" s="36">
        <f t="shared" si="11"/>
        <v>10.045405231647045</v>
      </c>
      <c r="AE34" s="36">
        <f t="shared" si="12"/>
        <v>10.099785884539248</v>
      </c>
      <c r="AF34" s="36">
        <f t="shared" si="49"/>
        <v>12.150422227172394</v>
      </c>
      <c r="AG34" s="36">
        <f t="shared" si="14"/>
        <v>12.178042988491748</v>
      </c>
      <c r="AH34" s="36">
        <f t="shared" si="37"/>
        <v>12.24314893790683</v>
      </c>
      <c r="AI34" s="60"/>
      <c r="AJ34" s="182" t="s">
        <v>128</v>
      </c>
      <c r="AK34" s="40">
        <f>SUM(AK92:AK94)</f>
        <v>41165</v>
      </c>
      <c r="AL34" s="40">
        <f aca="true" t="shared" si="56" ref="AL34:AQ34">SUM(AL92:AL94)</f>
        <v>44046</v>
      </c>
      <c r="AM34" s="40">
        <f t="shared" si="56"/>
        <v>46413</v>
      </c>
      <c r="AN34" s="40">
        <f t="shared" si="56"/>
        <v>48369</v>
      </c>
      <c r="AO34" s="40">
        <f t="shared" si="56"/>
        <v>50328</v>
      </c>
      <c r="AP34" s="40">
        <f t="shared" si="56"/>
        <v>50062</v>
      </c>
      <c r="AQ34" s="40">
        <f t="shared" si="56"/>
        <v>50070</v>
      </c>
      <c r="AR34" s="41">
        <f>SUM(AR92:AR94)</f>
        <v>50077</v>
      </c>
      <c r="AS34" s="216">
        <v>50011</v>
      </c>
      <c r="AT34" s="219">
        <v>49956</v>
      </c>
      <c r="AU34" s="219">
        <v>49774</v>
      </c>
      <c r="AV34" s="219">
        <v>49506</v>
      </c>
      <c r="AW34" s="219">
        <v>49381</v>
      </c>
      <c r="AX34" s="361">
        <v>49269</v>
      </c>
      <c r="AY34" s="361">
        <v>49007</v>
      </c>
    </row>
    <row r="35" spans="1:51" s="18" customFormat="1" ht="20.25" customHeight="1">
      <c r="A35" s="51"/>
      <c r="B35" s="182" t="s">
        <v>30</v>
      </c>
      <c r="C35" s="27">
        <v>3</v>
      </c>
      <c r="D35" s="27">
        <v>4</v>
      </c>
      <c r="E35" s="27">
        <v>4</v>
      </c>
      <c r="F35" s="27">
        <v>4</v>
      </c>
      <c r="G35" s="28">
        <v>4</v>
      </c>
      <c r="H35" s="28">
        <v>4</v>
      </c>
      <c r="I35" s="28">
        <v>4</v>
      </c>
      <c r="J35" s="28">
        <v>4</v>
      </c>
      <c r="K35" s="28">
        <v>4</v>
      </c>
      <c r="L35" s="28">
        <v>4</v>
      </c>
      <c r="M35" s="28">
        <v>4</v>
      </c>
      <c r="N35" s="28">
        <v>4</v>
      </c>
      <c r="O35" s="28">
        <v>4</v>
      </c>
      <c r="P35" s="28">
        <v>4</v>
      </c>
      <c r="Q35" s="28">
        <v>4</v>
      </c>
      <c r="R35" s="51"/>
      <c r="S35" s="182" t="s">
        <v>30</v>
      </c>
      <c r="T35" s="36">
        <f aca="true" t="shared" si="57" ref="T35:Z37">C35/AK35*100000</f>
        <v>12.978023879563937</v>
      </c>
      <c r="U35" s="36">
        <f t="shared" si="57"/>
        <v>13.913527427040941</v>
      </c>
      <c r="V35" s="36">
        <f t="shared" si="57"/>
        <v>12.53054319904768</v>
      </c>
      <c r="W35" s="36">
        <f t="shared" si="57"/>
        <v>11.366542581910148</v>
      </c>
      <c r="X35" s="36">
        <f t="shared" si="57"/>
        <v>10.702341137123746</v>
      </c>
      <c r="Y35" s="36">
        <f t="shared" si="57"/>
        <v>10.359742042423143</v>
      </c>
      <c r="Z35" s="36">
        <f t="shared" si="57"/>
        <v>10.253255408592228</v>
      </c>
      <c r="AA35" s="36">
        <f t="shared" si="8"/>
        <v>10.249051962693452</v>
      </c>
      <c r="AB35" s="36">
        <f t="shared" si="9"/>
        <v>10.308481302992037</v>
      </c>
      <c r="AC35" s="36">
        <f t="shared" si="10"/>
        <v>10.295215298689934</v>
      </c>
      <c r="AD35" s="36">
        <f t="shared" si="11"/>
        <v>10.305028854080792</v>
      </c>
      <c r="AE35" s="36">
        <f t="shared" si="12"/>
        <v>10.305559849538827</v>
      </c>
      <c r="AF35" s="36">
        <f t="shared" si="49"/>
        <v>10.314329181815838</v>
      </c>
      <c r="AG35" s="36">
        <f t="shared" si="14"/>
        <v>10.370485597988127</v>
      </c>
      <c r="AH35" s="36">
        <f t="shared" si="37"/>
        <v>10.39176971838304</v>
      </c>
      <c r="AI35" s="60"/>
      <c r="AJ35" s="34" t="s">
        <v>30</v>
      </c>
      <c r="AK35" s="40">
        <v>23116</v>
      </c>
      <c r="AL35" s="40">
        <v>28749</v>
      </c>
      <c r="AM35" s="40">
        <v>31922</v>
      </c>
      <c r="AN35" s="40">
        <v>35191</v>
      </c>
      <c r="AO35" s="41">
        <v>37375</v>
      </c>
      <c r="AP35" s="48">
        <v>38611</v>
      </c>
      <c r="AQ35" s="221">
        <v>39012</v>
      </c>
      <c r="AR35" s="219">
        <v>39028</v>
      </c>
      <c r="AS35" s="216">
        <v>38803</v>
      </c>
      <c r="AT35" s="219">
        <v>38853</v>
      </c>
      <c r="AU35" s="219">
        <v>38816</v>
      </c>
      <c r="AV35" s="219">
        <v>38814</v>
      </c>
      <c r="AW35" s="219">
        <v>38781</v>
      </c>
      <c r="AX35" s="361">
        <v>38571</v>
      </c>
      <c r="AY35" s="361">
        <v>38492</v>
      </c>
    </row>
    <row r="36" spans="1:51" s="18" customFormat="1" ht="20.25" customHeight="1">
      <c r="A36" s="51"/>
      <c r="B36" s="182" t="s">
        <v>33</v>
      </c>
      <c r="C36" s="27">
        <v>1</v>
      </c>
      <c r="D36" s="27">
        <v>1</v>
      </c>
      <c r="E36" s="27">
        <v>2</v>
      </c>
      <c r="F36" s="27">
        <v>2</v>
      </c>
      <c r="G36" s="28">
        <v>2</v>
      </c>
      <c r="H36" s="28">
        <v>2</v>
      </c>
      <c r="I36" s="28">
        <v>2</v>
      </c>
      <c r="J36" s="28">
        <v>2</v>
      </c>
      <c r="K36" s="28">
        <v>2</v>
      </c>
      <c r="L36" s="28">
        <v>2</v>
      </c>
      <c r="M36" s="28">
        <v>2</v>
      </c>
      <c r="N36" s="28">
        <v>2</v>
      </c>
      <c r="O36" s="28">
        <v>2</v>
      </c>
      <c r="P36" s="28">
        <v>2</v>
      </c>
      <c r="Q36" s="28">
        <v>2</v>
      </c>
      <c r="R36" s="51"/>
      <c r="S36" s="182" t="s">
        <v>33</v>
      </c>
      <c r="T36" s="36">
        <f t="shared" si="57"/>
        <v>3.89211069162807</v>
      </c>
      <c r="U36" s="36">
        <f t="shared" si="57"/>
        <v>3.78673129354741</v>
      </c>
      <c r="V36" s="36">
        <f t="shared" si="57"/>
        <v>7.461851285303884</v>
      </c>
      <c r="W36" s="36">
        <f t="shared" si="57"/>
        <v>7.2059088452531075</v>
      </c>
      <c r="X36" s="36">
        <f t="shared" si="57"/>
        <v>6.775526797208483</v>
      </c>
      <c r="Y36" s="36">
        <f t="shared" si="57"/>
        <v>6.4787819889860705</v>
      </c>
      <c r="Z36" s="36">
        <f t="shared" si="57"/>
        <v>6.307357532561733</v>
      </c>
      <c r="AA36" s="36">
        <f t="shared" si="8"/>
        <v>6.274903523358328</v>
      </c>
      <c r="AB36" s="36">
        <f t="shared" si="9"/>
        <v>6.257626482275273</v>
      </c>
      <c r="AC36" s="36">
        <f t="shared" si="10"/>
        <v>6.244925997626928</v>
      </c>
      <c r="AD36" s="36">
        <f t="shared" si="11"/>
        <v>6.251953735542357</v>
      </c>
      <c r="AE36" s="36">
        <f t="shared" si="12"/>
        <v>6.222968978499642</v>
      </c>
      <c r="AF36" s="36">
        <f t="shared" si="49"/>
        <v>6.209251785159888</v>
      </c>
      <c r="AG36" s="36">
        <f t="shared" si="14"/>
        <v>6.191567085629373</v>
      </c>
      <c r="AH36" s="36">
        <f t="shared" si="37"/>
        <v>6.178369528281487</v>
      </c>
      <c r="AI36" s="60"/>
      <c r="AJ36" s="34" t="s">
        <v>33</v>
      </c>
      <c r="AK36" s="40">
        <v>25693</v>
      </c>
      <c r="AL36" s="40">
        <v>26408</v>
      </c>
      <c r="AM36" s="40">
        <v>26803</v>
      </c>
      <c r="AN36" s="40">
        <v>27755</v>
      </c>
      <c r="AO36" s="41">
        <v>29518</v>
      </c>
      <c r="AP36" s="48">
        <v>30870</v>
      </c>
      <c r="AQ36" s="221">
        <v>31709</v>
      </c>
      <c r="AR36" s="219">
        <v>31873</v>
      </c>
      <c r="AS36" s="216">
        <v>31961</v>
      </c>
      <c r="AT36" s="219">
        <v>32026</v>
      </c>
      <c r="AU36" s="219">
        <v>31990</v>
      </c>
      <c r="AV36" s="219">
        <v>32139</v>
      </c>
      <c r="AW36" s="219">
        <v>32210</v>
      </c>
      <c r="AX36" s="361">
        <v>32302</v>
      </c>
      <c r="AY36" s="361">
        <v>32371</v>
      </c>
    </row>
    <row r="37" spans="1:51" s="18" customFormat="1" ht="20.25" customHeight="1">
      <c r="A37" s="51"/>
      <c r="B37" s="182" t="s">
        <v>34</v>
      </c>
      <c r="C37" s="27">
        <v>1</v>
      </c>
      <c r="D37" s="27">
        <v>1</v>
      </c>
      <c r="E37" s="27">
        <v>1</v>
      </c>
      <c r="F37" s="27">
        <v>1</v>
      </c>
      <c r="G37" s="28">
        <v>1</v>
      </c>
      <c r="H37" s="28">
        <v>1</v>
      </c>
      <c r="I37" s="28">
        <v>2</v>
      </c>
      <c r="J37" s="28">
        <v>2</v>
      </c>
      <c r="K37" s="28">
        <v>2</v>
      </c>
      <c r="L37" s="28">
        <v>2</v>
      </c>
      <c r="M37" s="28">
        <v>2</v>
      </c>
      <c r="N37" s="28">
        <v>2</v>
      </c>
      <c r="O37" s="28">
        <v>2</v>
      </c>
      <c r="P37" s="28">
        <v>2</v>
      </c>
      <c r="Q37" s="28">
        <v>2</v>
      </c>
      <c r="R37" s="51"/>
      <c r="S37" s="182" t="s">
        <v>34</v>
      </c>
      <c r="T37" s="36">
        <f t="shared" si="57"/>
        <v>3.255420274757471</v>
      </c>
      <c r="U37" s="36">
        <f t="shared" si="57"/>
        <v>3.182382331413296</v>
      </c>
      <c r="V37" s="36">
        <f t="shared" si="57"/>
        <v>3.093676525182527</v>
      </c>
      <c r="W37" s="36">
        <f t="shared" si="57"/>
        <v>3.0210567656566267</v>
      </c>
      <c r="X37" s="36">
        <f t="shared" si="57"/>
        <v>2.9232927970065483</v>
      </c>
      <c r="Y37" s="36">
        <f t="shared" si="57"/>
        <v>2.764798584423125</v>
      </c>
      <c r="Z37" s="36">
        <f t="shared" si="57"/>
        <v>5.268010009219018</v>
      </c>
      <c r="AA37" s="36">
        <f t="shared" si="8"/>
        <v>5.234094894140431</v>
      </c>
      <c r="AB37" s="36">
        <f t="shared" si="9"/>
        <v>5.165822915590454</v>
      </c>
      <c r="AC37" s="36">
        <f t="shared" si="10"/>
        <v>5.096969851423329</v>
      </c>
      <c r="AD37" s="36">
        <f t="shared" si="11"/>
        <v>5.0429915025593175</v>
      </c>
      <c r="AE37" s="36">
        <f t="shared" si="12"/>
        <v>5.023232450081627</v>
      </c>
      <c r="AF37" s="36">
        <f t="shared" si="49"/>
        <v>4.964257347100873</v>
      </c>
      <c r="AG37" s="36">
        <f t="shared" si="14"/>
        <v>4.9064102249589086</v>
      </c>
      <c r="AH37" s="36">
        <f t="shared" si="37"/>
        <v>4.837110310300626</v>
      </c>
      <c r="AI37" s="60"/>
      <c r="AJ37" s="34" t="s">
        <v>34</v>
      </c>
      <c r="AK37" s="40">
        <v>30718</v>
      </c>
      <c r="AL37" s="40">
        <v>31423</v>
      </c>
      <c r="AM37" s="40">
        <v>32324</v>
      </c>
      <c r="AN37" s="40">
        <v>33101</v>
      </c>
      <c r="AO37" s="41">
        <v>34208</v>
      </c>
      <c r="AP37" s="48">
        <v>36169</v>
      </c>
      <c r="AQ37" s="221">
        <v>37965</v>
      </c>
      <c r="AR37" s="219">
        <v>38211</v>
      </c>
      <c r="AS37" s="216">
        <v>38716</v>
      </c>
      <c r="AT37" s="219">
        <v>39239</v>
      </c>
      <c r="AU37" s="219">
        <v>39659</v>
      </c>
      <c r="AV37" s="219">
        <v>39815</v>
      </c>
      <c r="AW37" s="219">
        <v>40288</v>
      </c>
      <c r="AX37" s="361">
        <v>40763</v>
      </c>
      <c r="AY37" s="361">
        <v>41347</v>
      </c>
    </row>
    <row r="38" spans="1:51" s="18" customFormat="1" ht="20.25" customHeight="1">
      <c r="A38" s="44"/>
      <c r="B38" s="45"/>
      <c r="C38" s="35"/>
      <c r="D38" s="35"/>
      <c r="E38" s="35"/>
      <c r="F38" s="35"/>
      <c r="G38" s="28"/>
      <c r="H38" s="28"/>
      <c r="I38" s="28"/>
      <c r="J38" s="28"/>
      <c r="K38" s="28"/>
      <c r="L38" s="28"/>
      <c r="M38" s="28"/>
      <c r="N38" s="28"/>
      <c r="O38" s="28"/>
      <c r="P38" s="43"/>
      <c r="Q38" s="43"/>
      <c r="R38" s="44"/>
      <c r="S38" s="45"/>
      <c r="T38" s="36"/>
      <c r="U38" s="36"/>
      <c r="V38" s="36"/>
      <c r="W38" s="36"/>
      <c r="X38" s="36"/>
      <c r="Y38" s="36"/>
      <c r="Z38" s="36"/>
      <c r="AA38" s="36">
        <f t="shared" si="8"/>
      </c>
      <c r="AB38" s="36">
        <f t="shared" si="9"/>
      </c>
      <c r="AC38" s="36"/>
      <c r="AD38" s="36"/>
      <c r="AE38" s="36"/>
      <c r="AF38" s="36"/>
      <c r="AG38" s="36">
        <f t="shared" si="14"/>
      </c>
      <c r="AH38" s="36">
        <f t="shared" si="37"/>
      </c>
      <c r="AI38" s="54"/>
      <c r="AJ38" s="45"/>
      <c r="AK38" s="37"/>
      <c r="AL38" s="37"/>
      <c r="AM38" s="37"/>
      <c r="AN38" s="37"/>
      <c r="AO38" s="38"/>
      <c r="AP38" s="38"/>
      <c r="AQ38" s="222"/>
      <c r="AR38" s="39"/>
      <c r="AS38" s="44"/>
      <c r="AT38" s="205"/>
      <c r="AU38" s="205"/>
      <c r="AV38" s="205"/>
      <c r="AW38" s="205"/>
      <c r="AX38" s="205"/>
      <c r="AY38" s="205"/>
    </row>
    <row r="39" spans="1:51" s="18" customFormat="1" ht="20.25" customHeight="1">
      <c r="A39" s="404" t="s">
        <v>35</v>
      </c>
      <c r="B39" s="405"/>
      <c r="C39" s="27">
        <f>SUM(C40:C41)</f>
        <v>6</v>
      </c>
      <c r="D39" s="27">
        <f aca="true" t="shared" si="58" ref="D39:J39">SUM(D40:D41)</f>
        <v>9</v>
      </c>
      <c r="E39" s="27">
        <f t="shared" si="58"/>
        <v>10</v>
      </c>
      <c r="F39" s="27">
        <f t="shared" si="58"/>
        <v>12</v>
      </c>
      <c r="G39" s="27">
        <f t="shared" si="58"/>
        <v>11</v>
      </c>
      <c r="H39" s="27">
        <f t="shared" si="58"/>
        <v>11</v>
      </c>
      <c r="I39" s="27">
        <f t="shared" si="58"/>
        <v>11</v>
      </c>
      <c r="J39" s="27">
        <f t="shared" si="58"/>
        <v>11</v>
      </c>
      <c r="K39" s="27">
        <f aca="true" t="shared" si="59" ref="K39:Q39">SUM(K40:K41)</f>
        <v>11</v>
      </c>
      <c r="L39" s="43">
        <f t="shared" si="59"/>
        <v>11</v>
      </c>
      <c r="M39" s="43">
        <f t="shared" si="59"/>
        <v>11</v>
      </c>
      <c r="N39" s="43">
        <f t="shared" si="59"/>
        <v>11.3</v>
      </c>
      <c r="O39" s="43">
        <f t="shared" si="59"/>
        <v>11</v>
      </c>
      <c r="P39" s="43">
        <f t="shared" si="59"/>
        <v>11</v>
      </c>
      <c r="Q39" s="43">
        <f t="shared" si="59"/>
        <v>11</v>
      </c>
      <c r="R39" s="404" t="s">
        <v>35</v>
      </c>
      <c r="S39" s="405"/>
      <c r="T39" s="36">
        <f aca="true" t="shared" si="60" ref="T39:Z41">C39/AK39*100000</f>
        <v>6.912920247943407</v>
      </c>
      <c r="U39" s="36">
        <f t="shared" si="60"/>
        <v>9.732570588171683</v>
      </c>
      <c r="V39" s="36">
        <f t="shared" si="60"/>
        <v>10.187552847930398</v>
      </c>
      <c r="W39" s="36">
        <f t="shared" si="60"/>
        <v>11.636589315671577</v>
      </c>
      <c r="X39" s="36">
        <f t="shared" si="60"/>
        <v>10.517961810236846</v>
      </c>
      <c r="Y39" s="36">
        <f t="shared" si="60"/>
        <v>10.499389126450824</v>
      </c>
      <c r="Z39" s="36">
        <f t="shared" si="60"/>
        <v>10.237796081716226</v>
      </c>
      <c r="AA39" s="36">
        <f t="shared" si="8"/>
        <v>10.208343000324811</v>
      </c>
      <c r="AB39" s="36">
        <f t="shared" si="9"/>
        <v>10.236938596981034</v>
      </c>
      <c r="AC39" s="36">
        <f t="shared" si="10"/>
        <v>10.191602119853242</v>
      </c>
      <c r="AD39" s="36">
        <f t="shared" si="11"/>
        <v>10.11791975569823</v>
      </c>
      <c r="AE39" s="36">
        <f t="shared" si="12"/>
        <v>10.292845106344219</v>
      </c>
      <c r="AF39" s="36">
        <f>IF(AW39="","",(O39/AW39*100000))</f>
        <v>10.038694604657955</v>
      </c>
      <c r="AG39" s="36">
        <f t="shared" si="14"/>
        <v>10.031096398836393</v>
      </c>
      <c r="AH39" s="36">
        <f t="shared" si="37"/>
        <v>10.043460793981229</v>
      </c>
      <c r="AI39" s="418" t="s">
        <v>35</v>
      </c>
      <c r="AJ39" s="405"/>
      <c r="AK39" s="40">
        <f>SUM(AK40:AK41)</f>
        <v>86794</v>
      </c>
      <c r="AL39" s="40">
        <f aca="true" t="shared" si="61" ref="AL39:AT39">SUM(AL40:AL41)</f>
        <v>92473</v>
      </c>
      <c r="AM39" s="40">
        <f t="shared" si="61"/>
        <v>98159</v>
      </c>
      <c r="AN39" s="40">
        <f t="shared" si="61"/>
        <v>103123</v>
      </c>
      <c r="AO39" s="40">
        <f t="shared" si="61"/>
        <v>104583</v>
      </c>
      <c r="AP39" s="40">
        <f t="shared" si="61"/>
        <v>104768</v>
      </c>
      <c r="AQ39" s="40">
        <f t="shared" si="61"/>
        <v>107445</v>
      </c>
      <c r="AR39" s="41">
        <f t="shared" si="61"/>
        <v>107755</v>
      </c>
      <c r="AS39" s="40">
        <f t="shared" si="61"/>
        <v>107454</v>
      </c>
      <c r="AT39" s="41">
        <f t="shared" si="61"/>
        <v>107932</v>
      </c>
      <c r="AU39" s="41">
        <f>SUM(AU40:AU41)</f>
        <v>108718</v>
      </c>
      <c r="AV39" s="41">
        <f>SUM(AV40:AV41)</f>
        <v>109785</v>
      </c>
      <c r="AW39" s="41">
        <f>SUM(AW40:AW41)</f>
        <v>109576</v>
      </c>
      <c r="AX39" s="355">
        <f>SUM(AX40:AX41)</f>
        <v>109659</v>
      </c>
      <c r="AY39" s="355">
        <f>SUM(AY40:AY41)</f>
        <v>109524</v>
      </c>
    </row>
    <row r="40" spans="1:51" s="18" customFormat="1" ht="20.25" customHeight="1">
      <c r="A40" s="51"/>
      <c r="B40" s="182" t="s">
        <v>36</v>
      </c>
      <c r="C40" s="27">
        <v>6</v>
      </c>
      <c r="D40" s="27">
        <v>8</v>
      </c>
      <c r="E40" s="27">
        <v>8</v>
      </c>
      <c r="F40" s="27">
        <v>9</v>
      </c>
      <c r="G40" s="28">
        <v>8</v>
      </c>
      <c r="H40" s="28">
        <v>8</v>
      </c>
      <c r="I40" s="28">
        <v>8</v>
      </c>
      <c r="J40" s="28">
        <v>8</v>
      </c>
      <c r="K40" s="28">
        <v>8</v>
      </c>
      <c r="L40" s="28">
        <v>8</v>
      </c>
      <c r="M40" s="28">
        <v>8</v>
      </c>
      <c r="N40" s="28">
        <v>8.3</v>
      </c>
      <c r="O40" s="28">
        <v>8</v>
      </c>
      <c r="P40" s="28">
        <v>8</v>
      </c>
      <c r="Q40" s="28">
        <v>8</v>
      </c>
      <c r="R40" s="51"/>
      <c r="S40" s="182" t="s">
        <v>36</v>
      </c>
      <c r="T40" s="36">
        <f t="shared" si="60"/>
        <v>9.566021491661617</v>
      </c>
      <c r="U40" s="36">
        <f t="shared" si="60"/>
        <v>11.550511832055559</v>
      </c>
      <c r="V40" s="36">
        <f t="shared" si="60"/>
        <v>10.683475334526323</v>
      </c>
      <c r="W40" s="36">
        <f t="shared" si="60"/>
        <v>11.312643764847845</v>
      </c>
      <c r="X40" s="36">
        <f t="shared" si="60"/>
        <v>9.779592435485252</v>
      </c>
      <c r="Y40" s="36">
        <f t="shared" si="60"/>
        <v>9.693092459985703</v>
      </c>
      <c r="Z40" s="36">
        <f t="shared" si="60"/>
        <v>9.350819365546906</v>
      </c>
      <c r="AA40" s="36">
        <f t="shared" si="8"/>
        <v>9.299730307821072</v>
      </c>
      <c r="AB40" s="36">
        <f t="shared" si="9"/>
        <v>9.304922303898763</v>
      </c>
      <c r="AC40" s="36">
        <f t="shared" si="10"/>
        <v>9.227326728105284</v>
      </c>
      <c r="AD40" s="36">
        <f t="shared" si="11"/>
        <v>9.121486802348782</v>
      </c>
      <c r="AE40" s="36">
        <f t="shared" si="12"/>
        <v>9.341481806620072</v>
      </c>
      <c r="AF40" s="36">
        <f>IF(AW40="","",(O40/AW40*100000))</f>
        <v>9.027511340811122</v>
      </c>
      <c r="AG40" s="36">
        <f t="shared" si="14"/>
        <v>8.985735145456587</v>
      </c>
      <c r="AH40" s="36">
        <f t="shared" si="37"/>
        <v>8.982910013698937</v>
      </c>
      <c r="AI40" s="60"/>
      <c r="AJ40" s="34" t="s">
        <v>36</v>
      </c>
      <c r="AK40" s="40">
        <v>62722</v>
      </c>
      <c r="AL40" s="40">
        <v>69261</v>
      </c>
      <c r="AM40" s="40">
        <v>74882</v>
      </c>
      <c r="AN40" s="40">
        <v>79557</v>
      </c>
      <c r="AO40" s="41">
        <v>81803</v>
      </c>
      <c r="AP40" s="48">
        <v>82533</v>
      </c>
      <c r="AQ40" s="221">
        <v>85554</v>
      </c>
      <c r="AR40" s="219">
        <v>86024</v>
      </c>
      <c r="AS40" s="216">
        <v>85976</v>
      </c>
      <c r="AT40" s="219">
        <v>86699</v>
      </c>
      <c r="AU40" s="219">
        <v>87705</v>
      </c>
      <c r="AV40" s="219">
        <v>88851</v>
      </c>
      <c r="AW40" s="219">
        <v>88618</v>
      </c>
      <c r="AX40" s="361">
        <v>89030</v>
      </c>
      <c r="AY40" s="361">
        <v>89058</v>
      </c>
    </row>
    <row r="41" spans="1:51" s="18" customFormat="1" ht="20.25" customHeight="1">
      <c r="A41" s="51"/>
      <c r="B41" s="182" t="s">
        <v>37</v>
      </c>
      <c r="C41" s="49">
        <v>0</v>
      </c>
      <c r="D41" s="27">
        <v>1</v>
      </c>
      <c r="E41" s="27">
        <v>2</v>
      </c>
      <c r="F41" s="27">
        <v>3</v>
      </c>
      <c r="G41" s="28">
        <v>3</v>
      </c>
      <c r="H41" s="28">
        <v>3</v>
      </c>
      <c r="I41" s="28">
        <v>3</v>
      </c>
      <c r="J41" s="28">
        <v>3</v>
      </c>
      <c r="K41" s="28">
        <v>3</v>
      </c>
      <c r="L41" s="28">
        <v>3</v>
      </c>
      <c r="M41" s="28">
        <v>3</v>
      </c>
      <c r="N41" s="28">
        <v>3</v>
      </c>
      <c r="O41" s="28">
        <v>3</v>
      </c>
      <c r="P41" s="28">
        <v>3</v>
      </c>
      <c r="Q41" s="28">
        <v>3</v>
      </c>
      <c r="R41" s="51"/>
      <c r="S41" s="182" t="s">
        <v>37</v>
      </c>
      <c r="T41" s="36">
        <f t="shared" si="60"/>
        <v>0</v>
      </c>
      <c r="U41" s="36">
        <f t="shared" si="60"/>
        <v>4.308116491469929</v>
      </c>
      <c r="V41" s="36">
        <f t="shared" si="60"/>
        <v>8.592172530824419</v>
      </c>
      <c r="W41" s="36">
        <f t="shared" si="60"/>
        <v>12.730204531952815</v>
      </c>
      <c r="X41" s="36">
        <f t="shared" si="60"/>
        <v>13.169446883230904</v>
      </c>
      <c r="Y41" s="36">
        <f t="shared" si="60"/>
        <v>13.492241960872498</v>
      </c>
      <c r="Z41" s="36">
        <f t="shared" si="60"/>
        <v>13.704262025489927</v>
      </c>
      <c r="AA41" s="36">
        <f t="shared" si="8"/>
        <v>13.805163131011</v>
      </c>
      <c r="AB41" s="36">
        <f t="shared" si="9"/>
        <v>13.967780985194153</v>
      </c>
      <c r="AC41" s="36">
        <f t="shared" si="10"/>
        <v>14.128950218998728</v>
      </c>
      <c r="AD41" s="36">
        <f t="shared" si="11"/>
        <v>14.276876219483176</v>
      </c>
      <c r="AE41" s="36">
        <f t="shared" si="12"/>
        <v>14.330753797649757</v>
      </c>
      <c r="AF41" s="36">
        <f>IF(AW41="","",(O41/AW41*100000))</f>
        <v>14.3143429716576</v>
      </c>
      <c r="AG41" s="36">
        <f t="shared" si="14"/>
        <v>14.542634155800087</v>
      </c>
      <c r="AH41" s="36">
        <f t="shared" si="37"/>
        <v>14.65845793022574</v>
      </c>
      <c r="AI41" s="60"/>
      <c r="AJ41" s="34" t="s">
        <v>37</v>
      </c>
      <c r="AK41" s="40">
        <v>24072</v>
      </c>
      <c r="AL41" s="40">
        <v>23212</v>
      </c>
      <c r="AM41" s="40">
        <v>23277</v>
      </c>
      <c r="AN41" s="40">
        <v>23566</v>
      </c>
      <c r="AO41" s="41">
        <v>22780</v>
      </c>
      <c r="AP41" s="48">
        <v>22235</v>
      </c>
      <c r="AQ41" s="221">
        <v>21891</v>
      </c>
      <c r="AR41" s="219">
        <v>21731</v>
      </c>
      <c r="AS41" s="216">
        <v>21478</v>
      </c>
      <c r="AT41" s="219">
        <v>21233</v>
      </c>
      <c r="AU41" s="219">
        <v>21013</v>
      </c>
      <c r="AV41" s="219">
        <v>20934</v>
      </c>
      <c r="AW41" s="219">
        <v>20958</v>
      </c>
      <c r="AX41" s="361">
        <v>20629</v>
      </c>
      <c r="AY41" s="361">
        <v>20466</v>
      </c>
    </row>
    <row r="42" spans="1:51" s="18" customFormat="1" ht="20.25" customHeight="1">
      <c r="A42" s="44"/>
      <c r="B42" s="45"/>
      <c r="C42" s="35"/>
      <c r="D42" s="35"/>
      <c r="E42" s="35"/>
      <c r="F42" s="35"/>
      <c r="G42" s="28"/>
      <c r="H42" s="28"/>
      <c r="I42" s="28"/>
      <c r="J42" s="28"/>
      <c r="K42" s="28"/>
      <c r="L42" s="28"/>
      <c r="M42" s="28"/>
      <c r="N42" s="28"/>
      <c r="O42" s="28"/>
      <c r="P42" s="28"/>
      <c r="Q42" s="28"/>
      <c r="R42" s="44"/>
      <c r="S42" s="45"/>
      <c r="T42" s="36"/>
      <c r="U42" s="36"/>
      <c r="V42" s="36"/>
      <c r="W42" s="36"/>
      <c r="X42" s="36"/>
      <c r="Y42" s="36"/>
      <c r="Z42" s="36"/>
      <c r="AA42" s="36">
        <f t="shared" si="8"/>
      </c>
      <c r="AB42" s="36">
        <f t="shared" si="9"/>
      </c>
      <c r="AC42" s="36"/>
      <c r="AD42" s="36"/>
      <c r="AE42" s="36"/>
      <c r="AF42" s="36"/>
      <c r="AG42" s="36">
        <f t="shared" si="14"/>
      </c>
      <c r="AH42" s="36">
        <f t="shared" si="37"/>
      </c>
      <c r="AI42" s="54"/>
      <c r="AJ42" s="45"/>
      <c r="AK42" s="37"/>
      <c r="AL42" s="37"/>
      <c r="AM42" s="37"/>
      <c r="AN42" s="37"/>
      <c r="AO42" s="38"/>
      <c r="AP42" s="38"/>
      <c r="AQ42" s="222"/>
      <c r="AR42" s="39"/>
      <c r="AS42" s="44"/>
      <c r="AT42" s="205"/>
      <c r="AU42" s="205"/>
      <c r="AV42" s="205"/>
      <c r="AW42" s="205"/>
      <c r="AX42" s="205"/>
      <c r="AY42" s="205"/>
    </row>
    <row r="43" spans="1:52" s="18" customFormat="1" ht="20.25" customHeight="1">
      <c r="A43" s="404" t="s">
        <v>38</v>
      </c>
      <c r="B43" s="405"/>
      <c r="C43" s="27">
        <f>SUM(C44:C45)</f>
        <v>13</v>
      </c>
      <c r="D43" s="27">
        <f aca="true" t="shared" si="62" ref="D43:Q43">SUM(D44:D45)</f>
        <v>14</v>
      </c>
      <c r="E43" s="27">
        <f t="shared" si="62"/>
        <v>16</v>
      </c>
      <c r="F43" s="27">
        <f t="shared" si="62"/>
        <v>19</v>
      </c>
      <c r="G43" s="27">
        <f t="shared" si="62"/>
        <v>19</v>
      </c>
      <c r="H43" s="27">
        <f t="shared" si="62"/>
        <v>19</v>
      </c>
      <c r="I43" s="27">
        <f t="shared" si="62"/>
        <v>18</v>
      </c>
      <c r="J43" s="27">
        <f t="shared" si="62"/>
        <v>19</v>
      </c>
      <c r="K43" s="27">
        <f t="shared" si="62"/>
        <v>19</v>
      </c>
      <c r="L43" s="27">
        <f t="shared" si="62"/>
        <v>19</v>
      </c>
      <c r="M43" s="27">
        <f t="shared" si="62"/>
        <v>19</v>
      </c>
      <c r="N43" s="27">
        <f t="shared" si="62"/>
        <v>19</v>
      </c>
      <c r="O43" s="27">
        <f t="shared" si="62"/>
        <v>19</v>
      </c>
      <c r="P43" s="27">
        <f t="shared" si="62"/>
        <v>19</v>
      </c>
      <c r="Q43" s="43">
        <f t="shared" si="62"/>
        <v>19</v>
      </c>
      <c r="R43" s="404" t="s">
        <v>38</v>
      </c>
      <c r="S43" s="405"/>
      <c r="T43" s="36">
        <f aca="true" t="shared" si="63" ref="T43:Z45">C43/AK43*100000</f>
        <v>3.9872775175823603</v>
      </c>
      <c r="U43" s="36">
        <f t="shared" si="63"/>
        <v>4.109162846123591</v>
      </c>
      <c r="V43" s="36">
        <f t="shared" si="63"/>
        <v>4.521958347111175</v>
      </c>
      <c r="W43" s="36">
        <f t="shared" si="63"/>
        <v>5.17819815056565</v>
      </c>
      <c r="X43" s="36">
        <f t="shared" si="63"/>
        <v>5.040001697684782</v>
      </c>
      <c r="Y43" s="36">
        <f t="shared" si="63"/>
        <v>4.974720564709332</v>
      </c>
      <c r="Z43" s="36">
        <f t="shared" si="63"/>
        <v>4.660845788149023</v>
      </c>
      <c r="AA43" s="36">
        <f t="shared" si="8"/>
        <v>4.912073877591119</v>
      </c>
      <c r="AB43" s="36">
        <f t="shared" si="9"/>
        <v>4.937976417264205</v>
      </c>
      <c r="AC43" s="36">
        <f t="shared" si="10"/>
        <v>4.941868026113871</v>
      </c>
      <c r="AD43" s="36">
        <f t="shared" si="11"/>
        <v>4.93864384839923</v>
      </c>
      <c r="AE43" s="36">
        <f t="shared" si="12"/>
        <v>4.929265046581555</v>
      </c>
      <c r="AF43" s="36">
        <f>IF(AW43="","",(O43/AW43*100000))</f>
        <v>4.925444326925071</v>
      </c>
      <c r="AG43" s="36">
        <f t="shared" si="14"/>
        <v>4.921922762079435</v>
      </c>
      <c r="AH43" s="36">
        <f t="shared" si="37"/>
        <v>4.921693269713972</v>
      </c>
      <c r="AI43" s="418" t="s">
        <v>38</v>
      </c>
      <c r="AJ43" s="405"/>
      <c r="AK43" s="40">
        <f>SUM(AK44:AK45)</f>
        <v>326037</v>
      </c>
      <c r="AL43" s="40">
        <f aca="true" t="shared" si="64" ref="AL43:AZ43">SUM(AL44:AL45)</f>
        <v>340702</v>
      </c>
      <c r="AM43" s="40">
        <f t="shared" si="64"/>
        <v>353829</v>
      </c>
      <c r="AN43" s="40">
        <f t="shared" si="64"/>
        <v>366923</v>
      </c>
      <c r="AO43" s="40">
        <f t="shared" si="64"/>
        <v>376984</v>
      </c>
      <c r="AP43" s="40">
        <f t="shared" si="64"/>
        <v>381931</v>
      </c>
      <c r="AQ43" s="40">
        <f t="shared" si="64"/>
        <v>386196</v>
      </c>
      <c r="AR43" s="40">
        <f t="shared" si="64"/>
        <v>386802</v>
      </c>
      <c r="AS43" s="40">
        <f t="shared" si="64"/>
        <v>384773</v>
      </c>
      <c r="AT43" s="40">
        <f t="shared" si="64"/>
        <v>384470</v>
      </c>
      <c r="AU43" s="40">
        <f t="shared" si="64"/>
        <v>384721</v>
      </c>
      <c r="AV43" s="40">
        <f t="shared" si="64"/>
        <v>385453</v>
      </c>
      <c r="AW43" s="40">
        <f t="shared" si="64"/>
        <v>385752</v>
      </c>
      <c r="AX43" s="40">
        <f t="shared" si="64"/>
        <v>386028</v>
      </c>
      <c r="AY43" s="40">
        <f t="shared" si="64"/>
        <v>386046</v>
      </c>
      <c r="AZ43" s="40">
        <f t="shared" si="64"/>
        <v>0</v>
      </c>
    </row>
    <row r="44" spans="1:51" s="18" customFormat="1" ht="20.25" customHeight="1">
      <c r="A44" s="51"/>
      <c r="B44" s="182" t="s">
        <v>39</v>
      </c>
      <c r="C44" s="27">
        <v>6</v>
      </c>
      <c r="D44" s="27">
        <v>7</v>
      </c>
      <c r="E44" s="27">
        <v>7</v>
      </c>
      <c r="F44" s="27">
        <v>7</v>
      </c>
      <c r="G44" s="28">
        <v>7</v>
      </c>
      <c r="H44" s="28">
        <v>7</v>
      </c>
      <c r="I44" s="28">
        <v>6</v>
      </c>
      <c r="J44" s="28">
        <v>6</v>
      </c>
      <c r="K44" s="28">
        <v>6</v>
      </c>
      <c r="L44" s="28">
        <v>6</v>
      </c>
      <c r="M44" s="28">
        <v>6</v>
      </c>
      <c r="N44" s="28">
        <v>6</v>
      </c>
      <c r="O44" s="28">
        <v>6</v>
      </c>
      <c r="P44" s="28">
        <v>6</v>
      </c>
      <c r="Q44" s="28">
        <v>6</v>
      </c>
      <c r="R44" s="51"/>
      <c r="S44" s="182" t="s">
        <v>39</v>
      </c>
      <c r="T44" s="36">
        <f t="shared" si="63"/>
        <v>5.425935973955507</v>
      </c>
      <c r="U44" s="36">
        <f t="shared" si="63"/>
        <v>5.921464462753988</v>
      </c>
      <c r="V44" s="36">
        <f t="shared" si="63"/>
        <v>5.707157590927251</v>
      </c>
      <c r="W44" s="36">
        <f t="shared" si="63"/>
        <v>5.506304718903144</v>
      </c>
      <c r="X44" s="36">
        <f t="shared" si="63"/>
        <v>5.384656805052347</v>
      </c>
      <c r="Y44" s="36">
        <f t="shared" si="63"/>
        <v>5.369251066179855</v>
      </c>
      <c r="Z44" s="36">
        <f t="shared" si="63"/>
        <v>4.540295119182747</v>
      </c>
      <c r="AA44" s="36">
        <f t="shared" si="8"/>
        <v>4.5393676660841145</v>
      </c>
      <c r="AB44" s="36">
        <f t="shared" si="9"/>
        <v>4.5635705375886095</v>
      </c>
      <c r="AC44" s="36">
        <f t="shared" si="10"/>
        <v>4.568052563058159</v>
      </c>
      <c r="AD44" s="36">
        <f t="shared" si="11"/>
        <v>4.567113736355748</v>
      </c>
      <c r="AE44" s="36">
        <f t="shared" si="12"/>
        <v>4.558958733825194</v>
      </c>
      <c r="AF44" s="36">
        <f>IF(AW44="","",(O44/AW44*100000))</f>
        <v>4.556639023056594</v>
      </c>
      <c r="AG44" s="36">
        <f t="shared" si="14"/>
        <v>4.545420110453708</v>
      </c>
      <c r="AH44" s="36">
        <f t="shared" si="37"/>
        <v>4.542151162790698</v>
      </c>
      <c r="AI44" s="60"/>
      <c r="AJ44" s="34" t="s">
        <v>39</v>
      </c>
      <c r="AK44" s="40">
        <f>AK140+AK141</f>
        <v>110580</v>
      </c>
      <c r="AL44" s="40">
        <f aca="true" t="shared" si="65" ref="AL44:AX44">AL140+AL141</f>
        <v>118214</v>
      </c>
      <c r="AM44" s="40">
        <f t="shared" si="65"/>
        <v>122653</v>
      </c>
      <c r="AN44" s="40">
        <f t="shared" si="65"/>
        <v>127127</v>
      </c>
      <c r="AO44" s="40">
        <f>AO140+AO141</f>
        <v>129999</v>
      </c>
      <c r="AP44" s="40">
        <f t="shared" si="65"/>
        <v>130372</v>
      </c>
      <c r="AQ44" s="40">
        <f t="shared" si="65"/>
        <v>132150</v>
      </c>
      <c r="AR44" s="40">
        <f t="shared" si="65"/>
        <v>132177</v>
      </c>
      <c r="AS44" s="40">
        <f t="shared" si="65"/>
        <v>131476</v>
      </c>
      <c r="AT44" s="40">
        <f t="shared" si="65"/>
        <v>131347</v>
      </c>
      <c r="AU44" s="40">
        <f t="shared" si="65"/>
        <v>131374</v>
      </c>
      <c r="AV44" s="40">
        <f t="shared" si="65"/>
        <v>131609</v>
      </c>
      <c r="AW44" s="40">
        <f t="shared" si="65"/>
        <v>131676</v>
      </c>
      <c r="AX44" s="40">
        <f t="shared" si="65"/>
        <v>132001</v>
      </c>
      <c r="AY44" s="361">
        <v>132096</v>
      </c>
    </row>
    <row r="45" spans="1:51" s="18" customFormat="1" ht="20.25" customHeight="1">
      <c r="A45" s="51"/>
      <c r="B45" s="182" t="s">
        <v>40</v>
      </c>
      <c r="C45" s="27">
        <f>C138+C139</f>
        <v>7</v>
      </c>
      <c r="D45" s="27">
        <f aca="true" t="shared" si="66" ref="D45:M45">D138+D139</f>
        <v>7</v>
      </c>
      <c r="E45" s="27">
        <f t="shared" si="66"/>
        <v>9</v>
      </c>
      <c r="F45" s="27">
        <f t="shared" si="66"/>
        <v>12</v>
      </c>
      <c r="G45" s="27">
        <f t="shared" si="66"/>
        <v>12</v>
      </c>
      <c r="H45" s="27">
        <f t="shared" si="66"/>
        <v>12</v>
      </c>
      <c r="I45" s="27">
        <f t="shared" si="66"/>
        <v>12</v>
      </c>
      <c r="J45" s="27">
        <f t="shared" si="66"/>
        <v>13</v>
      </c>
      <c r="K45" s="27">
        <f t="shared" si="66"/>
        <v>13</v>
      </c>
      <c r="L45" s="27">
        <f t="shared" si="66"/>
        <v>13</v>
      </c>
      <c r="M45" s="27">
        <f t="shared" si="66"/>
        <v>13</v>
      </c>
      <c r="N45" s="28">
        <v>13</v>
      </c>
      <c r="O45" s="28">
        <v>13</v>
      </c>
      <c r="P45" s="28">
        <v>13</v>
      </c>
      <c r="Q45" s="28">
        <v>13</v>
      </c>
      <c r="R45" s="51"/>
      <c r="S45" s="182" t="s">
        <v>40</v>
      </c>
      <c r="T45" s="36">
        <f t="shared" si="63"/>
        <v>3.2489081348018396</v>
      </c>
      <c r="U45" s="36">
        <f t="shared" si="63"/>
        <v>3.1462371004278884</v>
      </c>
      <c r="V45" s="36">
        <f t="shared" si="63"/>
        <v>3.8931376959545974</v>
      </c>
      <c r="W45" s="36">
        <f t="shared" si="63"/>
        <v>5.004253615573237</v>
      </c>
      <c r="X45" s="36">
        <f t="shared" si="63"/>
        <v>4.858594651497055</v>
      </c>
      <c r="Y45" s="36">
        <f t="shared" si="63"/>
        <v>4.770252704137001</v>
      </c>
      <c r="Z45" s="36">
        <f t="shared" si="63"/>
        <v>4.723554002031128</v>
      </c>
      <c r="AA45" s="36">
        <f t="shared" si="8"/>
        <v>5.105547373588611</v>
      </c>
      <c r="AB45" s="36">
        <f t="shared" si="9"/>
        <v>5.132315029392373</v>
      </c>
      <c r="AC45" s="36">
        <f t="shared" si="10"/>
        <v>5.135843048636433</v>
      </c>
      <c r="AD45" s="36">
        <f t="shared" si="11"/>
        <v>5.1313021271220896</v>
      </c>
      <c r="AE45" s="36">
        <f t="shared" si="12"/>
        <v>5.121255574289721</v>
      </c>
      <c r="AF45" s="36">
        <f>IF(AW45="","",(O45/AW45*100000))</f>
        <v>5.116579291235693</v>
      </c>
      <c r="AG45" s="36">
        <f t="shared" si="14"/>
        <v>5.117566242958426</v>
      </c>
      <c r="AH45" s="36">
        <f t="shared" si="37"/>
        <v>5.119117936601693</v>
      </c>
      <c r="AI45" s="60"/>
      <c r="AJ45" s="34" t="s">
        <v>40</v>
      </c>
      <c r="AK45" s="40">
        <f>AK138+AK139</f>
        <v>215457</v>
      </c>
      <c r="AL45" s="40">
        <f aca="true" t="shared" si="67" ref="AL45:AV45">AL138+AL139</f>
        <v>222488</v>
      </c>
      <c r="AM45" s="40">
        <f t="shared" si="67"/>
        <v>231176</v>
      </c>
      <c r="AN45" s="40">
        <f t="shared" si="67"/>
        <v>239796</v>
      </c>
      <c r="AO45" s="40">
        <f t="shared" si="67"/>
        <v>246985</v>
      </c>
      <c r="AP45" s="40">
        <f t="shared" si="67"/>
        <v>251559</v>
      </c>
      <c r="AQ45" s="40">
        <f t="shared" si="67"/>
        <v>254046</v>
      </c>
      <c r="AR45" s="40">
        <f t="shared" si="67"/>
        <v>254625</v>
      </c>
      <c r="AS45" s="40">
        <f t="shared" si="67"/>
        <v>253297</v>
      </c>
      <c r="AT45" s="40">
        <f t="shared" si="67"/>
        <v>253123</v>
      </c>
      <c r="AU45" s="40">
        <f t="shared" si="67"/>
        <v>253347</v>
      </c>
      <c r="AV45" s="40">
        <f t="shared" si="67"/>
        <v>253844</v>
      </c>
      <c r="AW45" s="219">
        <v>254076</v>
      </c>
      <c r="AX45" s="361">
        <v>254027</v>
      </c>
      <c r="AY45" s="361">
        <v>253950</v>
      </c>
    </row>
    <row r="46" spans="1:51" s="18" customFormat="1" ht="20.25" customHeight="1">
      <c r="A46" s="44"/>
      <c r="B46" s="45"/>
      <c r="C46" s="35"/>
      <c r="D46" s="35"/>
      <c r="E46" s="35"/>
      <c r="F46" s="35"/>
      <c r="G46" s="28"/>
      <c r="H46" s="28"/>
      <c r="I46" s="28"/>
      <c r="J46" s="28"/>
      <c r="K46" s="28"/>
      <c r="L46" s="28"/>
      <c r="M46" s="28"/>
      <c r="N46" s="28"/>
      <c r="O46" s="28"/>
      <c r="P46" s="28"/>
      <c r="Q46" s="28"/>
      <c r="R46" s="44"/>
      <c r="S46" s="45"/>
      <c r="T46" s="36"/>
      <c r="U46" s="36"/>
      <c r="V46" s="36"/>
      <c r="W46" s="36"/>
      <c r="X46" s="36"/>
      <c r="Y46" s="36"/>
      <c r="Z46" s="36"/>
      <c r="AA46" s="36">
        <f t="shared" si="8"/>
      </c>
      <c r="AB46" s="36">
        <f t="shared" si="9"/>
      </c>
      <c r="AC46" s="36"/>
      <c r="AD46" s="36"/>
      <c r="AE46" s="36"/>
      <c r="AF46" s="36"/>
      <c r="AG46" s="36">
        <f t="shared" si="14"/>
      </c>
      <c r="AH46" s="36">
        <f t="shared" si="37"/>
      </c>
      <c r="AI46" s="54"/>
      <c r="AJ46" s="45"/>
      <c r="AK46" s="37"/>
      <c r="AL46" s="37"/>
      <c r="AM46" s="37"/>
      <c r="AN46" s="37"/>
      <c r="AO46" s="38"/>
      <c r="AP46" s="38"/>
      <c r="AQ46" s="222"/>
      <c r="AR46" s="39"/>
      <c r="AS46" s="44"/>
      <c r="AT46" s="205"/>
      <c r="AU46" s="205"/>
      <c r="AV46" s="205"/>
      <c r="AW46" s="205"/>
      <c r="AX46" s="205"/>
      <c r="AY46" s="205"/>
    </row>
    <row r="47" spans="1:51" s="54" customFormat="1" ht="20.25" customHeight="1">
      <c r="A47" s="404" t="s">
        <v>42</v>
      </c>
      <c r="B47" s="405"/>
      <c r="C47" s="27">
        <f>SUM(C48)</f>
        <v>28</v>
      </c>
      <c r="D47" s="27">
        <f aca="true" t="shared" si="68" ref="D47:Q47">SUM(D48)</f>
        <v>28</v>
      </c>
      <c r="E47" s="27">
        <f t="shared" si="68"/>
        <v>24</v>
      </c>
      <c r="F47" s="27">
        <f t="shared" si="68"/>
        <v>24</v>
      </c>
      <c r="G47" s="27">
        <f t="shared" si="68"/>
        <v>27</v>
      </c>
      <c r="H47" s="27">
        <f t="shared" si="68"/>
        <v>26</v>
      </c>
      <c r="I47" s="27">
        <f t="shared" si="68"/>
        <v>26</v>
      </c>
      <c r="J47" s="27">
        <f t="shared" si="68"/>
        <v>26</v>
      </c>
      <c r="K47" s="27">
        <f t="shared" si="68"/>
        <v>28</v>
      </c>
      <c r="L47" s="43">
        <f t="shared" si="68"/>
        <v>28</v>
      </c>
      <c r="M47" s="43">
        <f t="shared" si="68"/>
        <v>28</v>
      </c>
      <c r="N47" s="43">
        <f t="shared" si="68"/>
        <v>28</v>
      </c>
      <c r="O47" s="43">
        <f t="shared" si="68"/>
        <v>28</v>
      </c>
      <c r="P47" s="43">
        <f t="shared" si="68"/>
        <v>28</v>
      </c>
      <c r="Q47" s="43">
        <f t="shared" si="68"/>
        <v>28</v>
      </c>
      <c r="R47" s="404" t="s">
        <v>42</v>
      </c>
      <c r="S47" s="405"/>
      <c r="T47" s="36">
        <f aca="true" t="shared" si="69" ref="T47:Z48">C47/AK47*100000</f>
        <v>3.8958202023322053</v>
      </c>
      <c r="U47" s="36">
        <f t="shared" si="69"/>
        <v>3.934651066712009</v>
      </c>
      <c r="V47" s="36">
        <f t="shared" si="69"/>
        <v>3.324675324675325</v>
      </c>
      <c r="W47" s="36">
        <f t="shared" si="69"/>
        <v>3.3121173814399985</v>
      </c>
      <c r="X47" s="36">
        <f t="shared" si="69"/>
        <v>3.726018928176155</v>
      </c>
      <c r="Y47" s="36">
        <f t="shared" si="69"/>
        <v>3.628619198745056</v>
      </c>
      <c r="Z47" s="36">
        <f t="shared" si="69"/>
        <v>3.6430587120946742</v>
      </c>
      <c r="AA47" s="36">
        <f t="shared" si="8"/>
        <v>3.5853315811174373</v>
      </c>
      <c r="AB47" s="36">
        <f t="shared" si="9"/>
        <v>3.8710230422646594</v>
      </c>
      <c r="AC47" s="36">
        <f t="shared" si="10"/>
        <v>3.88016928624286</v>
      </c>
      <c r="AD47" s="36">
        <f t="shared" si="11"/>
        <v>3.888813273075246</v>
      </c>
      <c r="AE47" s="36">
        <f t="shared" si="12"/>
        <v>3.8956088140931997</v>
      </c>
      <c r="AF47" s="36">
        <f>IF(AW47="","",(O47/AW47*100000))</f>
        <v>3.9040822757453313</v>
      </c>
      <c r="AG47" s="36">
        <f t="shared" si="14"/>
        <v>3.9095388559293043</v>
      </c>
      <c r="AH47" s="36">
        <f t="shared" si="37"/>
        <v>3.9160839160839163</v>
      </c>
      <c r="AI47" s="418" t="s">
        <v>42</v>
      </c>
      <c r="AJ47" s="405"/>
      <c r="AK47" s="52">
        <f>AK48</f>
        <v>718719</v>
      </c>
      <c r="AL47" s="52">
        <f aca="true" t="shared" si="70" ref="AL47:AY47">AL48</f>
        <v>711626</v>
      </c>
      <c r="AM47" s="52">
        <f t="shared" si="70"/>
        <v>721875</v>
      </c>
      <c r="AN47" s="52">
        <f t="shared" si="70"/>
        <v>724612</v>
      </c>
      <c r="AO47" s="52">
        <f t="shared" si="70"/>
        <v>724634</v>
      </c>
      <c r="AP47" s="52">
        <f t="shared" si="70"/>
        <v>716526</v>
      </c>
      <c r="AQ47" s="52">
        <f t="shared" si="70"/>
        <v>713686</v>
      </c>
      <c r="AR47" s="53">
        <f t="shared" si="70"/>
        <v>725177</v>
      </c>
      <c r="AS47" s="52">
        <f t="shared" si="70"/>
        <v>723323</v>
      </c>
      <c r="AT47" s="53">
        <f t="shared" si="70"/>
        <v>721618</v>
      </c>
      <c r="AU47" s="53">
        <f t="shared" si="70"/>
        <v>720014</v>
      </c>
      <c r="AV47" s="53">
        <f t="shared" si="70"/>
        <v>718758</v>
      </c>
      <c r="AW47" s="53">
        <f t="shared" si="70"/>
        <v>717198</v>
      </c>
      <c r="AX47" s="357">
        <f t="shared" si="70"/>
        <v>716197</v>
      </c>
      <c r="AY47" s="357">
        <f t="shared" si="70"/>
        <v>715000</v>
      </c>
    </row>
    <row r="48" spans="1:51" s="54" customFormat="1" ht="20.25" customHeight="1">
      <c r="A48" s="33"/>
      <c r="B48" s="182" t="s">
        <v>43</v>
      </c>
      <c r="C48" s="27">
        <f>SUM(C95:C97)</f>
        <v>28</v>
      </c>
      <c r="D48" s="27">
        <f aca="true" t="shared" si="71" ref="D48:I48">SUM(D95:D97)</f>
        <v>28</v>
      </c>
      <c r="E48" s="27">
        <f>SUM(E95:E97)</f>
        <v>24</v>
      </c>
      <c r="F48" s="27">
        <f t="shared" si="71"/>
        <v>24</v>
      </c>
      <c r="G48" s="27">
        <f t="shared" si="71"/>
        <v>27</v>
      </c>
      <c r="H48" s="27">
        <f t="shared" si="71"/>
        <v>26</v>
      </c>
      <c r="I48" s="27">
        <f t="shared" si="71"/>
        <v>26</v>
      </c>
      <c r="J48" s="27">
        <f>SUM(J95:J97)</f>
        <v>26</v>
      </c>
      <c r="K48" s="43">
        <f aca="true" t="shared" si="72" ref="K48:P48">SUM(K49:K51)</f>
        <v>28</v>
      </c>
      <c r="L48" s="43">
        <f t="shared" si="72"/>
        <v>28</v>
      </c>
      <c r="M48" s="43">
        <f t="shared" si="72"/>
        <v>28</v>
      </c>
      <c r="N48" s="43">
        <f t="shared" si="72"/>
        <v>28</v>
      </c>
      <c r="O48" s="43">
        <f t="shared" si="72"/>
        <v>28</v>
      </c>
      <c r="P48" s="43">
        <f t="shared" si="72"/>
        <v>28</v>
      </c>
      <c r="Q48" s="43">
        <f>SUM(Q49:Q51)</f>
        <v>28</v>
      </c>
      <c r="R48" s="33"/>
      <c r="S48" s="182" t="s">
        <v>43</v>
      </c>
      <c r="T48" s="36">
        <f t="shared" si="69"/>
        <v>3.8958202023322053</v>
      </c>
      <c r="U48" s="36">
        <f t="shared" si="69"/>
        <v>3.934651066712009</v>
      </c>
      <c r="V48" s="36">
        <f t="shared" si="69"/>
        <v>3.324675324675325</v>
      </c>
      <c r="W48" s="36">
        <f t="shared" si="69"/>
        <v>3.3121173814399985</v>
      </c>
      <c r="X48" s="36">
        <f t="shared" si="69"/>
        <v>3.726018928176155</v>
      </c>
      <c r="Y48" s="36">
        <f t="shared" si="69"/>
        <v>3.628619198745056</v>
      </c>
      <c r="Z48" s="36">
        <f t="shared" si="69"/>
        <v>3.6430587120946742</v>
      </c>
      <c r="AA48" s="36">
        <f t="shared" si="8"/>
        <v>3.5853315811174373</v>
      </c>
      <c r="AB48" s="36">
        <f t="shared" si="9"/>
        <v>3.8710230422646594</v>
      </c>
      <c r="AC48" s="36">
        <f t="shared" si="10"/>
        <v>3.88016928624286</v>
      </c>
      <c r="AD48" s="36">
        <f t="shared" si="11"/>
        <v>3.888813273075246</v>
      </c>
      <c r="AE48" s="36">
        <f t="shared" si="12"/>
        <v>3.8956088140931997</v>
      </c>
      <c r="AF48" s="36">
        <f>IF(AW48="","",(O48/AW48*100000))</f>
        <v>3.9040822757453313</v>
      </c>
      <c r="AG48" s="36">
        <f t="shared" si="14"/>
        <v>3.9095388559293043</v>
      </c>
      <c r="AH48" s="36">
        <f t="shared" si="37"/>
        <v>3.9160839160839163</v>
      </c>
      <c r="AI48" s="59"/>
      <c r="AJ48" s="34" t="s">
        <v>43</v>
      </c>
      <c r="AK48" s="52">
        <f>SUM(AK95:AK97)+AK131</f>
        <v>718719</v>
      </c>
      <c r="AL48" s="52">
        <f aca="true" t="shared" si="73" ref="AL48:AQ48">SUM(AL95:AL96)+AL131</f>
        <v>711626</v>
      </c>
      <c r="AM48" s="52">
        <f t="shared" si="73"/>
        <v>721875</v>
      </c>
      <c r="AN48" s="52">
        <f t="shared" si="73"/>
        <v>724612</v>
      </c>
      <c r="AO48" s="52">
        <f t="shared" si="73"/>
        <v>724634</v>
      </c>
      <c r="AP48" s="52">
        <f t="shared" si="73"/>
        <v>716526</v>
      </c>
      <c r="AQ48" s="52">
        <f t="shared" si="73"/>
        <v>713686</v>
      </c>
      <c r="AR48" s="52">
        <f>715406+AR131</f>
        <v>725177</v>
      </c>
      <c r="AS48" s="52">
        <f aca="true" t="shared" si="74" ref="AS48:AX48">SUM(AS49:AS51)</f>
        <v>723323</v>
      </c>
      <c r="AT48" s="53">
        <f t="shared" si="74"/>
        <v>721618</v>
      </c>
      <c r="AU48" s="53">
        <f t="shared" si="74"/>
        <v>720014</v>
      </c>
      <c r="AV48" s="53">
        <f t="shared" si="74"/>
        <v>718758</v>
      </c>
      <c r="AW48" s="53">
        <f t="shared" si="74"/>
        <v>717198</v>
      </c>
      <c r="AX48" s="357">
        <f t="shared" si="74"/>
        <v>716197</v>
      </c>
      <c r="AY48" s="357">
        <v>715000</v>
      </c>
    </row>
    <row r="49" spans="1:51" s="54" customFormat="1" ht="20.25" customHeight="1">
      <c r="A49" s="33"/>
      <c r="B49" s="256" t="s">
        <v>133</v>
      </c>
      <c r="C49" s="49">
        <v>0</v>
      </c>
      <c r="D49" s="49">
        <v>0</v>
      </c>
      <c r="E49" s="49">
        <v>0</v>
      </c>
      <c r="F49" s="49">
        <v>0</v>
      </c>
      <c r="G49" s="49">
        <v>0</v>
      </c>
      <c r="H49" s="50">
        <v>0</v>
      </c>
      <c r="I49" s="50">
        <v>0</v>
      </c>
      <c r="J49" s="50">
        <v>0</v>
      </c>
      <c r="K49" s="43">
        <v>16</v>
      </c>
      <c r="L49" s="43">
        <v>16</v>
      </c>
      <c r="M49" s="43">
        <v>16</v>
      </c>
      <c r="N49" s="43">
        <v>16</v>
      </c>
      <c r="O49" s="43">
        <v>16</v>
      </c>
      <c r="P49" s="43">
        <v>16</v>
      </c>
      <c r="Q49" s="43">
        <v>16</v>
      </c>
      <c r="R49" s="33"/>
      <c r="S49" s="256" t="s">
        <v>133</v>
      </c>
      <c r="T49" s="36"/>
      <c r="U49" s="36"/>
      <c r="V49" s="36"/>
      <c r="W49" s="36"/>
      <c r="X49" s="36"/>
      <c r="Y49" s="36"/>
      <c r="Z49" s="36"/>
      <c r="AA49" s="36">
        <f t="shared" si="8"/>
      </c>
      <c r="AB49" s="36">
        <f t="shared" si="9"/>
        <v>6.0891141861137745</v>
      </c>
      <c r="AC49" s="36">
        <f t="shared" si="10"/>
        <v>6.117119907019777</v>
      </c>
      <c r="AD49" s="36">
        <f t="shared" si="11"/>
        <v>6.135745704019296</v>
      </c>
      <c r="AE49" s="36">
        <f t="shared" si="12"/>
        <v>6.1643255072084076</v>
      </c>
      <c r="AF49" s="36">
        <f>IF(AW49="","",(O49/AW49*100000))</f>
        <v>6.17691455396886</v>
      </c>
      <c r="AG49" s="36">
        <f t="shared" si="14"/>
        <v>6.265296133137544</v>
      </c>
      <c r="AH49" s="36">
        <f t="shared" si="37"/>
        <v>6.286812232564901</v>
      </c>
      <c r="AI49" s="59"/>
      <c r="AJ49" s="204" t="s">
        <v>133</v>
      </c>
      <c r="AK49" s="53"/>
      <c r="AL49" s="53"/>
      <c r="AM49" s="53"/>
      <c r="AN49" s="41"/>
      <c r="AO49" s="53"/>
      <c r="AP49" s="48"/>
      <c r="AQ49" s="223"/>
      <c r="AR49" s="47"/>
      <c r="AS49" s="217">
        <v>262764</v>
      </c>
      <c r="AT49" s="219">
        <v>261561</v>
      </c>
      <c r="AU49" s="219">
        <v>260767</v>
      </c>
      <c r="AV49" s="219">
        <v>259558</v>
      </c>
      <c r="AW49" s="219">
        <v>259029</v>
      </c>
      <c r="AX49" s="356">
        <v>255375</v>
      </c>
      <c r="AY49" s="356">
        <v>254501</v>
      </c>
    </row>
    <row r="50" spans="1:51" s="54" customFormat="1" ht="20.25" customHeight="1">
      <c r="A50" s="33"/>
      <c r="B50" s="256" t="s">
        <v>134</v>
      </c>
      <c r="C50" s="49">
        <v>0</v>
      </c>
      <c r="D50" s="49">
        <v>0</v>
      </c>
      <c r="E50" s="49">
        <v>0</v>
      </c>
      <c r="F50" s="49">
        <v>0</v>
      </c>
      <c r="G50" s="49">
        <v>0</v>
      </c>
      <c r="H50" s="50">
        <v>0</v>
      </c>
      <c r="I50" s="50">
        <v>0</v>
      </c>
      <c r="J50" s="50">
        <v>0</v>
      </c>
      <c r="K50" s="43">
        <v>6</v>
      </c>
      <c r="L50" s="43">
        <v>6</v>
      </c>
      <c r="M50" s="43">
        <v>6</v>
      </c>
      <c r="N50" s="43">
        <v>6</v>
      </c>
      <c r="O50" s="43">
        <v>6</v>
      </c>
      <c r="P50" s="43">
        <v>6</v>
      </c>
      <c r="Q50" s="43">
        <v>6</v>
      </c>
      <c r="R50" s="33"/>
      <c r="S50" s="256" t="s">
        <v>134</v>
      </c>
      <c r="T50" s="36"/>
      <c r="U50" s="36"/>
      <c r="V50" s="36"/>
      <c r="W50" s="36"/>
      <c r="X50" s="36"/>
      <c r="Y50" s="36"/>
      <c r="Z50" s="36"/>
      <c r="AA50" s="36">
        <f t="shared" si="8"/>
      </c>
      <c r="AB50" s="36">
        <f t="shared" si="9"/>
        <v>2.8838528273773765</v>
      </c>
      <c r="AC50" s="36">
        <f t="shared" si="10"/>
        <v>2.8766216954808272</v>
      </c>
      <c r="AD50" s="36">
        <f t="shared" si="11"/>
        <v>2.8745544440611703</v>
      </c>
      <c r="AE50" s="36">
        <f t="shared" si="12"/>
        <v>2.8642352491884666</v>
      </c>
      <c r="AF50" s="36">
        <f>IF(AW50="","",(O50/AW50*100000))</f>
        <v>2.8593350139869136</v>
      </c>
      <c r="AG50" s="36">
        <f t="shared" si="14"/>
        <v>2.8161213560563034</v>
      </c>
      <c r="AH50" s="36">
        <f t="shared" si="37"/>
        <v>2.8084365433763026</v>
      </c>
      <c r="AI50" s="59"/>
      <c r="AJ50" s="204" t="s">
        <v>134</v>
      </c>
      <c r="AK50" s="53"/>
      <c r="AL50" s="53"/>
      <c r="AM50" s="53"/>
      <c r="AN50" s="41"/>
      <c r="AO50" s="53"/>
      <c r="AP50" s="48"/>
      <c r="AQ50" s="223"/>
      <c r="AR50" s="47"/>
      <c r="AS50" s="217">
        <v>208055</v>
      </c>
      <c r="AT50" s="219">
        <v>208578</v>
      </c>
      <c r="AU50" s="219">
        <v>208728</v>
      </c>
      <c r="AV50" s="219">
        <v>209480</v>
      </c>
      <c r="AW50" s="219">
        <v>209839</v>
      </c>
      <c r="AX50" s="356">
        <v>213059</v>
      </c>
      <c r="AY50" s="356">
        <v>213642</v>
      </c>
    </row>
    <row r="51" spans="1:51" s="54" customFormat="1" ht="20.25" customHeight="1">
      <c r="A51" s="33"/>
      <c r="B51" s="256" t="s">
        <v>135</v>
      </c>
      <c r="C51" s="49">
        <v>0</v>
      </c>
      <c r="D51" s="49">
        <v>0</v>
      </c>
      <c r="E51" s="49">
        <v>0</v>
      </c>
      <c r="F51" s="49">
        <v>0</v>
      </c>
      <c r="G51" s="49">
        <v>0</v>
      </c>
      <c r="H51" s="50">
        <v>0</v>
      </c>
      <c r="I51" s="50">
        <v>0</v>
      </c>
      <c r="J51" s="50">
        <v>0</v>
      </c>
      <c r="K51" s="43">
        <f>6+K97</f>
        <v>6</v>
      </c>
      <c r="L51" s="43">
        <f>6+L97</f>
        <v>6</v>
      </c>
      <c r="M51" s="43">
        <v>6</v>
      </c>
      <c r="N51" s="43">
        <v>6</v>
      </c>
      <c r="O51" s="43">
        <v>6</v>
      </c>
      <c r="P51" s="43">
        <v>6</v>
      </c>
      <c r="Q51" s="43">
        <v>6</v>
      </c>
      <c r="R51" s="33"/>
      <c r="S51" s="256" t="s">
        <v>135</v>
      </c>
      <c r="T51" s="36"/>
      <c r="U51" s="36"/>
      <c r="V51" s="36"/>
      <c r="W51" s="36"/>
      <c r="X51" s="36"/>
      <c r="Y51" s="36"/>
      <c r="Z51" s="36"/>
      <c r="AA51" s="36">
        <f t="shared" si="8"/>
      </c>
      <c r="AB51" s="36">
        <f t="shared" si="9"/>
        <v>2.3761999809904</v>
      </c>
      <c r="AC51" s="36">
        <f t="shared" si="10"/>
        <v>2.385885103726355</v>
      </c>
      <c r="AD51" s="36">
        <f t="shared" si="11"/>
        <v>2.395027922033858</v>
      </c>
      <c r="AE51" s="36">
        <f t="shared" si="12"/>
        <v>2.4026910139356077</v>
      </c>
      <c r="AF51" s="36">
        <f>IF(AW51="","",(O51/AW51*100000))</f>
        <v>2.4161398139572343</v>
      </c>
      <c r="AG51" s="36">
        <f t="shared" si="14"/>
        <v>2.42166909506262</v>
      </c>
      <c r="AH51" s="36">
        <f t="shared" si="37"/>
        <v>2.435361448228275</v>
      </c>
      <c r="AI51" s="59"/>
      <c r="AJ51" s="204" t="s">
        <v>135</v>
      </c>
      <c r="AK51" s="53"/>
      <c r="AL51" s="53"/>
      <c r="AM51" s="53"/>
      <c r="AN51" s="41"/>
      <c r="AO51" s="53"/>
      <c r="AP51" s="48"/>
      <c r="AQ51" s="223"/>
      <c r="AR51" s="47"/>
      <c r="AS51" s="217">
        <f>230067+AS97+AS131</f>
        <v>252504</v>
      </c>
      <c r="AT51" s="219">
        <f>SUM(AT130:AT131)</f>
        <v>251479</v>
      </c>
      <c r="AU51" s="219">
        <f>SUM(AU130:AU131)</f>
        <v>250519</v>
      </c>
      <c r="AV51" s="219">
        <f>SUM(AV130:AV131)</f>
        <v>249720</v>
      </c>
      <c r="AW51" s="219">
        <v>248330</v>
      </c>
      <c r="AX51" s="356">
        <v>247763</v>
      </c>
      <c r="AY51" s="356">
        <v>246370</v>
      </c>
    </row>
    <row r="52" spans="1:51" s="2" customFormat="1" ht="20.25" customHeight="1">
      <c r="A52" s="46"/>
      <c r="B52" s="183"/>
      <c r="C52" s="247"/>
      <c r="D52" s="247"/>
      <c r="E52" s="247"/>
      <c r="F52" s="247"/>
      <c r="G52" s="248"/>
      <c r="H52" s="247"/>
      <c r="I52" s="249"/>
      <c r="J52" s="249"/>
      <c r="K52" s="249"/>
      <c r="L52" s="249"/>
      <c r="M52" s="249"/>
      <c r="N52" s="249"/>
      <c r="O52" s="249"/>
      <c r="P52" s="249"/>
      <c r="Q52" s="249"/>
      <c r="R52" s="46"/>
      <c r="S52" s="183"/>
      <c r="T52" s="36"/>
      <c r="U52" s="36"/>
      <c r="V52" s="36"/>
      <c r="W52" s="36"/>
      <c r="X52" s="36"/>
      <c r="Y52" s="36"/>
      <c r="Z52" s="36"/>
      <c r="AA52" s="36">
        <f t="shared" si="8"/>
      </c>
      <c r="AB52" s="36">
        <f t="shared" si="9"/>
      </c>
      <c r="AC52" s="36"/>
      <c r="AD52" s="36"/>
      <c r="AE52" s="36"/>
      <c r="AF52" s="36"/>
      <c r="AG52" s="36">
        <f t="shared" si="14"/>
      </c>
      <c r="AH52" s="36">
        <f t="shared" si="37"/>
      </c>
      <c r="AI52" s="56"/>
      <c r="AK52" s="41"/>
      <c r="AL52" s="41"/>
      <c r="AM52" s="41"/>
      <c r="AN52" s="41"/>
      <c r="AO52" s="41"/>
      <c r="AP52" s="42"/>
      <c r="AQ52" s="221"/>
      <c r="AR52" s="206"/>
      <c r="AS52" s="218"/>
      <c r="AT52" s="55"/>
      <c r="AU52" s="55"/>
      <c r="AV52" s="55"/>
      <c r="AW52" s="55"/>
      <c r="AX52" s="358"/>
      <c r="AY52" s="358"/>
    </row>
    <row r="53" spans="1:51" s="18" customFormat="1" ht="20.25" customHeight="1">
      <c r="A53" s="408" t="s">
        <v>181</v>
      </c>
      <c r="B53" s="408"/>
      <c r="C53" s="43">
        <f aca="true" t="shared" si="75" ref="C53:Q53">SUM(C54:C59)</f>
        <v>8</v>
      </c>
      <c r="D53" s="43">
        <f t="shared" si="75"/>
        <v>9</v>
      </c>
      <c r="E53" s="43">
        <f t="shared" si="75"/>
        <v>10</v>
      </c>
      <c r="F53" s="43">
        <f t="shared" si="75"/>
        <v>13</v>
      </c>
      <c r="G53" s="43">
        <f t="shared" si="75"/>
        <v>13</v>
      </c>
      <c r="H53" s="43">
        <f t="shared" si="75"/>
        <v>12</v>
      </c>
      <c r="I53" s="43">
        <f t="shared" si="75"/>
        <v>12</v>
      </c>
      <c r="J53" s="43">
        <f t="shared" si="75"/>
        <v>13</v>
      </c>
      <c r="K53" s="43">
        <f t="shared" si="75"/>
        <v>13</v>
      </c>
      <c r="L53" s="43">
        <f t="shared" si="75"/>
        <v>13</v>
      </c>
      <c r="M53" s="43">
        <f t="shared" si="75"/>
        <v>13</v>
      </c>
      <c r="N53" s="43">
        <f t="shared" si="75"/>
        <v>13</v>
      </c>
      <c r="O53" s="43">
        <f t="shared" si="75"/>
        <v>13</v>
      </c>
      <c r="P53" s="43">
        <f t="shared" si="75"/>
        <v>13</v>
      </c>
      <c r="Q53" s="43">
        <f t="shared" si="75"/>
        <v>13</v>
      </c>
      <c r="R53" s="408" t="s">
        <v>181</v>
      </c>
      <c r="S53" s="408"/>
      <c r="T53" s="36">
        <f aca="true" t="shared" si="76" ref="T53:T58">C53/AK53*100000</f>
        <v>2.0279964915660695</v>
      </c>
      <c r="U53" s="36">
        <f aca="true" t="shared" si="77" ref="U53:U58">D53/AL53*100000</f>
        <v>2.1301926404211153</v>
      </c>
      <c r="V53" s="36">
        <f aca="true" t="shared" si="78" ref="V53:V58">E53/AM53*100000</f>
        <v>2.260086199687656</v>
      </c>
      <c r="W53" s="36">
        <f aca="true" t="shared" si="79" ref="W53:W58">F53/AN53*100000</f>
        <v>2.837901262866062</v>
      </c>
      <c r="X53" s="36">
        <f aca="true" t="shared" si="80" ref="X53:X58">G53/AO53*100000</f>
        <v>2.764839745634743</v>
      </c>
      <c r="Y53" s="36">
        <f aca="true" t="shared" si="81" ref="Y53:Y58">H53/AP53*100000</f>
        <v>2.5282905174357233</v>
      </c>
      <c r="Z53" s="36">
        <f aca="true" t="shared" si="82" ref="Z53:Z58">I53/AQ53*100000</f>
        <v>2.5166360126419014</v>
      </c>
      <c r="AA53" s="36">
        <f t="shared" si="8"/>
        <v>2.7226328278311716</v>
      </c>
      <c r="AB53" s="36">
        <f t="shared" si="9"/>
        <v>2.734343778526567</v>
      </c>
      <c r="AC53" s="36">
        <f t="shared" si="10"/>
        <v>2.740956425118125</v>
      </c>
      <c r="AD53" s="36">
        <f t="shared" si="11"/>
        <v>2.742413534865569</v>
      </c>
      <c r="AE53" s="36">
        <f t="shared" si="12"/>
        <v>2.7416500937433437</v>
      </c>
      <c r="AF53" s="36">
        <f aca="true" t="shared" si="83" ref="AF53:AF59">IF(AW53="","",(O53/AW53*100000))</f>
        <v>2.746097900502536</v>
      </c>
      <c r="AG53" s="36">
        <f t="shared" si="14"/>
        <v>2.7508337142180013</v>
      </c>
      <c r="AH53" s="36">
        <f t="shared" si="37"/>
        <v>2.7601318069096714</v>
      </c>
      <c r="AI53" s="418" t="s">
        <v>181</v>
      </c>
      <c r="AJ53" s="405"/>
      <c r="AK53" s="40">
        <f aca="true" t="shared" si="84" ref="AK53:AW53">SUM(AK54:AK59)</f>
        <v>394478</v>
      </c>
      <c r="AL53" s="40">
        <f t="shared" si="84"/>
        <v>422497</v>
      </c>
      <c r="AM53" s="40">
        <f t="shared" si="84"/>
        <v>442461</v>
      </c>
      <c r="AN53" s="40">
        <f t="shared" si="84"/>
        <v>458085</v>
      </c>
      <c r="AO53" s="40">
        <f t="shared" si="84"/>
        <v>470190</v>
      </c>
      <c r="AP53" s="40">
        <f t="shared" si="84"/>
        <v>474629</v>
      </c>
      <c r="AQ53" s="40">
        <f t="shared" si="84"/>
        <v>476827</v>
      </c>
      <c r="AR53" s="41">
        <f t="shared" si="84"/>
        <v>477479</v>
      </c>
      <c r="AS53" s="40">
        <f t="shared" si="84"/>
        <v>475434</v>
      </c>
      <c r="AT53" s="41">
        <f t="shared" si="84"/>
        <v>474287</v>
      </c>
      <c r="AU53" s="41">
        <f t="shared" si="84"/>
        <v>474035</v>
      </c>
      <c r="AV53" s="41">
        <f t="shared" si="84"/>
        <v>474167</v>
      </c>
      <c r="AW53" s="41">
        <f t="shared" si="84"/>
        <v>473399</v>
      </c>
      <c r="AX53" s="355">
        <f>SUM(AX54:AX59)</f>
        <v>472584</v>
      </c>
      <c r="AY53" s="355">
        <f>SUM(AY54:AY59)</f>
        <v>470992</v>
      </c>
    </row>
    <row r="54" spans="1:51" s="18" customFormat="1" ht="20.25" customHeight="1">
      <c r="A54" s="51"/>
      <c r="B54" s="182" t="s">
        <v>44</v>
      </c>
      <c r="C54" s="27">
        <f>SUM(C98:C99)</f>
        <v>2</v>
      </c>
      <c r="D54" s="27">
        <f aca="true" t="shared" si="85" ref="D54:J54">SUM(D98:D99)</f>
        <v>2</v>
      </c>
      <c r="E54" s="27">
        <f t="shared" si="85"/>
        <v>2</v>
      </c>
      <c r="F54" s="27">
        <f t="shared" si="85"/>
        <v>2</v>
      </c>
      <c r="G54" s="27">
        <f t="shared" si="85"/>
        <v>1</v>
      </c>
      <c r="H54" s="27">
        <f t="shared" si="85"/>
        <v>1</v>
      </c>
      <c r="I54" s="27">
        <f t="shared" si="85"/>
        <v>1</v>
      </c>
      <c r="J54" s="27">
        <f t="shared" si="85"/>
        <v>1</v>
      </c>
      <c r="K54" s="43">
        <v>1</v>
      </c>
      <c r="L54" s="43">
        <v>1</v>
      </c>
      <c r="M54" s="43">
        <v>1</v>
      </c>
      <c r="N54" s="43">
        <v>1</v>
      </c>
      <c r="O54" s="43">
        <v>1</v>
      </c>
      <c r="P54" s="43">
        <v>1</v>
      </c>
      <c r="Q54" s="43">
        <v>1</v>
      </c>
      <c r="R54" s="51"/>
      <c r="S54" s="182" t="s">
        <v>44</v>
      </c>
      <c r="T54" s="36">
        <f t="shared" si="76"/>
        <v>2.020242833188549</v>
      </c>
      <c r="U54" s="36">
        <f t="shared" si="77"/>
        <v>1.9896735940468966</v>
      </c>
      <c r="V54" s="36">
        <f t="shared" si="78"/>
        <v>1.9591324961307133</v>
      </c>
      <c r="W54" s="36">
        <f t="shared" si="79"/>
        <v>1.9389426945486625</v>
      </c>
      <c r="X54" s="36">
        <f t="shared" si="80"/>
        <v>0.9662769349695624</v>
      </c>
      <c r="Y54" s="36">
        <f t="shared" si="81"/>
        <v>0.9748013842179656</v>
      </c>
      <c r="Z54" s="36">
        <f t="shared" si="82"/>
        <v>0.9780046748623459</v>
      </c>
      <c r="AA54" s="36">
        <f t="shared" si="8"/>
        <v>0.977106397115582</v>
      </c>
      <c r="AB54" s="36">
        <f t="shared" si="9"/>
        <v>0.9793551925412309</v>
      </c>
      <c r="AC54" s="36">
        <f t="shared" si="10"/>
        <v>0.9829555507499952</v>
      </c>
      <c r="AD54" s="36">
        <f t="shared" si="11"/>
        <v>0.9851246182642105</v>
      </c>
      <c r="AE54" s="36">
        <f t="shared" si="12"/>
        <v>0.9866603520404136</v>
      </c>
      <c r="AF54" s="36">
        <f t="shared" si="83"/>
        <v>0.9905992134642244</v>
      </c>
      <c r="AG54" s="36">
        <f t="shared" si="14"/>
        <v>0.9972475966332921</v>
      </c>
      <c r="AH54" s="36">
        <f t="shared" si="37"/>
        <v>1.002194806626512</v>
      </c>
      <c r="AI54" s="60"/>
      <c r="AJ54" s="34" t="s">
        <v>44</v>
      </c>
      <c r="AK54" s="40">
        <f aca="true" t="shared" si="86" ref="AK54:AR54">SUM(AK98:AK99)+AK137</f>
        <v>98998</v>
      </c>
      <c r="AL54" s="40">
        <f t="shared" si="86"/>
        <v>100519</v>
      </c>
      <c r="AM54" s="40">
        <f t="shared" si="86"/>
        <v>102086</v>
      </c>
      <c r="AN54" s="40">
        <f t="shared" si="86"/>
        <v>103149</v>
      </c>
      <c r="AO54" s="40">
        <f t="shared" si="86"/>
        <v>103490</v>
      </c>
      <c r="AP54" s="40">
        <f t="shared" si="86"/>
        <v>102585</v>
      </c>
      <c r="AQ54" s="40">
        <f t="shared" si="86"/>
        <v>102249</v>
      </c>
      <c r="AR54" s="41">
        <f t="shared" si="86"/>
        <v>102343</v>
      </c>
      <c r="AS54" s="40">
        <f>96078+AS137</f>
        <v>102108</v>
      </c>
      <c r="AT54" s="219">
        <f>95796+AT137</f>
        <v>101734</v>
      </c>
      <c r="AU54" s="219">
        <f>95696+AU137</f>
        <v>101510</v>
      </c>
      <c r="AV54" s="219">
        <v>101352</v>
      </c>
      <c r="AW54" s="219">
        <v>100949</v>
      </c>
      <c r="AX54" s="361">
        <v>100276</v>
      </c>
      <c r="AY54" s="361">
        <v>99781</v>
      </c>
    </row>
    <row r="55" spans="1:51" s="18" customFormat="1" ht="20.25" customHeight="1">
      <c r="A55" s="51"/>
      <c r="B55" s="182" t="s">
        <v>45</v>
      </c>
      <c r="C55" s="43">
        <v>3</v>
      </c>
      <c r="D55" s="43">
        <v>4</v>
      </c>
      <c r="E55" s="43">
        <v>4</v>
      </c>
      <c r="F55" s="43">
        <v>6</v>
      </c>
      <c r="G55" s="28">
        <v>6</v>
      </c>
      <c r="H55" s="28">
        <v>5</v>
      </c>
      <c r="I55" s="28">
        <v>5</v>
      </c>
      <c r="J55" s="28">
        <v>5</v>
      </c>
      <c r="K55" s="28">
        <v>5</v>
      </c>
      <c r="L55" s="28">
        <v>5</v>
      </c>
      <c r="M55" s="28">
        <v>5</v>
      </c>
      <c r="N55" s="28">
        <v>5</v>
      </c>
      <c r="O55" s="28">
        <v>5</v>
      </c>
      <c r="P55" s="28">
        <v>5</v>
      </c>
      <c r="Q55" s="28">
        <v>5</v>
      </c>
      <c r="R55" s="51"/>
      <c r="S55" s="182" t="s">
        <v>45</v>
      </c>
      <c r="T55" s="36">
        <f t="shared" si="76"/>
        <v>2.6861502095197163</v>
      </c>
      <c r="U55" s="36">
        <f t="shared" si="77"/>
        <v>3.2239604742445858</v>
      </c>
      <c r="V55" s="36">
        <f t="shared" si="78"/>
        <v>3.0744162452154398</v>
      </c>
      <c r="W55" s="36">
        <f t="shared" si="79"/>
        <v>4.470672389127325</v>
      </c>
      <c r="X55" s="36">
        <f t="shared" si="80"/>
        <v>4.313970794417722</v>
      </c>
      <c r="Y55" s="36">
        <f t="shared" si="81"/>
        <v>3.5347679778299352</v>
      </c>
      <c r="Z55" s="36">
        <f t="shared" si="82"/>
        <v>3.4844662494599077</v>
      </c>
      <c r="AA55" s="36">
        <f t="shared" si="8"/>
        <v>3.4774867507754794</v>
      </c>
      <c r="AB55" s="36">
        <f t="shared" si="9"/>
        <v>3.494035681092375</v>
      </c>
      <c r="AC55" s="36">
        <f t="shared" si="10"/>
        <v>3.5006896358582638</v>
      </c>
      <c r="AD55" s="36">
        <f t="shared" si="11"/>
        <v>3.49574567751047</v>
      </c>
      <c r="AE55" s="36">
        <f t="shared" si="12"/>
        <v>3.4906694405853154</v>
      </c>
      <c r="AF55" s="36">
        <f t="shared" si="83"/>
        <v>3.4841263204838757</v>
      </c>
      <c r="AG55" s="36">
        <f t="shared" si="14"/>
        <v>3.490425762134465</v>
      </c>
      <c r="AH55" s="36">
        <f t="shared" si="37"/>
        <v>3.4987054789727803</v>
      </c>
      <c r="AI55" s="60"/>
      <c r="AJ55" s="34" t="s">
        <v>45</v>
      </c>
      <c r="AK55" s="40">
        <f>AK134+AK135</f>
        <v>111684</v>
      </c>
      <c r="AL55" s="40">
        <f aca="true" t="shared" si="87" ref="AL55:AV55">AL134+AL135</f>
        <v>124071</v>
      </c>
      <c r="AM55" s="40">
        <f t="shared" si="87"/>
        <v>130106</v>
      </c>
      <c r="AN55" s="40">
        <f t="shared" si="87"/>
        <v>134208</v>
      </c>
      <c r="AO55" s="41">
        <f t="shared" si="87"/>
        <v>139083</v>
      </c>
      <c r="AP55" s="41">
        <f t="shared" si="87"/>
        <v>141452</v>
      </c>
      <c r="AQ55" s="40">
        <f t="shared" si="87"/>
        <v>143494</v>
      </c>
      <c r="AR55" s="41">
        <f t="shared" si="87"/>
        <v>143782</v>
      </c>
      <c r="AS55" s="40">
        <f t="shared" si="87"/>
        <v>143101</v>
      </c>
      <c r="AT55" s="41">
        <f t="shared" si="87"/>
        <v>142829</v>
      </c>
      <c r="AU55" s="41">
        <f t="shared" si="87"/>
        <v>143031</v>
      </c>
      <c r="AV55" s="41">
        <f t="shared" si="87"/>
        <v>143239</v>
      </c>
      <c r="AW55" s="219">
        <v>143508</v>
      </c>
      <c r="AX55" s="361">
        <v>143249</v>
      </c>
      <c r="AY55" s="361">
        <v>142910</v>
      </c>
    </row>
    <row r="56" spans="1:51" s="18" customFormat="1" ht="20.25" customHeight="1">
      <c r="A56" s="51"/>
      <c r="B56" s="182" t="s">
        <v>46</v>
      </c>
      <c r="C56" s="43">
        <v>2</v>
      </c>
      <c r="D56" s="43">
        <v>2</v>
      </c>
      <c r="E56" s="43">
        <v>3</v>
      </c>
      <c r="F56" s="43">
        <v>4</v>
      </c>
      <c r="G56" s="28">
        <v>5</v>
      </c>
      <c r="H56" s="28">
        <v>5</v>
      </c>
      <c r="I56" s="28">
        <v>5</v>
      </c>
      <c r="J56" s="28">
        <v>5</v>
      </c>
      <c r="K56" s="28">
        <v>5</v>
      </c>
      <c r="L56" s="28">
        <v>5</v>
      </c>
      <c r="M56" s="28">
        <v>5</v>
      </c>
      <c r="N56" s="28">
        <v>5</v>
      </c>
      <c r="O56" s="28">
        <v>5</v>
      </c>
      <c r="P56" s="28">
        <v>5</v>
      </c>
      <c r="Q56" s="28">
        <v>5</v>
      </c>
      <c r="R56" s="51"/>
      <c r="S56" s="182" t="s">
        <v>46</v>
      </c>
      <c r="T56" s="36">
        <f t="shared" si="76"/>
        <v>1.9781219710007318</v>
      </c>
      <c r="U56" s="36">
        <f t="shared" si="77"/>
        <v>1.7418264792461375</v>
      </c>
      <c r="V56" s="36">
        <f t="shared" si="78"/>
        <v>2.4054459295845794</v>
      </c>
      <c r="W56" s="36">
        <f t="shared" si="79"/>
        <v>3.0041983672181876</v>
      </c>
      <c r="X56" s="36">
        <f t="shared" si="80"/>
        <v>3.613030031505622</v>
      </c>
      <c r="Y56" s="36">
        <f t="shared" si="81"/>
        <v>3.5300014826006225</v>
      </c>
      <c r="Z56" s="36">
        <f t="shared" si="82"/>
        <v>3.514790237318637</v>
      </c>
      <c r="AA56" s="36">
        <f t="shared" si="8"/>
        <v>3.51123595505618</v>
      </c>
      <c r="AB56" s="36">
        <f t="shared" si="9"/>
        <v>3.5225159217719666</v>
      </c>
      <c r="AC56" s="36">
        <f t="shared" si="10"/>
        <v>3.5285317073859224</v>
      </c>
      <c r="AD56" s="36">
        <f t="shared" si="11"/>
        <v>3.5269885161253915</v>
      </c>
      <c r="AE56" s="36">
        <f t="shared" si="12"/>
        <v>3.5263915140914603</v>
      </c>
      <c r="AF56" s="36">
        <f t="shared" si="83"/>
        <v>3.5241297161665925</v>
      </c>
      <c r="AG56" s="36">
        <f t="shared" si="14"/>
        <v>3.5173864411787465</v>
      </c>
      <c r="AH56" s="36">
        <f t="shared" si="37"/>
        <v>3.5164464199058996</v>
      </c>
      <c r="AI56" s="60"/>
      <c r="AJ56" s="34" t="s">
        <v>46</v>
      </c>
      <c r="AK56" s="40">
        <f>AK132+AK133</f>
        <v>101106</v>
      </c>
      <c r="AL56" s="40">
        <f aca="true" t="shared" si="88" ref="AL56:AV56">AL132+AL133</f>
        <v>114822</v>
      </c>
      <c r="AM56" s="40">
        <f t="shared" si="88"/>
        <v>124717</v>
      </c>
      <c r="AN56" s="40">
        <f t="shared" si="88"/>
        <v>133147</v>
      </c>
      <c r="AO56" s="41">
        <f t="shared" si="88"/>
        <v>138388</v>
      </c>
      <c r="AP56" s="41">
        <f t="shared" si="88"/>
        <v>141643</v>
      </c>
      <c r="AQ56" s="40">
        <f t="shared" si="88"/>
        <v>142256</v>
      </c>
      <c r="AR56" s="41">
        <f t="shared" si="88"/>
        <v>142400</v>
      </c>
      <c r="AS56" s="40">
        <f t="shared" si="88"/>
        <v>141944</v>
      </c>
      <c r="AT56" s="41">
        <f t="shared" si="88"/>
        <v>141702</v>
      </c>
      <c r="AU56" s="41">
        <f t="shared" si="88"/>
        <v>141764</v>
      </c>
      <c r="AV56" s="41">
        <f t="shared" si="88"/>
        <v>141788</v>
      </c>
      <c r="AW56" s="219">
        <v>141879</v>
      </c>
      <c r="AX56" s="361">
        <v>142151</v>
      </c>
      <c r="AY56" s="361">
        <v>142189</v>
      </c>
    </row>
    <row r="57" spans="1:51" s="18" customFormat="1" ht="20.25" customHeight="1">
      <c r="A57" s="51"/>
      <c r="B57" s="182" t="s">
        <v>178</v>
      </c>
      <c r="C57" s="27">
        <f>SUM(C102:C103)</f>
        <v>1</v>
      </c>
      <c r="D57" s="27">
        <f aca="true" t="shared" si="89" ref="D57:J57">SUM(D102:D103)</f>
        <v>1</v>
      </c>
      <c r="E57" s="27">
        <f t="shared" si="89"/>
        <v>1</v>
      </c>
      <c r="F57" s="27">
        <f t="shared" si="89"/>
        <v>1</v>
      </c>
      <c r="G57" s="27">
        <f t="shared" si="89"/>
        <v>1</v>
      </c>
      <c r="H57" s="27">
        <f t="shared" si="89"/>
        <v>1</v>
      </c>
      <c r="I57" s="27">
        <f t="shared" si="89"/>
        <v>1</v>
      </c>
      <c r="J57" s="27">
        <f t="shared" si="89"/>
        <v>1</v>
      </c>
      <c r="K57" s="27">
        <f>SUM(K102:K103)</f>
        <v>1</v>
      </c>
      <c r="L57" s="28">
        <v>1</v>
      </c>
      <c r="M57" s="27">
        <v>1</v>
      </c>
      <c r="N57" s="27">
        <v>1</v>
      </c>
      <c r="O57" s="28">
        <v>1</v>
      </c>
      <c r="P57" s="28">
        <v>1</v>
      </c>
      <c r="Q57" s="28">
        <v>1</v>
      </c>
      <c r="R57" s="51"/>
      <c r="S57" s="182" t="s">
        <v>178</v>
      </c>
      <c r="T57" s="36">
        <f t="shared" si="76"/>
        <v>2.073570273296562</v>
      </c>
      <c r="U57" s="36">
        <f t="shared" si="77"/>
        <v>2.047711682195147</v>
      </c>
      <c r="V57" s="36">
        <f t="shared" si="78"/>
        <v>1.9798843747525146</v>
      </c>
      <c r="W57" s="36">
        <f t="shared" si="79"/>
        <v>1.9490137990176972</v>
      </c>
      <c r="X57" s="36">
        <f t="shared" si="80"/>
        <v>1.9206023008815565</v>
      </c>
      <c r="Y57" s="36">
        <f t="shared" si="81"/>
        <v>1.9352840997058367</v>
      </c>
      <c r="Z57" s="36">
        <f t="shared" si="82"/>
        <v>1.9466993712161031</v>
      </c>
      <c r="AA57" s="36">
        <f t="shared" si="8"/>
        <v>1.9478369270924638</v>
      </c>
      <c r="AB57" s="36">
        <f t="shared" si="9"/>
        <v>1.9745285813012146</v>
      </c>
      <c r="AC57" s="36">
        <f t="shared" si="10"/>
        <v>1.9894558838157763</v>
      </c>
      <c r="AD57" s="36">
        <f t="shared" si="11"/>
        <v>2.0063400345090487</v>
      </c>
      <c r="AE57" s="36">
        <f t="shared" si="12"/>
        <v>2.0109799505298933</v>
      </c>
      <c r="AF57" s="36">
        <f t="shared" si="83"/>
        <v>2.0444462617300103</v>
      </c>
      <c r="AG57" s="36">
        <f t="shared" si="14"/>
        <v>2.0400252963136745</v>
      </c>
      <c r="AH57" s="36">
        <f t="shared" si="37"/>
        <v>2.0700933612105907</v>
      </c>
      <c r="AI57" s="60"/>
      <c r="AJ57" s="34" t="s">
        <v>178</v>
      </c>
      <c r="AK57" s="40">
        <f>SUM(AK102:AK103)</f>
        <v>48226</v>
      </c>
      <c r="AL57" s="40">
        <f aca="true" t="shared" si="90" ref="AL57:AS57">SUM(AL102:AL103)</f>
        <v>48835</v>
      </c>
      <c r="AM57" s="40">
        <f t="shared" si="90"/>
        <v>50508</v>
      </c>
      <c r="AN57" s="40">
        <f t="shared" si="90"/>
        <v>51308</v>
      </c>
      <c r="AO57" s="40">
        <f t="shared" si="90"/>
        <v>52067</v>
      </c>
      <c r="AP57" s="40">
        <f t="shared" si="90"/>
        <v>51672</v>
      </c>
      <c r="AQ57" s="40">
        <f t="shared" si="90"/>
        <v>51369</v>
      </c>
      <c r="AR57" s="41">
        <f t="shared" si="90"/>
        <v>51339</v>
      </c>
      <c r="AS57" s="40">
        <f t="shared" si="90"/>
        <v>50645</v>
      </c>
      <c r="AT57" s="220">
        <v>50265</v>
      </c>
      <c r="AU57" s="220">
        <v>49842</v>
      </c>
      <c r="AV57" s="220">
        <v>49727</v>
      </c>
      <c r="AW57" s="220">
        <v>48913</v>
      </c>
      <c r="AX57" s="361">
        <v>49019</v>
      </c>
      <c r="AY57" s="361">
        <v>48307</v>
      </c>
    </row>
    <row r="58" spans="1:51" s="18" customFormat="1" ht="20.25" customHeight="1">
      <c r="A58" s="51"/>
      <c r="B58" s="182" t="s">
        <v>54</v>
      </c>
      <c r="C58" s="49">
        <v>0</v>
      </c>
      <c r="D58" s="49">
        <v>0</v>
      </c>
      <c r="E58" s="49">
        <v>0</v>
      </c>
      <c r="F58" s="49">
        <v>0</v>
      </c>
      <c r="G58" s="49">
        <v>0</v>
      </c>
      <c r="H58" s="50">
        <v>0</v>
      </c>
      <c r="I58" s="50">
        <v>0</v>
      </c>
      <c r="J58" s="50">
        <v>1</v>
      </c>
      <c r="K58" s="50">
        <v>1</v>
      </c>
      <c r="L58" s="50">
        <v>1</v>
      </c>
      <c r="M58" s="50">
        <v>1</v>
      </c>
      <c r="N58" s="50">
        <v>1</v>
      </c>
      <c r="O58" s="50">
        <v>1</v>
      </c>
      <c r="P58" s="50">
        <v>1</v>
      </c>
      <c r="Q58" s="50">
        <v>1</v>
      </c>
      <c r="R58" s="51"/>
      <c r="S58" s="182" t="s">
        <v>54</v>
      </c>
      <c r="T58" s="36">
        <f t="shared" si="76"/>
        <v>0</v>
      </c>
      <c r="U58" s="36">
        <f t="shared" si="77"/>
        <v>0</v>
      </c>
      <c r="V58" s="36">
        <f t="shared" si="78"/>
        <v>0</v>
      </c>
      <c r="W58" s="36">
        <f t="shared" si="79"/>
        <v>0</v>
      </c>
      <c r="X58" s="36">
        <f t="shared" si="80"/>
        <v>0</v>
      </c>
      <c r="Y58" s="36">
        <f t="shared" si="81"/>
        <v>0</v>
      </c>
      <c r="Z58" s="36">
        <f t="shared" si="82"/>
        <v>0</v>
      </c>
      <c r="AA58" s="36">
        <f t="shared" si="8"/>
        <v>3.520011264036045</v>
      </c>
      <c r="AB58" s="36">
        <f t="shared" si="9"/>
        <v>3.4906450712091592</v>
      </c>
      <c r="AC58" s="36">
        <f t="shared" si="10"/>
        <v>3.457814661134163</v>
      </c>
      <c r="AD58" s="36">
        <f t="shared" si="11"/>
        <v>3.4239539820584812</v>
      </c>
      <c r="AE58" s="36">
        <f t="shared" si="12"/>
        <v>3.3822634106744234</v>
      </c>
      <c r="AF58" s="36">
        <f t="shared" si="83"/>
        <v>3.351655717924655</v>
      </c>
      <c r="AG58" s="36">
        <f t="shared" si="14"/>
        <v>3.3540164346805295</v>
      </c>
      <c r="AH58" s="36">
        <f t="shared" si="37"/>
        <v>3.3417992247025796</v>
      </c>
      <c r="AI58" s="60"/>
      <c r="AJ58" s="34" t="s">
        <v>54</v>
      </c>
      <c r="AK58" s="40">
        <v>20525</v>
      </c>
      <c r="AL58" s="40">
        <v>21474</v>
      </c>
      <c r="AM58" s="40">
        <v>23142</v>
      </c>
      <c r="AN58" s="40">
        <v>25147</v>
      </c>
      <c r="AO58" s="41">
        <v>26475</v>
      </c>
      <c r="AP58" s="48">
        <v>27492</v>
      </c>
      <c r="AQ58" s="221">
        <v>28080</v>
      </c>
      <c r="AR58" s="219">
        <v>28409</v>
      </c>
      <c r="AS58" s="216">
        <v>28648</v>
      </c>
      <c r="AT58" s="220">
        <v>28920</v>
      </c>
      <c r="AU58" s="220">
        <v>29206</v>
      </c>
      <c r="AV58" s="220">
        <v>29566</v>
      </c>
      <c r="AW58" s="220">
        <v>29836</v>
      </c>
      <c r="AX58" s="361">
        <v>29815</v>
      </c>
      <c r="AY58" s="361">
        <v>29924</v>
      </c>
    </row>
    <row r="59" spans="1:51" s="18" customFormat="1" ht="20.25" customHeight="1">
      <c r="A59" s="51"/>
      <c r="B59" s="182" t="s">
        <v>129</v>
      </c>
      <c r="C59" s="27">
        <f>SUM(C100:C101)</f>
        <v>0</v>
      </c>
      <c r="D59" s="49">
        <f aca="true" t="shared" si="91" ref="D59:J59">D100+D101</f>
        <v>0</v>
      </c>
      <c r="E59" s="49">
        <f t="shared" si="91"/>
        <v>0</v>
      </c>
      <c r="F59" s="49">
        <f t="shared" si="91"/>
        <v>0</v>
      </c>
      <c r="G59" s="49">
        <f t="shared" si="91"/>
        <v>0</v>
      </c>
      <c r="H59" s="49">
        <f t="shared" si="91"/>
        <v>0</v>
      </c>
      <c r="I59" s="49">
        <f t="shared" si="91"/>
        <v>0</v>
      </c>
      <c r="J59" s="49">
        <f t="shared" si="91"/>
        <v>0</v>
      </c>
      <c r="K59" s="49">
        <v>0</v>
      </c>
      <c r="L59" s="50">
        <v>0</v>
      </c>
      <c r="M59" s="49">
        <v>0</v>
      </c>
      <c r="N59" s="49">
        <v>0</v>
      </c>
      <c r="O59" s="50">
        <v>0</v>
      </c>
      <c r="P59" s="50">
        <v>0</v>
      </c>
      <c r="Q59" s="50">
        <v>0</v>
      </c>
      <c r="R59" s="51"/>
      <c r="S59" s="182" t="s">
        <v>129</v>
      </c>
      <c r="T59" s="36"/>
      <c r="U59" s="36"/>
      <c r="V59" s="36"/>
      <c r="W59" s="36"/>
      <c r="X59" s="36"/>
      <c r="Y59" s="36"/>
      <c r="Z59" s="36"/>
      <c r="AA59" s="36">
        <f t="shared" si="8"/>
        <v>0</v>
      </c>
      <c r="AB59" s="36">
        <f t="shared" si="9"/>
        <v>0</v>
      </c>
      <c r="AC59" s="36">
        <f t="shared" si="10"/>
        <v>0</v>
      </c>
      <c r="AD59" s="36">
        <f t="shared" si="11"/>
        <v>0</v>
      </c>
      <c r="AE59" s="36">
        <f t="shared" si="12"/>
        <v>0</v>
      </c>
      <c r="AF59" s="36">
        <f t="shared" si="83"/>
        <v>0</v>
      </c>
      <c r="AG59" s="36">
        <f t="shared" si="14"/>
        <v>0</v>
      </c>
      <c r="AH59" s="36">
        <f>IF(AY59="","",(Q59/AY59*100000))</f>
        <v>0</v>
      </c>
      <c r="AI59" s="60"/>
      <c r="AJ59" s="34" t="s">
        <v>129</v>
      </c>
      <c r="AK59" s="40">
        <f>SUM(AK100:AK101)</f>
        <v>13939</v>
      </c>
      <c r="AL59" s="40">
        <f aca="true" t="shared" si="92" ref="AL59:AR59">SUM(AL100:AL101)</f>
        <v>12776</v>
      </c>
      <c r="AM59" s="40">
        <f t="shared" si="92"/>
        <v>11902</v>
      </c>
      <c r="AN59" s="40">
        <f t="shared" si="92"/>
        <v>11126</v>
      </c>
      <c r="AO59" s="40">
        <f t="shared" si="92"/>
        <v>10687</v>
      </c>
      <c r="AP59" s="40">
        <f t="shared" si="92"/>
        <v>9785</v>
      </c>
      <c r="AQ59" s="40">
        <f t="shared" si="92"/>
        <v>9379</v>
      </c>
      <c r="AR59" s="41">
        <f t="shared" si="92"/>
        <v>9206</v>
      </c>
      <c r="AS59" s="216">
        <v>8988</v>
      </c>
      <c r="AT59" s="220">
        <v>8837</v>
      </c>
      <c r="AU59" s="220">
        <v>8682</v>
      </c>
      <c r="AV59" s="220">
        <v>8495</v>
      </c>
      <c r="AW59" s="220">
        <v>8314</v>
      </c>
      <c r="AX59" s="361">
        <v>8074</v>
      </c>
      <c r="AY59" s="361">
        <v>7881</v>
      </c>
    </row>
    <row r="60" spans="1:51" s="18" customFormat="1" ht="20.25" customHeight="1">
      <c r="A60" s="44"/>
      <c r="B60" s="45"/>
      <c r="C60" s="35"/>
      <c r="D60" s="35"/>
      <c r="E60" s="35"/>
      <c r="F60" s="35"/>
      <c r="G60" s="28"/>
      <c r="H60" s="28"/>
      <c r="I60" s="28"/>
      <c r="J60" s="28"/>
      <c r="K60" s="28"/>
      <c r="L60" s="28"/>
      <c r="M60" s="28"/>
      <c r="N60" s="28"/>
      <c r="O60" s="28"/>
      <c r="P60" s="28"/>
      <c r="Q60" s="28"/>
      <c r="R60" s="44"/>
      <c r="S60" s="45"/>
      <c r="T60" s="36"/>
      <c r="U60" s="36"/>
      <c r="V60" s="36"/>
      <c r="W60" s="36"/>
      <c r="X60" s="36"/>
      <c r="Y60" s="36"/>
      <c r="Z60" s="36"/>
      <c r="AA60" s="36">
        <f t="shared" si="8"/>
      </c>
      <c r="AB60" s="36">
        <f t="shared" si="9"/>
      </c>
      <c r="AC60" s="36"/>
      <c r="AD60" s="36"/>
      <c r="AE60" s="36"/>
      <c r="AF60" s="36"/>
      <c r="AG60" s="36">
        <f t="shared" si="14"/>
      </c>
      <c r="AH60" s="36">
        <f t="shared" si="37"/>
      </c>
      <c r="AI60" s="54"/>
      <c r="AJ60" s="45"/>
      <c r="AK60" s="37"/>
      <c r="AL60" s="37"/>
      <c r="AM60" s="37"/>
      <c r="AN60" s="37"/>
      <c r="AO60" s="38"/>
      <c r="AP60" s="38"/>
      <c r="AQ60" s="222"/>
      <c r="AR60" s="39"/>
      <c r="AS60" s="44"/>
      <c r="AT60" s="205"/>
      <c r="AU60" s="205"/>
      <c r="AV60" s="205"/>
      <c r="AW60" s="205"/>
      <c r="AX60" s="205"/>
      <c r="AY60" s="205"/>
    </row>
    <row r="61" spans="1:51" s="18" customFormat="1" ht="20.25" customHeight="1">
      <c r="A61" s="404" t="s">
        <v>130</v>
      </c>
      <c r="B61" s="405"/>
      <c r="C61" s="27">
        <f aca="true" t="shared" si="93" ref="C61:Q61">SUM(C62:C68)</f>
        <v>12</v>
      </c>
      <c r="D61" s="27">
        <f t="shared" si="93"/>
        <v>12</v>
      </c>
      <c r="E61" s="27">
        <f t="shared" si="93"/>
        <v>11</v>
      </c>
      <c r="F61" s="27">
        <f t="shared" si="93"/>
        <v>14</v>
      </c>
      <c r="G61" s="27">
        <f t="shared" si="93"/>
        <v>15</v>
      </c>
      <c r="H61" s="27">
        <f t="shared" si="93"/>
        <v>17</v>
      </c>
      <c r="I61" s="27">
        <f t="shared" si="93"/>
        <v>19</v>
      </c>
      <c r="J61" s="27">
        <f t="shared" si="93"/>
        <v>19</v>
      </c>
      <c r="K61" s="27">
        <f t="shared" si="93"/>
        <v>20</v>
      </c>
      <c r="L61" s="43">
        <f t="shared" si="93"/>
        <v>20</v>
      </c>
      <c r="M61" s="43">
        <f t="shared" si="93"/>
        <v>20</v>
      </c>
      <c r="N61" s="43">
        <f t="shared" si="93"/>
        <v>20</v>
      </c>
      <c r="O61" s="43">
        <f t="shared" si="93"/>
        <v>20</v>
      </c>
      <c r="P61" s="43">
        <f t="shared" si="93"/>
        <v>21</v>
      </c>
      <c r="Q61" s="43">
        <f t="shared" si="93"/>
        <v>21</v>
      </c>
      <c r="R61" s="404" t="s">
        <v>180</v>
      </c>
      <c r="S61" s="405"/>
      <c r="T61" s="36">
        <f aca="true" t="shared" si="94" ref="T61:T68">C61/AK61*100000</f>
        <v>2.98368669300599</v>
      </c>
      <c r="U61" s="36">
        <f aca="true" t="shared" si="95" ref="U61:U68">D61/AL61*100000</f>
        <v>2.7483412615344447</v>
      </c>
      <c r="V61" s="36">
        <f aca="true" t="shared" si="96" ref="V61:V68">E61/AM61*100000</f>
        <v>2.357237146628722</v>
      </c>
      <c r="W61" s="36">
        <f aca="true" t="shared" si="97" ref="W61:W68">F61/AN61*100000</f>
        <v>2.855854808341544</v>
      </c>
      <c r="X61" s="36">
        <f aca="true" t="shared" si="98" ref="X61:X68">G61/AO61*100000</f>
        <v>2.93452488085829</v>
      </c>
      <c r="Y61" s="36">
        <f aca="true" t="shared" si="99" ref="Y61:Y68">H61/AP61*100000</f>
        <v>3.2463006494510886</v>
      </c>
      <c r="Z61" s="36">
        <f aca="true" t="shared" si="100" ref="Z61:Z68">I61/AQ61*100000</f>
        <v>3.5746336470858266</v>
      </c>
      <c r="AA61" s="36">
        <f t="shared" si="8"/>
        <v>3.5558217223277535</v>
      </c>
      <c r="AB61" s="36">
        <f t="shared" si="9"/>
        <v>3.7328196973429786</v>
      </c>
      <c r="AC61" s="36">
        <f t="shared" si="10"/>
        <v>3.7220035545133947</v>
      </c>
      <c r="AD61" s="36">
        <f t="shared" si="11"/>
        <v>3.700359674960406</v>
      </c>
      <c r="AE61" s="36">
        <f t="shared" si="12"/>
        <v>3.689962011841088</v>
      </c>
      <c r="AF61" s="36">
        <f>IF(AW61="","",(O61/AW61*100000))</f>
        <v>3.7141169872568645</v>
      </c>
      <c r="AG61" s="36">
        <f t="shared" si="14"/>
        <v>3.9539310547393516</v>
      </c>
      <c r="AH61" s="36">
        <f t="shared" si="37"/>
        <v>3.973555045090389</v>
      </c>
      <c r="AI61" s="418" t="s">
        <v>180</v>
      </c>
      <c r="AJ61" s="405"/>
      <c r="AK61" s="40">
        <f aca="true" t="shared" si="101" ref="AK61:AY61">SUM(AK62:AK68)</f>
        <v>402187</v>
      </c>
      <c r="AL61" s="40">
        <f t="shared" si="101"/>
        <v>436627</v>
      </c>
      <c r="AM61" s="40">
        <f t="shared" si="101"/>
        <v>466648</v>
      </c>
      <c r="AN61" s="40">
        <f t="shared" si="101"/>
        <v>490221</v>
      </c>
      <c r="AO61" s="40">
        <f t="shared" si="101"/>
        <v>511156</v>
      </c>
      <c r="AP61" s="40">
        <f t="shared" si="101"/>
        <v>523673</v>
      </c>
      <c r="AQ61" s="40">
        <f t="shared" si="101"/>
        <v>531523</v>
      </c>
      <c r="AR61" s="41">
        <f t="shared" si="101"/>
        <v>534335</v>
      </c>
      <c r="AS61" s="40">
        <f t="shared" si="101"/>
        <v>535788</v>
      </c>
      <c r="AT61" s="41">
        <f t="shared" si="101"/>
        <v>537345</v>
      </c>
      <c r="AU61" s="41">
        <f t="shared" si="101"/>
        <v>540488</v>
      </c>
      <c r="AV61" s="41">
        <f t="shared" si="101"/>
        <v>542011</v>
      </c>
      <c r="AW61" s="41">
        <f t="shared" si="101"/>
        <v>538486</v>
      </c>
      <c r="AX61" s="355">
        <f t="shared" si="101"/>
        <v>531117</v>
      </c>
      <c r="AY61" s="355">
        <f t="shared" si="101"/>
        <v>528494</v>
      </c>
    </row>
    <row r="62" spans="1:51" s="18" customFormat="1" ht="20.25" customHeight="1">
      <c r="A62" s="51"/>
      <c r="B62" s="182" t="s">
        <v>59</v>
      </c>
      <c r="C62" s="27">
        <f>SUM(C108:C112)</f>
        <v>4</v>
      </c>
      <c r="D62" s="27">
        <f aca="true" t="shared" si="102" ref="D62:J62">D108+D109+D110+D111+D112</f>
        <v>4</v>
      </c>
      <c r="E62" s="27">
        <f t="shared" si="102"/>
        <v>3</v>
      </c>
      <c r="F62" s="27">
        <f t="shared" si="102"/>
        <v>5</v>
      </c>
      <c r="G62" s="27">
        <f t="shared" si="102"/>
        <v>5</v>
      </c>
      <c r="H62" s="27">
        <f t="shared" si="102"/>
        <v>6</v>
      </c>
      <c r="I62" s="27">
        <f t="shared" si="102"/>
        <v>8</v>
      </c>
      <c r="J62" s="27">
        <f t="shared" si="102"/>
        <v>8</v>
      </c>
      <c r="K62" s="27">
        <v>9</v>
      </c>
      <c r="L62" s="43">
        <v>9</v>
      </c>
      <c r="M62" s="27">
        <v>9</v>
      </c>
      <c r="N62" s="27">
        <v>9</v>
      </c>
      <c r="O62" s="43">
        <v>9</v>
      </c>
      <c r="P62" s="43">
        <v>10</v>
      </c>
      <c r="Q62" s="43">
        <v>10</v>
      </c>
      <c r="R62" s="51"/>
      <c r="S62" s="182" t="s">
        <v>59</v>
      </c>
      <c r="T62" s="36">
        <f t="shared" si="94"/>
        <v>3.250209232219324</v>
      </c>
      <c r="U62" s="36">
        <f t="shared" si="95"/>
        <v>2.8418981037434903</v>
      </c>
      <c r="V62" s="36">
        <f t="shared" si="96"/>
        <v>1.9889678582794101</v>
      </c>
      <c r="W62" s="36">
        <f t="shared" si="97"/>
        <v>3.1802771929601388</v>
      </c>
      <c r="X62" s="36">
        <f t="shared" si="98"/>
        <v>3.073764193106162</v>
      </c>
      <c r="Y62" s="36">
        <f t="shared" si="99"/>
        <v>3.6144142841652513</v>
      </c>
      <c r="Z62" s="36">
        <f t="shared" si="100"/>
        <v>4.744114333155429</v>
      </c>
      <c r="AA62" s="36">
        <f t="shared" si="8"/>
        <v>4.7171758268324755</v>
      </c>
      <c r="AB62" s="36">
        <f t="shared" si="9"/>
        <v>5.266268380739501</v>
      </c>
      <c r="AC62" s="36">
        <f t="shared" si="10"/>
        <v>5.2479358119139805</v>
      </c>
      <c r="AD62" s="36">
        <f t="shared" si="11"/>
        <v>5.219115881769628</v>
      </c>
      <c r="AE62" s="36">
        <f t="shared" si="12"/>
        <v>5.204508260711167</v>
      </c>
      <c r="AF62" s="36">
        <f>IF(AW62="","",(O62/AW62*100000))</f>
        <v>5.2489764495923295</v>
      </c>
      <c r="AG62" s="36">
        <f t="shared" si="14"/>
        <v>5.930318754633062</v>
      </c>
      <c r="AH62" s="36">
        <f t="shared" si="37"/>
        <v>5.965839602436449</v>
      </c>
      <c r="AI62" s="60"/>
      <c r="AJ62" s="34" t="s">
        <v>59</v>
      </c>
      <c r="AK62" s="40">
        <f>SUM(AK108:AK112)</f>
        <v>123069</v>
      </c>
      <c r="AL62" s="40">
        <f aca="true" t="shared" si="103" ref="AL62:AQ62">SUM(AL108:AL112)</f>
        <v>140751</v>
      </c>
      <c r="AM62" s="40">
        <f t="shared" si="103"/>
        <v>150832</v>
      </c>
      <c r="AN62" s="40">
        <f t="shared" si="103"/>
        <v>157219</v>
      </c>
      <c r="AO62" s="40">
        <f t="shared" si="103"/>
        <v>162667</v>
      </c>
      <c r="AP62" s="40">
        <f t="shared" si="103"/>
        <v>166002</v>
      </c>
      <c r="AQ62" s="40">
        <f t="shared" si="103"/>
        <v>168630</v>
      </c>
      <c r="AR62" s="41">
        <f>SUM(AR108:AR112)</f>
        <v>169593</v>
      </c>
      <c r="AS62" s="216">
        <v>170899</v>
      </c>
      <c r="AT62" s="219">
        <v>171496</v>
      </c>
      <c r="AU62" s="219">
        <v>172443</v>
      </c>
      <c r="AV62" s="219">
        <v>172927</v>
      </c>
      <c r="AW62" s="219">
        <v>171462</v>
      </c>
      <c r="AX62" s="361">
        <v>168625</v>
      </c>
      <c r="AY62" s="361">
        <v>167621</v>
      </c>
    </row>
    <row r="63" spans="1:51" s="18" customFormat="1" ht="20.25" customHeight="1">
      <c r="A63" s="51"/>
      <c r="B63" s="182" t="s">
        <v>60</v>
      </c>
      <c r="C63" s="27">
        <f>SUM(C113:C115)</f>
        <v>3</v>
      </c>
      <c r="D63" s="27">
        <f aca="true" t="shared" si="104" ref="D63:J63">D113+D114+D115</f>
        <v>3</v>
      </c>
      <c r="E63" s="27">
        <f t="shared" si="104"/>
        <v>3</v>
      </c>
      <c r="F63" s="27">
        <f t="shared" si="104"/>
        <v>3</v>
      </c>
      <c r="G63" s="27">
        <f t="shared" si="104"/>
        <v>3</v>
      </c>
      <c r="H63" s="27">
        <f t="shared" si="104"/>
        <v>4</v>
      </c>
      <c r="I63" s="27">
        <f t="shared" si="104"/>
        <v>4</v>
      </c>
      <c r="J63" s="27">
        <f t="shared" si="104"/>
        <v>4</v>
      </c>
      <c r="K63" s="27">
        <v>4</v>
      </c>
      <c r="L63" s="43">
        <v>4</v>
      </c>
      <c r="M63" s="27">
        <v>4</v>
      </c>
      <c r="N63" s="27">
        <v>4</v>
      </c>
      <c r="O63" s="43">
        <v>4</v>
      </c>
      <c r="P63" s="43">
        <v>4</v>
      </c>
      <c r="Q63" s="43">
        <v>4</v>
      </c>
      <c r="R63" s="51"/>
      <c r="S63" s="182" t="s">
        <v>60</v>
      </c>
      <c r="T63" s="36">
        <f t="shared" si="94"/>
        <v>3.3274179236912156</v>
      </c>
      <c r="U63" s="36">
        <f t="shared" si="95"/>
        <v>3.178033432911714</v>
      </c>
      <c r="V63" s="36">
        <f t="shared" si="96"/>
        <v>3.0007802028527415</v>
      </c>
      <c r="W63" s="36">
        <f t="shared" si="97"/>
        <v>2.8563267637817766</v>
      </c>
      <c r="X63" s="36">
        <f t="shared" si="98"/>
        <v>2.727818290930913</v>
      </c>
      <c r="Y63" s="36">
        <f t="shared" si="99"/>
        <v>3.4987054789727803</v>
      </c>
      <c r="Z63" s="36">
        <f t="shared" si="100"/>
        <v>3.4432297495050355</v>
      </c>
      <c r="AA63" s="36">
        <f t="shared" si="8"/>
        <v>3.4185404541530997</v>
      </c>
      <c r="AB63" s="36">
        <f t="shared" si="9"/>
        <v>3.393943507810312</v>
      </c>
      <c r="AC63" s="36">
        <f t="shared" si="10"/>
        <v>3.379919895898467</v>
      </c>
      <c r="AD63" s="36">
        <f t="shared" si="11"/>
        <v>3.3686479931279583</v>
      </c>
      <c r="AE63" s="36">
        <f t="shared" si="12"/>
        <v>3.3664649593078546</v>
      </c>
      <c r="AF63" s="36">
        <f>IF(AW63="","",(O63/AW63*100000))</f>
        <v>3.3816343438783965</v>
      </c>
      <c r="AG63" s="36">
        <f t="shared" si="14"/>
        <v>3.4375187989309315</v>
      </c>
      <c r="AH63" s="36">
        <f t="shared" si="37"/>
        <v>3.4540226411184123</v>
      </c>
      <c r="AI63" s="60"/>
      <c r="AJ63" s="34" t="s">
        <v>60</v>
      </c>
      <c r="AK63" s="40">
        <f>SUM(AK113:AK115)</f>
        <v>90160</v>
      </c>
      <c r="AL63" s="40">
        <f aca="true" t="shared" si="105" ref="AL63:AQ63">SUM(AL113:AL115)</f>
        <v>94398</v>
      </c>
      <c r="AM63" s="40">
        <f t="shared" si="105"/>
        <v>99974</v>
      </c>
      <c r="AN63" s="40">
        <f t="shared" si="105"/>
        <v>105030</v>
      </c>
      <c r="AO63" s="40">
        <f t="shared" si="105"/>
        <v>109978</v>
      </c>
      <c r="AP63" s="40">
        <f t="shared" si="105"/>
        <v>114328</v>
      </c>
      <c r="AQ63" s="40">
        <f t="shared" si="105"/>
        <v>116170</v>
      </c>
      <c r="AR63" s="41">
        <f>SUM(AR113:AR115)</f>
        <v>117009</v>
      </c>
      <c r="AS63" s="216">
        <v>117857</v>
      </c>
      <c r="AT63" s="219">
        <v>118346</v>
      </c>
      <c r="AU63" s="219">
        <v>118742</v>
      </c>
      <c r="AV63" s="219">
        <v>118819</v>
      </c>
      <c r="AW63" s="219">
        <v>118286</v>
      </c>
      <c r="AX63" s="361">
        <v>116363</v>
      </c>
      <c r="AY63" s="361">
        <v>115807</v>
      </c>
    </row>
    <row r="64" spans="1:51" s="18" customFormat="1" ht="20.25" customHeight="1">
      <c r="A64" s="51"/>
      <c r="B64" s="182" t="s">
        <v>61</v>
      </c>
      <c r="C64" s="27">
        <f>SUM(C116:C117)</f>
        <v>1</v>
      </c>
      <c r="D64" s="27">
        <f aca="true" t="shared" si="106" ref="D64:J64">D116+D117</f>
        <v>1</v>
      </c>
      <c r="E64" s="27">
        <f t="shared" si="106"/>
        <v>1</v>
      </c>
      <c r="F64" s="27">
        <f t="shared" si="106"/>
        <v>1</v>
      </c>
      <c r="G64" s="27">
        <f t="shared" si="106"/>
        <v>2</v>
      </c>
      <c r="H64" s="27">
        <f t="shared" si="106"/>
        <v>2</v>
      </c>
      <c r="I64" s="27">
        <f t="shared" si="106"/>
        <v>2</v>
      </c>
      <c r="J64" s="27">
        <f t="shared" si="106"/>
        <v>2</v>
      </c>
      <c r="K64" s="27">
        <v>2</v>
      </c>
      <c r="L64" s="43">
        <v>2</v>
      </c>
      <c r="M64" s="27">
        <v>2</v>
      </c>
      <c r="N64" s="27">
        <v>2</v>
      </c>
      <c r="O64" s="43">
        <v>2</v>
      </c>
      <c r="P64" s="43">
        <v>2</v>
      </c>
      <c r="Q64" s="43">
        <v>2</v>
      </c>
      <c r="R64" s="51"/>
      <c r="S64" s="182" t="s">
        <v>61</v>
      </c>
      <c r="T64" s="36">
        <f t="shared" si="94"/>
        <v>1.9010322605174608</v>
      </c>
      <c r="U64" s="36">
        <f t="shared" si="95"/>
        <v>1.7264001104896072</v>
      </c>
      <c r="V64" s="36">
        <f t="shared" si="96"/>
        <v>1.5947691571645004</v>
      </c>
      <c r="W64" s="36">
        <f t="shared" si="97"/>
        <v>1.4499898500710495</v>
      </c>
      <c r="X64" s="36">
        <f t="shared" si="98"/>
        <v>2.6728677197765482</v>
      </c>
      <c r="Y64" s="36">
        <f t="shared" si="99"/>
        <v>2.540263171264543</v>
      </c>
      <c r="Z64" s="36">
        <f t="shared" si="100"/>
        <v>2.4601759025770344</v>
      </c>
      <c r="AA64" s="36">
        <f t="shared" si="8"/>
        <v>2.433889477078846</v>
      </c>
      <c r="AB64" s="36">
        <f t="shared" si="9"/>
        <v>2.409899868660457</v>
      </c>
      <c r="AC64" s="36">
        <f t="shared" si="10"/>
        <v>2.393002859638417</v>
      </c>
      <c r="AD64" s="36">
        <f t="shared" si="11"/>
        <v>2.355213264561106</v>
      </c>
      <c r="AE64" s="36">
        <f t="shared" si="12"/>
        <v>2.3343487750504806</v>
      </c>
      <c r="AF64" s="36">
        <f>IF(AW64="","",(O64/AW64*100000))</f>
        <v>2.3265011748830933</v>
      </c>
      <c r="AG64" s="36">
        <f t="shared" si="14"/>
        <v>2.357211889776772</v>
      </c>
      <c r="AH64" s="36">
        <f t="shared" si="37"/>
        <v>2.3520003763200603</v>
      </c>
      <c r="AI64" s="60"/>
      <c r="AJ64" s="34" t="s">
        <v>61</v>
      </c>
      <c r="AK64" s="40">
        <f>SUM(AK116:AK117)</f>
        <v>52603</v>
      </c>
      <c r="AL64" s="40">
        <f aca="true" t="shared" si="107" ref="AL64:AQ64">SUM(AL116:AL117)</f>
        <v>57924</v>
      </c>
      <c r="AM64" s="40">
        <f t="shared" si="107"/>
        <v>62705</v>
      </c>
      <c r="AN64" s="40">
        <f t="shared" si="107"/>
        <v>68966</v>
      </c>
      <c r="AO64" s="40">
        <f t="shared" si="107"/>
        <v>74826</v>
      </c>
      <c r="AP64" s="40">
        <f t="shared" si="107"/>
        <v>78732</v>
      </c>
      <c r="AQ64" s="40">
        <f t="shared" si="107"/>
        <v>81295</v>
      </c>
      <c r="AR64" s="41">
        <f>SUM(AR116:AR117)</f>
        <v>82173</v>
      </c>
      <c r="AS64" s="216">
        <v>82991</v>
      </c>
      <c r="AT64" s="219">
        <v>83577</v>
      </c>
      <c r="AU64" s="219">
        <v>84918</v>
      </c>
      <c r="AV64" s="219">
        <v>85677</v>
      </c>
      <c r="AW64" s="219">
        <v>85966</v>
      </c>
      <c r="AX64" s="361">
        <v>84846</v>
      </c>
      <c r="AY64" s="361">
        <v>85034</v>
      </c>
    </row>
    <row r="65" spans="1:51" s="18" customFormat="1" ht="20.25" customHeight="1">
      <c r="A65" s="51"/>
      <c r="B65" s="182" t="s">
        <v>108</v>
      </c>
      <c r="C65" s="27">
        <f aca="true" t="shared" si="108" ref="C65:I65">SUM(C104:C105)</f>
        <v>1</v>
      </c>
      <c r="D65" s="27">
        <f t="shared" si="108"/>
        <v>1</v>
      </c>
      <c r="E65" s="27">
        <f t="shared" si="108"/>
        <v>1</v>
      </c>
      <c r="F65" s="27">
        <f t="shared" si="108"/>
        <v>1</v>
      </c>
      <c r="G65" s="27">
        <f t="shared" si="108"/>
        <v>1</v>
      </c>
      <c r="H65" s="27">
        <f t="shared" si="108"/>
        <v>1</v>
      </c>
      <c r="I65" s="27">
        <f t="shared" si="108"/>
        <v>1</v>
      </c>
      <c r="J65" s="43">
        <v>1</v>
      </c>
      <c r="K65" s="43">
        <v>1</v>
      </c>
      <c r="L65" s="43">
        <v>1</v>
      </c>
      <c r="M65" s="43">
        <v>1</v>
      </c>
      <c r="N65" s="43">
        <v>1</v>
      </c>
      <c r="O65" s="43">
        <v>1</v>
      </c>
      <c r="P65" s="43">
        <v>1</v>
      </c>
      <c r="Q65" s="43">
        <v>1</v>
      </c>
      <c r="R65" s="51"/>
      <c r="S65" s="182" t="s">
        <v>108</v>
      </c>
      <c r="T65" s="36">
        <f t="shared" si="94"/>
        <v>3.4095945992021552</v>
      </c>
      <c r="U65" s="36">
        <f t="shared" si="95"/>
        <v>3.249496328069149</v>
      </c>
      <c r="V65" s="36">
        <f t="shared" si="96"/>
        <v>2.9869470414289556</v>
      </c>
      <c r="W65" s="36">
        <f t="shared" si="97"/>
        <v>2.9208166603382306</v>
      </c>
      <c r="X65" s="36">
        <f t="shared" si="98"/>
        <v>2.8315777551251555</v>
      </c>
      <c r="Y65" s="36">
        <f t="shared" si="99"/>
        <v>2.7732327574253306</v>
      </c>
      <c r="Z65" s="36">
        <f t="shared" si="100"/>
        <v>2.75148580233326</v>
      </c>
      <c r="AA65" s="36">
        <f t="shared" si="8"/>
        <v>2.7549727257700147</v>
      </c>
      <c r="AB65" s="36">
        <f t="shared" si="9"/>
        <v>2.835110002268088</v>
      </c>
      <c r="AC65" s="36">
        <f t="shared" si="10"/>
        <v>2.855266539131428</v>
      </c>
      <c r="AD65" s="36">
        <f t="shared" si="11"/>
        <v>2.8547774700962063</v>
      </c>
      <c r="AE65" s="36">
        <f t="shared" si="12"/>
        <v>2.856653145175113</v>
      </c>
      <c r="AF65" s="36">
        <f>IF(AW65="","",(O65/AW65*100000))</f>
        <v>2.873232961728537</v>
      </c>
      <c r="AG65" s="36">
        <f t="shared" si="14"/>
        <v>2.881844380403458</v>
      </c>
      <c r="AH65" s="36">
        <f t="shared" si="37"/>
        <v>2.9187706138174603</v>
      </c>
      <c r="AI65" s="60"/>
      <c r="AJ65" s="34" t="s">
        <v>108</v>
      </c>
      <c r="AK65" s="40">
        <f>SUM(AK104:AK105)</f>
        <v>29329</v>
      </c>
      <c r="AL65" s="40">
        <f aca="true" t="shared" si="109" ref="AL65:AQ65">SUM(AL104:AL105)</f>
        <v>30774</v>
      </c>
      <c r="AM65" s="40">
        <f t="shared" si="109"/>
        <v>33479</v>
      </c>
      <c r="AN65" s="40">
        <f t="shared" si="109"/>
        <v>34237</v>
      </c>
      <c r="AO65" s="40">
        <f t="shared" si="109"/>
        <v>35316</v>
      </c>
      <c r="AP65" s="40">
        <f t="shared" si="109"/>
        <v>36059</v>
      </c>
      <c r="AQ65" s="40">
        <f t="shared" si="109"/>
        <v>36344</v>
      </c>
      <c r="AR65" s="210">
        <v>36298</v>
      </c>
      <c r="AS65" s="216">
        <v>35272</v>
      </c>
      <c r="AT65" s="219">
        <v>35023</v>
      </c>
      <c r="AU65" s="219">
        <v>35029</v>
      </c>
      <c r="AV65" s="219">
        <v>35006</v>
      </c>
      <c r="AW65" s="219">
        <v>34804</v>
      </c>
      <c r="AX65" s="361">
        <v>34700</v>
      </c>
      <c r="AY65" s="361">
        <v>34261</v>
      </c>
    </row>
    <row r="66" spans="1:51" s="18" customFormat="1" ht="20.25" customHeight="1">
      <c r="A66" s="51"/>
      <c r="B66" s="182" t="s">
        <v>131</v>
      </c>
      <c r="C66" s="27">
        <f aca="true" t="shared" si="110" ref="C66:J66">C106+C107</f>
        <v>1</v>
      </c>
      <c r="D66" s="27">
        <f t="shared" si="110"/>
        <v>1</v>
      </c>
      <c r="E66" s="27">
        <f t="shared" si="110"/>
        <v>1</v>
      </c>
      <c r="F66" s="27">
        <f t="shared" si="110"/>
        <v>1</v>
      </c>
      <c r="G66" s="27">
        <f>G106+G107</f>
        <v>1</v>
      </c>
      <c r="H66" s="27">
        <f t="shared" si="110"/>
        <v>1</v>
      </c>
      <c r="I66" s="27">
        <f t="shared" si="110"/>
        <v>1</v>
      </c>
      <c r="J66" s="27">
        <f t="shared" si="110"/>
        <v>1</v>
      </c>
      <c r="K66" s="27">
        <v>1</v>
      </c>
      <c r="L66" s="43">
        <v>1</v>
      </c>
      <c r="M66" s="27">
        <v>1</v>
      </c>
      <c r="N66" s="27">
        <v>1</v>
      </c>
      <c r="O66" s="43">
        <v>1</v>
      </c>
      <c r="P66" s="43">
        <v>1</v>
      </c>
      <c r="Q66" s="43">
        <v>1</v>
      </c>
      <c r="R66" s="51"/>
      <c r="S66" s="182" t="s">
        <v>64</v>
      </c>
      <c r="T66" s="36">
        <f t="shared" si="94"/>
        <v>2.7511830086937383</v>
      </c>
      <c r="U66" s="36">
        <f t="shared" si="95"/>
        <v>2.6259814605708884</v>
      </c>
      <c r="V66" s="36">
        <f t="shared" si="96"/>
        <v>2.45200205968173</v>
      </c>
      <c r="W66" s="36">
        <f t="shared" si="97"/>
        <v>2.2850875188519724</v>
      </c>
      <c r="X66" s="36">
        <f t="shared" si="98"/>
        <v>2.158242327448526</v>
      </c>
      <c r="Y66" s="36">
        <f t="shared" si="99"/>
        <v>2.1260311250956714</v>
      </c>
      <c r="Z66" s="36">
        <f t="shared" si="100"/>
        <v>2.0926193316173856</v>
      </c>
      <c r="AA66" s="36">
        <f aca="true" t="shared" si="111" ref="AA66:AA135">IF(AR66="","",(J66/AR66*100000))</f>
        <v>2.0962163295252068</v>
      </c>
      <c r="AB66" s="36">
        <f aca="true" t="shared" si="112" ref="AB66:AB135">IF(AS66="","",(K66/AS66*100000))</f>
        <v>2.1051745189676225</v>
      </c>
      <c r="AC66" s="36">
        <f aca="true" t="shared" si="113" ref="AC66:AC71">IF(AT66="","",(L66/AT66*100000))</f>
        <v>2.097095522701059</v>
      </c>
      <c r="AD66" s="36">
        <f aca="true" t="shared" si="114" ref="AD66:AD71">IF(AU66="","",(M66/AU66*100000))</f>
        <v>2.095777009326208</v>
      </c>
      <c r="AE66" s="36">
        <f aca="true" t="shared" si="115" ref="AE66:AE71">IF(AV66="","",(N66/AV66*100000))</f>
        <v>2.088598341652917</v>
      </c>
      <c r="AF66" s="36">
        <f aca="true" t="shared" si="116" ref="AF66:AF71">IF(AW66="","",(O66/AW66*100000))</f>
        <v>2.1086814414946335</v>
      </c>
      <c r="AG66" s="36">
        <f t="shared" si="14"/>
        <v>2.12580514870007</v>
      </c>
      <c r="AH66" s="36">
        <f t="shared" si="37"/>
        <v>2.1357025393503193</v>
      </c>
      <c r="AI66" s="60"/>
      <c r="AJ66" s="34" t="s">
        <v>179</v>
      </c>
      <c r="AK66" s="40">
        <f>SUM(AK106:AK107)</f>
        <v>36348</v>
      </c>
      <c r="AL66" s="40">
        <f aca="true" t="shared" si="117" ref="AL66:AR66">SUM(AL106:AL107)</f>
        <v>38081</v>
      </c>
      <c r="AM66" s="40">
        <f t="shared" si="117"/>
        <v>40783</v>
      </c>
      <c r="AN66" s="40">
        <f t="shared" si="117"/>
        <v>43762</v>
      </c>
      <c r="AO66" s="40">
        <f t="shared" si="117"/>
        <v>46334</v>
      </c>
      <c r="AP66" s="40">
        <f t="shared" si="117"/>
        <v>47036</v>
      </c>
      <c r="AQ66" s="40">
        <f t="shared" si="117"/>
        <v>47787</v>
      </c>
      <c r="AR66" s="41">
        <f t="shared" si="117"/>
        <v>47705</v>
      </c>
      <c r="AS66" s="216">
        <v>47502</v>
      </c>
      <c r="AT66" s="219">
        <v>47685</v>
      </c>
      <c r="AU66" s="219">
        <v>47715</v>
      </c>
      <c r="AV66" s="219">
        <v>47879</v>
      </c>
      <c r="AW66" s="219">
        <v>47423</v>
      </c>
      <c r="AX66" s="361">
        <v>47041</v>
      </c>
      <c r="AY66" s="361">
        <v>46823</v>
      </c>
    </row>
    <row r="67" spans="1:51" s="18" customFormat="1" ht="20.25" customHeight="1">
      <c r="A67" s="51"/>
      <c r="B67" s="182" t="s">
        <v>66</v>
      </c>
      <c r="C67" s="27">
        <v>1</v>
      </c>
      <c r="D67" s="27">
        <v>1</v>
      </c>
      <c r="E67" s="27">
        <v>1</v>
      </c>
      <c r="F67" s="27">
        <v>1</v>
      </c>
      <c r="G67" s="43">
        <v>1</v>
      </c>
      <c r="H67" s="43">
        <v>1</v>
      </c>
      <c r="I67" s="43">
        <v>1</v>
      </c>
      <c r="J67" s="43">
        <v>1</v>
      </c>
      <c r="K67" s="43">
        <v>1</v>
      </c>
      <c r="L67" s="43">
        <v>1</v>
      </c>
      <c r="M67" s="43">
        <v>1</v>
      </c>
      <c r="N67" s="43">
        <v>1</v>
      </c>
      <c r="O67" s="43">
        <v>1</v>
      </c>
      <c r="P67" s="43">
        <v>1</v>
      </c>
      <c r="Q67" s="43">
        <v>1</v>
      </c>
      <c r="R67" s="51"/>
      <c r="S67" s="182" t="s">
        <v>66</v>
      </c>
      <c r="T67" s="36">
        <f t="shared" si="94"/>
        <v>4.835823782581363</v>
      </c>
      <c r="U67" s="36">
        <f t="shared" si="95"/>
        <v>4.890693011199687</v>
      </c>
      <c r="V67" s="36">
        <f t="shared" si="96"/>
        <v>4.839568310506703</v>
      </c>
      <c r="W67" s="36">
        <f t="shared" si="97"/>
        <v>4.743607988235852</v>
      </c>
      <c r="X67" s="36">
        <f t="shared" si="98"/>
        <v>4.690211528539937</v>
      </c>
      <c r="Y67" s="36">
        <f t="shared" si="99"/>
        <v>4.833486393735802</v>
      </c>
      <c r="Z67" s="36">
        <f t="shared" si="100"/>
        <v>4.875670404680643</v>
      </c>
      <c r="AA67" s="36">
        <f t="shared" si="111"/>
        <v>4.8911714355588165</v>
      </c>
      <c r="AB67" s="36">
        <f t="shared" si="112"/>
        <v>4.93266906723228</v>
      </c>
      <c r="AC67" s="36">
        <f t="shared" si="113"/>
        <v>4.929508035098097</v>
      </c>
      <c r="AD67" s="36">
        <f t="shared" si="114"/>
        <v>4.963764519011217</v>
      </c>
      <c r="AE67" s="36">
        <f t="shared" si="115"/>
        <v>5.041847332862761</v>
      </c>
      <c r="AF67" s="36">
        <f t="shared" si="116"/>
        <v>5.077173030056864</v>
      </c>
      <c r="AG67" s="36">
        <f t="shared" si="14"/>
        <v>5.145356315924878</v>
      </c>
      <c r="AH67" s="36">
        <f t="shared" si="37"/>
        <v>5.198045534878886</v>
      </c>
      <c r="AI67" s="60"/>
      <c r="AJ67" s="34" t="s">
        <v>66</v>
      </c>
      <c r="AK67" s="40">
        <v>20679</v>
      </c>
      <c r="AL67" s="40">
        <v>20447</v>
      </c>
      <c r="AM67" s="40">
        <v>20663</v>
      </c>
      <c r="AN67" s="40">
        <v>21081</v>
      </c>
      <c r="AO67" s="41">
        <v>21321</v>
      </c>
      <c r="AP67" s="42">
        <v>20689</v>
      </c>
      <c r="AQ67" s="221">
        <v>20510</v>
      </c>
      <c r="AR67" s="210">
        <v>20445</v>
      </c>
      <c r="AS67" s="216">
        <v>20273</v>
      </c>
      <c r="AT67" s="220">
        <v>20286</v>
      </c>
      <c r="AU67" s="220">
        <v>20146</v>
      </c>
      <c r="AV67" s="220">
        <v>19834</v>
      </c>
      <c r="AW67" s="220">
        <v>19696</v>
      </c>
      <c r="AX67" s="361">
        <v>19435</v>
      </c>
      <c r="AY67" s="361">
        <v>19238</v>
      </c>
    </row>
    <row r="68" spans="1:51" s="18" customFormat="1" ht="20.25" customHeight="1">
      <c r="A68" s="51"/>
      <c r="B68" s="182" t="s">
        <v>80</v>
      </c>
      <c r="C68" s="27">
        <v>1</v>
      </c>
      <c r="D68" s="27">
        <v>1</v>
      </c>
      <c r="E68" s="27">
        <v>1</v>
      </c>
      <c r="F68" s="27">
        <v>2</v>
      </c>
      <c r="G68" s="43">
        <v>2</v>
      </c>
      <c r="H68" s="43">
        <v>2</v>
      </c>
      <c r="I68" s="43">
        <v>2</v>
      </c>
      <c r="J68" s="43">
        <v>2</v>
      </c>
      <c r="K68" s="43">
        <v>2</v>
      </c>
      <c r="L68" s="43">
        <v>2</v>
      </c>
      <c r="M68" s="43">
        <v>2</v>
      </c>
      <c r="N68" s="43">
        <v>2</v>
      </c>
      <c r="O68" s="43">
        <v>2</v>
      </c>
      <c r="P68" s="43">
        <v>2</v>
      </c>
      <c r="Q68" s="43">
        <v>2</v>
      </c>
      <c r="R68" s="51"/>
      <c r="S68" s="182" t="s">
        <v>80</v>
      </c>
      <c r="T68" s="36">
        <f t="shared" si="94"/>
        <v>2.0000400008000163</v>
      </c>
      <c r="U68" s="36">
        <f t="shared" si="95"/>
        <v>1.8432500184325002</v>
      </c>
      <c r="V68" s="36">
        <f t="shared" si="96"/>
        <v>1.7178588607160037</v>
      </c>
      <c r="W68" s="36">
        <f t="shared" si="97"/>
        <v>3.3374495210759934</v>
      </c>
      <c r="X68" s="36">
        <f t="shared" si="98"/>
        <v>3.294133148861877</v>
      </c>
      <c r="Y68" s="36">
        <f t="shared" si="99"/>
        <v>3.2880135466158116</v>
      </c>
      <c r="Z68" s="36">
        <f t="shared" si="100"/>
        <v>3.2901771760409297</v>
      </c>
      <c r="AA68" s="36">
        <f t="shared" si="111"/>
        <v>3.272679670113889</v>
      </c>
      <c r="AB68" s="36">
        <f t="shared" si="112"/>
        <v>3.279011050267239</v>
      </c>
      <c r="AC68" s="36">
        <f t="shared" si="113"/>
        <v>3.282347534957001</v>
      </c>
      <c r="AD68" s="36">
        <f t="shared" si="114"/>
        <v>3.2522969347101394</v>
      </c>
      <c r="AE68" s="36">
        <f t="shared" si="115"/>
        <v>3.232636700124457</v>
      </c>
      <c r="AF68" s="36">
        <f t="shared" si="116"/>
        <v>3.286824762937764</v>
      </c>
      <c r="AG68" s="36">
        <f t="shared" si="14"/>
        <v>3.327399470943484</v>
      </c>
      <c r="AH68" s="36">
        <f t="shared" si="37"/>
        <v>3.349522693016245</v>
      </c>
      <c r="AI68" s="60"/>
      <c r="AJ68" s="34" t="s">
        <v>80</v>
      </c>
      <c r="AK68" s="40">
        <f>AK142+AK143</f>
        <v>49999</v>
      </c>
      <c r="AL68" s="40">
        <f aca="true" t="shared" si="118" ref="AL68:AY68">AL142+AL143</f>
        <v>54252</v>
      </c>
      <c r="AM68" s="40">
        <f t="shared" si="118"/>
        <v>58212</v>
      </c>
      <c r="AN68" s="40">
        <f t="shared" si="118"/>
        <v>59926</v>
      </c>
      <c r="AO68" s="40">
        <f t="shared" si="118"/>
        <v>60714</v>
      </c>
      <c r="AP68" s="40">
        <f t="shared" si="118"/>
        <v>60827</v>
      </c>
      <c r="AQ68" s="40">
        <f t="shared" si="118"/>
        <v>60787</v>
      </c>
      <c r="AR68" s="40">
        <f t="shared" si="118"/>
        <v>61112</v>
      </c>
      <c r="AS68" s="40">
        <f t="shared" si="118"/>
        <v>60994</v>
      </c>
      <c r="AT68" s="40">
        <f t="shared" si="118"/>
        <v>60932</v>
      </c>
      <c r="AU68" s="40">
        <f t="shared" si="118"/>
        <v>61495</v>
      </c>
      <c r="AV68" s="40">
        <f t="shared" si="118"/>
        <v>61869</v>
      </c>
      <c r="AW68" s="40">
        <f t="shared" si="118"/>
        <v>60849</v>
      </c>
      <c r="AX68" s="40">
        <f t="shared" si="118"/>
        <v>60107</v>
      </c>
      <c r="AY68" s="41">
        <f t="shared" si="118"/>
        <v>59710</v>
      </c>
    </row>
    <row r="69" spans="1:51" s="18" customFormat="1" ht="20.25" customHeight="1">
      <c r="A69" s="67"/>
      <c r="B69" s="195"/>
      <c r="C69" s="35"/>
      <c r="D69" s="35"/>
      <c r="E69" s="35"/>
      <c r="F69" s="35"/>
      <c r="G69" s="28"/>
      <c r="H69" s="28"/>
      <c r="I69" s="28"/>
      <c r="J69" s="28"/>
      <c r="K69" s="28"/>
      <c r="L69" s="28"/>
      <c r="M69" s="28"/>
      <c r="N69" s="28"/>
      <c r="O69" s="28"/>
      <c r="P69" s="28"/>
      <c r="Q69" s="28"/>
      <c r="R69" s="67"/>
      <c r="S69" s="195"/>
      <c r="T69" s="36"/>
      <c r="U69" s="36"/>
      <c r="V69" s="36"/>
      <c r="W69" s="36"/>
      <c r="X69" s="36"/>
      <c r="Y69" s="36"/>
      <c r="Z69" s="36"/>
      <c r="AA69" s="36">
        <f t="shared" si="111"/>
      </c>
      <c r="AB69" s="36">
        <f t="shared" si="112"/>
      </c>
      <c r="AC69" s="36"/>
      <c r="AD69" s="36"/>
      <c r="AE69" s="36"/>
      <c r="AF69" s="36"/>
      <c r="AG69" s="36">
        <f t="shared" si="14"/>
      </c>
      <c r="AH69" s="36">
        <f t="shared" si="37"/>
      </c>
      <c r="AI69" s="336"/>
      <c r="AJ69" s="68"/>
      <c r="AK69" s="37"/>
      <c r="AL69" s="37"/>
      <c r="AM69" s="37"/>
      <c r="AN69" s="37"/>
      <c r="AO69" s="38"/>
      <c r="AP69" s="38"/>
      <c r="AQ69" s="222"/>
      <c r="AR69" s="39"/>
      <c r="AS69" s="44"/>
      <c r="AT69" s="205"/>
      <c r="AU69" s="205"/>
      <c r="AV69" s="205"/>
      <c r="AW69" s="205"/>
      <c r="AX69" s="205"/>
      <c r="AY69" s="205"/>
    </row>
    <row r="70" spans="1:51" s="18" customFormat="1" ht="20.25" customHeight="1">
      <c r="A70" s="404" t="s">
        <v>77</v>
      </c>
      <c r="B70" s="405"/>
      <c r="C70" s="27">
        <f>SUM(C71)</f>
        <v>22</v>
      </c>
      <c r="D70" s="27">
        <f aca="true" t="shared" si="119" ref="D70:Q70">SUM(D71)</f>
        <v>25</v>
      </c>
      <c r="E70" s="27">
        <f t="shared" si="119"/>
        <v>30</v>
      </c>
      <c r="F70" s="27">
        <f t="shared" si="119"/>
        <v>38</v>
      </c>
      <c r="G70" s="27">
        <f t="shared" si="119"/>
        <v>39</v>
      </c>
      <c r="H70" s="27">
        <f t="shared" si="119"/>
        <v>38</v>
      </c>
      <c r="I70" s="27">
        <f t="shared" si="119"/>
        <v>38</v>
      </c>
      <c r="J70" s="27">
        <f t="shared" si="119"/>
        <v>38</v>
      </c>
      <c r="K70" s="27">
        <f t="shared" si="119"/>
        <v>38</v>
      </c>
      <c r="L70" s="43">
        <f t="shared" si="119"/>
        <v>38</v>
      </c>
      <c r="M70" s="43">
        <f t="shared" si="119"/>
        <v>38</v>
      </c>
      <c r="N70" s="43">
        <f t="shared" si="119"/>
        <v>38</v>
      </c>
      <c r="O70" s="43">
        <f t="shared" si="119"/>
        <v>38</v>
      </c>
      <c r="P70" s="43">
        <f t="shared" si="119"/>
        <v>39</v>
      </c>
      <c r="Q70" s="43">
        <f t="shared" si="119"/>
        <v>39</v>
      </c>
      <c r="R70" s="404" t="s">
        <v>77</v>
      </c>
      <c r="S70" s="405"/>
      <c r="T70" s="36">
        <f aca="true" t="shared" si="120" ref="T70:Z71">C70/AK70*100000</f>
        <v>3.2725384932340265</v>
      </c>
      <c r="U70" s="36">
        <f t="shared" si="120"/>
        <v>3.57663001336229</v>
      </c>
      <c r="V70" s="36">
        <f t="shared" si="120"/>
        <v>4.119181655911026</v>
      </c>
      <c r="W70" s="36">
        <f t="shared" si="120"/>
        <v>5.056493002745143</v>
      </c>
      <c r="X70" s="36">
        <f t="shared" si="120"/>
        <v>5.085859745028898</v>
      </c>
      <c r="Y70" s="36">
        <f t="shared" si="120"/>
        <v>4.832724155735808</v>
      </c>
      <c r="Z70" s="36">
        <f t="shared" si="120"/>
        <v>4.756528335139979</v>
      </c>
      <c r="AA70" s="36">
        <f t="shared" si="111"/>
        <v>4.732990814261249</v>
      </c>
      <c r="AB70" s="36">
        <f t="shared" si="112"/>
        <v>4.726180052535223</v>
      </c>
      <c r="AC70" s="36">
        <f t="shared" si="113"/>
        <v>4.708372105125559</v>
      </c>
      <c r="AD70" s="36">
        <f t="shared" si="114"/>
        <v>4.687619503457736</v>
      </c>
      <c r="AE70" s="36">
        <f t="shared" si="115"/>
        <v>4.672989138989454</v>
      </c>
      <c r="AF70" s="36">
        <f t="shared" si="116"/>
        <v>4.683280810749855</v>
      </c>
      <c r="AG70" s="36">
        <f aca="true" t="shared" si="121" ref="AG70:AG78">IF(AX70="","",(P70/AX70*100000))</f>
        <v>4.869728518878314</v>
      </c>
      <c r="AH70" s="36">
        <f t="shared" si="37"/>
        <v>4.881101376720901</v>
      </c>
      <c r="AI70" s="418" t="s">
        <v>77</v>
      </c>
      <c r="AJ70" s="405"/>
      <c r="AK70" s="40">
        <f>AK71</f>
        <v>672261</v>
      </c>
      <c r="AL70" s="40">
        <f aca="true" t="shared" si="122" ref="AL70:AX70">AL71</f>
        <v>698982</v>
      </c>
      <c r="AM70" s="40">
        <f t="shared" si="122"/>
        <v>728300</v>
      </c>
      <c r="AN70" s="40">
        <f t="shared" si="122"/>
        <v>751509</v>
      </c>
      <c r="AO70" s="40">
        <f t="shared" si="122"/>
        <v>766832</v>
      </c>
      <c r="AP70" s="40">
        <f t="shared" si="122"/>
        <v>786306</v>
      </c>
      <c r="AQ70" s="40">
        <f t="shared" si="122"/>
        <v>798902</v>
      </c>
      <c r="AR70" s="41">
        <f t="shared" si="122"/>
        <v>802875</v>
      </c>
      <c r="AS70" s="40">
        <f t="shared" si="122"/>
        <v>804032</v>
      </c>
      <c r="AT70" s="41">
        <f t="shared" si="122"/>
        <v>807073</v>
      </c>
      <c r="AU70" s="41">
        <f t="shared" si="122"/>
        <v>810646</v>
      </c>
      <c r="AV70" s="41">
        <f t="shared" si="122"/>
        <v>813184</v>
      </c>
      <c r="AW70" s="41">
        <f t="shared" si="122"/>
        <v>811397</v>
      </c>
      <c r="AX70" s="355">
        <f t="shared" si="122"/>
        <v>800866</v>
      </c>
      <c r="AY70" s="355">
        <f>AY71</f>
        <v>799000</v>
      </c>
    </row>
    <row r="71" spans="1:51" s="18" customFormat="1" ht="20.25" customHeight="1">
      <c r="A71" s="51"/>
      <c r="B71" s="182" t="s">
        <v>78</v>
      </c>
      <c r="C71" s="27">
        <f>SUM(C118:C129)</f>
        <v>22</v>
      </c>
      <c r="D71" s="27">
        <f aca="true" t="shared" si="123" ref="D71:J71">SUM(D118:D129)</f>
        <v>25</v>
      </c>
      <c r="E71" s="27">
        <f t="shared" si="123"/>
        <v>30</v>
      </c>
      <c r="F71" s="27">
        <f t="shared" si="123"/>
        <v>38</v>
      </c>
      <c r="G71" s="27">
        <f t="shared" si="123"/>
        <v>39</v>
      </c>
      <c r="H71" s="27">
        <f t="shared" si="123"/>
        <v>38</v>
      </c>
      <c r="I71" s="27">
        <f t="shared" si="123"/>
        <v>38</v>
      </c>
      <c r="J71" s="27">
        <f t="shared" si="123"/>
        <v>38</v>
      </c>
      <c r="K71" s="27">
        <v>38</v>
      </c>
      <c r="L71" s="43">
        <v>38</v>
      </c>
      <c r="M71" s="27">
        <v>38</v>
      </c>
      <c r="N71" s="27">
        <v>38</v>
      </c>
      <c r="O71" s="43">
        <v>38</v>
      </c>
      <c r="P71" s="43">
        <f>SUM(P72:P78)</f>
        <v>39</v>
      </c>
      <c r="Q71" s="43">
        <f>SUM(Q72:Q78)</f>
        <v>39</v>
      </c>
      <c r="R71" s="51"/>
      <c r="S71" s="182" t="s">
        <v>78</v>
      </c>
      <c r="T71" s="36">
        <f t="shared" si="120"/>
        <v>3.2725384932340265</v>
      </c>
      <c r="U71" s="36">
        <f t="shared" si="120"/>
        <v>3.57663001336229</v>
      </c>
      <c r="V71" s="36">
        <f t="shared" si="120"/>
        <v>4.119181655911026</v>
      </c>
      <c r="W71" s="36">
        <f t="shared" si="120"/>
        <v>5.056493002745143</v>
      </c>
      <c r="X71" s="36">
        <f t="shared" si="120"/>
        <v>5.085859745028898</v>
      </c>
      <c r="Y71" s="36">
        <f t="shared" si="120"/>
        <v>4.832724155735808</v>
      </c>
      <c r="Z71" s="36">
        <f t="shared" si="120"/>
        <v>4.756528335139979</v>
      </c>
      <c r="AA71" s="36">
        <f t="shared" si="111"/>
        <v>4.732990814261249</v>
      </c>
      <c r="AB71" s="36">
        <f t="shared" si="112"/>
        <v>4.726180052535223</v>
      </c>
      <c r="AC71" s="36">
        <f t="shared" si="113"/>
        <v>4.708372105125559</v>
      </c>
      <c r="AD71" s="36">
        <f t="shared" si="114"/>
        <v>4.687619503457736</v>
      </c>
      <c r="AE71" s="36">
        <f t="shared" si="115"/>
        <v>4.672989138989454</v>
      </c>
      <c r="AF71" s="36">
        <f t="shared" si="116"/>
        <v>4.683280810749855</v>
      </c>
      <c r="AG71" s="36">
        <f t="shared" si="121"/>
        <v>4.869728518878314</v>
      </c>
      <c r="AH71" s="36">
        <f t="shared" si="37"/>
        <v>4.881101376720901</v>
      </c>
      <c r="AI71" s="60"/>
      <c r="AJ71" s="34" t="s">
        <v>78</v>
      </c>
      <c r="AK71" s="40">
        <f>SUM(AK118:AK129)</f>
        <v>672261</v>
      </c>
      <c r="AL71" s="40">
        <f aca="true" t="shared" si="124" ref="AL71:AQ71">SUM(AL118:AL129)</f>
        <v>698982</v>
      </c>
      <c r="AM71" s="40">
        <f t="shared" si="124"/>
        <v>728300</v>
      </c>
      <c r="AN71" s="40">
        <f t="shared" si="124"/>
        <v>751509</v>
      </c>
      <c r="AO71" s="40">
        <f t="shared" si="124"/>
        <v>766832</v>
      </c>
      <c r="AP71" s="40">
        <f t="shared" si="124"/>
        <v>786306</v>
      </c>
      <c r="AQ71" s="40">
        <f t="shared" si="124"/>
        <v>798902</v>
      </c>
      <c r="AR71" s="41">
        <f>SUM(AR118:AR129)</f>
        <v>802875</v>
      </c>
      <c r="AS71" s="40">
        <v>804032</v>
      </c>
      <c r="AT71" s="220">
        <v>807073</v>
      </c>
      <c r="AU71" s="220">
        <v>810646</v>
      </c>
      <c r="AV71" s="220">
        <v>813184</v>
      </c>
      <c r="AW71" s="220">
        <v>811397</v>
      </c>
      <c r="AX71" s="359">
        <f>SUM(AX72:AX78)</f>
        <v>800866</v>
      </c>
      <c r="AY71" s="359">
        <v>799000</v>
      </c>
    </row>
    <row r="72" spans="1:51" s="18" customFormat="1" ht="20.25" customHeight="1">
      <c r="A72" s="51"/>
      <c r="B72" s="256" t="s">
        <v>240</v>
      </c>
      <c r="C72" s="27"/>
      <c r="D72" s="27"/>
      <c r="E72" s="27"/>
      <c r="F72" s="27"/>
      <c r="G72" s="27"/>
      <c r="H72" s="27"/>
      <c r="I72" s="27"/>
      <c r="J72" s="27"/>
      <c r="K72" s="27"/>
      <c r="L72" s="43"/>
      <c r="M72" s="27"/>
      <c r="N72" s="27"/>
      <c r="O72" s="43"/>
      <c r="P72" s="43">
        <v>10</v>
      </c>
      <c r="Q72" s="43">
        <v>10</v>
      </c>
      <c r="R72" s="51"/>
      <c r="S72" s="256" t="s">
        <v>240</v>
      </c>
      <c r="T72" s="36"/>
      <c r="U72" s="36"/>
      <c r="V72" s="36"/>
      <c r="W72" s="36"/>
      <c r="X72" s="36"/>
      <c r="Y72" s="36"/>
      <c r="Z72" s="36"/>
      <c r="AA72" s="36"/>
      <c r="AB72" s="36"/>
      <c r="AC72" s="36"/>
      <c r="AD72" s="36"/>
      <c r="AE72" s="36"/>
      <c r="AF72" s="36"/>
      <c r="AG72" s="36">
        <f t="shared" si="121"/>
        <v>4.193276500459164</v>
      </c>
      <c r="AH72" s="36">
        <f t="shared" si="37"/>
        <v>4.21574496429264</v>
      </c>
      <c r="AI72" s="60"/>
      <c r="AJ72" s="34" t="s">
        <v>240</v>
      </c>
      <c r="AK72" s="40"/>
      <c r="AL72" s="40"/>
      <c r="AM72" s="40"/>
      <c r="AN72" s="40"/>
      <c r="AO72" s="40"/>
      <c r="AP72" s="40"/>
      <c r="AQ72" s="40"/>
      <c r="AR72" s="41"/>
      <c r="AS72" s="40"/>
      <c r="AT72" s="220"/>
      <c r="AU72" s="220"/>
      <c r="AV72" s="220"/>
      <c r="AW72" s="220"/>
      <c r="AX72" s="359">
        <v>238477</v>
      </c>
      <c r="AY72" s="359">
        <v>237206</v>
      </c>
    </row>
    <row r="73" spans="1:51" s="18" customFormat="1" ht="20.25" customHeight="1">
      <c r="A73" s="51"/>
      <c r="B73" s="256" t="s">
        <v>241</v>
      </c>
      <c r="C73" s="27"/>
      <c r="D73" s="27"/>
      <c r="E73" s="27"/>
      <c r="F73" s="27"/>
      <c r="G73" s="27"/>
      <c r="H73" s="27"/>
      <c r="I73" s="27"/>
      <c r="J73" s="27"/>
      <c r="K73" s="27"/>
      <c r="L73" s="43"/>
      <c r="M73" s="27"/>
      <c r="N73" s="27"/>
      <c r="O73" s="43"/>
      <c r="P73" s="43">
        <v>5</v>
      </c>
      <c r="Q73" s="43">
        <v>5</v>
      </c>
      <c r="R73" s="51"/>
      <c r="S73" s="256" t="s">
        <v>241</v>
      </c>
      <c r="T73" s="36"/>
      <c r="U73" s="36"/>
      <c r="V73" s="36"/>
      <c r="W73" s="36"/>
      <c r="X73" s="36"/>
      <c r="Y73" s="36"/>
      <c r="Z73" s="36"/>
      <c r="AA73" s="36"/>
      <c r="AB73" s="36"/>
      <c r="AC73" s="36"/>
      <c r="AD73" s="36"/>
      <c r="AE73" s="36"/>
      <c r="AF73" s="36"/>
      <c r="AG73" s="36">
        <f t="shared" si="121"/>
        <v>3.9491663309875285</v>
      </c>
      <c r="AH73" s="36">
        <f t="shared" si="37"/>
        <v>3.9576374487485952</v>
      </c>
      <c r="AI73" s="60"/>
      <c r="AJ73" s="34" t="s">
        <v>241</v>
      </c>
      <c r="AK73" s="40"/>
      <c r="AL73" s="40"/>
      <c r="AM73" s="40"/>
      <c r="AN73" s="40"/>
      <c r="AO73" s="40"/>
      <c r="AP73" s="40"/>
      <c r="AQ73" s="40"/>
      <c r="AR73" s="41"/>
      <c r="AS73" s="40"/>
      <c r="AT73" s="220"/>
      <c r="AU73" s="220"/>
      <c r="AV73" s="220"/>
      <c r="AW73" s="220"/>
      <c r="AX73" s="359">
        <v>126609</v>
      </c>
      <c r="AY73" s="359">
        <v>126338</v>
      </c>
    </row>
    <row r="74" spans="1:51" s="18" customFormat="1" ht="20.25" customHeight="1">
      <c r="A74" s="51"/>
      <c r="B74" s="256" t="s">
        <v>242</v>
      </c>
      <c r="C74" s="27"/>
      <c r="D74" s="27"/>
      <c r="E74" s="27"/>
      <c r="F74" s="27"/>
      <c r="G74" s="27"/>
      <c r="H74" s="27"/>
      <c r="I74" s="27"/>
      <c r="J74" s="27"/>
      <c r="K74" s="27"/>
      <c r="L74" s="43"/>
      <c r="M74" s="27"/>
      <c r="N74" s="27"/>
      <c r="O74" s="43"/>
      <c r="P74" s="43">
        <v>5</v>
      </c>
      <c r="Q74" s="43">
        <v>5</v>
      </c>
      <c r="R74" s="51"/>
      <c r="S74" s="256" t="s">
        <v>242</v>
      </c>
      <c r="T74" s="36"/>
      <c r="U74" s="36"/>
      <c r="V74" s="36"/>
      <c r="W74" s="36"/>
      <c r="X74" s="36"/>
      <c r="Y74" s="36"/>
      <c r="Z74" s="36"/>
      <c r="AA74" s="36"/>
      <c r="AB74" s="36"/>
      <c r="AC74" s="36"/>
      <c r="AD74" s="36"/>
      <c r="AE74" s="36"/>
      <c r="AF74" s="36"/>
      <c r="AG74" s="36">
        <f t="shared" si="121"/>
        <v>4.399317225966531</v>
      </c>
      <c r="AH74" s="36">
        <f t="shared" si="37"/>
        <v>4.403540446519001</v>
      </c>
      <c r="AI74" s="60"/>
      <c r="AJ74" s="34" t="s">
        <v>242</v>
      </c>
      <c r="AK74" s="40"/>
      <c r="AL74" s="40"/>
      <c r="AM74" s="40"/>
      <c r="AN74" s="40"/>
      <c r="AO74" s="40"/>
      <c r="AP74" s="40"/>
      <c r="AQ74" s="40"/>
      <c r="AR74" s="41"/>
      <c r="AS74" s="40"/>
      <c r="AT74" s="220"/>
      <c r="AU74" s="220"/>
      <c r="AV74" s="220"/>
      <c r="AW74" s="220"/>
      <c r="AX74" s="359">
        <v>113654</v>
      </c>
      <c r="AY74" s="359">
        <v>113545</v>
      </c>
    </row>
    <row r="75" spans="1:51" s="18" customFormat="1" ht="20.25" customHeight="1">
      <c r="A75" s="51"/>
      <c r="B75" s="256" t="s">
        <v>243</v>
      </c>
      <c r="C75" s="27"/>
      <c r="D75" s="27"/>
      <c r="E75" s="27"/>
      <c r="F75" s="27"/>
      <c r="G75" s="27"/>
      <c r="H75" s="27"/>
      <c r="I75" s="27"/>
      <c r="J75" s="27"/>
      <c r="K75" s="27"/>
      <c r="L75" s="43"/>
      <c r="M75" s="27"/>
      <c r="N75" s="27"/>
      <c r="O75" s="43"/>
      <c r="P75" s="43">
        <v>3</v>
      </c>
      <c r="Q75" s="43">
        <v>3</v>
      </c>
      <c r="R75" s="51"/>
      <c r="S75" s="256" t="s">
        <v>243</v>
      </c>
      <c r="T75" s="36"/>
      <c r="U75" s="36"/>
      <c r="V75" s="36"/>
      <c r="W75" s="36"/>
      <c r="X75" s="36"/>
      <c r="Y75" s="36"/>
      <c r="Z75" s="36"/>
      <c r="AA75" s="36"/>
      <c r="AB75" s="36"/>
      <c r="AC75" s="36"/>
      <c r="AD75" s="36"/>
      <c r="AE75" s="36"/>
      <c r="AF75" s="36"/>
      <c r="AG75" s="36">
        <f t="shared" si="121"/>
        <v>2.9302311952413045</v>
      </c>
      <c r="AH75" s="36">
        <f t="shared" si="37"/>
        <v>2.931949453191427</v>
      </c>
      <c r="AI75" s="60"/>
      <c r="AJ75" s="34" t="s">
        <v>243</v>
      </c>
      <c r="AK75" s="40"/>
      <c r="AL75" s="40"/>
      <c r="AM75" s="40"/>
      <c r="AN75" s="40"/>
      <c r="AO75" s="40"/>
      <c r="AP75" s="40"/>
      <c r="AQ75" s="40"/>
      <c r="AR75" s="41"/>
      <c r="AS75" s="40"/>
      <c r="AT75" s="220"/>
      <c r="AU75" s="220"/>
      <c r="AV75" s="220"/>
      <c r="AW75" s="220"/>
      <c r="AX75" s="359">
        <v>102381</v>
      </c>
      <c r="AY75" s="359">
        <v>102321</v>
      </c>
    </row>
    <row r="76" spans="1:51" s="18" customFormat="1" ht="20.25" customHeight="1">
      <c r="A76" s="51"/>
      <c r="B76" s="256" t="s">
        <v>244</v>
      </c>
      <c r="C76" s="27"/>
      <c r="D76" s="27"/>
      <c r="E76" s="27"/>
      <c r="F76" s="27"/>
      <c r="G76" s="27"/>
      <c r="H76" s="27"/>
      <c r="I76" s="27"/>
      <c r="J76" s="27"/>
      <c r="K76" s="27"/>
      <c r="L76" s="43"/>
      <c r="M76" s="27"/>
      <c r="N76" s="27"/>
      <c r="O76" s="43"/>
      <c r="P76" s="43">
        <v>7</v>
      </c>
      <c r="Q76" s="43">
        <v>7</v>
      </c>
      <c r="R76" s="51"/>
      <c r="S76" s="256" t="s">
        <v>244</v>
      </c>
      <c r="T76" s="36"/>
      <c r="U76" s="36"/>
      <c r="V76" s="36"/>
      <c r="W76" s="36"/>
      <c r="X76" s="36"/>
      <c r="Y76" s="36"/>
      <c r="Z76" s="36"/>
      <c r="AA76" s="36"/>
      <c r="AB76" s="36"/>
      <c r="AC76" s="36"/>
      <c r="AD76" s="36"/>
      <c r="AE76" s="36"/>
      <c r="AF76" s="36"/>
      <c r="AG76" s="36">
        <f t="shared" si="121"/>
        <v>7.39332488381918</v>
      </c>
      <c r="AH76" s="36">
        <f t="shared" si="37"/>
        <v>7.42099292885388</v>
      </c>
      <c r="AI76" s="60"/>
      <c r="AJ76" s="34" t="s">
        <v>244</v>
      </c>
      <c r="AK76" s="40"/>
      <c r="AL76" s="40"/>
      <c r="AM76" s="40"/>
      <c r="AN76" s="40"/>
      <c r="AO76" s="40"/>
      <c r="AP76" s="40"/>
      <c r="AQ76" s="40"/>
      <c r="AR76" s="41"/>
      <c r="AS76" s="40"/>
      <c r="AT76" s="220"/>
      <c r="AU76" s="220"/>
      <c r="AV76" s="220"/>
      <c r="AW76" s="220"/>
      <c r="AX76" s="359">
        <v>94680</v>
      </c>
      <c r="AY76" s="359">
        <v>94327</v>
      </c>
    </row>
    <row r="77" spans="1:51" s="18" customFormat="1" ht="20.25" customHeight="1">
      <c r="A77" s="51"/>
      <c r="B77" s="256" t="s">
        <v>246</v>
      </c>
      <c r="C77" s="27"/>
      <c r="D77" s="27"/>
      <c r="E77" s="27"/>
      <c r="F77" s="27"/>
      <c r="G77" s="27"/>
      <c r="H77" s="27"/>
      <c r="I77" s="27"/>
      <c r="J77" s="27"/>
      <c r="K77" s="27"/>
      <c r="L77" s="43"/>
      <c r="M77" s="27"/>
      <c r="N77" s="27"/>
      <c r="O77" s="43"/>
      <c r="P77" s="43">
        <v>7</v>
      </c>
      <c r="Q77" s="43">
        <v>7</v>
      </c>
      <c r="R77" s="51"/>
      <c r="S77" s="256" t="s">
        <v>246</v>
      </c>
      <c r="T77" s="36"/>
      <c r="U77" s="36"/>
      <c r="V77" s="36"/>
      <c r="W77" s="36"/>
      <c r="X77" s="36"/>
      <c r="Y77" s="36"/>
      <c r="Z77" s="36"/>
      <c r="AA77" s="36"/>
      <c r="AB77" s="36"/>
      <c r="AC77" s="36"/>
      <c r="AD77" s="36"/>
      <c r="AE77" s="36"/>
      <c r="AF77" s="36"/>
      <c r="AG77" s="36">
        <f t="shared" si="121"/>
        <v>7.683189182069632</v>
      </c>
      <c r="AH77" s="36">
        <f t="shared" si="37"/>
        <v>7.607537983350359</v>
      </c>
      <c r="AI77" s="60"/>
      <c r="AJ77" s="34" t="s">
        <v>246</v>
      </c>
      <c r="AK77" s="40"/>
      <c r="AL77" s="40"/>
      <c r="AM77" s="40"/>
      <c r="AN77" s="40"/>
      <c r="AO77" s="40"/>
      <c r="AP77" s="40"/>
      <c r="AQ77" s="40"/>
      <c r="AR77" s="41"/>
      <c r="AS77" s="40"/>
      <c r="AT77" s="220"/>
      <c r="AU77" s="220"/>
      <c r="AV77" s="220"/>
      <c r="AW77" s="220"/>
      <c r="AX77" s="359">
        <v>91108</v>
      </c>
      <c r="AY77" s="359">
        <v>92014</v>
      </c>
    </row>
    <row r="78" spans="1:51" s="18" customFormat="1" ht="20.25" customHeight="1">
      <c r="A78" s="198"/>
      <c r="B78" s="354" t="s">
        <v>245</v>
      </c>
      <c r="C78" s="79"/>
      <c r="D78" s="79"/>
      <c r="E78" s="79"/>
      <c r="F78" s="79"/>
      <c r="G78" s="80"/>
      <c r="H78" s="80"/>
      <c r="I78" s="80"/>
      <c r="J78" s="80"/>
      <c r="K78" s="80"/>
      <c r="L78" s="80"/>
      <c r="M78" s="80"/>
      <c r="N78" s="80"/>
      <c r="O78" s="80"/>
      <c r="P78" s="80">
        <v>2</v>
      </c>
      <c r="Q78" s="80">
        <v>2</v>
      </c>
      <c r="R78" s="198"/>
      <c r="S78" s="354" t="s">
        <v>245</v>
      </c>
      <c r="T78" s="64"/>
      <c r="U78" s="64"/>
      <c r="V78" s="64"/>
      <c r="W78" s="64"/>
      <c r="X78" s="64"/>
      <c r="Y78" s="64"/>
      <c r="Z78" s="64"/>
      <c r="AA78" s="64">
        <f t="shared" si="111"/>
      </c>
      <c r="AB78" s="64">
        <f t="shared" si="112"/>
      </c>
      <c r="AC78" s="64"/>
      <c r="AD78" s="64"/>
      <c r="AE78" s="64"/>
      <c r="AF78" s="64"/>
      <c r="AG78" s="64">
        <f t="shared" si="121"/>
        <v>5.889801808169155</v>
      </c>
      <c r="AH78" s="64">
        <f t="shared" si="37"/>
        <v>6.028999487535043</v>
      </c>
      <c r="AI78" s="246"/>
      <c r="AJ78" s="62" t="s">
        <v>245</v>
      </c>
      <c r="AK78" s="233"/>
      <c r="AL78" s="233"/>
      <c r="AM78" s="233"/>
      <c r="AN78" s="233"/>
      <c r="AO78" s="234"/>
      <c r="AP78" s="234"/>
      <c r="AQ78" s="235"/>
      <c r="AR78" s="236"/>
      <c r="AS78" s="23"/>
      <c r="AT78" s="23"/>
      <c r="AU78" s="23"/>
      <c r="AV78" s="23"/>
      <c r="AW78" s="23"/>
      <c r="AX78" s="23">
        <v>33957</v>
      </c>
      <c r="AY78" s="23">
        <v>33173</v>
      </c>
    </row>
    <row r="79" spans="1:43" ht="20.25" customHeight="1">
      <c r="A79" s="56" t="s">
        <v>117</v>
      </c>
      <c r="R79" s="56" t="s">
        <v>117</v>
      </c>
      <c r="AI79" s="56" t="s">
        <v>117</v>
      </c>
      <c r="AK79" s="84"/>
      <c r="AL79" s="85"/>
      <c r="AM79" s="85"/>
      <c r="AN79" s="85"/>
      <c r="AO79" s="58"/>
      <c r="AP79" s="10"/>
      <c r="AQ79" s="10"/>
    </row>
    <row r="80" spans="1:43" ht="20.25" customHeight="1">
      <c r="A80" s="56" t="s">
        <v>251</v>
      </c>
      <c r="R80" s="56" t="s">
        <v>251</v>
      </c>
      <c r="AI80" s="149" t="s">
        <v>251</v>
      </c>
      <c r="AK80" s="84"/>
      <c r="AL80" s="85"/>
      <c r="AM80" s="85"/>
      <c r="AN80" s="85"/>
      <c r="AO80" s="58"/>
      <c r="AP80" s="10"/>
      <c r="AQ80" s="10"/>
    </row>
    <row r="81" spans="1:35" ht="20.25" customHeight="1">
      <c r="A81" s="86" t="s">
        <v>238</v>
      </c>
      <c r="R81" s="86" t="s">
        <v>238</v>
      </c>
      <c r="T81" s="86"/>
      <c r="AI81" s="86" t="s">
        <v>187</v>
      </c>
    </row>
    <row r="82" spans="1:49" ht="20.25" customHeight="1">
      <c r="A82" s="243"/>
      <c r="B82" s="244"/>
      <c r="C82" s="245"/>
      <c r="D82" s="245"/>
      <c r="E82" s="245"/>
      <c r="F82" s="245"/>
      <c r="G82" s="245"/>
      <c r="H82" s="245"/>
      <c r="I82" s="245"/>
      <c r="J82" s="245"/>
      <c r="K82" s="245"/>
      <c r="L82" s="245"/>
      <c r="M82" s="245"/>
      <c r="N82" s="245"/>
      <c r="O82" s="245"/>
      <c r="P82" s="245"/>
      <c r="Q82" s="245"/>
      <c r="R82" s="243"/>
      <c r="S82" s="244"/>
      <c r="T82" s="243"/>
      <c r="U82" s="245"/>
      <c r="V82" s="245"/>
      <c r="W82" s="245"/>
      <c r="X82" s="245"/>
      <c r="Y82" s="245"/>
      <c r="Z82" s="245"/>
      <c r="AA82" s="245"/>
      <c r="AB82" s="245"/>
      <c r="AC82" s="245"/>
      <c r="AD82" s="245"/>
      <c r="AE82" s="245"/>
      <c r="AF82" s="245"/>
      <c r="AG82" s="245"/>
      <c r="AH82" s="245"/>
      <c r="AI82" s="243"/>
      <c r="AJ82" s="246"/>
      <c r="AK82" s="245"/>
      <c r="AL82" s="245"/>
      <c r="AM82" s="245"/>
      <c r="AN82" s="245"/>
      <c r="AO82" s="245"/>
      <c r="AP82" s="245"/>
      <c r="AQ82" s="245"/>
      <c r="AR82" s="9"/>
      <c r="AS82" s="245"/>
      <c r="AT82" s="245"/>
      <c r="AU82" s="245"/>
      <c r="AV82" s="245"/>
      <c r="AW82" s="245"/>
    </row>
    <row r="83" spans="1:51" s="18" customFormat="1" ht="20.25" customHeight="1">
      <c r="A83" s="406" t="s">
        <v>138</v>
      </c>
      <c r="B83" s="407"/>
      <c r="C83" s="27"/>
      <c r="D83" s="27"/>
      <c r="E83" s="35"/>
      <c r="F83" s="27"/>
      <c r="G83" s="43"/>
      <c r="H83" s="43"/>
      <c r="I83" s="43"/>
      <c r="J83" s="28"/>
      <c r="K83" s="28"/>
      <c r="L83" s="28"/>
      <c r="M83" s="28"/>
      <c r="N83" s="28"/>
      <c r="O83" s="28"/>
      <c r="P83" s="29"/>
      <c r="Q83" s="332"/>
      <c r="R83" s="51"/>
      <c r="S83" s="186"/>
      <c r="T83" s="36"/>
      <c r="U83" s="36"/>
      <c r="V83" s="36"/>
      <c r="W83" s="36"/>
      <c r="X83" s="36"/>
      <c r="Y83" s="36"/>
      <c r="Z83" s="36"/>
      <c r="AA83" s="36">
        <f t="shared" si="111"/>
      </c>
      <c r="AB83" s="36">
        <f t="shared" si="112"/>
      </c>
      <c r="AC83" s="36">
        <f aca="true" t="shared" si="125" ref="AC83:AC129">IF(AQ83="","",(L83/AQ83*100000))</f>
      </c>
      <c r="AD83" s="36"/>
      <c r="AE83" s="36"/>
      <c r="AF83" s="36"/>
      <c r="AG83" s="334"/>
      <c r="AH83" s="334"/>
      <c r="AI83" s="51"/>
      <c r="AJ83" s="34"/>
      <c r="AK83" s="40"/>
      <c r="AL83" s="40"/>
      <c r="AM83" s="40"/>
      <c r="AN83" s="40"/>
      <c r="AO83" s="41"/>
      <c r="AP83" s="48"/>
      <c r="AQ83" s="221"/>
      <c r="AR83" s="176"/>
      <c r="AS83" s="205"/>
      <c r="AT83" s="205"/>
      <c r="AU83" s="205"/>
      <c r="AV83" s="205"/>
      <c r="AW83" s="205"/>
      <c r="AX83" s="372"/>
      <c r="AY83" s="13"/>
    </row>
    <row r="84" spans="1:51" s="18" customFormat="1" ht="20.25" customHeight="1">
      <c r="A84" s="46"/>
      <c r="B84" s="182" t="s">
        <v>139</v>
      </c>
      <c r="C84" s="49">
        <v>0</v>
      </c>
      <c r="D84" s="49">
        <v>0</v>
      </c>
      <c r="E84" s="49">
        <v>0</v>
      </c>
      <c r="F84" s="27">
        <v>1</v>
      </c>
      <c r="G84" s="28">
        <v>1</v>
      </c>
      <c r="H84" s="28">
        <v>1</v>
      </c>
      <c r="I84" s="28">
        <v>1</v>
      </c>
      <c r="J84" s="28">
        <v>1</v>
      </c>
      <c r="K84" s="28"/>
      <c r="L84" s="28"/>
      <c r="M84" s="28"/>
      <c r="N84" s="28"/>
      <c r="O84" s="28"/>
      <c r="P84" s="28"/>
      <c r="Q84" s="332"/>
      <c r="R84" s="46"/>
      <c r="S84" s="182" t="s">
        <v>139</v>
      </c>
      <c r="T84" s="36">
        <f aca="true" t="shared" si="126" ref="T84:T129">C84/AK84*100000</f>
        <v>0</v>
      </c>
      <c r="U84" s="36">
        <f aca="true" t="shared" si="127" ref="U84:U129">D84/AL84*100000</f>
        <v>0</v>
      </c>
      <c r="V84" s="36">
        <f aca="true" t="shared" si="128" ref="V84:V129">E84/AM84*100000</f>
        <v>0</v>
      </c>
      <c r="W84" s="36">
        <f aca="true" t="shared" si="129" ref="W84:W129">F84/AN84*100000</f>
        <v>11.470520761642579</v>
      </c>
      <c r="X84" s="36">
        <f aca="true" t="shared" si="130" ref="X84:X129">G84/AO84*100000</f>
        <v>12.046741356463077</v>
      </c>
      <c r="Y84" s="36">
        <f aca="true" t="shared" si="131" ref="Y84:Y129">H84/AP84*100000</f>
        <v>12.908222537756549</v>
      </c>
      <c r="Z84" s="36">
        <f aca="true" t="shared" si="132" ref="Z84:Z129">I84/AQ84*100000</f>
        <v>13.466199838405602</v>
      </c>
      <c r="AA84" s="36">
        <f t="shared" si="111"/>
        <v>13.72495196266813</v>
      </c>
      <c r="AB84" s="36">
        <f t="shared" si="112"/>
      </c>
      <c r="AC84" s="36">
        <f t="shared" si="125"/>
        <v>0</v>
      </c>
      <c r="AD84" s="36"/>
      <c r="AE84" s="36"/>
      <c r="AF84" s="36"/>
      <c r="AG84" s="334"/>
      <c r="AH84" s="334"/>
      <c r="AI84" s="46"/>
      <c r="AJ84" s="34" t="s">
        <v>19</v>
      </c>
      <c r="AK84" s="41">
        <v>10114</v>
      </c>
      <c r="AL84" s="40">
        <v>9721</v>
      </c>
      <c r="AM84" s="40">
        <v>9204</v>
      </c>
      <c r="AN84" s="40">
        <v>8718</v>
      </c>
      <c r="AO84" s="41">
        <v>8301</v>
      </c>
      <c r="AP84" s="48">
        <v>7747</v>
      </c>
      <c r="AQ84" s="221">
        <v>7426</v>
      </c>
      <c r="AR84" s="219">
        <v>7286</v>
      </c>
      <c r="AS84" s="205"/>
      <c r="AT84" s="205"/>
      <c r="AU84" s="205"/>
      <c r="AV84" s="205"/>
      <c r="AW84" s="205"/>
      <c r="AX84" s="373"/>
      <c r="AY84" s="205"/>
    </row>
    <row r="85" spans="1:51" s="18" customFormat="1" ht="20.25" customHeight="1">
      <c r="A85" s="46"/>
      <c r="B85" s="182" t="s">
        <v>140</v>
      </c>
      <c r="C85" s="49">
        <v>0</v>
      </c>
      <c r="D85" s="49">
        <v>0</v>
      </c>
      <c r="E85" s="49">
        <v>0</v>
      </c>
      <c r="F85" s="49">
        <v>0</v>
      </c>
      <c r="G85" s="50">
        <v>0</v>
      </c>
      <c r="H85" s="50">
        <v>0</v>
      </c>
      <c r="I85" s="50">
        <v>0</v>
      </c>
      <c r="J85" s="50">
        <v>0</v>
      </c>
      <c r="K85" s="50"/>
      <c r="L85" s="50"/>
      <c r="M85" s="50"/>
      <c r="N85" s="50"/>
      <c r="O85" s="50"/>
      <c r="P85" s="50"/>
      <c r="Q85" s="366"/>
      <c r="R85" s="46"/>
      <c r="S85" s="182" t="s">
        <v>140</v>
      </c>
      <c r="T85" s="36">
        <f t="shared" si="126"/>
        <v>0</v>
      </c>
      <c r="U85" s="36">
        <f t="shared" si="127"/>
        <v>0</v>
      </c>
      <c r="V85" s="36">
        <f t="shared" si="128"/>
        <v>0</v>
      </c>
      <c r="W85" s="36">
        <f t="shared" si="129"/>
        <v>0</v>
      </c>
      <c r="X85" s="36">
        <f t="shared" si="130"/>
        <v>0</v>
      </c>
      <c r="Y85" s="36">
        <f t="shared" si="131"/>
        <v>0</v>
      </c>
      <c r="Z85" s="36">
        <f t="shared" si="132"/>
        <v>0</v>
      </c>
      <c r="AA85" s="36">
        <f t="shared" si="111"/>
        <v>0</v>
      </c>
      <c r="AB85" s="36">
        <f t="shared" si="112"/>
      </c>
      <c r="AC85" s="36">
        <f t="shared" si="125"/>
        <v>0</v>
      </c>
      <c r="AD85" s="36"/>
      <c r="AE85" s="36"/>
      <c r="AF85" s="36"/>
      <c r="AG85" s="334"/>
      <c r="AH85" s="334"/>
      <c r="AI85" s="203"/>
      <c r="AJ85" s="62" t="s">
        <v>20</v>
      </c>
      <c r="AK85" s="72">
        <v>4839</v>
      </c>
      <c r="AL85" s="71">
        <v>4655</v>
      </c>
      <c r="AM85" s="71">
        <v>4325</v>
      </c>
      <c r="AN85" s="71">
        <v>3978</v>
      </c>
      <c r="AO85" s="72">
        <v>3682</v>
      </c>
      <c r="AP85" s="81">
        <v>3521</v>
      </c>
      <c r="AQ85" s="225">
        <v>3376</v>
      </c>
      <c r="AR85" s="219">
        <v>3325</v>
      </c>
      <c r="AS85" s="23"/>
      <c r="AT85" s="23"/>
      <c r="AU85" s="23"/>
      <c r="AV85" s="23"/>
      <c r="AW85" s="23"/>
      <c r="AX85" s="373"/>
      <c r="AY85" s="205"/>
    </row>
    <row r="86" spans="1:51" s="18" customFormat="1" ht="20.25" customHeight="1">
      <c r="A86" s="51"/>
      <c r="B86" s="182" t="s">
        <v>141</v>
      </c>
      <c r="C86" s="27">
        <v>14</v>
      </c>
      <c r="D86" s="27">
        <v>13</v>
      </c>
      <c r="E86" s="27">
        <v>13</v>
      </c>
      <c r="F86" s="27">
        <v>14</v>
      </c>
      <c r="G86" s="28">
        <v>13</v>
      </c>
      <c r="H86" s="28">
        <v>13</v>
      </c>
      <c r="I86" s="28">
        <v>12</v>
      </c>
      <c r="J86" s="28">
        <v>13</v>
      </c>
      <c r="K86" s="28"/>
      <c r="L86" s="28"/>
      <c r="M86" s="28"/>
      <c r="N86" s="28"/>
      <c r="O86" s="28"/>
      <c r="P86" s="28"/>
      <c r="Q86" s="332"/>
      <c r="R86" s="51"/>
      <c r="S86" s="182" t="s">
        <v>141</v>
      </c>
      <c r="T86" s="36">
        <f t="shared" si="126"/>
        <v>7.023705004389815</v>
      </c>
      <c r="U86" s="36">
        <f t="shared" si="127"/>
        <v>6.382090871155404</v>
      </c>
      <c r="V86" s="36">
        <f t="shared" si="128"/>
        <v>6.176065371276546</v>
      </c>
      <c r="W86" s="36">
        <f t="shared" si="129"/>
        <v>6.6121323182135905</v>
      </c>
      <c r="X86" s="36">
        <f t="shared" si="130"/>
        <v>6.125112490046693</v>
      </c>
      <c r="Y86" s="36">
        <f t="shared" si="131"/>
        <v>6.263309532757109</v>
      </c>
      <c r="Z86" s="36">
        <f t="shared" si="132"/>
        <v>5.80366211079191</v>
      </c>
      <c r="AA86" s="36">
        <f t="shared" si="111"/>
        <v>6.289642893429258</v>
      </c>
      <c r="AB86" s="36">
        <f t="shared" si="112"/>
      </c>
      <c r="AC86" s="36">
        <f t="shared" si="125"/>
        <v>0</v>
      </c>
      <c r="AD86" s="36"/>
      <c r="AE86" s="36"/>
      <c r="AF86" s="36"/>
      <c r="AG86" s="334"/>
      <c r="AH86" s="334"/>
      <c r="AI86" s="73"/>
      <c r="AJ86" s="74" t="s">
        <v>25</v>
      </c>
      <c r="AK86" s="76">
        <v>199325</v>
      </c>
      <c r="AL86" s="40">
        <v>203695</v>
      </c>
      <c r="AM86" s="40">
        <v>210490</v>
      </c>
      <c r="AN86" s="40">
        <v>211732</v>
      </c>
      <c r="AO86" s="41">
        <v>212241</v>
      </c>
      <c r="AP86" s="48">
        <v>207558</v>
      </c>
      <c r="AQ86" s="221">
        <v>206766</v>
      </c>
      <c r="AR86" s="229">
        <v>206689</v>
      </c>
      <c r="AS86" s="205"/>
      <c r="AT86" s="205"/>
      <c r="AU86" s="205"/>
      <c r="AV86" s="205"/>
      <c r="AW86" s="205"/>
      <c r="AX86" s="373"/>
      <c r="AY86" s="205"/>
    </row>
    <row r="87" spans="1:51" s="18" customFormat="1" ht="20.25" customHeight="1">
      <c r="A87" s="51"/>
      <c r="B87" s="182" t="s">
        <v>142</v>
      </c>
      <c r="C87" s="49">
        <v>0</v>
      </c>
      <c r="D87" s="49">
        <v>0</v>
      </c>
      <c r="E87" s="49">
        <v>0</v>
      </c>
      <c r="F87" s="49">
        <v>0</v>
      </c>
      <c r="G87" s="49">
        <v>0</v>
      </c>
      <c r="H87" s="50">
        <v>0</v>
      </c>
      <c r="I87" s="50">
        <v>0</v>
      </c>
      <c r="J87" s="50">
        <v>0</v>
      </c>
      <c r="K87" s="50"/>
      <c r="L87" s="50"/>
      <c r="M87" s="50"/>
      <c r="N87" s="50"/>
      <c r="O87" s="50"/>
      <c r="P87" s="50"/>
      <c r="Q87" s="366"/>
      <c r="R87" s="51"/>
      <c r="S87" s="182" t="s">
        <v>142</v>
      </c>
      <c r="T87" s="36">
        <f t="shared" si="126"/>
        <v>0</v>
      </c>
      <c r="U87" s="36">
        <f t="shared" si="127"/>
        <v>0</v>
      </c>
      <c r="V87" s="36">
        <f t="shared" si="128"/>
        <v>0</v>
      </c>
      <c r="W87" s="36">
        <f t="shared" si="129"/>
        <v>0</v>
      </c>
      <c r="X87" s="36">
        <f t="shared" si="130"/>
        <v>0</v>
      </c>
      <c r="Y87" s="36">
        <f t="shared" si="131"/>
        <v>0</v>
      </c>
      <c r="Z87" s="36">
        <f t="shared" si="132"/>
        <v>0</v>
      </c>
      <c r="AA87" s="36">
        <f t="shared" si="111"/>
        <v>0</v>
      </c>
      <c r="AB87" s="36">
        <f t="shared" si="112"/>
      </c>
      <c r="AC87" s="36">
        <f t="shared" si="125"/>
        <v>0</v>
      </c>
      <c r="AD87" s="36"/>
      <c r="AE87" s="36"/>
      <c r="AF87" s="36"/>
      <c r="AG87" s="334"/>
      <c r="AH87" s="334"/>
      <c r="AI87" s="61"/>
      <c r="AJ87" s="62" t="s">
        <v>29</v>
      </c>
      <c r="AK87" s="72">
        <v>5113</v>
      </c>
      <c r="AL87" s="40">
        <v>5013</v>
      </c>
      <c r="AM87" s="40">
        <v>4870</v>
      </c>
      <c r="AN87" s="40">
        <v>4481</v>
      </c>
      <c r="AO87" s="41">
        <v>4229</v>
      </c>
      <c r="AP87" s="48">
        <v>4001</v>
      </c>
      <c r="AQ87" s="221">
        <v>3792</v>
      </c>
      <c r="AR87" s="230">
        <v>3731</v>
      </c>
      <c r="AS87" s="205"/>
      <c r="AT87" s="205"/>
      <c r="AU87" s="205"/>
      <c r="AV87" s="205"/>
      <c r="AW87" s="205"/>
      <c r="AX87" s="373"/>
      <c r="AY87" s="205"/>
    </row>
    <row r="88" spans="1:51" s="18" customFormat="1" ht="18.75">
      <c r="A88" s="51"/>
      <c r="B88" s="182" t="s">
        <v>111</v>
      </c>
      <c r="C88" s="27">
        <v>1</v>
      </c>
      <c r="D88" s="27">
        <v>1</v>
      </c>
      <c r="E88" s="27">
        <v>1</v>
      </c>
      <c r="F88" s="27">
        <v>1</v>
      </c>
      <c r="G88" s="28">
        <v>1</v>
      </c>
      <c r="H88" s="28">
        <v>1</v>
      </c>
      <c r="I88" s="28">
        <v>1</v>
      </c>
      <c r="J88" s="78">
        <v>0</v>
      </c>
      <c r="K88" s="78"/>
      <c r="L88" s="78"/>
      <c r="M88" s="78"/>
      <c r="N88" s="78"/>
      <c r="O88" s="78"/>
      <c r="P88" s="28"/>
      <c r="Q88" s="332"/>
      <c r="R88" s="51"/>
      <c r="S88" s="186" t="s">
        <v>111</v>
      </c>
      <c r="T88" s="36">
        <f t="shared" si="126"/>
        <v>5.595970900951316</v>
      </c>
      <c r="U88" s="36">
        <f t="shared" si="127"/>
        <v>5.643022402798939</v>
      </c>
      <c r="V88" s="36">
        <f t="shared" si="128"/>
        <v>5.672149744753262</v>
      </c>
      <c r="W88" s="36">
        <f t="shared" si="129"/>
        <v>5.717552887364208</v>
      </c>
      <c r="X88" s="36">
        <f t="shared" si="130"/>
        <v>5.80618939789816</v>
      </c>
      <c r="Y88" s="36">
        <f t="shared" si="131"/>
        <v>5.941770647653001</v>
      </c>
      <c r="Z88" s="36">
        <f t="shared" si="132"/>
        <v>6.087168249330412</v>
      </c>
      <c r="AA88" s="36">
        <f t="shared" si="111"/>
      </c>
      <c r="AB88" s="36">
        <f t="shared" si="112"/>
      </c>
      <c r="AC88" s="36">
        <f t="shared" si="125"/>
        <v>0</v>
      </c>
      <c r="AD88" s="36"/>
      <c r="AE88" s="36"/>
      <c r="AF88" s="36"/>
      <c r="AG88" s="334"/>
      <c r="AH88" s="334"/>
      <c r="AI88" s="51"/>
      <c r="AJ88" s="34" t="s">
        <v>111</v>
      </c>
      <c r="AK88" s="40">
        <v>17870</v>
      </c>
      <c r="AL88" s="75">
        <v>17721</v>
      </c>
      <c r="AM88" s="75">
        <v>17630</v>
      </c>
      <c r="AN88" s="75">
        <v>17490</v>
      </c>
      <c r="AO88" s="76">
        <v>17223</v>
      </c>
      <c r="AP88" s="31">
        <v>16830</v>
      </c>
      <c r="AQ88" s="224">
        <v>16428</v>
      </c>
      <c r="AR88" s="208"/>
      <c r="AS88" s="13"/>
      <c r="AT88" s="13"/>
      <c r="AU88" s="13"/>
      <c r="AV88" s="13"/>
      <c r="AW88" s="13"/>
      <c r="AX88" s="373"/>
      <c r="AY88" s="205"/>
    </row>
    <row r="89" spans="1:51" s="18" customFormat="1" ht="18.75">
      <c r="A89" s="51"/>
      <c r="B89" s="182" t="s">
        <v>112</v>
      </c>
      <c r="C89" s="49">
        <v>0</v>
      </c>
      <c r="D89" s="49">
        <v>0</v>
      </c>
      <c r="E89" s="49">
        <v>0</v>
      </c>
      <c r="F89" s="49">
        <v>0</v>
      </c>
      <c r="G89" s="49">
        <v>0</v>
      </c>
      <c r="H89" s="50">
        <v>0</v>
      </c>
      <c r="I89" s="50">
        <v>0</v>
      </c>
      <c r="J89" s="78">
        <v>0</v>
      </c>
      <c r="K89" s="78"/>
      <c r="L89" s="78"/>
      <c r="M89" s="78"/>
      <c r="N89" s="78"/>
      <c r="O89" s="78"/>
      <c r="P89" s="28"/>
      <c r="Q89" s="332"/>
      <c r="R89" s="51"/>
      <c r="S89" s="186" t="s">
        <v>112</v>
      </c>
      <c r="T89" s="36">
        <f t="shared" si="126"/>
        <v>0</v>
      </c>
      <c r="U89" s="36">
        <f t="shared" si="127"/>
        <v>0</v>
      </c>
      <c r="V89" s="36">
        <f t="shared" si="128"/>
        <v>0</v>
      </c>
      <c r="W89" s="36">
        <f t="shared" si="129"/>
        <v>0</v>
      </c>
      <c r="X89" s="36">
        <f t="shared" si="130"/>
        <v>0</v>
      </c>
      <c r="Y89" s="36">
        <f t="shared" si="131"/>
        <v>0</v>
      </c>
      <c r="Z89" s="36">
        <f t="shared" si="132"/>
        <v>0</v>
      </c>
      <c r="AA89" s="36">
        <f t="shared" si="111"/>
      </c>
      <c r="AB89" s="36">
        <f t="shared" si="112"/>
      </c>
      <c r="AC89" s="36">
        <f t="shared" si="125"/>
        <v>0</v>
      </c>
      <c r="AD89" s="36"/>
      <c r="AE89" s="36"/>
      <c r="AF89" s="36"/>
      <c r="AG89" s="334"/>
      <c r="AH89" s="334"/>
      <c r="AI89" s="51"/>
      <c r="AJ89" s="34" t="s">
        <v>112</v>
      </c>
      <c r="AK89" s="40">
        <v>6983</v>
      </c>
      <c r="AL89" s="40">
        <v>6650</v>
      </c>
      <c r="AM89" s="40">
        <v>6413</v>
      </c>
      <c r="AN89" s="40">
        <v>5968</v>
      </c>
      <c r="AO89" s="41">
        <v>5830</v>
      </c>
      <c r="AP89" s="48">
        <v>5478</v>
      </c>
      <c r="AQ89" s="221">
        <v>5215</v>
      </c>
      <c r="AR89" s="176"/>
      <c r="AS89" s="205"/>
      <c r="AT89" s="205"/>
      <c r="AU89" s="205"/>
      <c r="AV89" s="205"/>
      <c r="AW89" s="205"/>
      <c r="AX89" s="373"/>
      <c r="AY89" s="205"/>
    </row>
    <row r="90" spans="1:51" s="18" customFormat="1" ht="18.75">
      <c r="A90" s="51"/>
      <c r="B90" s="187" t="s">
        <v>113</v>
      </c>
      <c r="C90" s="49">
        <v>0</v>
      </c>
      <c r="D90" s="27">
        <v>1</v>
      </c>
      <c r="E90" s="27">
        <v>2</v>
      </c>
      <c r="F90" s="27">
        <v>2</v>
      </c>
      <c r="G90" s="28">
        <v>2</v>
      </c>
      <c r="H90" s="28">
        <v>2</v>
      </c>
      <c r="I90" s="28">
        <v>2</v>
      </c>
      <c r="J90" s="78">
        <v>0</v>
      </c>
      <c r="K90" s="78"/>
      <c r="L90" s="78"/>
      <c r="M90" s="78"/>
      <c r="N90" s="78"/>
      <c r="O90" s="78"/>
      <c r="P90" s="28"/>
      <c r="Q90" s="332"/>
      <c r="R90" s="51"/>
      <c r="S90" s="186" t="s">
        <v>113</v>
      </c>
      <c r="T90" s="36">
        <f t="shared" si="126"/>
        <v>0</v>
      </c>
      <c r="U90" s="36">
        <f t="shared" si="127"/>
        <v>12.298610257040956</v>
      </c>
      <c r="V90" s="36">
        <f t="shared" si="128"/>
        <v>24.2306760358614</v>
      </c>
      <c r="W90" s="36">
        <f t="shared" si="129"/>
        <v>24.922118380062305</v>
      </c>
      <c r="X90" s="36">
        <f t="shared" si="130"/>
        <v>24.49479485609308</v>
      </c>
      <c r="Y90" s="36">
        <f t="shared" si="131"/>
        <v>25.12562814070352</v>
      </c>
      <c r="Z90" s="36">
        <f t="shared" si="132"/>
        <v>25.97065316192702</v>
      </c>
      <c r="AA90" s="36">
        <f t="shared" si="111"/>
      </c>
      <c r="AB90" s="36">
        <f t="shared" si="112"/>
      </c>
      <c r="AC90" s="36">
        <f t="shared" si="125"/>
        <v>0</v>
      </c>
      <c r="AD90" s="36"/>
      <c r="AE90" s="36"/>
      <c r="AF90" s="36"/>
      <c r="AG90" s="334"/>
      <c r="AH90" s="334"/>
      <c r="AI90" s="51"/>
      <c r="AJ90" s="34" t="s">
        <v>113</v>
      </c>
      <c r="AK90" s="40">
        <v>8443</v>
      </c>
      <c r="AL90" s="40">
        <v>8131</v>
      </c>
      <c r="AM90" s="40">
        <v>8254</v>
      </c>
      <c r="AN90" s="40">
        <v>8025</v>
      </c>
      <c r="AO90" s="41">
        <v>8165</v>
      </c>
      <c r="AP90" s="48">
        <v>7960</v>
      </c>
      <c r="AQ90" s="221">
        <v>7701</v>
      </c>
      <c r="AR90" s="176"/>
      <c r="AS90" s="205"/>
      <c r="AT90" s="205"/>
      <c r="AU90" s="205"/>
      <c r="AV90" s="205"/>
      <c r="AW90" s="205"/>
      <c r="AX90" s="373"/>
      <c r="AY90" s="205"/>
    </row>
    <row r="91" spans="1:51" s="18" customFormat="1" ht="18.75">
      <c r="A91" s="51"/>
      <c r="B91" s="182" t="s">
        <v>114</v>
      </c>
      <c r="C91" s="27">
        <v>2</v>
      </c>
      <c r="D91" s="27">
        <v>2</v>
      </c>
      <c r="E91" s="27">
        <v>2</v>
      </c>
      <c r="F91" s="27">
        <v>2</v>
      </c>
      <c r="G91" s="28">
        <v>2</v>
      </c>
      <c r="H91" s="28">
        <v>2</v>
      </c>
      <c r="I91" s="28">
        <v>2</v>
      </c>
      <c r="J91" s="78">
        <v>0</v>
      </c>
      <c r="K91" s="78"/>
      <c r="L91" s="78"/>
      <c r="M91" s="78"/>
      <c r="N91" s="78"/>
      <c r="O91" s="78"/>
      <c r="P91" s="28"/>
      <c r="Q91" s="332"/>
      <c r="R91" s="51"/>
      <c r="S91" s="186" t="s">
        <v>114</v>
      </c>
      <c r="T91" s="36">
        <f t="shared" si="126"/>
        <v>27.52924982794219</v>
      </c>
      <c r="U91" s="36">
        <f t="shared" si="127"/>
        <v>26.97963037906381</v>
      </c>
      <c r="V91" s="36">
        <f t="shared" si="128"/>
        <v>26.76659528907923</v>
      </c>
      <c r="W91" s="36">
        <f t="shared" si="129"/>
        <v>26.609898882384247</v>
      </c>
      <c r="X91" s="36">
        <f t="shared" si="130"/>
        <v>24.366471734892787</v>
      </c>
      <c r="Y91" s="36">
        <f t="shared" si="131"/>
        <v>24.058703235895585</v>
      </c>
      <c r="Z91" s="36">
        <f t="shared" si="132"/>
        <v>23.741690408357076</v>
      </c>
      <c r="AA91" s="36">
        <f t="shared" si="111"/>
      </c>
      <c r="AB91" s="36">
        <f t="shared" si="112"/>
      </c>
      <c r="AC91" s="36">
        <f t="shared" si="125"/>
        <v>0</v>
      </c>
      <c r="AD91" s="36"/>
      <c r="AE91" s="36"/>
      <c r="AF91" s="36"/>
      <c r="AG91" s="334"/>
      <c r="AH91" s="334"/>
      <c r="AI91" s="51"/>
      <c r="AJ91" s="34" t="s">
        <v>114</v>
      </c>
      <c r="AK91" s="40">
        <v>7265</v>
      </c>
      <c r="AL91" s="71">
        <v>7413</v>
      </c>
      <c r="AM91" s="71">
        <v>7472</v>
      </c>
      <c r="AN91" s="71">
        <v>7516</v>
      </c>
      <c r="AO91" s="72">
        <v>8208</v>
      </c>
      <c r="AP91" s="81">
        <v>8313</v>
      </c>
      <c r="AQ91" s="225">
        <v>8424</v>
      </c>
      <c r="AR91" s="82"/>
      <c r="AS91" s="23"/>
      <c r="AT91" s="23"/>
      <c r="AU91" s="23"/>
      <c r="AV91" s="23"/>
      <c r="AW91" s="23"/>
      <c r="AX91" s="373"/>
      <c r="AY91" s="205"/>
    </row>
    <row r="92" spans="1:51" s="18" customFormat="1" ht="20.25" customHeight="1">
      <c r="A92" s="51"/>
      <c r="B92" s="181" t="s">
        <v>143</v>
      </c>
      <c r="C92" s="27">
        <v>3</v>
      </c>
      <c r="D92" s="27">
        <v>2</v>
      </c>
      <c r="E92" s="27">
        <v>3</v>
      </c>
      <c r="F92" s="27">
        <v>3</v>
      </c>
      <c r="G92" s="28">
        <v>3</v>
      </c>
      <c r="H92" s="28">
        <v>3</v>
      </c>
      <c r="I92" s="28">
        <v>3</v>
      </c>
      <c r="J92" s="28">
        <v>3</v>
      </c>
      <c r="K92" s="28"/>
      <c r="L92" s="28"/>
      <c r="M92" s="28"/>
      <c r="N92" s="28"/>
      <c r="O92" s="28"/>
      <c r="P92" s="28"/>
      <c r="Q92" s="332"/>
      <c r="R92" s="51"/>
      <c r="S92" s="186" t="s">
        <v>143</v>
      </c>
      <c r="T92" s="36">
        <f t="shared" si="126"/>
        <v>24.05966797658192</v>
      </c>
      <c r="U92" s="36">
        <f t="shared" si="127"/>
        <v>14.56664238892935</v>
      </c>
      <c r="V92" s="36">
        <f t="shared" si="128"/>
        <v>20.871017114234036</v>
      </c>
      <c r="W92" s="36">
        <f t="shared" si="129"/>
        <v>20.1355795690986</v>
      </c>
      <c r="X92" s="36">
        <f t="shared" si="130"/>
        <v>19.282684149633628</v>
      </c>
      <c r="Y92" s="36">
        <f t="shared" si="131"/>
        <v>19.694085209742006</v>
      </c>
      <c r="Z92" s="36">
        <f t="shared" si="132"/>
        <v>19.53633758791352</v>
      </c>
      <c r="AA92" s="36">
        <f t="shared" si="111"/>
        <v>19.561815336463223</v>
      </c>
      <c r="AB92" s="36">
        <f t="shared" si="112"/>
      </c>
      <c r="AC92" s="36">
        <f t="shared" si="125"/>
        <v>0</v>
      </c>
      <c r="AD92" s="36"/>
      <c r="AE92" s="36"/>
      <c r="AF92" s="36"/>
      <c r="AG92" s="334"/>
      <c r="AH92" s="334"/>
      <c r="AI92" s="73"/>
      <c r="AJ92" s="74" t="s">
        <v>28</v>
      </c>
      <c r="AK92" s="76">
        <v>12469</v>
      </c>
      <c r="AL92" s="40">
        <v>13730</v>
      </c>
      <c r="AM92" s="40">
        <v>14374</v>
      </c>
      <c r="AN92" s="40">
        <v>14899</v>
      </c>
      <c r="AO92" s="41">
        <v>15558</v>
      </c>
      <c r="AP92" s="48">
        <v>15233</v>
      </c>
      <c r="AQ92" s="221">
        <v>15356</v>
      </c>
      <c r="AR92" s="219">
        <v>15336</v>
      </c>
      <c r="AS92" s="205"/>
      <c r="AT92" s="205"/>
      <c r="AU92" s="205"/>
      <c r="AV92" s="205"/>
      <c r="AW92" s="205"/>
      <c r="AX92" s="373"/>
      <c r="AY92" s="205"/>
    </row>
    <row r="93" spans="1:51" s="18" customFormat="1" ht="20.25" customHeight="1">
      <c r="A93" s="51"/>
      <c r="B93" s="182" t="s">
        <v>144</v>
      </c>
      <c r="C93" s="27">
        <v>2</v>
      </c>
      <c r="D93" s="27">
        <v>2</v>
      </c>
      <c r="E93" s="27">
        <v>2</v>
      </c>
      <c r="F93" s="27">
        <v>2</v>
      </c>
      <c r="G93" s="28">
        <v>2</v>
      </c>
      <c r="H93" s="28">
        <v>2</v>
      </c>
      <c r="I93" s="28">
        <v>2</v>
      </c>
      <c r="J93" s="28">
        <v>2</v>
      </c>
      <c r="K93" s="28"/>
      <c r="L93" s="28"/>
      <c r="M93" s="28"/>
      <c r="N93" s="28"/>
      <c r="O93" s="28"/>
      <c r="P93" s="28"/>
      <c r="Q93" s="332"/>
      <c r="R93" s="51"/>
      <c r="S93" s="182" t="s">
        <v>144</v>
      </c>
      <c r="T93" s="36">
        <f t="shared" si="126"/>
        <v>13.609145345672292</v>
      </c>
      <c r="U93" s="36">
        <f t="shared" si="127"/>
        <v>12.740476493820868</v>
      </c>
      <c r="V93" s="36">
        <f t="shared" si="128"/>
        <v>11.836420666390485</v>
      </c>
      <c r="W93" s="36">
        <f t="shared" si="129"/>
        <v>11.148893472322872</v>
      </c>
      <c r="X93" s="36">
        <f t="shared" si="130"/>
        <v>10.51690592627649</v>
      </c>
      <c r="Y93" s="36">
        <f t="shared" si="131"/>
        <v>10.303967027305513</v>
      </c>
      <c r="Z93" s="36">
        <f t="shared" si="132"/>
        <v>10.271686097272866</v>
      </c>
      <c r="AA93" s="36">
        <f t="shared" si="111"/>
        <v>10.224426154082101</v>
      </c>
      <c r="AB93" s="36">
        <f t="shared" si="112"/>
      </c>
      <c r="AC93" s="36">
        <f t="shared" si="125"/>
        <v>0</v>
      </c>
      <c r="AD93" s="36"/>
      <c r="AE93" s="36"/>
      <c r="AF93" s="36"/>
      <c r="AG93" s="334"/>
      <c r="AH93" s="334"/>
      <c r="AI93" s="51"/>
      <c r="AJ93" s="34" t="s">
        <v>31</v>
      </c>
      <c r="AK93" s="41">
        <v>14696</v>
      </c>
      <c r="AL93" s="40">
        <v>15698</v>
      </c>
      <c r="AM93" s="40">
        <v>16897</v>
      </c>
      <c r="AN93" s="40">
        <v>17939</v>
      </c>
      <c r="AO93" s="41">
        <v>19017</v>
      </c>
      <c r="AP93" s="48">
        <v>19410</v>
      </c>
      <c r="AQ93" s="221">
        <v>19471</v>
      </c>
      <c r="AR93" s="219">
        <v>19561</v>
      </c>
      <c r="AS93" s="205"/>
      <c r="AT93" s="205"/>
      <c r="AU93" s="205"/>
      <c r="AV93" s="205"/>
      <c r="AW93" s="205"/>
      <c r="AX93" s="373"/>
      <c r="AY93" s="205"/>
    </row>
    <row r="94" spans="1:51" s="18" customFormat="1" ht="20.25" customHeight="1">
      <c r="A94" s="51"/>
      <c r="B94" s="182" t="s">
        <v>145</v>
      </c>
      <c r="C94" s="49">
        <v>0</v>
      </c>
      <c r="D94" s="49">
        <v>0</v>
      </c>
      <c r="E94" s="27">
        <v>1</v>
      </c>
      <c r="F94" s="27">
        <v>1</v>
      </c>
      <c r="G94" s="28">
        <v>1</v>
      </c>
      <c r="H94" s="28">
        <v>1</v>
      </c>
      <c r="I94" s="28">
        <v>1</v>
      </c>
      <c r="J94" s="28">
        <v>1</v>
      </c>
      <c r="K94" s="28"/>
      <c r="L94" s="28"/>
      <c r="M94" s="28"/>
      <c r="N94" s="28"/>
      <c r="O94" s="28"/>
      <c r="P94" s="28"/>
      <c r="Q94" s="332"/>
      <c r="R94" s="51"/>
      <c r="S94" s="182" t="s">
        <v>145</v>
      </c>
      <c r="T94" s="36">
        <f t="shared" si="126"/>
        <v>0</v>
      </c>
      <c r="U94" s="36">
        <f t="shared" si="127"/>
        <v>0</v>
      </c>
      <c r="V94" s="36">
        <f t="shared" si="128"/>
        <v>6.60414740457007</v>
      </c>
      <c r="W94" s="36">
        <f t="shared" si="129"/>
        <v>6.438735432361085</v>
      </c>
      <c r="X94" s="36">
        <f t="shared" si="130"/>
        <v>6.347997206881229</v>
      </c>
      <c r="Y94" s="36">
        <f t="shared" si="131"/>
        <v>6.485504896556197</v>
      </c>
      <c r="Z94" s="36">
        <f t="shared" si="132"/>
        <v>6.5603883749918</v>
      </c>
      <c r="AA94" s="36">
        <f t="shared" si="111"/>
        <v>6.587615283267457</v>
      </c>
      <c r="AB94" s="36">
        <f t="shared" si="112"/>
      </c>
      <c r="AC94" s="36">
        <f t="shared" si="125"/>
        <v>0</v>
      </c>
      <c r="AD94" s="36"/>
      <c r="AE94" s="36"/>
      <c r="AF94" s="36"/>
      <c r="AG94" s="334"/>
      <c r="AH94" s="334"/>
      <c r="AI94" s="61"/>
      <c r="AJ94" s="62" t="s">
        <v>32</v>
      </c>
      <c r="AK94" s="72">
        <v>14000</v>
      </c>
      <c r="AL94" s="40">
        <v>14618</v>
      </c>
      <c r="AM94" s="40">
        <v>15142</v>
      </c>
      <c r="AN94" s="40">
        <v>15531</v>
      </c>
      <c r="AO94" s="41">
        <v>15753</v>
      </c>
      <c r="AP94" s="48">
        <v>15419</v>
      </c>
      <c r="AQ94" s="221">
        <v>15243</v>
      </c>
      <c r="AR94" s="226">
        <v>15180</v>
      </c>
      <c r="AS94" s="205"/>
      <c r="AT94" s="205"/>
      <c r="AU94" s="205"/>
      <c r="AV94" s="205"/>
      <c r="AW94" s="205"/>
      <c r="AX94" s="373"/>
      <c r="AY94" s="205"/>
    </row>
    <row r="95" spans="1:51" s="54" customFormat="1" ht="18.75">
      <c r="A95" s="51"/>
      <c r="B95" s="182" t="s">
        <v>109</v>
      </c>
      <c r="C95" s="27">
        <v>18</v>
      </c>
      <c r="D95" s="27">
        <v>19</v>
      </c>
      <c r="E95" s="27">
        <v>18</v>
      </c>
      <c r="F95" s="27">
        <v>18</v>
      </c>
      <c r="G95" s="28">
        <v>21</v>
      </c>
      <c r="H95" s="28">
        <v>20</v>
      </c>
      <c r="I95" s="77">
        <v>26</v>
      </c>
      <c r="J95" s="78">
        <v>26</v>
      </c>
      <c r="K95" s="78"/>
      <c r="L95" s="78"/>
      <c r="M95" s="78"/>
      <c r="N95" s="78"/>
      <c r="O95" s="78"/>
      <c r="P95" s="28"/>
      <c r="Q95" s="332"/>
      <c r="R95" s="51"/>
      <c r="S95" s="186" t="s">
        <v>109</v>
      </c>
      <c r="T95" s="36">
        <f t="shared" si="126"/>
        <v>4.027278096976857</v>
      </c>
      <c r="U95" s="36">
        <f t="shared" si="127"/>
        <v>4.145385204465671</v>
      </c>
      <c r="V95" s="36">
        <f t="shared" si="128"/>
        <v>3.843181129126616</v>
      </c>
      <c r="W95" s="36">
        <f t="shared" si="129"/>
        <v>3.811976382688545</v>
      </c>
      <c r="X95" s="36">
        <f t="shared" si="130"/>
        <v>4.429520008774668</v>
      </c>
      <c r="Y95" s="36">
        <f t="shared" si="131"/>
        <v>4.258082372603498</v>
      </c>
      <c r="Z95" s="36">
        <f t="shared" si="132"/>
        <v>5.544904126474997</v>
      </c>
      <c r="AA95" s="36">
        <f t="shared" si="111"/>
      </c>
      <c r="AB95" s="36">
        <f t="shared" si="112"/>
      </c>
      <c r="AC95" s="36">
        <f t="shared" si="125"/>
        <v>0</v>
      </c>
      <c r="AD95" s="36"/>
      <c r="AE95" s="36"/>
      <c r="AF95" s="36"/>
      <c r="AG95" s="334"/>
      <c r="AH95" s="334"/>
      <c r="AI95" s="73"/>
      <c r="AJ95" s="74" t="s">
        <v>109</v>
      </c>
      <c r="AK95" s="76">
        <v>446952</v>
      </c>
      <c r="AL95" s="75">
        <v>458341</v>
      </c>
      <c r="AM95" s="75">
        <v>468362</v>
      </c>
      <c r="AN95" s="75">
        <v>472196</v>
      </c>
      <c r="AO95" s="76">
        <v>474092</v>
      </c>
      <c r="AP95" s="65">
        <v>469695</v>
      </c>
      <c r="AQ95" s="224">
        <v>468899</v>
      </c>
      <c r="AR95" s="229"/>
      <c r="AS95" s="13"/>
      <c r="AT95" s="13"/>
      <c r="AU95" s="13"/>
      <c r="AV95" s="13"/>
      <c r="AW95" s="13"/>
      <c r="AX95" s="373"/>
      <c r="AY95" s="205"/>
    </row>
    <row r="96" spans="1:51" s="54" customFormat="1" ht="18.75">
      <c r="A96" s="51"/>
      <c r="B96" s="182" t="s">
        <v>185</v>
      </c>
      <c r="C96" s="27">
        <v>9</v>
      </c>
      <c r="D96" s="27">
        <v>8</v>
      </c>
      <c r="E96" s="27">
        <v>6</v>
      </c>
      <c r="F96" s="27">
        <v>6</v>
      </c>
      <c r="G96" s="28">
        <v>6</v>
      </c>
      <c r="H96" s="28">
        <v>6</v>
      </c>
      <c r="I96" s="77">
        <v>0</v>
      </c>
      <c r="J96" s="78">
        <v>0</v>
      </c>
      <c r="K96" s="78"/>
      <c r="L96" s="78"/>
      <c r="M96" s="78"/>
      <c r="N96" s="78"/>
      <c r="O96" s="78"/>
      <c r="P96" s="28"/>
      <c r="Q96" s="332"/>
      <c r="R96" s="51"/>
      <c r="S96" s="186" t="s">
        <v>110</v>
      </c>
      <c r="T96" s="36">
        <f t="shared" si="126"/>
        <v>3.7029570168978267</v>
      </c>
      <c r="U96" s="36">
        <f t="shared" si="127"/>
        <v>3.311587243765937</v>
      </c>
      <c r="V96" s="36">
        <f t="shared" si="128"/>
        <v>2.4776393052699386</v>
      </c>
      <c r="W96" s="36">
        <f t="shared" si="129"/>
        <v>2.484235455836504</v>
      </c>
      <c r="X96" s="36">
        <f t="shared" si="130"/>
        <v>2.498188813110495</v>
      </c>
      <c r="Y96" s="36">
        <f t="shared" si="131"/>
        <v>2.533591196615122</v>
      </c>
      <c r="Z96" s="36">
        <f t="shared" si="132"/>
        <v>0</v>
      </c>
      <c r="AA96" s="36">
        <f t="shared" si="111"/>
      </c>
      <c r="AB96" s="36">
        <f t="shared" si="112"/>
      </c>
      <c r="AC96" s="36">
        <f t="shared" si="125"/>
        <v>0</v>
      </c>
      <c r="AD96" s="36"/>
      <c r="AE96" s="36"/>
      <c r="AF96" s="36"/>
      <c r="AG96" s="334"/>
      <c r="AH96" s="334"/>
      <c r="AI96" s="51"/>
      <c r="AJ96" s="34" t="s">
        <v>110</v>
      </c>
      <c r="AK96" s="41">
        <v>243049</v>
      </c>
      <c r="AL96" s="40">
        <v>241576</v>
      </c>
      <c r="AM96" s="40">
        <v>242166</v>
      </c>
      <c r="AN96" s="40">
        <v>241523</v>
      </c>
      <c r="AO96" s="41">
        <v>240174</v>
      </c>
      <c r="AP96" s="42">
        <v>236818</v>
      </c>
      <c r="AQ96" s="221">
        <v>234956</v>
      </c>
      <c r="AR96" s="176"/>
      <c r="AS96" s="205"/>
      <c r="AT96" s="205"/>
      <c r="AU96" s="205"/>
      <c r="AV96" s="205"/>
      <c r="AW96" s="205"/>
      <c r="AX96" s="373"/>
      <c r="AY96" s="205"/>
    </row>
    <row r="97" spans="1:51" s="18" customFormat="1" ht="20.25" customHeight="1">
      <c r="A97" s="51"/>
      <c r="B97" s="182" t="s">
        <v>182</v>
      </c>
      <c r="C97" s="27">
        <v>1</v>
      </c>
      <c r="D97" s="27">
        <v>1</v>
      </c>
      <c r="E97" s="49">
        <v>0</v>
      </c>
      <c r="F97" s="49">
        <v>0</v>
      </c>
      <c r="G97" s="50">
        <v>0</v>
      </c>
      <c r="H97" s="50">
        <v>0</v>
      </c>
      <c r="I97" s="50">
        <v>0</v>
      </c>
      <c r="J97" s="50">
        <v>0</v>
      </c>
      <c r="K97" s="50">
        <v>0</v>
      </c>
      <c r="L97" s="50">
        <v>0</v>
      </c>
      <c r="M97" s="50"/>
      <c r="N97" s="50"/>
      <c r="O97" s="50"/>
      <c r="P97" s="50"/>
      <c r="Q97" s="366"/>
      <c r="R97" s="51"/>
      <c r="S97" s="182" t="s">
        <v>48</v>
      </c>
      <c r="T97" s="36">
        <f t="shared" si="126"/>
        <v>5.98193455763594</v>
      </c>
      <c r="U97" s="36">
        <f t="shared" si="127"/>
        <v>6.396315722144045</v>
      </c>
      <c r="V97" s="36">
        <f t="shared" si="128"/>
        <v>0</v>
      </c>
      <c r="W97" s="36">
        <f t="shared" si="129"/>
        <v>0</v>
      </c>
      <c r="X97" s="36">
        <f t="shared" si="130"/>
        <v>0</v>
      </c>
      <c r="Y97" s="36">
        <f t="shared" si="131"/>
        <v>0</v>
      </c>
      <c r="Z97" s="36">
        <f t="shared" si="132"/>
        <v>0</v>
      </c>
      <c r="AA97" s="36">
        <f t="shared" si="111"/>
        <v>0</v>
      </c>
      <c r="AB97" s="36">
        <f t="shared" si="112"/>
        <v>0</v>
      </c>
      <c r="AC97" s="36">
        <f t="shared" si="125"/>
        <v>0</v>
      </c>
      <c r="AD97" s="36"/>
      <c r="AE97" s="36"/>
      <c r="AF97" s="36"/>
      <c r="AG97" s="334"/>
      <c r="AH97" s="334"/>
      <c r="AI97" s="51"/>
      <c r="AJ97" s="34" t="s">
        <v>48</v>
      </c>
      <c r="AK97" s="40">
        <v>16717</v>
      </c>
      <c r="AL97" s="71">
        <v>15634</v>
      </c>
      <c r="AM97" s="71">
        <v>15223</v>
      </c>
      <c r="AN97" s="71">
        <v>14688</v>
      </c>
      <c r="AO97" s="72">
        <v>14040</v>
      </c>
      <c r="AP97" s="81">
        <v>13454</v>
      </c>
      <c r="AQ97" s="225">
        <v>13060</v>
      </c>
      <c r="AR97" s="230">
        <v>12907</v>
      </c>
      <c r="AS97" s="213">
        <v>12837</v>
      </c>
      <c r="AT97" s="23"/>
      <c r="AU97" s="23"/>
      <c r="AV97" s="23"/>
      <c r="AW97" s="23"/>
      <c r="AX97" s="373"/>
      <c r="AY97" s="205"/>
    </row>
    <row r="98" spans="1:51" s="18" customFormat="1" ht="20.25" customHeight="1">
      <c r="A98" s="51"/>
      <c r="B98" s="182" t="s">
        <v>146</v>
      </c>
      <c r="C98" s="43">
        <v>2</v>
      </c>
      <c r="D98" s="43">
        <v>2</v>
      </c>
      <c r="E98" s="43">
        <v>2</v>
      </c>
      <c r="F98" s="43">
        <v>2</v>
      </c>
      <c r="G98" s="43">
        <v>1</v>
      </c>
      <c r="H98" s="43">
        <v>1</v>
      </c>
      <c r="I98" s="43">
        <v>1</v>
      </c>
      <c r="J98" s="43">
        <v>1</v>
      </c>
      <c r="K98" s="43"/>
      <c r="L98" s="43"/>
      <c r="M98" s="43"/>
      <c r="N98" s="43"/>
      <c r="O98" s="43"/>
      <c r="P98" s="43"/>
      <c r="Q98" s="367"/>
      <c r="R98" s="51"/>
      <c r="S98" s="182" t="s">
        <v>146</v>
      </c>
      <c r="T98" s="36">
        <f t="shared" si="126"/>
        <v>2.906131938390003</v>
      </c>
      <c r="U98" s="36">
        <f t="shared" si="127"/>
        <v>2.8286542677321265</v>
      </c>
      <c r="V98" s="36">
        <f t="shared" si="128"/>
        <v>2.762888876609383</v>
      </c>
      <c r="W98" s="36">
        <f t="shared" si="129"/>
        <v>2.7096599376778214</v>
      </c>
      <c r="X98" s="36">
        <f t="shared" si="130"/>
        <v>1.3328179770488744</v>
      </c>
      <c r="Y98" s="36">
        <f t="shared" si="131"/>
        <v>1.3289389751222622</v>
      </c>
      <c r="Z98" s="36">
        <f t="shared" si="132"/>
        <v>1.3242752903473576</v>
      </c>
      <c r="AA98" s="36">
        <f t="shared" si="111"/>
        <v>1.3192612137203166</v>
      </c>
      <c r="AB98" s="36">
        <f t="shared" si="112"/>
      </c>
      <c r="AC98" s="36">
        <f t="shared" si="125"/>
        <v>0</v>
      </c>
      <c r="AD98" s="36"/>
      <c r="AE98" s="36"/>
      <c r="AF98" s="36"/>
      <c r="AG98" s="334"/>
      <c r="AH98" s="334"/>
      <c r="AI98" s="73"/>
      <c r="AJ98" s="74" t="s">
        <v>44</v>
      </c>
      <c r="AK98" s="76">
        <v>68820</v>
      </c>
      <c r="AL98" s="40">
        <v>70705</v>
      </c>
      <c r="AM98" s="40">
        <v>72388</v>
      </c>
      <c r="AN98" s="40">
        <v>73810</v>
      </c>
      <c r="AO98" s="41">
        <v>75029</v>
      </c>
      <c r="AP98" s="48">
        <v>75248</v>
      </c>
      <c r="AQ98" s="221">
        <v>75513</v>
      </c>
      <c r="AR98" s="220">
        <v>75800</v>
      </c>
      <c r="AS98" s="214"/>
      <c r="AT98" s="205"/>
      <c r="AU98" s="205"/>
      <c r="AV98" s="205"/>
      <c r="AW98" s="205"/>
      <c r="AX98" s="373"/>
      <c r="AY98" s="205"/>
    </row>
    <row r="99" spans="1:51" s="18" customFormat="1" ht="20.25" customHeight="1">
      <c r="A99" s="51"/>
      <c r="B99" s="182" t="s">
        <v>147</v>
      </c>
      <c r="C99" s="49">
        <v>0</v>
      </c>
      <c r="D99" s="49">
        <v>0</v>
      </c>
      <c r="E99" s="49">
        <v>0</v>
      </c>
      <c r="F99" s="49">
        <v>0</v>
      </c>
      <c r="G99" s="49">
        <v>0</v>
      </c>
      <c r="H99" s="50">
        <v>0</v>
      </c>
      <c r="I99" s="50">
        <v>0</v>
      </c>
      <c r="J99" s="50">
        <v>0</v>
      </c>
      <c r="K99" s="50"/>
      <c r="L99" s="50"/>
      <c r="M99" s="50"/>
      <c r="N99" s="50"/>
      <c r="O99" s="50"/>
      <c r="P99" s="50"/>
      <c r="Q99" s="366"/>
      <c r="R99" s="51"/>
      <c r="S99" s="182" t="s">
        <v>147</v>
      </c>
      <c r="T99" s="36">
        <f t="shared" si="126"/>
        <v>0</v>
      </c>
      <c r="U99" s="36">
        <f t="shared" si="127"/>
        <v>0</v>
      </c>
      <c r="V99" s="36">
        <f t="shared" si="128"/>
        <v>0</v>
      </c>
      <c r="W99" s="36">
        <f t="shared" si="129"/>
        <v>0</v>
      </c>
      <c r="X99" s="36">
        <f t="shared" si="130"/>
        <v>0</v>
      </c>
      <c r="Y99" s="36">
        <f t="shared" si="131"/>
        <v>0</v>
      </c>
      <c r="Z99" s="36">
        <f t="shared" si="132"/>
        <v>0</v>
      </c>
      <c r="AA99" s="36">
        <f t="shared" si="111"/>
        <v>0</v>
      </c>
      <c r="AB99" s="36">
        <f t="shared" si="112"/>
      </c>
      <c r="AC99" s="36">
        <f t="shared" si="125"/>
        <v>0</v>
      </c>
      <c r="AD99" s="36"/>
      <c r="AE99" s="36"/>
      <c r="AF99" s="36"/>
      <c r="AG99" s="334"/>
      <c r="AH99" s="334"/>
      <c r="AI99" s="61"/>
      <c r="AJ99" s="62" t="s">
        <v>55</v>
      </c>
      <c r="AK99" s="72">
        <v>21825</v>
      </c>
      <c r="AL99" s="40">
        <v>21857</v>
      </c>
      <c r="AM99" s="40">
        <v>22082</v>
      </c>
      <c r="AN99" s="40">
        <v>22048</v>
      </c>
      <c r="AO99" s="41">
        <v>21482</v>
      </c>
      <c r="AP99" s="48">
        <v>20836</v>
      </c>
      <c r="AQ99" s="221">
        <v>20485</v>
      </c>
      <c r="AR99" s="219">
        <v>20406</v>
      </c>
      <c r="AS99" s="205"/>
      <c r="AT99" s="205"/>
      <c r="AU99" s="205"/>
      <c r="AV99" s="205"/>
      <c r="AW99" s="205"/>
      <c r="AX99" s="373"/>
      <c r="AY99" s="205"/>
    </row>
    <row r="100" spans="1:51" s="18" customFormat="1" ht="20.25" customHeight="1">
      <c r="A100" s="51"/>
      <c r="B100" s="182" t="s">
        <v>148</v>
      </c>
      <c r="C100" s="49">
        <v>0</v>
      </c>
      <c r="D100" s="49">
        <v>0</v>
      </c>
      <c r="E100" s="49">
        <v>0</v>
      </c>
      <c r="F100" s="49">
        <v>0</v>
      </c>
      <c r="G100" s="49">
        <v>0</v>
      </c>
      <c r="H100" s="50">
        <v>0</v>
      </c>
      <c r="I100" s="50">
        <v>0</v>
      </c>
      <c r="J100" s="50">
        <v>0</v>
      </c>
      <c r="K100" s="50"/>
      <c r="L100" s="50"/>
      <c r="M100" s="50"/>
      <c r="N100" s="50"/>
      <c r="O100" s="50"/>
      <c r="P100" s="50"/>
      <c r="Q100" s="366"/>
      <c r="R100" s="51"/>
      <c r="S100" s="182" t="s">
        <v>148</v>
      </c>
      <c r="T100" s="36">
        <f t="shared" si="126"/>
        <v>0</v>
      </c>
      <c r="U100" s="36">
        <f t="shared" si="127"/>
        <v>0</v>
      </c>
      <c r="V100" s="36">
        <f t="shared" si="128"/>
        <v>0</v>
      </c>
      <c r="W100" s="36">
        <f t="shared" si="129"/>
        <v>0</v>
      </c>
      <c r="X100" s="36">
        <f t="shared" si="130"/>
        <v>0</v>
      </c>
      <c r="Y100" s="36">
        <f t="shared" si="131"/>
        <v>0</v>
      </c>
      <c r="Z100" s="36">
        <f t="shared" si="132"/>
        <v>0</v>
      </c>
      <c r="AA100" s="36">
        <f t="shared" si="111"/>
        <v>0</v>
      </c>
      <c r="AB100" s="36">
        <f t="shared" si="112"/>
      </c>
      <c r="AC100" s="36">
        <f t="shared" si="125"/>
        <v>0</v>
      </c>
      <c r="AD100" s="36"/>
      <c r="AE100" s="36"/>
      <c r="AF100" s="36"/>
      <c r="AG100" s="334"/>
      <c r="AH100" s="334"/>
      <c r="AI100" s="73"/>
      <c r="AJ100" s="74" t="s">
        <v>57</v>
      </c>
      <c r="AK100" s="76">
        <v>8576</v>
      </c>
      <c r="AL100" s="75">
        <v>7930</v>
      </c>
      <c r="AM100" s="75">
        <v>7622</v>
      </c>
      <c r="AN100" s="75">
        <v>7141</v>
      </c>
      <c r="AO100" s="76">
        <v>6857</v>
      </c>
      <c r="AP100" s="31">
        <v>6431</v>
      </c>
      <c r="AQ100" s="224">
        <v>6208</v>
      </c>
      <c r="AR100" s="227">
        <v>6111</v>
      </c>
      <c r="AS100" s="13"/>
      <c r="AT100" s="13"/>
      <c r="AU100" s="13"/>
      <c r="AV100" s="13"/>
      <c r="AW100" s="13"/>
      <c r="AX100" s="373"/>
      <c r="AY100" s="205"/>
    </row>
    <row r="101" spans="1:51" s="18" customFormat="1" ht="20.25" customHeight="1">
      <c r="A101" s="51"/>
      <c r="B101" s="182" t="s">
        <v>149</v>
      </c>
      <c r="C101" s="49">
        <v>0</v>
      </c>
      <c r="D101" s="49">
        <v>0</v>
      </c>
      <c r="E101" s="49">
        <v>0</v>
      </c>
      <c r="F101" s="49">
        <v>0</v>
      </c>
      <c r="G101" s="49">
        <v>0</v>
      </c>
      <c r="H101" s="50">
        <v>0</v>
      </c>
      <c r="I101" s="50">
        <v>0</v>
      </c>
      <c r="J101" s="50">
        <v>0</v>
      </c>
      <c r="K101" s="50"/>
      <c r="L101" s="50"/>
      <c r="M101" s="50"/>
      <c r="N101" s="50"/>
      <c r="O101" s="50"/>
      <c r="P101" s="50"/>
      <c r="Q101" s="366"/>
      <c r="R101" s="51"/>
      <c r="S101" s="182" t="s">
        <v>149</v>
      </c>
      <c r="T101" s="36">
        <f t="shared" si="126"/>
        <v>0</v>
      </c>
      <c r="U101" s="36">
        <f t="shared" si="127"/>
        <v>0</v>
      </c>
      <c r="V101" s="36">
        <f t="shared" si="128"/>
        <v>0</v>
      </c>
      <c r="W101" s="36">
        <f t="shared" si="129"/>
        <v>0</v>
      </c>
      <c r="X101" s="36">
        <f t="shared" si="130"/>
        <v>0</v>
      </c>
      <c r="Y101" s="36">
        <f t="shared" si="131"/>
        <v>0</v>
      </c>
      <c r="Z101" s="36">
        <f t="shared" si="132"/>
        <v>0</v>
      </c>
      <c r="AA101" s="36">
        <f t="shared" si="111"/>
        <v>0</v>
      </c>
      <c r="AB101" s="36">
        <f t="shared" si="112"/>
      </c>
      <c r="AC101" s="36">
        <f t="shared" si="125"/>
        <v>0</v>
      </c>
      <c r="AD101" s="36"/>
      <c r="AE101" s="36"/>
      <c r="AF101" s="36"/>
      <c r="AG101" s="334"/>
      <c r="AH101" s="334"/>
      <c r="AI101" s="61"/>
      <c r="AJ101" s="62" t="s">
        <v>58</v>
      </c>
      <c r="AK101" s="72">
        <v>5363</v>
      </c>
      <c r="AL101" s="71">
        <v>4846</v>
      </c>
      <c r="AM101" s="71">
        <v>4280</v>
      </c>
      <c r="AN101" s="71">
        <v>3985</v>
      </c>
      <c r="AO101" s="72">
        <v>3830</v>
      </c>
      <c r="AP101" s="81">
        <v>3354</v>
      </c>
      <c r="AQ101" s="225">
        <v>3171</v>
      </c>
      <c r="AR101" s="228">
        <v>3095</v>
      </c>
      <c r="AS101" s="23"/>
      <c r="AT101" s="23"/>
      <c r="AU101" s="23"/>
      <c r="AV101" s="23"/>
      <c r="AW101" s="23"/>
      <c r="AX101" s="373"/>
      <c r="AY101" s="205"/>
    </row>
    <row r="102" spans="1:51" s="18" customFormat="1" ht="20.25" customHeight="1">
      <c r="A102" s="51"/>
      <c r="B102" s="182" t="s">
        <v>183</v>
      </c>
      <c r="C102" s="49">
        <v>0</v>
      </c>
      <c r="D102" s="49">
        <v>0</v>
      </c>
      <c r="E102" s="49">
        <v>0</v>
      </c>
      <c r="F102" s="49">
        <v>0</v>
      </c>
      <c r="G102" s="49">
        <v>0</v>
      </c>
      <c r="H102" s="50">
        <v>0</v>
      </c>
      <c r="I102" s="50">
        <v>0</v>
      </c>
      <c r="J102" s="50">
        <v>0</v>
      </c>
      <c r="K102" s="50">
        <v>0</v>
      </c>
      <c r="L102" s="50">
        <v>0</v>
      </c>
      <c r="M102" s="50"/>
      <c r="N102" s="50"/>
      <c r="O102" s="50"/>
      <c r="P102" s="50"/>
      <c r="Q102" s="366"/>
      <c r="R102" s="51"/>
      <c r="S102" s="182" t="s">
        <v>52</v>
      </c>
      <c r="T102" s="36">
        <f t="shared" si="126"/>
        <v>0</v>
      </c>
      <c r="U102" s="36">
        <f t="shared" si="127"/>
        <v>0</v>
      </c>
      <c r="V102" s="36">
        <f t="shared" si="128"/>
        <v>0</v>
      </c>
      <c r="W102" s="36">
        <f t="shared" si="129"/>
        <v>0</v>
      </c>
      <c r="X102" s="36">
        <f t="shared" si="130"/>
        <v>0</v>
      </c>
      <c r="Y102" s="36">
        <f t="shared" si="131"/>
        <v>0</v>
      </c>
      <c r="Z102" s="36">
        <f t="shared" si="132"/>
        <v>0</v>
      </c>
      <c r="AA102" s="36">
        <f t="shared" si="111"/>
        <v>0</v>
      </c>
      <c r="AB102" s="36">
        <f t="shared" si="112"/>
        <v>0</v>
      </c>
      <c r="AC102" s="36">
        <f t="shared" si="125"/>
        <v>0</v>
      </c>
      <c r="AD102" s="36"/>
      <c r="AE102" s="36"/>
      <c r="AF102" s="36"/>
      <c r="AG102" s="334"/>
      <c r="AH102" s="334"/>
      <c r="AI102" s="51"/>
      <c r="AJ102" s="34" t="s">
        <v>52</v>
      </c>
      <c r="AK102" s="40">
        <v>25283</v>
      </c>
      <c r="AL102" s="40">
        <v>25527</v>
      </c>
      <c r="AM102" s="40">
        <v>26316</v>
      </c>
      <c r="AN102" s="40">
        <v>26597</v>
      </c>
      <c r="AO102" s="41">
        <v>26877</v>
      </c>
      <c r="AP102" s="48">
        <v>26290</v>
      </c>
      <c r="AQ102" s="221">
        <v>26058</v>
      </c>
      <c r="AR102" s="219">
        <v>26073</v>
      </c>
      <c r="AS102" s="214">
        <v>25656</v>
      </c>
      <c r="AT102" s="205"/>
      <c r="AU102" s="205"/>
      <c r="AV102" s="205"/>
      <c r="AW102" s="205"/>
      <c r="AX102" s="373"/>
      <c r="AY102" s="205"/>
    </row>
    <row r="103" spans="1:51" s="18" customFormat="1" ht="20.25" customHeight="1">
      <c r="A103" s="51"/>
      <c r="B103" s="182" t="s">
        <v>184</v>
      </c>
      <c r="C103" s="27">
        <v>1</v>
      </c>
      <c r="D103" s="27">
        <v>1</v>
      </c>
      <c r="E103" s="27">
        <v>1</v>
      </c>
      <c r="F103" s="27">
        <v>1</v>
      </c>
      <c r="G103" s="43">
        <v>1</v>
      </c>
      <c r="H103" s="43">
        <v>1</v>
      </c>
      <c r="I103" s="43">
        <v>1</v>
      </c>
      <c r="J103" s="43">
        <v>1</v>
      </c>
      <c r="K103" s="43">
        <v>1</v>
      </c>
      <c r="L103" s="43">
        <v>1</v>
      </c>
      <c r="M103" s="43"/>
      <c r="N103" s="43"/>
      <c r="O103" s="43"/>
      <c r="P103" s="43"/>
      <c r="Q103" s="367"/>
      <c r="R103" s="51"/>
      <c r="S103" s="182" t="s">
        <v>53</v>
      </c>
      <c r="T103" s="36">
        <f t="shared" si="126"/>
        <v>4.358627903935841</v>
      </c>
      <c r="U103" s="36">
        <f t="shared" si="127"/>
        <v>4.290372404324695</v>
      </c>
      <c r="V103" s="36">
        <f t="shared" si="128"/>
        <v>4.133597883597884</v>
      </c>
      <c r="W103" s="36">
        <f t="shared" si="129"/>
        <v>4.046780785884829</v>
      </c>
      <c r="X103" s="36">
        <f t="shared" si="130"/>
        <v>3.969829297340214</v>
      </c>
      <c r="Y103" s="36">
        <f t="shared" si="131"/>
        <v>3.939799858167205</v>
      </c>
      <c r="Z103" s="36">
        <f t="shared" si="132"/>
        <v>3.9508514084785267</v>
      </c>
      <c r="AA103" s="36">
        <f t="shared" si="111"/>
        <v>3.9578880709253546</v>
      </c>
      <c r="AB103" s="36">
        <f t="shared" si="112"/>
        <v>4.0017607747408865</v>
      </c>
      <c r="AC103" s="36">
        <f t="shared" si="125"/>
        <v>3.9508514084785267</v>
      </c>
      <c r="AD103" s="36"/>
      <c r="AE103" s="36"/>
      <c r="AF103" s="36"/>
      <c r="AG103" s="334"/>
      <c r="AH103" s="334"/>
      <c r="AI103" s="51"/>
      <c r="AJ103" s="34" t="s">
        <v>53</v>
      </c>
      <c r="AK103" s="40">
        <v>22943</v>
      </c>
      <c r="AL103" s="40">
        <v>23308</v>
      </c>
      <c r="AM103" s="40">
        <v>24192</v>
      </c>
      <c r="AN103" s="40">
        <v>24711</v>
      </c>
      <c r="AO103" s="41">
        <v>25190</v>
      </c>
      <c r="AP103" s="48">
        <v>25382</v>
      </c>
      <c r="AQ103" s="221">
        <v>25311</v>
      </c>
      <c r="AR103" s="219">
        <v>25266</v>
      </c>
      <c r="AS103" s="213">
        <v>24989</v>
      </c>
      <c r="AT103" s="205"/>
      <c r="AU103" s="205"/>
      <c r="AV103" s="205"/>
      <c r="AW103" s="205"/>
      <c r="AX103" s="373"/>
      <c r="AY103" s="205"/>
    </row>
    <row r="104" spans="1:51" s="18" customFormat="1" ht="18.75">
      <c r="A104" s="51"/>
      <c r="B104" s="182" t="s">
        <v>115</v>
      </c>
      <c r="C104" s="49">
        <v>0</v>
      </c>
      <c r="D104" s="49">
        <v>0</v>
      </c>
      <c r="E104" s="49">
        <v>0</v>
      </c>
      <c r="F104" s="49">
        <v>0</v>
      </c>
      <c r="G104" s="49">
        <v>0</v>
      </c>
      <c r="H104" s="50">
        <v>0</v>
      </c>
      <c r="I104" s="50">
        <v>0</v>
      </c>
      <c r="J104" s="78">
        <v>0</v>
      </c>
      <c r="K104" s="78"/>
      <c r="L104" s="78"/>
      <c r="M104" s="78"/>
      <c r="N104" s="78"/>
      <c r="O104" s="78"/>
      <c r="P104" s="28"/>
      <c r="Q104" s="332"/>
      <c r="R104" s="51"/>
      <c r="S104" s="186" t="s">
        <v>115</v>
      </c>
      <c r="T104" s="36">
        <f t="shared" si="126"/>
        <v>0</v>
      </c>
      <c r="U104" s="36">
        <f t="shared" si="127"/>
        <v>0</v>
      </c>
      <c r="V104" s="36">
        <f t="shared" si="128"/>
        <v>0</v>
      </c>
      <c r="W104" s="36">
        <f t="shared" si="129"/>
        <v>0</v>
      </c>
      <c r="X104" s="36">
        <f t="shared" si="130"/>
        <v>0</v>
      </c>
      <c r="Y104" s="36">
        <f t="shared" si="131"/>
        <v>0</v>
      </c>
      <c r="Z104" s="36">
        <f t="shared" si="132"/>
        <v>0</v>
      </c>
      <c r="AA104" s="36">
        <f t="shared" si="111"/>
      </c>
      <c r="AB104" s="36">
        <f t="shared" si="112"/>
      </c>
      <c r="AC104" s="36">
        <f t="shared" si="125"/>
        <v>0</v>
      </c>
      <c r="AD104" s="36"/>
      <c r="AE104" s="36"/>
      <c r="AF104" s="36"/>
      <c r="AG104" s="334"/>
      <c r="AH104" s="334"/>
      <c r="AI104" s="73"/>
      <c r="AJ104" s="74" t="s">
        <v>115</v>
      </c>
      <c r="AK104" s="76">
        <v>10708</v>
      </c>
      <c r="AL104" s="75">
        <v>10915</v>
      </c>
      <c r="AM104" s="75">
        <v>11324</v>
      </c>
      <c r="AN104" s="75">
        <v>11346</v>
      </c>
      <c r="AO104" s="76">
        <v>11769</v>
      </c>
      <c r="AP104" s="31">
        <v>11569</v>
      </c>
      <c r="AQ104" s="224">
        <v>11522</v>
      </c>
      <c r="AR104" s="208"/>
      <c r="AS104" s="214"/>
      <c r="AT104" s="13"/>
      <c r="AU104" s="13"/>
      <c r="AV104" s="13"/>
      <c r="AW104" s="13"/>
      <c r="AX104" s="373"/>
      <c r="AY104" s="205"/>
    </row>
    <row r="105" spans="1:51" s="18" customFormat="1" ht="18.75">
      <c r="A105" s="61"/>
      <c r="B105" s="196" t="s">
        <v>116</v>
      </c>
      <c r="C105" s="69">
        <v>1</v>
      </c>
      <c r="D105" s="69">
        <v>1</v>
      </c>
      <c r="E105" s="79">
        <v>1</v>
      </c>
      <c r="F105" s="69">
        <v>1</v>
      </c>
      <c r="G105" s="70">
        <v>1</v>
      </c>
      <c r="H105" s="70">
        <v>1</v>
      </c>
      <c r="I105" s="70">
        <v>1</v>
      </c>
      <c r="J105" s="80">
        <v>0</v>
      </c>
      <c r="K105" s="80"/>
      <c r="L105" s="80"/>
      <c r="M105" s="80"/>
      <c r="N105" s="80"/>
      <c r="O105" s="80"/>
      <c r="P105" s="80"/>
      <c r="Q105" s="368"/>
      <c r="R105" s="61"/>
      <c r="S105" s="188" t="s">
        <v>116</v>
      </c>
      <c r="T105" s="64">
        <f t="shared" si="126"/>
        <v>5.370280865689276</v>
      </c>
      <c r="U105" s="64">
        <f t="shared" si="127"/>
        <v>5.035500276952515</v>
      </c>
      <c r="V105" s="64">
        <f t="shared" si="128"/>
        <v>4.513653802753328</v>
      </c>
      <c r="W105" s="64">
        <f t="shared" si="129"/>
        <v>4.36852911624656</v>
      </c>
      <c r="X105" s="64">
        <f t="shared" si="130"/>
        <v>4.246825497940289</v>
      </c>
      <c r="Y105" s="64">
        <f t="shared" si="131"/>
        <v>4.083299305839118</v>
      </c>
      <c r="Z105" s="64">
        <f t="shared" si="132"/>
        <v>4.028684231729917</v>
      </c>
      <c r="AA105" s="64">
        <f t="shared" si="111"/>
      </c>
      <c r="AB105" s="64">
        <f t="shared" si="112"/>
      </c>
      <c r="AC105" s="64">
        <f t="shared" si="125"/>
        <v>0</v>
      </c>
      <c r="AD105" s="64"/>
      <c r="AE105" s="64"/>
      <c r="AF105" s="64"/>
      <c r="AG105" s="333"/>
      <c r="AH105" s="333"/>
      <c r="AI105" s="61"/>
      <c r="AJ105" s="62" t="s">
        <v>116</v>
      </c>
      <c r="AK105" s="72">
        <v>18621</v>
      </c>
      <c r="AL105" s="71">
        <v>19859</v>
      </c>
      <c r="AM105" s="71">
        <v>22155</v>
      </c>
      <c r="AN105" s="71">
        <v>22891</v>
      </c>
      <c r="AO105" s="72">
        <v>23547</v>
      </c>
      <c r="AP105" s="81">
        <v>24490</v>
      </c>
      <c r="AQ105" s="225">
        <v>24822</v>
      </c>
      <c r="AR105" s="82"/>
      <c r="AS105" s="23"/>
      <c r="AT105" s="23"/>
      <c r="AU105" s="23"/>
      <c r="AV105" s="23"/>
      <c r="AW105" s="23"/>
      <c r="AX105" s="373"/>
      <c r="AY105" s="205"/>
    </row>
    <row r="106" spans="1:51" s="18" customFormat="1" ht="20.25" customHeight="1">
      <c r="A106" s="51"/>
      <c r="B106" s="182" t="s">
        <v>150</v>
      </c>
      <c r="C106" s="49">
        <v>0</v>
      </c>
      <c r="D106" s="49">
        <v>0</v>
      </c>
      <c r="E106" s="49">
        <v>0</v>
      </c>
      <c r="F106" s="49">
        <v>0</v>
      </c>
      <c r="G106" s="49">
        <v>0</v>
      </c>
      <c r="H106" s="50">
        <v>0</v>
      </c>
      <c r="I106" s="50">
        <v>0</v>
      </c>
      <c r="J106" s="50">
        <v>0</v>
      </c>
      <c r="K106" s="50"/>
      <c r="L106" s="50"/>
      <c r="M106" s="50"/>
      <c r="N106" s="50"/>
      <c r="O106" s="50"/>
      <c r="P106" s="50"/>
      <c r="Q106" s="366"/>
      <c r="R106" s="51"/>
      <c r="S106" s="182" t="s">
        <v>150</v>
      </c>
      <c r="T106" s="36">
        <f t="shared" si="126"/>
        <v>0</v>
      </c>
      <c r="U106" s="36">
        <f t="shared" si="127"/>
        <v>0</v>
      </c>
      <c r="V106" s="36">
        <f t="shared" si="128"/>
        <v>0</v>
      </c>
      <c r="W106" s="36">
        <f t="shared" si="129"/>
        <v>0</v>
      </c>
      <c r="X106" s="36">
        <f t="shared" si="130"/>
        <v>0</v>
      </c>
      <c r="Y106" s="36">
        <f t="shared" si="131"/>
        <v>0</v>
      </c>
      <c r="Z106" s="36">
        <f t="shared" si="132"/>
        <v>0</v>
      </c>
      <c r="AA106" s="36">
        <f t="shared" si="111"/>
        <v>0</v>
      </c>
      <c r="AB106" s="36">
        <f t="shared" si="112"/>
      </c>
      <c r="AC106" s="36">
        <f t="shared" si="125"/>
        <v>0</v>
      </c>
      <c r="AD106" s="36"/>
      <c r="AE106" s="36"/>
      <c r="AF106" s="36"/>
      <c r="AG106" s="334"/>
      <c r="AH106" s="334"/>
      <c r="AI106" s="73"/>
      <c r="AJ106" s="74" t="s">
        <v>63</v>
      </c>
      <c r="AK106" s="76">
        <v>11463</v>
      </c>
      <c r="AL106" s="40">
        <v>12150</v>
      </c>
      <c r="AM106" s="40">
        <v>13047</v>
      </c>
      <c r="AN106" s="40">
        <v>13903</v>
      </c>
      <c r="AO106" s="41">
        <v>15659</v>
      </c>
      <c r="AP106" s="48">
        <v>15508</v>
      </c>
      <c r="AQ106" s="221">
        <v>15851</v>
      </c>
      <c r="AR106" s="210">
        <v>15911</v>
      </c>
      <c r="AS106" s="214"/>
      <c r="AT106" s="205"/>
      <c r="AU106" s="205"/>
      <c r="AV106" s="205"/>
      <c r="AW106" s="205"/>
      <c r="AX106" s="373"/>
      <c r="AY106" s="205"/>
    </row>
    <row r="107" spans="1:51" s="18" customFormat="1" ht="20.25" customHeight="1">
      <c r="A107" s="51"/>
      <c r="B107" s="182" t="s">
        <v>151</v>
      </c>
      <c r="C107" s="27">
        <v>1</v>
      </c>
      <c r="D107" s="27">
        <v>1</v>
      </c>
      <c r="E107" s="27">
        <v>1</v>
      </c>
      <c r="F107" s="27">
        <v>1</v>
      </c>
      <c r="G107" s="43">
        <v>1</v>
      </c>
      <c r="H107" s="43">
        <v>1</v>
      </c>
      <c r="I107" s="43">
        <v>1</v>
      </c>
      <c r="J107" s="43">
        <v>1</v>
      </c>
      <c r="K107" s="43"/>
      <c r="L107" s="43"/>
      <c r="M107" s="43"/>
      <c r="N107" s="43"/>
      <c r="O107" s="43"/>
      <c r="P107" s="43"/>
      <c r="Q107" s="367"/>
      <c r="R107" s="51"/>
      <c r="S107" s="182" t="s">
        <v>151</v>
      </c>
      <c r="T107" s="36">
        <f t="shared" si="126"/>
        <v>4.018485031143259</v>
      </c>
      <c r="U107" s="36">
        <f t="shared" si="127"/>
        <v>3.8563881068990784</v>
      </c>
      <c r="V107" s="36">
        <f t="shared" si="128"/>
        <v>3.605422555523507</v>
      </c>
      <c r="W107" s="36">
        <f t="shared" si="129"/>
        <v>3.349073981044241</v>
      </c>
      <c r="X107" s="36">
        <f t="shared" si="130"/>
        <v>3.2599837000814995</v>
      </c>
      <c r="Y107" s="36">
        <f t="shared" si="131"/>
        <v>3.1717838112154277</v>
      </c>
      <c r="Z107" s="36">
        <f t="shared" si="132"/>
        <v>3.1312625250501</v>
      </c>
      <c r="AA107" s="36">
        <f t="shared" si="111"/>
        <v>3.145247530980688</v>
      </c>
      <c r="AB107" s="36">
        <f t="shared" si="112"/>
      </c>
      <c r="AC107" s="36">
        <f t="shared" si="125"/>
        <v>0</v>
      </c>
      <c r="AD107" s="36"/>
      <c r="AE107" s="36"/>
      <c r="AF107" s="36"/>
      <c r="AG107" s="334"/>
      <c r="AH107" s="334"/>
      <c r="AI107" s="61"/>
      <c r="AJ107" s="62" t="s">
        <v>64</v>
      </c>
      <c r="AK107" s="72">
        <v>24885</v>
      </c>
      <c r="AL107" s="40">
        <v>25931</v>
      </c>
      <c r="AM107" s="40">
        <v>27736</v>
      </c>
      <c r="AN107" s="40">
        <v>29859</v>
      </c>
      <c r="AO107" s="41">
        <v>30675</v>
      </c>
      <c r="AP107" s="48">
        <v>31528</v>
      </c>
      <c r="AQ107" s="221">
        <v>31936</v>
      </c>
      <c r="AR107" s="210">
        <v>31794</v>
      </c>
      <c r="AS107" s="205"/>
      <c r="AT107" s="205"/>
      <c r="AU107" s="205"/>
      <c r="AV107" s="205"/>
      <c r="AW107" s="205"/>
      <c r="AX107" s="373"/>
      <c r="AY107" s="205"/>
    </row>
    <row r="108" spans="1:51" s="18" customFormat="1" ht="20.25" customHeight="1">
      <c r="A108" s="51"/>
      <c r="B108" s="182" t="s">
        <v>152</v>
      </c>
      <c r="C108" s="27">
        <v>4</v>
      </c>
      <c r="D108" s="27">
        <v>4</v>
      </c>
      <c r="E108" s="27">
        <v>3</v>
      </c>
      <c r="F108" s="27">
        <v>4</v>
      </c>
      <c r="G108" s="43">
        <v>4</v>
      </c>
      <c r="H108" s="43">
        <v>4</v>
      </c>
      <c r="I108" s="43">
        <v>5</v>
      </c>
      <c r="J108" s="43">
        <v>5</v>
      </c>
      <c r="K108" s="43"/>
      <c r="L108" s="43"/>
      <c r="M108" s="43"/>
      <c r="N108" s="43"/>
      <c r="O108" s="43"/>
      <c r="P108" s="43"/>
      <c r="Q108" s="367"/>
      <c r="R108" s="51"/>
      <c r="S108" s="182" t="s">
        <v>152</v>
      </c>
      <c r="T108" s="36">
        <f t="shared" si="126"/>
        <v>5.911475652109658</v>
      </c>
      <c r="U108" s="36">
        <f t="shared" si="127"/>
        <v>5.276348766653476</v>
      </c>
      <c r="V108" s="36">
        <f t="shared" si="128"/>
        <v>3.712411830219032</v>
      </c>
      <c r="W108" s="36">
        <f t="shared" si="129"/>
        <v>4.78921468852145</v>
      </c>
      <c r="X108" s="36">
        <f t="shared" si="130"/>
        <v>4.699082504141066</v>
      </c>
      <c r="Y108" s="36">
        <f t="shared" si="131"/>
        <v>4.612705697844714</v>
      </c>
      <c r="Z108" s="36">
        <f t="shared" si="132"/>
        <v>5.628348867576208</v>
      </c>
      <c r="AA108" s="36">
        <f t="shared" si="111"/>
        <v>5.576311827357386</v>
      </c>
      <c r="AB108" s="36">
        <f t="shared" si="112"/>
      </c>
      <c r="AC108" s="36">
        <f t="shared" si="125"/>
        <v>0</v>
      </c>
      <c r="AD108" s="36"/>
      <c r="AE108" s="36"/>
      <c r="AF108" s="36"/>
      <c r="AG108" s="334"/>
      <c r="AH108" s="334"/>
      <c r="AI108" s="51"/>
      <c r="AJ108" s="34" t="s">
        <v>59</v>
      </c>
      <c r="AK108" s="40">
        <v>67665</v>
      </c>
      <c r="AL108" s="75">
        <v>75810</v>
      </c>
      <c r="AM108" s="75">
        <v>80810</v>
      </c>
      <c r="AN108" s="75">
        <v>83521</v>
      </c>
      <c r="AO108" s="76">
        <v>85123</v>
      </c>
      <c r="AP108" s="31">
        <v>86717</v>
      </c>
      <c r="AQ108" s="224">
        <v>88836</v>
      </c>
      <c r="AR108" s="214">
        <v>89665</v>
      </c>
      <c r="AS108" s="214"/>
      <c r="AT108" s="13"/>
      <c r="AU108" s="13"/>
      <c r="AV108" s="13"/>
      <c r="AW108" s="13"/>
      <c r="AX108" s="373"/>
      <c r="AY108" s="205"/>
    </row>
    <row r="109" spans="1:51" s="18" customFormat="1" ht="20.25" customHeight="1">
      <c r="A109" s="51"/>
      <c r="B109" s="182" t="s">
        <v>153</v>
      </c>
      <c r="C109" s="49">
        <v>0</v>
      </c>
      <c r="D109" s="49">
        <v>0</v>
      </c>
      <c r="E109" s="49">
        <v>0</v>
      </c>
      <c r="F109" s="27">
        <v>1</v>
      </c>
      <c r="G109" s="43">
        <v>1</v>
      </c>
      <c r="H109" s="43">
        <v>1</v>
      </c>
      <c r="I109" s="43">
        <v>1</v>
      </c>
      <c r="J109" s="43">
        <v>1</v>
      </c>
      <c r="K109" s="43"/>
      <c r="L109" s="43"/>
      <c r="M109" s="43"/>
      <c r="N109" s="43"/>
      <c r="O109" s="43"/>
      <c r="P109" s="43"/>
      <c r="Q109" s="367"/>
      <c r="R109" s="51"/>
      <c r="S109" s="182" t="s">
        <v>153</v>
      </c>
      <c r="T109" s="36">
        <f t="shared" si="126"/>
        <v>0</v>
      </c>
      <c r="U109" s="36">
        <f t="shared" si="127"/>
        <v>0</v>
      </c>
      <c r="V109" s="36">
        <f t="shared" si="128"/>
        <v>0</v>
      </c>
      <c r="W109" s="36">
        <f t="shared" si="129"/>
        <v>5.374032674118658</v>
      </c>
      <c r="X109" s="36">
        <f t="shared" si="130"/>
        <v>5.170363476552401</v>
      </c>
      <c r="Y109" s="36">
        <f t="shared" si="131"/>
        <v>5.150656708730363</v>
      </c>
      <c r="Z109" s="36">
        <f t="shared" si="132"/>
        <v>5.138482092389908</v>
      </c>
      <c r="AA109" s="36">
        <f t="shared" si="111"/>
        <v>5.13083632632119</v>
      </c>
      <c r="AB109" s="36">
        <f t="shared" si="112"/>
      </c>
      <c r="AC109" s="36">
        <f t="shared" si="125"/>
        <v>0</v>
      </c>
      <c r="AD109" s="36"/>
      <c r="AE109" s="36"/>
      <c r="AF109" s="36"/>
      <c r="AG109" s="334"/>
      <c r="AH109" s="334"/>
      <c r="AI109" s="51"/>
      <c r="AJ109" s="34" t="s">
        <v>68</v>
      </c>
      <c r="AK109" s="40">
        <v>16624</v>
      </c>
      <c r="AL109" s="40">
        <v>16997</v>
      </c>
      <c r="AM109" s="40">
        <v>17939</v>
      </c>
      <c r="AN109" s="40">
        <v>18608</v>
      </c>
      <c r="AO109" s="41">
        <v>19341</v>
      </c>
      <c r="AP109" s="42">
        <v>19415</v>
      </c>
      <c r="AQ109" s="221">
        <v>19461</v>
      </c>
      <c r="AR109" s="210">
        <v>19490</v>
      </c>
      <c r="AS109" s="205"/>
      <c r="AT109" s="205"/>
      <c r="AU109" s="205"/>
      <c r="AV109" s="205"/>
      <c r="AW109" s="205"/>
      <c r="AX109" s="373"/>
      <c r="AY109" s="205"/>
    </row>
    <row r="110" spans="1:51" s="18" customFormat="1" ht="20.25" customHeight="1">
      <c r="A110" s="51"/>
      <c r="B110" s="182" t="s">
        <v>154</v>
      </c>
      <c r="C110" s="49">
        <v>0</v>
      </c>
      <c r="D110" s="49">
        <v>0</v>
      </c>
      <c r="E110" s="49">
        <v>0</v>
      </c>
      <c r="F110" s="49">
        <v>0</v>
      </c>
      <c r="G110" s="49">
        <v>0</v>
      </c>
      <c r="H110" s="50">
        <v>0</v>
      </c>
      <c r="I110" s="50">
        <v>0</v>
      </c>
      <c r="J110" s="50">
        <v>0</v>
      </c>
      <c r="K110" s="50"/>
      <c r="L110" s="50"/>
      <c r="M110" s="50"/>
      <c r="N110" s="50"/>
      <c r="O110" s="50"/>
      <c r="P110" s="50"/>
      <c r="Q110" s="366"/>
      <c r="R110" s="51"/>
      <c r="S110" s="182" t="s">
        <v>154</v>
      </c>
      <c r="T110" s="36">
        <f t="shared" si="126"/>
        <v>0</v>
      </c>
      <c r="U110" s="36">
        <f t="shared" si="127"/>
        <v>0</v>
      </c>
      <c r="V110" s="36">
        <f t="shared" si="128"/>
        <v>0</v>
      </c>
      <c r="W110" s="36">
        <f t="shared" si="129"/>
        <v>0</v>
      </c>
      <c r="X110" s="36">
        <f t="shared" si="130"/>
        <v>0</v>
      </c>
      <c r="Y110" s="36">
        <f t="shared" si="131"/>
        <v>0</v>
      </c>
      <c r="Z110" s="36">
        <f t="shared" si="132"/>
        <v>0</v>
      </c>
      <c r="AA110" s="36">
        <f t="shared" si="111"/>
        <v>0</v>
      </c>
      <c r="AB110" s="36">
        <f t="shared" si="112"/>
      </c>
      <c r="AC110" s="36">
        <f t="shared" si="125"/>
        <v>0</v>
      </c>
      <c r="AD110" s="36"/>
      <c r="AE110" s="36"/>
      <c r="AF110" s="36"/>
      <c r="AG110" s="334"/>
      <c r="AH110" s="334"/>
      <c r="AI110" s="51"/>
      <c r="AJ110" s="34" t="s">
        <v>69</v>
      </c>
      <c r="AK110" s="40">
        <v>13294</v>
      </c>
      <c r="AL110" s="40">
        <v>15564</v>
      </c>
      <c r="AM110" s="40">
        <v>16648</v>
      </c>
      <c r="AN110" s="40">
        <v>17993</v>
      </c>
      <c r="AO110" s="41">
        <v>19294</v>
      </c>
      <c r="AP110" s="42">
        <v>19738</v>
      </c>
      <c r="AQ110" s="221">
        <v>19746</v>
      </c>
      <c r="AR110" s="210">
        <v>19746</v>
      </c>
      <c r="AS110" s="205"/>
      <c r="AT110" s="205"/>
      <c r="AU110" s="205"/>
      <c r="AV110" s="205"/>
      <c r="AW110" s="205"/>
      <c r="AX110" s="373"/>
      <c r="AY110" s="205"/>
    </row>
    <row r="111" spans="1:51" s="18" customFormat="1" ht="20.25" customHeight="1">
      <c r="A111" s="51"/>
      <c r="B111" s="182" t="s">
        <v>155</v>
      </c>
      <c r="C111" s="49">
        <v>0</v>
      </c>
      <c r="D111" s="49">
        <v>0</v>
      </c>
      <c r="E111" s="49">
        <v>0</v>
      </c>
      <c r="F111" s="49">
        <v>0</v>
      </c>
      <c r="G111" s="49">
        <v>0</v>
      </c>
      <c r="H111" s="50">
        <v>1</v>
      </c>
      <c r="I111" s="50">
        <v>2</v>
      </c>
      <c r="J111" s="50">
        <v>2</v>
      </c>
      <c r="K111" s="50"/>
      <c r="L111" s="50"/>
      <c r="M111" s="50"/>
      <c r="N111" s="50"/>
      <c r="O111" s="50"/>
      <c r="P111" s="50"/>
      <c r="Q111" s="366"/>
      <c r="R111" s="51"/>
      <c r="S111" s="182" t="s">
        <v>155</v>
      </c>
      <c r="T111" s="36">
        <f t="shared" si="126"/>
        <v>0</v>
      </c>
      <c r="U111" s="36">
        <f t="shared" si="127"/>
        <v>0</v>
      </c>
      <c r="V111" s="36">
        <f t="shared" si="128"/>
        <v>0</v>
      </c>
      <c r="W111" s="36">
        <f t="shared" si="129"/>
        <v>0</v>
      </c>
      <c r="X111" s="36">
        <f t="shared" si="130"/>
        <v>0</v>
      </c>
      <c r="Y111" s="36">
        <f t="shared" si="131"/>
        <v>3.4687294044191614</v>
      </c>
      <c r="Z111" s="36">
        <f t="shared" si="132"/>
        <v>6.814542233125489</v>
      </c>
      <c r="AA111" s="36">
        <f t="shared" si="111"/>
        <v>6.792094002580996</v>
      </c>
      <c r="AB111" s="36">
        <f t="shared" si="112"/>
      </c>
      <c r="AC111" s="36">
        <f t="shared" si="125"/>
        <v>0</v>
      </c>
      <c r="AD111" s="36"/>
      <c r="AE111" s="36"/>
      <c r="AF111" s="36"/>
      <c r="AG111" s="334"/>
      <c r="AH111" s="334"/>
      <c r="AI111" s="51"/>
      <c r="AJ111" s="34" t="s">
        <v>70</v>
      </c>
      <c r="AK111" s="40">
        <v>15614</v>
      </c>
      <c r="AL111" s="40">
        <v>21745</v>
      </c>
      <c r="AM111" s="40">
        <v>24211</v>
      </c>
      <c r="AN111" s="40">
        <v>25614</v>
      </c>
      <c r="AO111" s="41">
        <v>27404</v>
      </c>
      <c r="AP111" s="42">
        <v>28829</v>
      </c>
      <c r="AQ111" s="221">
        <v>29349</v>
      </c>
      <c r="AR111" s="210">
        <v>29446</v>
      </c>
      <c r="AS111" s="205"/>
      <c r="AT111" s="205"/>
      <c r="AU111" s="205"/>
      <c r="AV111" s="205"/>
      <c r="AW111" s="205"/>
      <c r="AX111" s="373"/>
      <c r="AY111" s="205"/>
    </row>
    <row r="112" spans="1:51" s="18" customFormat="1" ht="20.25" customHeight="1">
      <c r="A112" s="51"/>
      <c r="B112" s="182" t="s">
        <v>156</v>
      </c>
      <c r="C112" s="49">
        <v>0</v>
      </c>
      <c r="D112" s="49">
        <v>0</v>
      </c>
      <c r="E112" s="49">
        <v>0</v>
      </c>
      <c r="F112" s="49">
        <v>0</v>
      </c>
      <c r="G112" s="50">
        <v>0</v>
      </c>
      <c r="H112" s="50">
        <v>0</v>
      </c>
      <c r="I112" s="50">
        <v>0</v>
      </c>
      <c r="J112" s="50">
        <v>0</v>
      </c>
      <c r="K112" s="50"/>
      <c r="L112" s="50"/>
      <c r="M112" s="50"/>
      <c r="N112" s="50"/>
      <c r="O112" s="50"/>
      <c r="P112" s="50"/>
      <c r="Q112" s="366"/>
      <c r="R112" s="51"/>
      <c r="S112" s="182" t="s">
        <v>156</v>
      </c>
      <c r="T112" s="36">
        <f t="shared" si="126"/>
        <v>0</v>
      </c>
      <c r="U112" s="36">
        <f t="shared" si="127"/>
        <v>0</v>
      </c>
      <c r="V112" s="36">
        <f t="shared" si="128"/>
        <v>0</v>
      </c>
      <c r="W112" s="36">
        <f t="shared" si="129"/>
        <v>0</v>
      </c>
      <c r="X112" s="36">
        <f t="shared" si="130"/>
        <v>0</v>
      </c>
      <c r="Y112" s="36">
        <f t="shared" si="131"/>
        <v>0</v>
      </c>
      <c r="Z112" s="36">
        <f t="shared" si="132"/>
        <v>0</v>
      </c>
      <c r="AA112" s="36">
        <f t="shared" si="111"/>
        <v>0</v>
      </c>
      <c r="AB112" s="36">
        <f t="shared" si="112"/>
      </c>
      <c r="AC112" s="36">
        <f t="shared" si="125"/>
        <v>0</v>
      </c>
      <c r="AD112" s="36"/>
      <c r="AE112" s="36"/>
      <c r="AF112" s="36"/>
      <c r="AG112" s="334"/>
      <c r="AH112" s="334"/>
      <c r="AI112" s="51"/>
      <c r="AJ112" s="34" t="s">
        <v>73</v>
      </c>
      <c r="AK112" s="40">
        <v>9872</v>
      </c>
      <c r="AL112" s="71">
        <v>10635</v>
      </c>
      <c r="AM112" s="71">
        <v>11224</v>
      </c>
      <c r="AN112" s="71">
        <v>11483</v>
      </c>
      <c r="AO112" s="72">
        <v>11505</v>
      </c>
      <c r="AP112" s="66">
        <v>11303</v>
      </c>
      <c r="AQ112" s="225">
        <v>11238</v>
      </c>
      <c r="AR112" s="23">
        <v>11246</v>
      </c>
      <c r="AS112" s="23"/>
      <c r="AT112" s="23"/>
      <c r="AU112" s="23"/>
      <c r="AV112" s="23"/>
      <c r="AW112" s="23"/>
      <c r="AX112" s="373"/>
      <c r="AY112" s="205"/>
    </row>
    <row r="113" spans="1:51" s="18" customFormat="1" ht="20.25" customHeight="1">
      <c r="A113" s="51"/>
      <c r="B113" s="182" t="s">
        <v>157</v>
      </c>
      <c r="C113" s="27">
        <v>3</v>
      </c>
      <c r="D113" s="27">
        <v>3</v>
      </c>
      <c r="E113" s="27">
        <v>3</v>
      </c>
      <c r="F113" s="27">
        <v>3</v>
      </c>
      <c r="G113" s="43">
        <v>3</v>
      </c>
      <c r="H113" s="43">
        <v>4</v>
      </c>
      <c r="I113" s="43">
        <v>4</v>
      </c>
      <c r="J113" s="43">
        <v>4</v>
      </c>
      <c r="K113" s="43"/>
      <c r="L113" s="43"/>
      <c r="M113" s="43"/>
      <c r="N113" s="43"/>
      <c r="O113" s="43"/>
      <c r="P113" s="43"/>
      <c r="Q113" s="367"/>
      <c r="R113" s="51"/>
      <c r="S113" s="182" t="s">
        <v>157</v>
      </c>
      <c r="T113" s="36">
        <f t="shared" si="126"/>
        <v>4.859794916654518</v>
      </c>
      <c r="U113" s="36">
        <f t="shared" si="127"/>
        <v>4.626559536110297</v>
      </c>
      <c r="V113" s="36">
        <f t="shared" si="128"/>
        <v>4.365287235900122</v>
      </c>
      <c r="W113" s="36">
        <f t="shared" si="129"/>
        <v>4.121162167731301</v>
      </c>
      <c r="X113" s="36">
        <f t="shared" si="130"/>
        <v>3.904267364229103</v>
      </c>
      <c r="Y113" s="36">
        <f t="shared" si="131"/>
        <v>4.986474188762981</v>
      </c>
      <c r="Z113" s="36">
        <f t="shared" si="132"/>
        <v>4.895421556988826</v>
      </c>
      <c r="AA113" s="36">
        <f t="shared" si="111"/>
        <v>4.855311711011847</v>
      </c>
      <c r="AB113" s="36">
        <f t="shared" si="112"/>
      </c>
      <c r="AC113" s="36">
        <f t="shared" si="125"/>
        <v>0</v>
      </c>
      <c r="AD113" s="36"/>
      <c r="AE113" s="36"/>
      <c r="AF113" s="36"/>
      <c r="AG113" s="334"/>
      <c r="AH113" s="334"/>
      <c r="AI113" s="73"/>
      <c r="AJ113" s="74" t="s">
        <v>60</v>
      </c>
      <c r="AK113" s="76">
        <v>61731</v>
      </c>
      <c r="AL113" s="40">
        <v>64843</v>
      </c>
      <c r="AM113" s="40">
        <v>68724</v>
      </c>
      <c r="AN113" s="40">
        <v>72795</v>
      </c>
      <c r="AO113" s="41">
        <v>76839</v>
      </c>
      <c r="AP113" s="48">
        <v>80217</v>
      </c>
      <c r="AQ113" s="221">
        <v>81709</v>
      </c>
      <c r="AR113" s="210">
        <v>82384</v>
      </c>
      <c r="AS113" s="214"/>
      <c r="AT113" s="205"/>
      <c r="AU113" s="205"/>
      <c r="AV113" s="205"/>
      <c r="AW113" s="205"/>
      <c r="AX113" s="373"/>
      <c r="AY113" s="205"/>
    </row>
    <row r="114" spans="1:51" s="18" customFormat="1" ht="20.25" customHeight="1">
      <c r="A114" s="51"/>
      <c r="B114" s="182" t="s">
        <v>158</v>
      </c>
      <c r="C114" s="49">
        <v>0</v>
      </c>
      <c r="D114" s="49">
        <v>0</v>
      </c>
      <c r="E114" s="49">
        <v>0</v>
      </c>
      <c r="F114" s="49">
        <v>0</v>
      </c>
      <c r="G114" s="49">
        <v>0</v>
      </c>
      <c r="H114" s="50">
        <v>0</v>
      </c>
      <c r="I114" s="50">
        <v>0</v>
      </c>
      <c r="J114" s="50">
        <v>0</v>
      </c>
      <c r="K114" s="50"/>
      <c r="L114" s="50"/>
      <c r="M114" s="50"/>
      <c r="N114" s="50"/>
      <c r="O114" s="50"/>
      <c r="P114" s="50"/>
      <c r="Q114" s="366"/>
      <c r="R114" s="51"/>
      <c r="S114" s="182" t="s">
        <v>158</v>
      </c>
      <c r="T114" s="36">
        <f t="shared" si="126"/>
        <v>0</v>
      </c>
      <c r="U114" s="36">
        <f t="shared" si="127"/>
        <v>0</v>
      </c>
      <c r="V114" s="36">
        <f t="shared" si="128"/>
        <v>0</v>
      </c>
      <c r="W114" s="36">
        <f t="shared" si="129"/>
        <v>0</v>
      </c>
      <c r="X114" s="36">
        <f t="shared" si="130"/>
        <v>0</v>
      </c>
      <c r="Y114" s="36">
        <f t="shared" si="131"/>
        <v>0</v>
      </c>
      <c r="Z114" s="36">
        <f t="shared" si="132"/>
        <v>0</v>
      </c>
      <c r="AA114" s="36">
        <f t="shared" si="111"/>
        <v>0</v>
      </c>
      <c r="AB114" s="36">
        <f t="shared" si="112"/>
      </c>
      <c r="AC114" s="36">
        <f t="shared" si="125"/>
        <v>0</v>
      </c>
      <c r="AD114" s="36"/>
      <c r="AE114" s="36"/>
      <c r="AF114" s="36"/>
      <c r="AG114" s="334"/>
      <c r="AH114" s="334"/>
      <c r="AI114" s="51"/>
      <c r="AJ114" s="34" t="s">
        <v>62</v>
      </c>
      <c r="AK114" s="41">
        <v>10918</v>
      </c>
      <c r="AL114" s="40">
        <v>11314</v>
      </c>
      <c r="AM114" s="40">
        <v>12111</v>
      </c>
      <c r="AN114" s="40">
        <v>12079</v>
      </c>
      <c r="AO114" s="41">
        <v>12144</v>
      </c>
      <c r="AP114" s="48">
        <v>12320</v>
      </c>
      <c r="AQ114" s="221">
        <v>12418</v>
      </c>
      <c r="AR114" s="210">
        <v>12518</v>
      </c>
      <c r="AS114" s="205"/>
      <c r="AT114" s="205"/>
      <c r="AU114" s="205"/>
      <c r="AV114" s="205"/>
      <c r="AW114" s="205"/>
      <c r="AX114" s="373"/>
      <c r="AY114" s="205"/>
    </row>
    <row r="115" spans="1:51" s="18" customFormat="1" ht="20.25" customHeight="1">
      <c r="A115" s="51"/>
      <c r="B115" s="182" t="s">
        <v>159</v>
      </c>
      <c r="C115" s="49">
        <v>0</v>
      </c>
      <c r="D115" s="49">
        <v>0</v>
      </c>
      <c r="E115" s="49">
        <v>0</v>
      </c>
      <c r="F115" s="49">
        <v>0</v>
      </c>
      <c r="G115" s="49">
        <v>0</v>
      </c>
      <c r="H115" s="50">
        <v>0</v>
      </c>
      <c r="I115" s="50">
        <v>0</v>
      </c>
      <c r="J115" s="50">
        <v>0</v>
      </c>
      <c r="K115" s="50"/>
      <c r="L115" s="50"/>
      <c r="M115" s="50"/>
      <c r="N115" s="50"/>
      <c r="O115" s="50"/>
      <c r="P115" s="50"/>
      <c r="Q115" s="366"/>
      <c r="R115" s="51"/>
      <c r="S115" s="182" t="s">
        <v>159</v>
      </c>
      <c r="T115" s="36">
        <f t="shared" si="126"/>
        <v>0</v>
      </c>
      <c r="U115" s="36">
        <f t="shared" si="127"/>
        <v>0</v>
      </c>
      <c r="V115" s="36">
        <f t="shared" si="128"/>
        <v>0</v>
      </c>
      <c r="W115" s="36">
        <f t="shared" si="129"/>
        <v>0</v>
      </c>
      <c r="X115" s="36">
        <f t="shared" si="130"/>
        <v>0</v>
      </c>
      <c r="Y115" s="36">
        <f t="shared" si="131"/>
        <v>0</v>
      </c>
      <c r="Z115" s="36">
        <f t="shared" si="132"/>
        <v>0</v>
      </c>
      <c r="AA115" s="36">
        <f t="shared" si="111"/>
        <v>0</v>
      </c>
      <c r="AB115" s="36">
        <f t="shared" si="112"/>
      </c>
      <c r="AC115" s="36">
        <f t="shared" si="125"/>
        <v>0</v>
      </c>
      <c r="AD115" s="36"/>
      <c r="AE115" s="36"/>
      <c r="AF115" s="36"/>
      <c r="AG115" s="334"/>
      <c r="AH115" s="334"/>
      <c r="AI115" s="61"/>
      <c r="AJ115" s="62" t="s">
        <v>65</v>
      </c>
      <c r="AK115" s="72">
        <v>17511</v>
      </c>
      <c r="AL115" s="40">
        <v>18241</v>
      </c>
      <c r="AM115" s="40">
        <v>19139</v>
      </c>
      <c r="AN115" s="40">
        <v>20156</v>
      </c>
      <c r="AO115" s="41">
        <v>20995</v>
      </c>
      <c r="AP115" s="48">
        <v>21791</v>
      </c>
      <c r="AQ115" s="221">
        <v>22043</v>
      </c>
      <c r="AR115" s="210">
        <v>22107</v>
      </c>
      <c r="AS115" s="205"/>
      <c r="AT115" s="205"/>
      <c r="AU115" s="205"/>
      <c r="AV115" s="205"/>
      <c r="AW115" s="205"/>
      <c r="AX115" s="373"/>
      <c r="AY115" s="205"/>
    </row>
    <row r="116" spans="1:51" s="18" customFormat="1" ht="20.25" customHeight="1">
      <c r="A116" s="51"/>
      <c r="B116" s="182" t="s">
        <v>160</v>
      </c>
      <c r="C116" s="27">
        <v>1</v>
      </c>
      <c r="D116" s="27">
        <v>1</v>
      </c>
      <c r="E116" s="27">
        <v>1</v>
      </c>
      <c r="F116" s="27">
        <v>1</v>
      </c>
      <c r="G116" s="43">
        <v>2</v>
      </c>
      <c r="H116" s="43">
        <v>2</v>
      </c>
      <c r="I116" s="43">
        <v>2</v>
      </c>
      <c r="J116" s="43">
        <v>2</v>
      </c>
      <c r="K116" s="43"/>
      <c r="L116" s="43"/>
      <c r="M116" s="43"/>
      <c r="N116" s="43"/>
      <c r="O116" s="43"/>
      <c r="P116" s="43"/>
      <c r="Q116" s="367"/>
      <c r="R116" s="51"/>
      <c r="S116" s="182" t="s">
        <v>160</v>
      </c>
      <c r="T116" s="36">
        <f t="shared" si="126"/>
        <v>2.3484652779408655</v>
      </c>
      <c r="U116" s="36">
        <f t="shared" si="127"/>
        <v>2.1510002151000216</v>
      </c>
      <c r="V116" s="36">
        <f t="shared" si="128"/>
        <v>2.021018593371059</v>
      </c>
      <c r="W116" s="36">
        <f t="shared" si="129"/>
        <v>1.8804061677322301</v>
      </c>
      <c r="X116" s="36">
        <f t="shared" si="130"/>
        <v>3.5027496584819082</v>
      </c>
      <c r="Y116" s="36">
        <f t="shared" si="131"/>
        <v>3.3425252778474137</v>
      </c>
      <c r="Z116" s="36">
        <f t="shared" si="132"/>
        <v>3.2222204320997596</v>
      </c>
      <c r="AA116" s="36">
        <f t="shared" si="111"/>
        <v>3.178184938581576</v>
      </c>
      <c r="AB116" s="36">
        <f t="shared" si="112"/>
      </c>
      <c r="AC116" s="36">
        <f t="shared" si="125"/>
        <v>0</v>
      </c>
      <c r="AD116" s="36"/>
      <c r="AE116" s="36"/>
      <c r="AF116" s="36"/>
      <c r="AG116" s="334"/>
      <c r="AH116" s="334"/>
      <c r="AI116" s="51"/>
      <c r="AJ116" s="34" t="s">
        <v>61</v>
      </c>
      <c r="AK116" s="40">
        <v>42581</v>
      </c>
      <c r="AL116" s="75">
        <v>46490</v>
      </c>
      <c r="AM116" s="75">
        <v>49480</v>
      </c>
      <c r="AN116" s="75">
        <v>53180</v>
      </c>
      <c r="AO116" s="76">
        <v>57098</v>
      </c>
      <c r="AP116" s="31">
        <v>59835</v>
      </c>
      <c r="AQ116" s="224">
        <v>62069</v>
      </c>
      <c r="AR116" s="214">
        <v>62929</v>
      </c>
      <c r="AS116" s="214"/>
      <c r="AT116" s="13"/>
      <c r="AU116" s="13"/>
      <c r="AV116" s="13"/>
      <c r="AW116" s="13"/>
      <c r="AX116" s="373"/>
      <c r="AY116" s="205"/>
    </row>
    <row r="117" spans="1:51" s="18" customFormat="1" ht="20.25" customHeight="1">
      <c r="A117" s="51"/>
      <c r="B117" s="182" t="s">
        <v>161</v>
      </c>
      <c r="C117" s="49">
        <v>0</v>
      </c>
      <c r="D117" s="49">
        <v>0</v>
      </c>
      <c r="E117" s="49">
        <v>0</v>
      </c>
      <c r="F117" s="49">
        <v>0</v>
      </c>
      <c r="G117" s="49">
        <v>0</v>
      </c>
      <c r="H117" s="50">
        <v>0</v>
      </c>
      <c r="I117" s="50">
        <v>0</v>
      </c>
      <c r="J117" s="50">
        <v>0</v>
      </c>
      <c r="K117" s="50"/>
      <c r="L117" s="50"/>
      <c r="M117" s="50"/>
      <c r="N117" s="50"/>
      <c r="O117" s="50"/>
      <c r="P117" s="50"/>
      <c r="Q117" s="366"/>
      <c r="R117" s="51"/>
      <c r="S117" s="182" t="s">
        <v>161</v>
      </c>
      <c r="T117" s="36">
        <f t="shared" si="126"/>
        <v>0</v>
      </c>
      <c r="U117" s="36">
        <f t="shared" si="127"/>
        <v>0</v>
      </c>
      <c r="V117" s="36">
        <f t="shared" si="128"/>
        <v>0</v>
      </c>
      <c r="W117" s="36">
        <f t="shared" si="129"/>
        <v>0</v>
      </c>
      <c r="X117" s="36">
        <f t="shared" si="130"/>
        <v>0</v>
      </c>
      <c r="Y117" s="36">
        <f t="shared" si="131"/>
        <v>0</v>
      </c>
      <c r="Z117" s="36">
        <f t="shared" si="132"/>
        <v>0</v>
      </c>
      <c r="AA117" s="36">
        <f t="shared" si="111"/>
        <v>0</v>
      </c>
      <c r="AB117" s="36">
        <f t="shared" si="112"/>
      </c>
      <c r="AC117" s="36">
        <f t="shared" si="125"/>
        <v>0</v>
      </c>
      <c r="AD117" s="36"/>
      <c r="AE117" s="36"/>
      <c r="AF117" s="36"/>
      <c r="AG117" s="334"/>
      <c r="AH117" s="334"/>
      <c r="AI117" s="51"/>
      <c r="AJ117" s="34" t="s">
        <v>67</v>
      </c>
      <c r="AK117" s="40">
        <v>10022</v>
      </c>
      <c r="AL117" s="71">
        <v>11434</v>
      </c>
      <c r="AM117" s="71">
        <v>13225</v>
      </c>
      <c r="AN117" s="71">
        <v>15786</v>
      </c>
      <c r="AO117" s="72">
        <v>17728</v>
      </c>
      <c r="AP117" s="66">
        <v>18897</v>
      </c>
      <c r="AQ117" s="225">
        <v>19226</v>
      </c>
      <c r="AR117" s="23">
        <v>19244</v>
      </c>
      <c r="AS117" s="23"/>
      <c r="AT117" s="23"/>
      <c r="AU117" s="23"/>
      <c r="AV117" s="23"/>
      <c r="AW117" s="23"/>
      <c r="AX117" s="373"/>
      <c r="AY117" s="205"/>
    </row>
    <row r="118" spans="1:51" s="18" customFormat="1" ht="20.25" customHeight="1">
      <c r="A118" s="51"/>
      <c r="B118" s="182" t="s">
        <v>162</v>
      </c>
      <c r="C118" s="27">
        <v>17</v>
      </c>
      <c r="D118" s="27">
        <v>19</v>
      </c>
      <c r="E118" s="27">
        <v>24</v>
      </c>
      <c r="F118" s="27">
        <v>29</v>
      </c>
      <c r="G118" s="43">
        <v>29</v>
      </c>
      <c r="H118" s="43">
        <v>28</v>
      </c>
      <c r="I118" s="43">
        <v>28</v>
      </c>
      <c r="J118" s="43">
        <v>28</v>
      </c>
      <c r="K118" s="43"/>
      <c r="L118" s="43"/>
      <c r="M118" s="43"/>
      <c r="N118" s="43"/>
      <c r="O118" s="43"/>
      <c r="P118" s="43"/>
      <c r="Q118" s="367"/>
      <c r="R118" s="51"/>
      <c r="S118" s="182" t="s">
        <v>162</v>
      </c>
      <c r="T118" s="36">
        <f t="shared" si="126"/>
        <v>3.5388945326161174</v>
      </c>
      <c r="U118" s="36">
        <f t="shared" si="127"/>
        <v>3.7757371133098703</v>
      </c>
      <c r="V118" s="36">
        <f t="shared" si="128"/>
        <v>4.5519548749540055</v>
      </c>
      <c r="W118" s="36">
        <f t="shared" si="129"/>
        <v>5.293178188455396</v>
      </c>
      <c r="X118" s="36">
        <f t="shared" si="130"/>
        <v>5.163762495414935</v>
      </c>
      <c r="Y118" s="36">
        <f t="shared" si="131"/>
        <v>4.810211391611334</v>
      </c>
      <c r="Z118" s="36">
        <f t="shared" si="132"/>
        <v>4.702128552835972</v>
      </c>
      <c r="AA118" s="36">
        <f t="shared" si="111"/>
        <v>4.671431526824027</v>
      </c>
      <c r="AB118" s="36">
        <f t="shared" si="112"/>
      </c>
      <c r="AC118" s="36">
        <f t="shared" si="125"/>
        <v>0</v>
      </c>
      <c r="AD118" s="36"/>
      <c r="AE118" s="36"/>
      <c r="AF118" s="36"/>
      <c r="AG118" s="334"/>
      <c r="AH118" s="334"/>
      <c r="AI118" s="73"/>
      <c r="AJ118" s="74" t="s">
        <v>78</v>
      </c>
      <c r="AK118" s="76">
        <v>480376</v>
      </c>
      <c r="AL118" s="40">
        <v>503213</v>
      </c>
      <c r="AM118" s="40">
        <v>527246</v>
      </c>
      <c r="AN118" s="40">
        <v>547875</v>
      </c>
      <c r="AO118" s="41">
        <v>561606</v>
      </c>
      <c r="AP118" s="42">
        <v>582095</v>
      </c>
      <c r="AQ118" s="221">
        <v>595475</v>
      </c>
      <c r="AR118" s="205">
        <v>599388</v>
      </c>
      <c r="AS118" s="214"/>
      <c r="AT118" s="205"/>
      <c r="AU118" s="205"/>
      <c r="AV118" s="205"/>
      <c r="AW118" s="205"/>
      <c r="AX118" s="373"/>
      <c r="AY118" s="205"/>
    </row>
    <row r="119" spans="1:51" s="18" customFormat="1" ht="20.25" customHeight="1">
      <c r="A119" s="51"/>
      <c r="B119" s="182" t="s">
        <v>163</v>
      </c>
      <c r="C119" s="49">
        <v>0</v>
      </c>
      <c r="D119" s="49">
        <v>0</v>
      </c>
      <c r="E119" s="49">
        <v>0</v>
      </c>
      <c r="F119" s="49">
        <v>0</v>
      </c>
      <c r="G119" s="50">
        <v>1</v>
      </c>
      <c r="H119" s="50">
        <v>1</v>
      </c>
      <c r="I119" s="50">
        <v>1</v>
      </c>
      <c r="J119" s="50">
        <v>1</v>
      </c>
      <c r="K119" s="50"/>
      <c r="L119" s="50"/>
      <c r="M119" s="50"/>
      <c r="N119" s="50"/>
      <c r="O119" s="50"/>
      <c r="P119" s="50"/>
      <c r="Q119" s="366"/>
      <c r="R119" s="51"/>
      <c r="S119" s="182" t="s">
        <v>163</v>
      </c>
      <c r="T119" s="36">
        <f t="shared" si="126"/>
        <v>0</v>
      </c>
      <c r="U119" s="36">
        <f t="shared" si="127"/>
        <v>0</v>
      </c>
      <c r="V119" s="36">
        <f t="shared" si="128"/>
        <v>0</v>
      </c>
      <c r="W119" s="36">
        <f t="shared" si="129"/>
        <v>0</v>
      </c>
      <c r="X119" s="36">
        <f t="shared" si="130"/>
        <v>4.147140546593124</v>
      </c>
      <c r="Y119" s="36">
        <f t="shared" si="131"/>
        <v>4.211058238935444</v>
      </c>
      <c r="Z119" s="36">
        <f t="shared" si="132"/>
        <v>4.340466166066236</v>
      </c>
      <c r="AA119" s="36">
        <f t="shared" si="111"/>
        <v>4.377325454147516</v>
      </c>
      <c r="AB119" s="36">
        <f t="shared" si="112"/>
      </c>
      <c r="AC119" s="36">
        <f t="shared" si="125"/>
        <v>0</v>
      </c>
      <c r="AD119" s="36"/>
      <c r="AE119" s="36"/>
      <c r="AF119" s="36"/>
      <c r="AG119" s="334"/>
      <c r="AH119" s="334"/>
      <c r="AI119" s="51"/>
      <c r="AJ119" s="34" t="s">
        <v>71</v>
      </c>
      <c r="AK119" s="41">
        <v>26451</v>
      </c>
      <c r="AL119" s="40">
        <v>25126</v>
      </c>
      <c r="AM119" s="40">
        <v>25008</v>
      </c>
      <c r="AN119" s="40">
        <v>24519</v>
      </c>
      <c r="AO119" s="41">
        <v>24113</v>
      </c>
      <c r="AP119" s="42">
        <v>23747</v>
      </c>
      <c r="AQ119" s="221">
        <v>23039</v>
      </c>
      <c r="AR119" s="205">
        <v>22845</v>
      </c>
      <c r="AS119" s="205"/>
      <c r="AT119" s="205"/>
      <c r="AU119" s="205"/>
      <c r="AV119" s="205"/>
      <c r="AW119" s="205"/>
      <c r="AX119" s="373"/>
      <c r="AY119" s="205"/>
    </row>
    <row r="120" spans="1:51" s="18" customFormat="1" ht="20.25" customHeight="1">
      <c r="A120" s="51"/>
      <c r="B120" s="182" t="s">
        <v>164</v>
      </c>
      <c r="C120" s="27">
        <v>2</v>
      </c>
      <c r="D120" s="27">
        <v>2</v>
      </c>
      <c r="E120" s="27">
        <v>2</v>
      </c>
      <c r="F120" s="27">
        <v>5</v>
      </c>
      <c r="G120" s="43">
        <v>5</v>
      </c>
      <c r="H120" s="43">
        <v>5</v>
      </c>
      <c r="I120" s="43">
        <v>5</v>
      </c>
      <c r="J120" s="43">
        <v>5</v>
      </c>
      <c r="K120" s="43"/>
      <c r="L120" s="43"/>
      <c r="M120" s="43"/>
      <c r="N120" s="43"/>
      <c r="O120" s="43"/>
      <c r="P120" s="43"/>
      <c r="Q120" s="367"/>
      <c r="R120" s="51"/>
      <c r="S120" s="182" t="s">
        <v>164</v>
      </c>
      <c r="T120" s="36">
        <f t="shared" si="126"/>
        <v>2.977076510866329</v>
      </c>
      <c r="U120" s="36">
        <f t="shared" si="127"/>
        <v>2.759686499613644</v>
      </c>
      <c r="V120" s="36">
        <f t="shared" si="128"/>
        <v>2.5897342932615115</v>
      </c>
      <c r="W120" s="36">
        <f t="shared" si="129"/>
        <v>6.160898012494301</v>
      </c>
      <c r="X120" s="36">
        <f t="shared" si="130"/>
        <v>5.965875193890944</v>
      </c>
      <c r="Y120" s="36">
        <f t="shared" si="131"/>
        <v>5.888934691714269</v>
      </c>
      <c r="Z120" s="36">
        <f t="shared" si="132"/>
        <v>5.807066037954984</v>
      </c>
      <c r="AA120" s="36">
        <f t="shared" si="111"/>
        <v>5.782887279961139</v>
      </c>
      <c r="AB120" s="36">
        <f t="shared" si="112"/>
      </c>
      <c r="AC120" s="36">
        <f t="shared" si="125"/>
        <v>0</v>
      </c>
      <c r="AD120" s="36"/>
      <c r="AE120" s="36"/>
      <c r="AF120" s="36"/>
      <c r="AG120" s="334"/>
      <c r="AH120" s="334"/>
      <c r="AI120" s="51"/>
      <c r="AJ120" s="34" t="s">
        <v>79</v>
      </c>
      <c r="AK120" s="41">
        <v>67180</v>
      </c>
      <c r="AL120" s="40">
        <v>72472</v>
      </c>
      <c r="AM120" s="40">
        <v>77228</v>
      </c>
      <c r="AN120" s="40">
        <v>81157</v>
      </c>
      <c r="AO120" s="41">
        <v>83810</v>
      </c>
      <c r="AP120" s="42">
        <v>84905</v>
      </c>
      <c r="AQ120" s="221">
        <v>86102</v>
      </c>
      <c r="AR120" s="205">
        <v>86462</v>
      </c>
      <c r="AS120" s="205"/>
      <c r="AT120" s="205"/>
      <c r="AU120" s="205"/>
      <c r="AV120" s="205"/>
      <c r="AW120" s="205"/>
      <c r="AX120" s="373"/>
      <c r="AY120" s="205"/>
    </row>
    <row r="121" spans="1:51" s="18" customFormat="1" ht="20.25" customHeight="1">
      <c r="A121" s="51"/>
      <c r="B121" s="182" t="s">
        <v>165</v>
      </c>
      <c r="C121" s="49">
        <v>0</v>
      </c>
      <c r="D121" s="49">
        <v>0</v>
      </c>
      <c r="E121" s="49">
        <v>0</v>
      </c>
      <c r="F121" s="49">
        <v>0</v>
      </c>
      <c r="G121" s="50">
        <v>0</v>
      </c>
      <c r="H121" s="50">
        <v>0</v>
      </c>
      <c r="I121" s="50">
        <v>0</v>
      </c>
      <c r="J121" s="50">
        <v>0</v>
      </c>
      <c r="K121" s="50"/>
      <c r="L121" s="50"/>
      <c r="M121" s="50"/>
      <c r="N121" s="50"/>
      <c r="O121" s="50"/>
      <c r="P121" s="50"/>
      <c r="Q121" s="366"/>
      <c r="R121" s="51"/>
      <c r="S121" s="182" t="s">
        <v>165</v>
      </c>
      <c r="T121" s="36">
        <f t="shared" si="126"/>
        <v>0</v>
      </c>
      <c r="U121" s="36">
        <f t="shared" si="127"/>
        <v>0</v>
      </c>
      <c r="V121" s="36">
        <f t="shared" si="128"/>
        <v>0</v>
      </c>
      <c r="W121" s="36">
        <f t="shared" si="129"/>
        <v>0</v>
      </c>
      <c r="X121" s="36">
        <f t="shared" si="130"/>
        <v>0</v>
      </c>
      <c r="Y121" s="36">
        <f t="shared" si="131"/>
        <v>0</v>
      </c>
      <c r="Z121" s="36">
        <f t="shared" si="132"/>
        <v>0</v>
      </c>
      <c r="AA121" s="36">
        <f t="shared" si="111"/>
        <v>0</v>
      </c>
      <c r="AB121" s="36">
        <f t="shared" si="112"/>
      </c>
      <c r="AC121" s="36">
        <f t="shared" si="125"/>
        <v>0</v>
      </c>
      <c r="AD121" s="36"/>
      <c r="AE121" s="36"/>
      <c r="AF121" s="36"/>
      <c r="AG121" s="334"/>
      <c r="AH121" s="334"/>
      <c r="AI121" s="51"/>
      <c r="AJ121" s="34" t="s">
        <v>72</v>
      </c>
      <c r="AK121" s="41">
        <v>9170</v>
      </c>
      <c r="AL121" s="40">
        <v>8437</v>
      </c>
      <c r="AM121" s="40">
        <v>7877</v>
      </c>
      <c r="AN121" s="40">
        <v>7372</v>
      </c>
      <c r="AO121" s="41">
        <v>6897</v>
      </c>
      <c r="AP121" s="42">
        <v>6414</v>
      </c>
      <c r="AQ121" s="221">
        <v>6141</v>
      </c>
      <c r="AR121" s="205">
        <v>6047</v>
      </c>
      <c r="AS121" s="205"/>
      <c r="AT121" s="205"/>
      <c r="AU121" s="205"/>
      <c r="AV121" s="205"/>
      <c r="AW121" s="205"/>
      <c r="AX121" s="373"/>
      <c r="AY121" s="205"/>
    </row>
    <row r="122" spans="1:51" s="18" customFormat="1" ht="20.25" customHeight="1">
      <c r="A122" s="51"/>
      <c r="B122" s="182" t="s">
        <v>166</v>
      </c>
      <c r="C122" s="49">
        <v>0</v>
      </c>
      <c r="D122" s="49">
        <v>0</v>
      </c>
      <c r="E122" s="49">
        <v>0</v>
      </c>
      <c r="F122" s="49">
        <v>0</v>
      </c>
      <c r="G122" s="50">
        <v>0</v>
      </c>
      <c r="H122" s="50">
        <v>0</v>
      </c>
      <c r="I122" s="50">
        <v>0</v>
      </c>
      <c r="J122" s="50">
        <v>0</v>
      </c>
      <c r="K122" s="50"/>
      <c r="L122" s="50"/>
      <c r="M122" s="50"/>
      <c r="N122" s="50"/>
      <c r="O122" s="50"/>
      <c r="P122" s="50"/>
      <c r="Q122" s="366"/>
      <c r="R122" s="51"/>
      <c r="S122" s="182" t="s">
        <v>166</v>
      </c>
      <c r="T122" s="36">
        <f t="shared" si="126"/>
        <v>0</v>
      </c>
      <c r="U122" s="36">
        <f t="shared" si="127"/>
        <v>0</v>
      </c>
      <c r="V122" s="36">
        <f t="shared" si="128"/>
        <v>0</v>
      </c>
      <c r="W122" s="36">
        <f t="shared" si="129"/>
        <v>0</v>
      </c>
      <c r="X122" s="36">
        <f t="shared" si="130"/>
        <v>0</v>
      </c>
      <c r="Y122" s="36">
        <f t="shared" si="131"/>
        <v>0</v>
      </c>
      <c r="Z122" s="36">
        <f t="shared" si="132"/>
        <v>0</v>
      </c>
      <c r="AA122" s="36">
        <f t="shared" si="111"/>
        <v>0</v>
      </c>
      <c r="AB122" s="36">
        <f t="shared" si="112"/>
      </c>
      <c r="AC122" s="36">
        <f t="shared" si="125"/>
        <v>0</v>
      </c>
      <c r="AD122" s="36"/>
      <c r="AE122" s="36"/>
      <c r="AF122" s="36"/>
      <c r="AG122" s="334"/>
      <c r="AH122" s="334"/>
      <c r="AI122" s="51"/>
      <c r="AJ122" s="34" t="s">
        <v>74</v>
      </c>
      <c r="AK122" s="41">
        <v>2362</v>
      </c>
      <c r="AL122" s="40">
        <v>2082</v>
      </c>
      <c r="AM122" s="40">
        <v>1830</v>
      </c>
      <c r="AN122" s="40">
        <v>1619</v>
      </c>
      <c r="AO122" s="41">
        <v>1410</v>
      </c>
      <c r="AP122" s="42">
        <v>1236</v>
      </c>
      <c r="AQ122" s="221">
        <v>1188</v>
      </c>
      <c r="AR122" s="205">
        <v>1157</v>
      </c>
      <c r="AS122" s="205"/>
      <c r="AT122" s="205"/>
      <c r="AU122" s="205"/>
      <c r="AV122" s="205"/>
      <c r="AW122" s="205"/>
      <c r="AX122" s="373"/>
      <c r="AY122" s="205"/>
    </row>
    <row r="123" spans="1:51" s="18" customFormat="1" ht="20.25" customHeight="1">
      <c r="A123" s="51"/>
      <c r="B123" s="182" t="s">
        <v>167</v>
      </c>
      <c r="C123" s="27">
        <v>1</v>
      </c>
      <c r="D123" s="27">
        <v>1</v>
      </c>
      <c r="E123" s="27">
        <v>1</v>
      </c>
      <c r="F123" s="27">
        <v>1</v>
      </c>
      <c r="G123" s="43">
        <v>1</v>
      </c>
      <c r="H123" s="43">
        <v>1</v>
      </c>
      <c r="I123" s="43">
        <v>1</v>
      </c>
      <c r="J123" s="43">
        <v>1</v>
      </c>
      <c r="K123" s="43"/>
      <c r="L123" s="43"/>
      <c r="M123" s="43"/>
      <c r="N123" s="43"/>
      <c r="O123" s="43"/>
      <c r="P123" s="43"/>
      <c r="Q123" s="367"/>
      <c r="R123" s="51"/>
      <c r="S123" s="182" t="s">
        <v>167</v>
      </c>
      <c r="T123" s="36">
        <f t="shared" si="126"/>
        <v>9.383503800319039</v>
      </c>
      <c r="U123" s="36">
        <f t="shared" si="127"/>
        <v>10.278548668927948</v>
      </c>
      <c r="V123" s="36">
        <f t="shared" si="128"/>
        <v>11.903344839900013</v>
      </c>
      <c r="W123" s="36">
        <f t="shared" si="129"/>
        <v>13.433637829124129</v>
      </c>
      <c r="X123" s="36">
        <f t="shared" si="130"/>
        <v>14.755791648221928</v>
      </c>
      <c r="Y123" s="36">
        <f t="shared" si="131"/>
        <v>16.644474034620508</v>
      </c>
      <c r="Z123" s="36">
        <f t="shared" si="132"/>
        <v>17.77777777777778</v>
      </c>
      <c r="AA123" s="36">
        <f t="shared" si="111"/>
        <v>18.148820326678763</v>
      </c>
      <c r="AB123" s="36">
        <f t="shared" si="112"/>
      </c>
      <c r="AC123" s="36">
        <f t="shared" si="125"/>
        <v>0</v>
      </c>
      <c r="AD123" s="36"/>
      <c r="AE123" s="36"/>
      <c r="AF123" s="36"/>
      <c r="AG123" s="334"/>
      <c r="AH123" s="334"/>
      <c r="AI123" s="51"/>
      <c r="AJ123" s="34" t="s">
        <v>75</v>
      </c>
      <c r="AK123" s="41">
        <v>10657</v>
      </c>
      <c r="AL123" s="40">
        <v>9729</v>
      </c>
      <c r="AM123" s="40">
        <v>8401</v>
      </c>
      <c r="AN123" s="40">
        <v>7444</v>
      </c>
      <c r="AO123" s="41">
        <v>6777</v>
      </c>
      <c r="AP123" s="42">
        <v>6008</v>
      </c>
      <c r="AQ123" s="221">
        <v>5625</v>
      </c>
      <c r="AR123" s="205">
        <v>5510</v>
      </c>
      <c r="AS123" s="205"/>
      <c r="AT123" s="205"/>
      <c r="AU123" s="205"/>
      <c r="AV123" s="205"/>
      <c r="AW123" s="205"/>
      <c r="AX123" s="373"/>
      <c r="AY123" s="205"/>
    </row>
    <row r="124" spans="1:51" s="18" customFormat="1" ht="20.25" customHeight="1">
      <c r="A124" s="51"/>
      <c r="B124" s="182" t="s">
        <v>168</v>
      </c>
      <c r="C124" s="49">
        <v>0</v>
      </c>
      <c r="D124" s="49">
        <v>0</v>
      </c>
      <c r="E124" s="49">
        <v>0</v>
      </c>
      <c r="F124" s="49">
        <v>0</v>
      </c>
      <c r="G124" s="49">
        <v>0</v>
      </c>
      <c r="H124" s="50">
        <v>0</v>
      </c>
      <c r="I124" s="50">
        <v>0</v>
      </c>
      <c r="J124" s="50">
        <v>0</v>
      </c>
      <c r="K124" s="50"/>
      <c r="L124" s="50"/>
      <c r="M124" s="50"/>
      <c r="N124" s="50"/>
      <c r="O124" s="50"/>
      <c r="P124" s="50"/>
      <c r="Q124" s="366"/>
      <c r="R124" s="51"/>
      <c r="S124" s="182" t="s">
        <v>168</v>
      </c>
      <c r="T124" s="36">
        <f t="shared" si="126"/>
        <v>0</v>
      </c>
      <c r="U124" s="36">
        <f t="shared" si="127"/>
        <v>0</v>
      </c>
      <c r="V124" s="36">
        <f t="shared" si="128"/>
        <v>0</v>
      </c>
      <c r="W124" s="36">
        <f t="shared" si="129"/>
        <v>0</v>
      </c>
      <c r="X124" s="36">
        <f t="shared" si="130"/>
        <v>0</v>
      </c>
      <c r="Y124" s="36">
        <f t="shared" si="131"/>
        <v>0</v>
      </c>
      <c r="Z124" s="36">
        <f t="shared" si="132"/>
        <v>0</v>
      </c>
      <c r="AA124" s="36">
        <f t="shared" si="111"/>
        <v>0</v>
      </c>
      <c r="AB124" s="36">
        <f t="shared" si="112"/>
      </c>
      <c r="AC124" s="36">
        <f t="shared" si="125"/>
        <v>0</v>
      </c>
      <c r="AD124" s="36"/>
      <c r="AE124" s="36"/>
      <c r="AF124" s="36"/>
      <c r="AG124" s="334"/>
      <c r="AH124" s="334"/>
      <c r="AI124" s="51"/>
      <c r="AJ124" s="34" t="s">
        <v>76</v>
      </c>
      <c r="AK124" s="41">
        <v>6422</v>
      </c>
      <c r="AL124" s="40">
        <v>5803</v>
      </c>
      <c r="AM124" s="40">
        <v>5228</v>
      </c>
      <c r="AN124" s="40">
        <v>4608</v>
      </c>
      <c r="AO124" s="41">
        <v>4112</v>
      </c>
      <c r="AP124" s="42">
        <v>3723</v>
      </c>
      <c r="AQ124" s="221">
        <v>3427</v>
      </c>
      <c r="AR124" s="205">
        <v>3305</v>
      </c>
      <c r="AS124" s="205"/>
      <c r="AT124" s="205"/>
      <c r="AU124" s="205"/>
      <c r="AV124" s="205"/>
      <c r="AW124" s="205"/>
      <c r="AX124" s="373"/>
      <c r="AY124" s="205"/>
    </row>
    <row r="125" spans="1:51" s="18" customFormat="1" ht="20.25" customHeight="1">
      <c r="A125" s="51"/>
      <c r="B125" s="182" t="s">
        <v>169</v>
      </c>
      <c r="C125" s="49">
        <v>0</v>
      </c>
      <c r="D125" s="49">
        <v>0</v>
      </c>
      <c r="E125" s="49">
        <v>0</v>
      </c>
      <c r="F125" s="49">
        <v>0</v>
      </c>
      <c r="G125" s="49">
        <v>0</v>
      </c>
      <c r="H125" s="50">
        <v>0</v>
      </c>
      <c r="I125" s="50">
        <v>0</v>
      </c>
      <c r="J125" s="50">
        <v>0</v>
      </c>
      <c r="K125" s="50"/>
      <c r="L125" s="50"/>
      <c r="M125" s="50"/>
      <c r="N125" s="50"/>
      <c r="O125" s="50"/>
      <c r="P125" s="50"/>
      <c r="Q125" s="366"/>
      <c r="R125" s="51"/>
      <c r="S125" s="182" t="s">
        <v>169</v>
      </c>
      <c r="T125" s="36">
        <f t="shared" si="126"/>
        <v>0</v>
      </c>
      <c r="U125" s="36">
        <f t="shared" si="127"/>
        <v>0</v>
      </c>
      <c r="V125" s="36">
        <f t="shared" si="128"/>
        <v>0</v>
      </c>
      <c r="W125" s="36">
        <f t="shared" si="129"/>
        <v>0</v>
      </c>
      <c r="X125" s="36">
        <f t="shared" si="130"/>
        <v>0</v>
      </c>
      <c r="Y125" s="36">
        <f t="shared" si="131"/>
        <v>0</v>
      </c>
      <c r="Z125" s="36">
        <f t="shared" si="132"/>
        <v>0</v>
      </c>
      <c r="AA125" s="36">
        <f t="shared" si="111"/>
        <v>0</v>
      </c>
      <c r="AB125" s="36">
        <f t="shared" si="112"/>
      </c>
      <c r="AC125" s="36">
        <f t="shared" si="125"/>
        <v>0</v>
      </c>
      <c r="AD125" s="36"/>
      <c r="AE125" s="36"/>
      <c r="AF125" s="36"/>
      <c r="AG125" s="334"/>
      <c r="AH125" s="334"/>
      <c r="AI125" s="51"/>
      <c r="AJ125" s="34" t="s">
        <v>81</v>
      </c>
      <c r="AK125" s="41">
        <v>10969</v>
      </c>
      <c r="AL125" s="40">
        <v>11151</v>
      </c>
      <c r="AM125" s="40">
        <v>11192</v>
      </c>
      <c r="AN125" s="40">
        <v>11492</v>
      </c>
      <c r="AO125" s="41">
        <v>11677</v>
      </c>
      <c r="AP125" s="42">
        <v>11787</v>
      </c>
      <c r="AQ125" s="221">
        <v>11798</v>
      </c>
      <c r="AR125" s="205">
        <v>11868</v>
      </c>
      <c r="AS125" s="205"/>
      <c r="AT125" s="205"/>
      <c r="AU125" s="205"/>
      <c r="AV125" s="205"/>
      <c r="AW125" s="205"/>
      <c r="AX125" s="373"/>
      <c r="AY125" s="205"/>
    </row>
    <row r="126" spans="1:51" s="18" customFormat="1" ht="20.25" customHeight="1">
      <c r="A126" s="51"/>
      <c r="B126" s="182" t="s">
        <v>170</v>
      </c>
      <c r="C126" s="49">
        <v>0</v>
      </c>
      <c r="D126" s="49">
        <v>0</v>
      </c>
      <c r="E126" s="49">
        <v>0</v>
      </c>
      <c r="F126" s="49">
        <v>0</v>
      </c>
      <c r="G126" s="49">
        <v>0</v>
      </c>
      <c r="H126" s="50">
        <v>0</v>
      </c>
      <c r="I126" s="50">
        <v>0</v>
      </c>
      <c r="J126" s="50">
        <v>0</v>
      </c>
      <c r="K126" s="50"/>
      <c r="L126" s="50"/>
      <c r="M126" s="50"/>
      <c r="N126" s="50"/>
      <c r="O126" s="50"/>
      <c r="P126" s="50"/>
      <c r="Q126" s="366"/>
      <c r="R126" s="51"/>
      <c r="S126" s="182" t="s">
        <v>170</v>
      </c>
      <c r="T126" s="36">
        <f t="shared" si="126"/>
        <v>0</v>
      </c>
      <c r="U126" s="36">
        <f t="shared" si="127"/>
        <v>0</v>
      </c>
      <c r="V126" s="36">
        <f t="shared" si="128"/>
        <v>0</v>
      </c>
      <c r="W126" s="36">
        <f t="shared" si="129"/>
        <v>0</v>
      </c>
      <c r="X126" s="36">
        <f t="shared" si="130"/>
        <v>0</v>
      </c>
      <c r="Y126" s="36">
        <f t="shared" si="131"/>
        <v>0</v>
      </c>
      <c r="Z126" s="36">
        <f t="shared" si="132"/>
        <v>0</v>
      </c>
      <c r="AA126" s="36">
        <f t="shared" si="111"/>
        <v>0</v>
      </c>
      <c r="AB126" s="36">
        <f t="shared" si="112"/>
      </c>
      <c r="AC126" s="36">
        <f t="shared" si="125"/>
        <v>0</v>
      </c>
      <c r="AD126" s="36"/>
      <c r="AE126" s="36"/>
      <c r="AF126" s="36"/>
      <c r="AG126" s="334"/>
      <c r="AH126" s="334"/>
      <c r="AI126" s="51"/>
      <c r="AJ126" s="34" t="s">
        <v>83</v>
      </c>
      <c r="AK126" s="41">
        <v>13075</v>
      </c>
      <c r="AL126" s="40">
        <v>13621</v>
      </c>
      <c r="AM126" s="40">
        <v>14004</v>
      </c>
      <c r="AN126" s="40">
        <v>13841</v>
      </c>
      <c r="AO126" s="41">
        <v>13956</v>
      </c>
      <c r="AP126" s="42">
        <v>13889</v>
      </c>
      <c r="AQ126" s="221">
        <v>13622</v>
      </c>
      <c r="AR126" s="205">
        <v>13666</v>
      </c>
      <c r="AS126" s="205"/>
      <c r="AT126" s="205"/>
      <c r="AU126" s="205"/>
      <c r="AV126" s="205"/>
      <c r="AW126" s="205"/>
      <c r="AX126" s="373"/>
      <c r="AY126" s="205"/>
    </row>
    <row r="127" spans="1:51" s="18" customFormat="1" ht="20.25" customHeight="1">
      <c r="A127" s="51"/>
      <c r="B127" s="182" t="s">
        <v>171</v>
      </c>
      <c r="C127" s="27">
        <v>1</v>
      </c>
      <c r="D127" s="27">
        <v>1</v>
      </c>
      <c r="E127" s="27">
        <v>1</v>
      </c>
      <c r="F127" s="27">
        <v>1</v>
      </c>
      <c r="G127" s="43">
        <v>1</v>
      </c>
      <c r="H127" s="43">
        <v>1</v>
      </c>
      <c r="I127" s="43">
        <v>1</v>
      </c>
      <c r="J127" s="43">
        <v>1</v>
      </c>
      <c r="K127" s="43"/>
      <c r="L127" s="43"/>
      <c r="M127" s="43"/>
      <c r="N127" s="43"/>
      <c r="O127" s="43"/>
      <c r="P127" s="43"/>
      <c r="Q127" s="367"/>
      <c r="R127" s="51"/>
      <c r="S127" s="182" t="s">
        <v>171</v>
      </c>
      <c r="T127" s="36">
        <f t="shared" si="126"/>
        <v>6.454944487477407</v>
      </c>
      <c r="U127" s="36">
        <f t="shared" si="127"/>
        <v>5.968723886832994</v>
      </c>
      <c r="V127" s="36">
        <f t="shared" si="128"/>
        <v>5.351313747525017</v>
      </c>
      <c r="W127" s="36">
        <f t="shared" si="129"/>
        <v>5.01002004008016</v>
      </c>
      <c r="X127" s="36">
        <f t="shared" si="130"/>
        <v>4.919323101141282</v>
      </c>
      <c r="Y127" s="36">
        <f t="shared" si="131"/>
        <v>4.699027301348621</v>
      </c>
      <c r="Z127" s="36">
        <f t="shared" si="132"/>
        <v>4.619577770591768</v>
      </c>
      <c r="AA127" s="36">
        <f t="shared" si="111"/>
        <v>4.561211457763181</v>
      </c>
      <c r="AB127" s="36">
        <f t="shared" si="112"/>
      </c>
      <c r="AC127" s="36">
        <f t="shared" si="125"/>
        <v>0</v>
      </c>
      <c r="AD127" s="36"/>
      <c r="AE127" s="36"/>
      <c r="AF127" s="36"/>
      <c r="AG127" s="334"/>
      <c r="AH127" s="334"/>
      <c r="AI127" s="51"/>
      <c r="AJ127" s="34" t="s">
        <v>84</v>
      </c>
      <c r="AK127" s="41">
        <v>15492</v>
      </c>
      <c r="AL127" s="40">
        <v>16754</v>
      </c>
      <c r="AM127" s="40">
        <v>18687</v>
      </c>
      <c r="AN127" s="40">
        <v>19960</v>
      </c>
      <c r="AO127" s="41">
        <v>20328</v>
      </c>
      <c r="AP127" s="42">
        <v>21281</v>
      </c>
      <c r="AQ127" s="221">
        <v>21647</v>
      </c>
      <c r="AR127" s="205">
        <v>21924</v>
      </c>
      <c r="AS127" s="205"/>
      <c r="AT127" s="205"/>
      <c r="AU127" s="205"/>
      <c r="AV127" s="205"/>
      <c r="AW127" s="205"/>
      <c r="AX127" s="373"/>
      <c r="AY127" s="205"/>
    </row>
    <row r="128" spans="1:51" s="18" customFormat="1" ht="20.25" customHeight="1">
      <c r="A128" s="51"/>
      <c r="B128" s="182" t="s">
        <v>172</v>
      </c>
      <c r="C128" s="27">
        <v>1</v>
      </c>
      <c r="D128" s="27">
        <v>1</v>
      </c>
      <c r="E128" s="27">
        <v>1</v>
      </c>
      <c r="F128" s="27">
        <v>1</v>
      </c>
      <c r="G128" s="43">
        <v>1</v>
      </c>
      <c r="H128" s="43">
        <v>1</v>
      </c>
      <c r="I128" s="43">
        <v>1</v>
      </c>
      <c r="J128" s="43">
        <v>1</v>
      </c>
      <c r="K128" s="43"/>
      <c r="L128" s="43"/>
      <c r="M128" s="43"/>
      <c r="N128" s="43"/>
      <c r="O128" s="43"/>
      <c r="P128" s="43"/>
      <c r="Q128" s="367"/>
      <c r="R128" s="51"/>
      <c r="S128" s="182" t="s">
        <v>172</v>
      </c>
      <c r="T128" s="36">
        <f t="shared" si="126"/>
        <v>7.095721280068119</v>
      </c>
      <c r="U128" s="36">
        <f t="shared" si="127"/>
        <v>6.920415224913495</v>
      </c>
      <c r="V128" s="36">
        <f t="shared" si="128"/>
        <v>6.616819956328988</v>
      </c>
      <c r="W128" s="36">
        <f t="shared" si="129"/>
        <v>6.615944426066822</v>
      </c>
      <c r="X128" s="36">
        <f t="shared" si="130"/>
        <v>6.460783046905284</v>
      </c>
      <c r="Y128" s="36">
        <f t="shared" si="131"/>
        <v>6.6212010858769785</v>
      </c>
      <c r="Z128" s="36">
        <f t="shared" si="132"/>
        <v>6.7663576696664185</v>
      </c>
      <c r="AA128" s="36">
        <f t="shared" si="111"/>
        <v>6.858240175570948</v>
      </c>
      <c r="AB128" s="36">
        <f t="shared" si="112"/>
      </c>
      <c r="AC128" s="36">
        <f t="shared" si="125"/>
        <v>0</v>
      </c>
      <c r="AD128" s="36"/>
      <c r="AE128" s="36"/>
      <c r="AF128" s="36"/>
      <c r="AG128" s="334"/>
      <c r="AH128" s="334"/>
      <c r="AI128" s="51"/>
      <c r="AJ128" s="34" t="s">
        <v>85</v>
      </c>
      <c r="AK128" s="41">
        <v>14093</v>
      </c>
      <c r="AL128" s="40">
        <v>14450</v>
      </c>
      <c r="AM128" s="40">
        <v>15113</v>
      </c>
      <c r="AN128" s="40">
        <v>15115</v>
      </c>
      <c r="AO128" s="41">
        <v>15478</v>
      </c>
      <c r="AP128" s="42">
        <v>15103</v>
      </c>
      <c r="AQ128" s="221">
        <v>14779</v>
      </c>
      <c r="AR128" s="205">
        <v>14581</v>
      </c>
      <c r="AS128" s="205"/>
      <c r="AT128" s="205"/>
      <c r="AU128" s="205"/>
      <c r="AV128" s="205"/>
      <c r="AW128" s="205"/>
      <c r="AX128" s="373"/>
      <c r="AY128" s="205"/>
    </row>
    <row r="129" spans="1:51" s="18" customFormat="1" ht="20.25" customHeight="1">
      <c r="A129" s="61"/>
      <c r="B129" s="196" t="s">
        <v>173</v>
      </c>
      <c r="C129" s="63">
        <v>0</v>
      </c>
      <c r="D129" s="69">
        <v>1</v>
      </c>
      <c r="E129" s="69">
        <v>1</v>
      </c>
      <c r="F129" s="69">
        <v>1</v>
      </c>
      <c r="G129" s="70">
        <v>1</v>
      </c>
      <c r="H129" s="70">
        <v>1</v>
      </c>
      <c r="I129" s="70">
        <v>1</v>
      </c>
      <c r="J129" s="70">
        <v>1</v>
      </c>
      <c r="K129" s="70"/>
      <c r="L129" s="70"/>
      <c r="M129" s="70"/>
      <c r="N129" s="70"/>
      <c r="O129" s="70"/>
      <c r="P129" s="70"/>
      <c r="Q129" s="369"/>
      <c r="R129" s="61"/>
      <c r="S129" s="196" t="s">
        <v>173</v>
      </c>
      <c r="T129" s="64">
        <f t="shared" si="126"/>
        <v>0</v>
      </c>
      <c r="U129" s="64">
        <f t="shared" si="127"/>
        <v>6.194251734390486</v>
      </c>
      <c r="V129" s="64">
        <f t="shared" si="128"/>
        <v>6.065752759917506</v>
      </c>
      <c r="W129" s="64">
        <f t="shared" si="129"/>
        <v>6.058035984733749</v>
      </c>
      <c r="X129" s="64">
        <f t="shared" si="130"/>
        <v>5.999520038396928</v>
      </c>
      <c r="Y129" s="64">
        <f t="shared" si="131"/>
        <v>6.204243702692642</v>
      </c>
      <c r="Z129" s="64">
        <f t="shared" si="132"/>
        <v>6.227037798119435</v>
      </c>
      <c r="AA129" s="64">
        <f t="shared" si="111"/>
        <v>6.202704379109291</v>
      </c>
      <c r="AB129" s="64">
        <f t="shared" si="112"/>
      </c>
      <c r="AC129" s="64">
        <f t="shared" si="125"/>
        <v>0</v>
      </c>
      <c r="AD129" s="64"/>
      <c r="AE129" s="64"/>
      <c r="AF129" s="64"/>
      <c r="AG129" s="333"/>
      <c r="AH129" s="333"/>
      <c r="AI129" s="61"/>
      <c r="AJ129" s="62" t="s">
        <v>86</v>
      </c>
      <c r="AK129" s="72">
        <v>16014</v>
      </c>
      <c r="AL129" s="71">
        <v>16144</v>
      </c>
      <c r="AM129" s="71">
        <v>16486</v>
      </c>
      <c r="AN129" s="71">
        <v>16507</v>
      </c>
      <c r="AO129" s="72">
        <v>16668</v>
      </c>
      <c r="AP129" s="66">
        <v>16118</v>
      </c>
      <c r="AQ129" s="225">
        <v>16059</v>
      </c>
      <c r="AR129" s="23">
        <v>16122</v>
      </c>
      <c r="AS129" s="23"/>
      <c r="AT129" s="23"/>
      <c r="AU129" s="23"/>
      <c r="AV129" s="23"/>
      <c r="AW129" s="23"/>
      <c r="AX129" s="373"/>
      <c r="AY129" s="205"/>
    </row>
    <row r="130" spans="1:51" s="54" customFormat="1" ht="20.25" customHeight="1">
      <c r="A130" s="33"/>
      <c r="B130" s="256" t="s">
        <v>135</v>
      </c>
      <c r="C130" s="49">
        <v>0</v>
      </c>
      <c r="D130" s="49">
        <v>0</v>
      </c>
      <c r="E130" s="49">
        <v>0</v>
      </c>
      <c r="F130" s="49">
        <v>0</v>
      </c>
      <c r="G130" s="49">
        <v>0</v>
      </c>
      <c r="H130" s="50">
        <v>0</v>
      </c>
      <c r="I130" s="50">
        <v>0</v>
      </c>
      <c r="J130" s="50">
        <v>0</v>
      </c>
      <c r="K130" s="43">
        <f>6+K177</f>
        <v>6</v>
      </c>
      <c r="L130" s="43">
        <f>6+L177</f>
        <v>6</v>
      </c>
      <c r="M130" s="43">
        <v>6</v>
      </c>
      <c r="N130" s="43">
        <v>6</v>
      </c>
      <c r="O130" s="43">
        <v>6</v>
      </c>
      <c r="P130" s="43"/>
      <c r="Q130" s="367"/>
      <c r="R130" s="33"/>
      <c r="S130" s="256" t="s">
        <v>135</v>
      </c>
      <c r="T130" s="36"/>
      <c r="U130" s="36"/>
      <c r="V130" s="36"/>
      <c r="W130" s="36"/>
      <c r="X130" s="36"/>
      <c r="Y130" s="36"/>
      <c r="Z130" s="36"/>
      <c r="AA130" s="36">
        <f t="shared" si="111"/>
      </c>
      <c r="AB130" s="36">
        <f t="shared" si="112"/>
        <v>2.6079359490930902</v>
      </c>
      <c r="AC130" s="36">
        <f aca="true" t="shared" si="133" ref="AC130:AC138">IF(AT130="","",(L130/AT130*100000))</f>
        <v>2.4790212823977096</v>
      </c>
      <c r="AD130" s="36">
        <f aca="true" t="shared" si="134" ref="AD130:AD138">IF(AU130="","",(M130/AU130*100000))</f>
        <v>2.487005396801711</v>
      </c>
      <c r="AE130" s="36">
        <f aca="true" t="shared" si="135" ref="AE130:AE138">IF(AV130="","",(N130/AV130*100000))</f>
        <v>2.4934028715689736</v>
      </c>
      <c r="AF130" s="36">
        <f aca="true" t="shared" si="136" ref="AF130:AF138">IF(AW130="","",(O130/AW130*100000))</f>
        <v>2.4161398139572343</v>
      </c>
      <c r="AG130" s="335"/>
      <c r="AH130" s="335"/>
      <c r="AI130" s="59"/>
      <c r="AJ130" s="204" t="s">
        <v>135</v>
      </c>
      <c r="AK130" s="53"/>
      <c r="AL130" s="53"/>
      <c r="AM130" s="53"/>
      <c r="AN130" s="41"/>
      <c r="AO130" s="53"/>
      <c r="AP130" s="48"/>
      <c r="AQ130" s="223"/>
      <c r="AR130" s="47"/>
      <c r="AS130" s="217">
        <f>230067+AS177</f>
        <v>230067</v>
      </c>
      <c r="AT130" s="219">
        <v>242031</v>
      </c>
      <c r="AU130" s="219">
        <v>241254</v>
      </c>
      <c r="AV130" s="219">
        <v>240635</v>
      </c>
      <c r="AW130" s="219">
        <v>248330</v>
      </c>
      <c r="AX130" s="205"/>
      <c r="AY130" s="375"/>
    </row>
    <row r="131" spans="1:51" s="285" customFormat="1" ht="20.25" customHeight="1">
      <c r="A131" s="298"/>
      <c r="B131" s="295" t="s">
        <v>49</v>
      </c>
      <c r="C131" s="296">
        <v>0</v>
      </c>
      <c r="D131" s="296">
        <v>0</v>
      </c>
      <c r="E131" s="296">
        <v>0</v>
      </c>
      <c r="F131" s="296">
        <v>0</v>
      </c>
      <c r="G131" s="296">
        <v>0</v>
      </c>
      <c r="H131" s="297">
        <v>0</v>
      </c>
      <c r="I131" s="297">
        <v>0</v>
      </c>
      <c r="J131" s="297">
        <v>0</v>
      </c>
      <c r="K131" s="297">
        <v>0</v>
      </c>
      <c r="L131" s="297">
        <v>0</v>
      </c>
      <c r="M131" s="297">
        <v>0</v>
      </c>
      <c r="N131" s="297"/>
      <c r="O131" s="297"/>
      <c r="P131" s="297"/>
      <c r="Q131" s="370"/>
      <c r="R131" s="298"/>
      <c r="S131" s="295" t="s">
        <v>49</v>
      </c>
      <c r="T131" s="299">
        <f aca="true" t="shared" si="137" ref="T131:T138">C131/AK131*100000</f>
        <v>0</v>
      </c>
      <c r="U131" s="299">
        <f aca="true" t="shared" si="138" ref="U131:U138">D131/AL131*100000</f>
        <v>0</v>
      </c>
      <c r="V131" s="299">
        <f aca="true" t="shared" si="139" ref="V131:V138">E131/AM131*100000</f>
        <v>0</v>
      </c>
      <c r="W131" s="299">
        <f aca="true" t="shared" si="140" ref="W131:W138">F131/AN131*100000</f>
        <v>0</v>
      </c>
      <c r="X131" s="299">
        <f aca="true" t="shared" si="141" ref="X131:X138">G131/AO131*100000</f>
        <v>0</v>
      </c>
      <c r="Y131" s="299">
        <f aca="true" t="shared" si="142" ref="Y131:Y138">H131/AP131*100000</f>
        <v>0</v>
      </c>
      <c r="Z131" s="299">
        <f aca="true" t="shared" si="143" ref="Z131:Z138">I131/AQ131*100000</f>
        <v>0</v>
      </c>
      <c r="AA131" s="299">
        <f t="shared" si="111"/>
        <v>0</v>
      </c>
      <c r="AB131" s="299">
        <f t="shared" si="112"/>
        <v>0</v>
      </c>
      <c r="AC131" s="64">
        <f t="shared" si="133"/>
        <v>0</v>
      </c>
      <c r="AD131" s="64">
        <f t="shared" si="134"/>
        <v>0</v>
      </c>
      <c r="AE131" s="64">
        <f t="shared" si="135"/>
        <v>0</v>
      </c>
      <c r="AF131" s="64">
        <f t="shared" si="136"/>
      </c>
      <c r="AG131" s="333"/>
      <c r="AH131" s="333"/>
      <c r="AI131" s="298"/>
      <c r="AJ131" s="300" t="s">
        <v>49</v>
      </c>
      <c r="AK131" s="301">
        <v>12001</v>
      </c>
      <c r="AL131" s="301">
        <v>11709</v>
      </c>
      <c r="AM131" s="301">
        <v>11347</v>
      </c>
      <c r="AN131" s="301">
        <v>10893</v>
      </c>
      <c r="AO131" s="302">
        <v>10368</v>
      </c>
      <c r="AP131" s="303">
        <v>10013</v>
      </c>
      <c r="AQ131" s="304">
        <v>9831</v>
      </c>
      <c r="AR131" s="305">
        <v>9771</v>
      </c>
      <c r="AS131" s="306">
        <v>9600</v>
      </c>
      <c r="AT131" s="307">
        <v>9448</v>
      </c>
      <c r="AU131" s="307">
        <v>9265</v>
      </c>
      <c r="AV131" s="307">
        <v>9085</v>
      </c>
      <c r="AW131" s="307"/>
      <c r="AX131" s="374"/>
      <c r="AY131" s="376"/>
    </row>
    <row r="132" spans="1:51" s="18" customFormat="1" ht="20.25" customHeight="1">
      <c r="A132" s="51"/>
      <c r="B132" s="182" t="s">
        <v>46</v>
      </c>
      <c r="C132" s="43">
        <v>2</v>
      </c>
      <c r="D132" s="43">
        <v>2</v>
      </c>
      <c r="E132" s="43">
        <v>3</v>
      </c>
      <c r="F132" s="43">
        <v>4</v>
      </c>
      <c r="G132" s="28">
        <v>5</v>
      </c>
      <c r="H132" s="28">
        <v>5</v>
      </c>
      <c r="I132" s="28">
        <v>5</v>
      </c>
      <c r="J132" s="28">
        <v>5</v>
      </c>
      <c r="K132" s="28">
        <v>5</v>
      </c>
      <c r="L132" s="28">
        <v>5</v>
      </c>
      <c r="M132" s="28">
        <v>5</v>
      </c>
      <c r="N132" s="28">
        <v>5</v>
      </c>
      <c r="O132" s="28">
        <v>5</v>
      </c>
      <c r="P132" s="28"/>
      <c r="Q132" s="332"/>
      <c r="R132" s="51"/>
      <c r="S132" s="182" t="s">
        <v>46</v>
      </c>
      <c r="T132" s="36">
        <f t="shared" si="137"/>
        <v>2.213417738329755</v>
      </c>
      <c r="U132" s="36">
        <f t="shared" si="138"/>
        <v>1.9375151368370065</v>
      </c>
      <c r="V132" s="36">
        <f t="shared" si="139"/>
        <v>2.6789302138679285</v>
      </c>
      <c r="W132" s="36">
        <f t="shared" si="140"/>
        <v>3.3384801569085676</v>
      </c>
      <c r="X132" s="36">
        <f t="shared" si="141"/>
        <v>4.005704122670683</v>
      </c>
      <c r="Y132" s="36">
        <f t="shared" si="142"/>
        <v>3.8912322754369857</v>
      </c>
      <c r="Z132" s="36">
        <f t="shared" si="143"/>
        <v>3.8634800683063277</v>
      </c>
      <c r="AA132" s="36">
        <f t="shared" si="111"/>
        <v>3.855525739489837</v>
      </c>
      <c r="AB132" s="36">
        <f t="shared" si="112"/>
        <v>3.868531814805645</v>
      </c>
      <c r="AC132" s="36">
        <f t="shared" si="133"/>
        <v>3.8717370935643984</v>
      </c>
      <c r="AD132" s="36">
        <f t="shared" si="134"/>
        <v>3.8637786209401344</v>
      </c>
      <c r="AE132" s="36">
        <f t="shared" si="135"/>
        <v>3.8590370930645386</v>
      </c>
      <c r="AF132" s="36">
        <f t="shared" si="136"/>
        <v>3.5241297161665925</v>
      </c>
      <c r="AG132" s="335"/>
      <c r="AH132" s="335"/>
      <c r="AI132" s="60"/>
      <c r="AJ132" s="34" t="s">
        <v>46</v>
      </c>
      <c r="AK132" s="40">
        <v>90358</v>
      </c>
      <c r="AL132" s="40">
        <v>103225</v>
      </c>
      <c r="AM132" s="40">
        <v>111985</v>
      </c>
      <c r="AN132" s="40">
        <v>119815</v>
      </c>
      <c r="AO132" s="41">
        <v>124822</v>
      </c>
      <c r="AP132" s="48">
        <v>128494</v>
      </c>
      <c r="AQ132" s="221">
        <v>129417</v>
      </c>
      <c r="AR132" s="220">
        <v>129684</v>
      </c>
      <c r="AS132" s="216">
        <v>129248</v>
      </c>
      <c r="AT132" s="219">
        <v>129141</v>
      </c>
      <c r="AU132" s="219">
        <v>129407</v>
      </c>
      <c r="AV132" s="219">
        <v>129566</v>
      </c>
      <c r="AW132" s="219">
        <v>141879</v>
      </c>
      <c r="AX132" s="205"/>
      <c r="AY132" s="375"/>
    </row>
    <row r="133" spans="1:51" s="284" customFormat="1" ht="20.25" customHeight="1">
      <c r="A133" s="298"/>
      <c r="B133" s="295" t="s">
        <v>50</v>
      </c>
      <c r="C133" s="296">
        <v>0</v>
      </c>
      <c r="D133" s="296">
        <v>0</v>
      </c>
      <c r="E133" s="296">
        <v>0</v>
      </c>
      <c r="F133" s="296">
        <v>0</v>
      </c>
      <c r="G133" s="296">
        <v>0</v>
      </c>
      <c r="H133" s="297">
        <v>0</v>
      </c>
      <c r="I133" s="297">
        <v>0</v>
      </c>
      <c r="J133" s="297">
        <v>0</v>
      </c>
      <c r="K133" s="297">
        <v>0</v>
      </c>
      <c r="L133" s="297">
        <v>0</v>
      </c>
      <c r="M133" s="297">
        <v>0</v>
      </c>
      <c r="N133" s="297">
        <v>0</v>
      </c>
      <c r="O133" s="297"/>
      <c r="P133" s="297"/>
      <c r="Q133" s="370"/>
      <c r="R133" s="298"/>
      <c r="S133" s="295" t="s">
        <v>50</v>
      </c>
      <c r="T133" s="299">
        <f t="shared" si="137"/>
        <v>0</v>
      </c>
      <c r="U133" s="299">
        <f t="shared" si="138"/>
        <v>0</v>
      </c>
      <c r="V133" s="299">
        <f t="shared" si="139"/>
        <v>0</v>
      </c>
      <c r="W133" s="299">
        <f t="shared" si="140"/>
        <v>0</v>
      </c>
      <c r="X133" s="299">
        <f t="shared" si="141"/>
        <v>0</v>
      </c>
      <c r="Y133" s="299">
        <f t="shared" si="142"/>
        <v>0</v>
      </c>
      <c r="Z133" s="299">
        <f t="shared" si="143"/>
        <v>0</v>
      </c>
      <c r="AA133" s="299">
        <f t="shared" si="111"/>
        <v>0</v>
      </c>
      <c r="AB133" s="299">
        <f t="shared" si="112"/>
        <v>0</v>
      </c>
      <c r="AC133" s="64">
        <f t="shared" si="133"/>
        <v>0</v>
      </c>
      <c r="AD133" s="64">
        <f t="shared" si="134"/>
        <v>0</v>
      </c>
      <c r="AE133" s="64">
        <f t="shared" si="135"/>
        <v>0</v>
      </c>
      <c r="AF133" s="64">
        <f t="shared" si="136"/>
      </c>
      <c r="AG133" s="333"/>
      <c r="AH133" s="333"/>
      <c r="AI133" s="298"/>
      <c r="AJ133" s="300" t="s">
        <v>50</v>
      </c>
      <c r="AK133" s="301">
        <v>10748</v>
      </c>
      <c r="AL133" s="301">
        <v>11597</v>
      </c>
      <c r="AM133" s="301">
        <v>12732</v>
      </c>
      <c r="AN133" s="301">
        <v>13332</v>
      </c>
      <c r="AO133" s="302">
        <v>13566</v>
      </c>
      <c r="AP133" s="303">
        <v>13149</v>
      </c>
      <c r="AQ133" s="304">
        <v>12839</v>
      </c>
      <c r="AR133" s="307">
        <v>12716</v>
      </c>
      <c r="AS133" s="306">
        <v>12696</v>
      </c>
      <c r="AT133" s="305">
        <v>12561</v>
      </c>
      <c r="AU133" s="305">
        <v>12357</v>
      </c>
      <c r="AV133" s="305">
        <v>12222</v>
      </c>
      <c r="AW133" s="305"/>
      <c r="AX133" s="374"/>
      <c r="AY133" s="376"/>
    </row>
    <row r="134" spans="1:51" s="18" customFormat="1" ht="20.25" customHeight="1">
      <c r="A134" s="51"/>
      <c r="B134" s="182" t="s">
        <v>45</v>
      </c>
      <c r="C134" s="43">
        <v>3</v>
      </c>
      <c r="D134" s="43">
        <v>4</v>
      </c>
      <c r="E134" s="43">
        <v>4</v>
      </c>
      <c r="F134" s="43">
        <v>6</v>
      </c>
      <c r="G134" s="28">
        <v>6</v>
      </c>
      <c r="H134" s="28">
        <v>5</v>
      </c>
      <c r="I134" s="28">
        <v>5</v>
      </c>
      <c r="J134" s="28">
        <v>5</v>
      </c>
      <c r="K134" s="28">
        <v>5</v>
      </c>
      <c r="L134" s="28">
        <v>5</v>
      </c>
      <c r="M134" s="28">
        <v>5</v>
      </c>
      <c r="N134" s="28">
        <v>5</v>
      </c>
      <c r="O134" s="28">
        <v>5</v>
      </c>
      <c r="P134" s="28"/>
      <c r="Q134" s="332"/>
      <c r="R134" s="51"/>
      <c r="S134" s="182" t="s">
        <v>45</v>
      </c>
      <c r="T134" s="36">
        <f t="shared" si="137"/>
        <v>3.1880300099891605</v>
      </c>
      <c r="U134" s="36">
        <f t="shared" si="138"/>
        <v>3.8327759838256856</v>
      </c>
      <c r="V134" s="36">
        <f t="shared" si="139"/>
        <v>3.6846662613533776</v>
      </c>
      <c r="W134" s="36">
        <f t="shared" si="140"/>
        <v>5.348260923822937</v>
      </c>
      <c r="X134" s="36">
        <f t="shared" si="141"/>
        <v>5.175492318706818</v>
      </c>
      <c r="Y134" s="36">
        <f t="shared" si="142"/>
        <v>4.228401326026656</v>
      </c>
      <c r="Z134" s="36">
        <f t="shared" si="143"/>
        <v>4.159318537250857</v>
      </c>
      <c r="AA134" s="36">
        <f t="shared" si="111"/>
        <v>4.148138315523993</v>
      </c>
      <c r="AB134" s="36">
        <f t="shared" si="112"/>
        <v>4.1628853791139715</v>
      </c>
      <c r="AC134" s="36">
        <f t="shared" si="133"/>
        <v>4.167534903104813</v>
      </c>
      <c r="AD134" s="36">
        <f t="shared" si="134"/>
        <v>4.160010649627263</v>
      </c>
      <c r="AE134" s="36">
        <f t="shared" si="135"/>
        <v>4.147863020971595</v>
      </c>
      <c r="AF134" s="36">
        <f t="shared" si="136"/>
        <v>3.4841263204838757</v>
      </c>
      <c r="AG134" s="335"/>
      <c r="AH134" s="335"/>
      <c r="AI134" s="60"/>
      <c r="AJ134" s="34" t="s">
        <v>45</v>
      </c>
      <c r="AK134" s="40">
        <v>94102</v>
      </c>
      <c r="AL134" s="40">
        <v>104363</v>
      </c>
      <c r="AM134" s="40">
        <v>108558</v>
      </c>
      <c r="AN134" s="40">
        <v>112186</v>
      </c>
      <c r="AO134" s="41">
        <v>115931</v>
      </c>
      <c r="AP134" s="48">
        <v>118248</v>
      </c>
      <c r="AQ134" s="221">
        <v>120212</v>
      </c>
      <c r="AR134" s="220">
        <v>120536</v>
      </c>
      <c r="AS134" s="216">
        <v>120109</v>
      </c>
      <c r="AT134" s="219">
        <v>119975</v>
      </c>
      <c r="AU134" s="219">
        <v>120192</v>
      </c>
      <c r="AV134" s="219">
        <v>120544</v>
      </c>
      <c r="AW134" s="219">
        <v>143508</v>
      </c>
      <c r="AX134" s="205"/>
      <c r="AY134" s="375"/>
    </row>
    <row r="135" spans="1:51" s="284" customFormat="1" ht="20.25" customHeight="1">
      <c r="A135" s="298"/>
      <c r="B135" s="295" t="s">
        <v>51</v>
      </c>
      <c r="C135" s="296">
        <v>0</v>
      </c>
      <c r="D135" s="296">
        <v>0</v>
      </c>
      <c r="E135" s="296">
        <v>0</v>
      </c>
      <c r="F135" s="296">
        <v>0</v>
      </c>
      <c r="G135" s="296">
        <v>0</v>
      </c>
      <c r="H135" s="297">
        <v>0</v>
      </c>
      <c r="I135" s="297">
        <v>0</v>
      </c>
      <c r="J135" s="297">
        <v>0</v>
      </c>
      <c r="K135" s="297">
        <v>0</v>
      </c>
      <c r="L135" s="297">
        <v>0</v>
      </c>
      <c r="M135" s="297">
        <v>0</v>
      </c>
      <c r="N135" s="297"/>
      <c r="O135" s="297"/>
      <c r="P135" s="297"/>
      <c r="Q135" s="370"/>
      <c r="R135" s="298"/>
      <c r="S135" s="295" t="s">
        <v>51</v>
      </c>
      <c r="T135" s="299">
        <f t="shared" si="137"/>
        <v>0</v>
      </c>
      <c r="U135" s="299">
        <f t="shared" si="138"/>
        <v>0</v>
      </c>
      <c r="V135" s="299">
        <f t="shared" si="139"/>
        <v>0</v>
      </c>
      <c r="W135" s="299">
        <f t="shared" si="140"/>
        <v>0</v>
      </c>
      <c r="X135" s="299">
        <f t="shared" si="141"/>
        <v>0</v>
      </c>
      <c r="Y135" s="299">
        <f t="shared" si="142"/>
        <v>0</v>
      </c>
      <c r="Z135" s="299">
        <f t="shared" si="143"/>
        <v>0</v>
      </c>
      <c r="AA135" s="299">
        <f t="shared" si="111"/>
        <v>0</v>
      </c>
      <c r="AB135" s="299">
        <f t="shared" si="112"/>
        <v>0</v>
      </c>
      <c r="AC135" s="64">
        <f t="shared" si="133"/>
        <v>0</v>
      </c>
      <c r="AD135" s="64">
        <f t="shared" si="134"/>
        <v>0</v>
      </c>
      <c r="AE135" s="64">
        <f t="shared" si="135"/>
        <v>0</v>
      </c>
      <c r="AF135" s="64">
        <f t="shared" si="136"/>
      </c>
      <c r="AG135" s="333"/>
      <c r="AH135" s="333"/>
      <c r="AI135" s="298"/>
      <c r="AJ135" s="300" t="s">
        <v>51</v>
      </c>
      <c r="AK135" s="301">
        <v>17582</v>
      </c>
      <c r="AL135" s="301">
        <v>19708</v>
      </c>
      <c r="AM135" s="301">
        <v>21548</v>
      </c>
      <c r="AN135" s="301">
        <v>22022</v>
      </c>
      <c r="AO135" s="302">
        <v>23152</v>
      </c>
      <c r="AP135" s="308">
        <v>23204</v>
      </c>
      <c r="AQ135" s="304">
        <v>23282</v>
      </c>
      <c r="AR135" s="307">
        <v>23246</v>
      </c>
      <c r="AS135" s="306">
        <v>22992</v>
      </c>
      <c r="AT135" s="305">
        <v>22854</v>
      </c>
      <c r="AU135" s="305">
        <v>22839</v>
      </c>
      <c r="AV135" s="305">
        <v>22695</v>
      </c>
      <c r="AW135" s="305"/>
      <c r="AX135" s="374"/>
      <c r="AY135" s="376"/>
    </row>
    <row r="136" spans="1:51" s="18" customFormat="1" ht="20.25" customHeight="1">
      <c r="A136" s="51"/>
      <c r="B136" s="182" t="s">
        <v>44</v>
      </c>
      <c r="C136" s="27">
        <f>SUM(C179:C180)</f>
        <v>0</v>
      </c>
      <c r="D136" s="27">
        <f aca="true" t="shared" si="144" ref="D136:J136">SUM(D179:D180)</f>
        <v>0</v>
      </c>
      <c r="E136" s="27">
        <f t="shared" si="144"/>
        <v>0</v>
      </c>
      <c r="F136" s="27">
        <f t="shared" si="144"/>
        <v>0</v>
      </c>
      <c r="G136" s="27">
        <f t="shared" si="144"/>
        <v>0</v>
      </c>
      <c r="H136" s="27">
        <f t="shared" si="144"/>
        <v>0</v>
      </c>
      <c r="I136" s="27">
        <f t="shared" si="144"/>
        <v>0</v>
      </c>
      <c r="J136" s="27">
        <f t="shared" si="144"/>
        <v>0</v>
      </c>
      <c r="K136" s="43">
        <v>1</v>
      </c>
      <c r="L136" s="43">
        <v>1</v>
      </c>
      <c r="M136" s="43">
        <v>1</v>
      </c>
      <c r="N136" s="43">
        <v>1</v>
      </c>
      <c r="O136" s="43">
        <v>1</v>
      </c>
      <c r="P136" s="43"/>
      <c r="Q136" s="367"/>
      <c r="R136" s="51"/>
      <c r="S136" s="182" t="s">
        <v>44</v>
      </c>
      <c r="T136" s="36">
        <f t="shared" si="137"/>
        <v>0</v>
      </c>
      <c r="U136" s="36">
        <f t="shared" si="138"/>
        <v>0</v>
      </c>
      <c r="V136" s="36">
        <f t="shared" si="139"/>
        <v>0</v>
      </c>
      <c r="W136" s="36">
        <f t="shared" si="140"/>
        <v>0</v>
      </c>
      <c r="X136" s="36">
        <f t="shared" si="141"/>
        <v>0</v>
      </c>
      <c r="Y136" s="36">
        <f t="shared" si="142"/>
        <v>0</v>
      </c>
      <c r="Z136" s="36">
        <f t="shared" si="143"/>
        <v>0</v>
      </c>
      <c r="AA136" s="36">
        <f aca="true" t="shared" si="145" ref="AA136:AB138">IF(AR136="","",(J136/AR136*100000))</f>
        <v>0</v>
      </c>
      <c r="AB136" s="36">
        <f t="shared" si="145"/>
        <v>1.040820999604488</v>
      </c>
      <c r="AC136" s="36">
        <f t="shared" si="133"/>
        <v>1.0438849221261848</v>
      </c>
      <c r="AD136" s="36">
        <f t="shared" si="134"/>
        <v>1.0449757565624478</v>
      </c>
      <c r="AE136" s="36">
        <f t="shared" si="135"/>
        <v>0.9866603520404136</v>
      </c>
      <c r="AF136" s="36">
        <f t="shared" si="136"/>
        <v>0.9905992134642244</v>
      </c>
      <c r="AG136" s="335"/>
      <c r="AH136" s="335"/>
      <c r="AI136" s="60"/>
      <c r="AJ136" s="34" t="s">
        <v>44</v>
      </c>
      <c r="AK136" s="40">
        <f>AK54</f>
        <v>98998</v>
      </c>
      <c r="AL136" s="40">
        <f aca="true" t="shared" si="146" ref="AL136:AR136">AL54</f>
        <v>100519</v>
      </c>
      <c r="AM136" s="40">
        <f t="shared" si="146"/>
        <v>102086</v>
      </c>
      <c r="AN136" s="40">
        <f t="shared" si="146"/>
        <v>103149</v>
      </c>
      <c r="AO136" s="40">
        <f t="shared" si="146"/>
        <v>103490</v>
      </c>
      <c r="AP136" s="40">
        <f t="shared" si="146"/>
        <v>102585</v>
      </c>
      <c r="AQ136" s="40">
        <f t="shared" si="146"/>
        <v>102249</v>
      </c>
      <c r="AR136" s="40">
        <f t="shared" si="146"/>
        <v>102343</v>
      </c>
      <c r="AS136" s="40">
        <v>96078</v>
      </c>
      <c r="AT136" s="219">
        <v>95796</v>
      </c>
      <c r="AU136" s="219">
        <v>95696</v>
      </c>
      <c r="AV136" s="219">
        <v>101352</v>
      </c>
      <c r="AW136" s="219">
        <v>100949</v>
      </c>
      <c r="AX136" s="205"/>
      <c r="AY136" s="375"/>
    </row>
    <row r="137" spans="1:51" s="284" customFormat="1" ht="20.25" customHeight="1">
      <c r="A137" s="298"/>
      <c r="B137" s="295" t="s">
        <v>56</v>
      </c>
      <c r="C137" s="296">
        <v>0</v>
      </c>
      <c r="D137" s="296">
        <v>0</v>
      </c>
      <c r="E137" s="296">
        <v>0</v>
      </c>
      <c r="F137" s="296">
        <v>0</v>
      </c>
      <c r="G137" s="296">
        <v>0</v>
      </c>
      <c r="H137" s="297">
        <v>0</v>
      </c>
      <c r="I137" s="297">
        <v>0</v>
      </c>
      <c r="J137" s="297">
        <v>0</v>
      </c>
      <c r="K137" s="297">
        <v>0</v>
      </c>
      <c r="L137" s="297">
        <v>0</v>
      </c>
      <c r="M137" s="297">
        <v>0</v>
      </c>
      <c r="N137" s="297"/>
      <c r="O137" s="297"/>
      <c r="P137" s="297"/>
      <c r="Q137" s="370"/>
      <c r="R137" s="298"/>
      <c r="S137" s="295" t="s">
        <v>56</v>
      </c>
      <c r="T137" s="299">
        <f t="shared" si="137"/>
        <v>0</v>
      </c>
      <c r="U137" s="299">
        <f t="shared" si="138"/>
        <v>0</v>
      </c>
      <c r="V137" s="299">
        <f t="shared" si="139"/>
        <v>0</v>
      </c>
      <c r="W137" s="299">
        <f t="shared" si="140"/>
        <v>0</v>
      </c>
      <c r="X137" s="299">
        <f t="shared" si="141"/>
        <v>0</v>
      </c>
      <c r="Y137" s="299">
        <f t="shared" si="142"/>
        <v>0</v>
      </c>
      <c r="Z137" s="299">
        <f t="shared" si="143"/>
        <v>0</v>
      </c>
      <c r="AA137" s="299">
        <f t="shared" si="145"/>
        <v>0</v>
      </c>
      <c r="AB137" s="299">
        <f t="shared" si="145"/>
        <v>0</v>
      </c>
      <c r="AC137" s="64">
        <f t="shared" si="133"/>
        <v>0</v>
      </c>
      <c r="AD137" s="64">
        <f t="shared" si="134"/>
        <v>0</v>
      </c>
      <c r="AE137" s="64">
        <f t="shared" si="135"/>
      </c>
      <c r="AF137" s="64">
        <f t="shared" si="136"/>
      </c>
      <c r="AG137" s="333"/>
      <c r="AH137" s="333"/>
      <c r="AI137" s="298"/>
      <c r="AJ137" s="300" t="s">
        <v>56</v>
      </c>
      <c r="AK137" s="301">
        <v>8353</v>
      </c>
      <c r="AL137" s="301">
        <v>7957</v>
      </c>
      <c r="AM137" s="301">
        <v>7616</v>
      </c>
      <c r="AN137" s="301">
        <v>7291</v>
      </c>
      <c r="AO137" s="302">
        <v>6979</v>
      </c>
      <c r="AP137" s="303">
        <v>6501</v>
      </c>
      <c r="AQ137" s="304">
        <v>6251</v>
      </c>
      <c r="AR137" s="305">
        <v>6137</v>
      </c>
      <c r="AS137" s="306">
        <v>6030</v>
      </c>
      <c r="AT137" s="305">
        <v>5938</v>
      </c>
      <c r="AU137" s="305">
        <v>5814</v>
      </c>
      <c r="AV137" s="305"/>
      <c r="AW137" s="305"/>
      <c r="AX137" s="374"/>
      <c r="AY137" s="376"/>
    </row>
    <row r="138" spans="1:51" s="18" customFormat="1" ht="20.25" customHeight="1">
      <c r="A138" s="51"/>
      <c r="B138" s="182" t="s">
        <v>40</v>
      </c>
      <c r="C138" s="27">
        <v>7</v>
      </c>
      <c r="D138" s="27">
        <v>7</v>
      </c>
      <c r="E138" s="27">
        <v>8</v>
      </c>
      <c r="F138" s="27">
        <v>11</v>
      </c>
      <c r="G138" s="28">
        <v>11</v>
      </c>
      <c r="H138" s="28">
        <v>11</v>
      </c>
      <c r="I138" s="28">
        <v>11</v>
      </c>
      <c r="J138" s="28">
        <v>12</v>
      </c>
      <c r="K138" s="28">
        <v>12</v>
      </c>
      <c r="L138" s="28">
        <v>12</v>
      </c>
      <c r="M138" s="28">
        <v>12</v>
      </c>
      <c r="N138" s="28">
        <v>13</v>
      </c>
      <c r="O138" s="28">
        <v>13</v>
      </c>
      <c r="P138" s="28"/>
      <c r="Q138" s="332"/>
      <c r="R138" s="51"/>
      <c r="S138" s="182" t="s">
        <v>40</v>
      </c>
      <c r="T138" s="36">
        <f t="shared" si="137"/>
        <v>3.5141444313361276</v>
      </c>
      <c r="U138" s="36">
        <f t="shared" si="138"/>
        <v>3.402170584833123</v>
      </c>
      <c r="V138" s="36">
        <f t="shared" si="139"/>
        <v>3.730508095202566</v>
      </c>
      <c r="W138" s="36">
        <f t="shared" si="140"/>
        <v>4.944042428873208</v>
      </c>
      <c r="X138" s="36">
        <f t="shared" si="141"/>
        <v>4.799574146875695</v>
      </c>
      <c r="Y138" s="36">
        <f t="shared" si="142"/>
        <v>4.697101034643255</v>
      </c>
      <c r="Z138" s="36">
        <f t="shared" si="143"/>
        <v>4.640880248413663</v>
      </c>
      <c r="AA138" s="36">
        <f t="shared" si="145"/>
        <v>5.04925123811848</v>
      </c>
      <c r="AB138" s="36">
        <f t="shared" si="145"/>
        <v>5.074553650718473</v>
      </c>
      <c r="AC138" s="36">
        <f t="shared" si="133"/>
        <v>5.075347767058455</v>
      </c>
      <c r="AD138" s="36">
        <f t="shared" si="134"/>
        <v>5.06679727744093</v>
      </c>
      <c r="AE138" s="36">
        <f t="shared" si="135"/>
        <v>5.4748598646446185</v>
      </c>
      <c r="AF138" s="36">
        <f t="shared" si="136"/>
        <v>5.116579291235693</v>
      </c>
      <c r="AG138" s="334"/>
      <c r="AH138" s="334"/>
      <c r="AI138" s="51"/>
      <c r="AJ138" s="34" t="s">
        <v>40</v>
      </c>
      <c r="AK138" s="40">
        <v>199195</v>
      </c>
      <c r="AL138" s="40">
        <v>205751</v>
      </c>
      <c r="AM138" s="40">
        <v>214448</v>
      </c>
      <c r="AN138" s="40">
        <v>222490</v>
      </c>
      <c r="AO138" s="41">
        <v>229187</v>
      </c>
      <c r="AP138" s="48">
        <v>234187</v>
      </c>
      <c r="AQ138" s="221">
        <v>237024</v>
      </c>
      <c r="AR138" s="219">
        <v>237659</v>
      </c>
      <c r="AS138" s="216">
        <v>236474</v>
      </c>
      <c r="AT138" s="219">
        <v>236437</v>
      </c>
      <c r="AU138" s="219">
        <v>236836</v>
      </c>
      <c r="AV138" s="219">
        <v>237449</v>
      </c>
      <c r="AW138" s="219">
        <v>254076</v>
      </c>
      <c r="AX138" s="205"/>
      <c r="AY138" s="375"/>
    </row>
    <row r="139" spans="1:51" s="309" customFormat="1" ht="20.25" customHeight="1">
      <c r="A139" s="61"/>
      <c r="B139" s="196" t="s">
        <v>47</v>
      </c>
      <c r="C139" s="63">
        <v>0</v>
      </c>
      <c r="D139" s="63">
        <v>0</v>
      </c>
      <c r="E139" s="69">
        <v>1</v>
      </c>
      <c r="F139" s="69">
        <v>1</v>
      </c>
      <c r="G139" s="80">
        <v>1</v>
      </c>
      <c r="H139" s="80">
        <v>1</v>
      </c>
      <c r="I139" s="80">
        <v>1</v>
      </c>
      <c r="J139" s="80">
        <v>1</v>
      </c>
      <c r="K139" s="80">
        <v>1</v>
      </c>
      <c r="L139" s="80">
        <v>1</v>
      </c>
      <c r="M139" s="80">
        <v>1</v>
      </c>
      <c r="N139" s="196"/>
      <c r="O139" s="64"/>
      <c r="P139" s="64"/>
      <c r="Q139" s="371"/>
      <c r="R139" s="61"/>
      <c r="S139" s="196" t="s">
        <v>47</v>
      </c>
      <c r="T139" s="64">
        <f aca="true" t="shared" si="147" ref="T139:AC139">F139/AK139*100000</f>
        <v>6.149305128520478</v>
      </c>
      <c r="U139" s="64">
        <f t="shared" si="147"/>
        <v>5.97478640138615</v>
      </c>
      <c r="V139" s="64">
        <f t="shared" si="147"/>
        <v>5.9780009564801535</v>
      </c>
      <c r="W139" s="64">
        <f t="shared" si="147"/>
        <v>5.778342771293193</v>
      </c>
      <c r="X139" s="64">
        <f t="shared" si="147"/>
        <v>5.618608832453085</v>
      </c>
      <c r="Y139" s="64">
        <f t="shared" si="147"/>
        <v>5.756389592447617</v>
      </c>
      <c r="Z139" s="64">
        <f t="shared" si="147"/>
        <v>5.874750323111267</v>
      </c>
      <c r="AA139" s="64">
        <f t="shared" si="147"/>
        <v>5.894141223623718</v>
      </c>
      <c r="AB139" s="64">
        <f t="shared" si="147"/>
        <v>0</v>
      </c>
      <c r="AC139" s="64">
        <f t="shared" si="147"/>
        <v>0</v>
      </c>
      <c r="AD139" s="64">
        <f>R139/AU139*100000</f>
        <v>0</v>
      </c>
      <c r="AE139" s="64"/>
      <c r="AF139" s="64"/>
      <c r="AG139" s="333"/>
      <c r="AH139" s="333"/>
      <c r="AI139" s="61"/>
      <c r="AJ139" s="62" t="s">
        <v>47</v>
      </c>
      <c r="AK139" s="71">
        <v>16262</v>
      </c>
      <c r="AL139" s="71">
        <v>16737</v>
      </c>
      <c r="AM139" s="71">
        <v>16728</v>
      </c>
      <c r="AN139" s="71">
        <v>17306</v>
      </c>
      <c r="AO139" s="72">
        <v>17798</v>
      </c>
      <c r="AP139" s="81">
        <v>17372</v>
      </c>
      <c r="AQ139" s="225">
        <v>17022</v>
      </c>
      <c r="AR139" s="230">
        <v>16966</v>
      </c>
      <c r="AS139" s="294">
        <v>16823</v>
      </c>
      <c r="AT139" s="230">
        <v>16686</v>
      </c>
      <c r="AU139" s="309">
        <v>16511</v>
      </c>
      <c r="AV139" s="23">
        <v>16395</v>
      </c>
      <c r="AW139" s="23"/>
      <c r="AX139" s="23"/>
      <c r="AY139" s="23"/>
    </row>
    <row r="140" spans="1:51" s="18" customFormat="1" ht="20.25" customHeight="1">
      <c r="A140" s="73"/>
      <c r="B140" s="377" t="s">
        <v>39</v>
      </c>
      <c r="C140" s="378">
        <v>6</v>
      </c>
      <c r="D140" s="378">
        <v>7</v>
      </c>
      <c r="E140" s="378">
        <v>7</v>
      </c>
      <c r="F140" s="378">
        <v>7</v>
      </c>
      <c r="G140" s="29">
        <v>7</v>
      </c>
      <c r="H140" s="29">
        <v>7</v>
      </c>
      <c r="I140" s="29">
        <v>6</v>
      </c>
      <c r="J140" s="29">
        <v>6</v>
      </c>
      <c r="K140" s="29">
        <v>6</v>
      </c>
      <c r="L140" s="29">
        <v>6</v>
      </c>
      <c r="M140" s="29">
        <v>6</v>
      </c>
      <c r="N140" s="29">
        <v>6</v>
      </c>
      <c r="O140" s="29">
        <v>6</v>
      </c>
      <c r="P140" s="29">
        <v>6</v>
      </c>
      <c r="Q140" s="29">
        <v>6</v>
      </c>
      <c r="R140" s="73"/>
      <c r="S140" s="377" t="s">
        <v>39</v>
      </c>
      <c r="T140" s="30">
        <f aca="true" t="shared" si="148" ref="T140:Z143">C140/AK140*100000</f>
        <v>5.965578611412152</v>
      </c>
      <c r="U140" s="30">
        <f t="shared" si="148"/>
        <v>6.469022623096259</v>
      </c>
      <c r="V140" s="30">
        <f t="shared" si="148"/>
        <v>6.214378295839918</v>
      </c>
      <c r="W140" s="30">
        <f t="shared" si="148"/>
        <v>5.978205172001503</v>
      </c>
      <c r="X140" s="30">
        <f t="shared" si="148"/>
        <v>5.855976442243341</v>
      </c>
      <c r="Y140" s="30">
        <f t="shared" si="148"/>
        <v>5.822561594383723</v>
      </c>
      <c r="Z140" s="30">
        <f t="shared" si="148"/>
        <v>4.9096622152395915</v>
      </c>
      <c r="AA140" s="30">
        <f aca="true" t="shared" si="149" ref="AA140:AH140">IF(AR140="","",(J140/AR140*100000))</f>
        <v>4.9072930553624445</v>
      </c>
      <c r="AB140" s="30">
        <f t="shared" si="149"/>
        <v>4.926957849875595</v>
      </c>
      <c r="AC140" s="30">
        <f t="shared" si="149"/>
        <v>4.928495740958264</v>
      </c>
      <c r="AD140" s="30">
        <f t="shared" si="149"/>
        <v>4.9236425107294375</v>
      </c>
      <c r="AE140" s="30">
        <f t="shared" si="149"/>
        <v>4.9084171172866276</v>
      </c>
      <c r="AF140" s="30">
        <f t="shared" si="149"/>
        <v>4.901840641160756</v>
      </c>
      <c r="AG140" s="30">
        <f t="shared" si="149"/>
        <v>4.545420110453708</v>
      </c>
      <c r="AH140" s="30">
        <f t="shared" si="149"/>
        <v>4.542151162790698</v>
      </c>
      <c r="AI140" s="379"/>
      <c r="AJ140" s="74" t="s">
        <v>39</v>
      </c>
      <c r="AK140" s="75">
        <v>100577</v>
      </c>
      <c r="AL140" s="75">
        <v>108208</v>
      </c>
      <c r="AM140" s="75">
        <v>112642</v>
      </c>
      <c r="AN140" s="75">
        <v>117092</v>
      </c>
      <c r="AO140" s="76">
        <v>119536</v>
      </c>
      <c r="AP140" s="31">
        <v>120222</v>
      </c>
      <c r="AQ140" s="224">
        <v>122208</v>
      </c>
      <c r="AR140" s="229">
        <v>122267</v>
      </c>
      <c r="AS140" s="380">
        <v>121779</v>
      </c>
      <c r="AT140" s="229">
        <v>121741</v>
      </c>
      <c r="AU140" s="229">
        <v>121861</v>
      </c>
      <c r="AV140" s="229">
        <v>122239</v>
      </c>
      <c r="AW140" s="229">
        <v>122403</v>
      </c>
      <c r="AX140" s="381">
        <v>132001</v>
      </c>
      <c r="AY140" s="381">
        <v>132096</v>
      </c>
    </row>
    <row r="141" spans="1:51" s="286" customFormat="1" ht="20.25" customHeight="1">
      <c r="A141" s="382"/>
      <c r="B141" s="383" t="s">
        <v>41</v>
      </c>
      <c r="C141" s="384">
        <v>0</v>
      </c>
      <c r="D141" s="384">
        <v>0</v>
      </c>
      <c r="E141" s="384">
        <v>0</v>
      </c>
      <c r="F141" s="384">
        <v>0</v>
      </c>
      <c r="G141" s="384">
        <v>0</v>
      </c>
      <c r="H141" s="385">
        <v>0</v>
      </c>
      <c r="I141" s="385">
        <v>0</v>
      </c>
      <c r="J141" s="385">
        <v>0</v>
      </c>
      <c r="K141" s="385">
        <v>0</v>
      </c>
      <c r="L141" s="385">
        <v>0</v>
      </c>
      <c r="M141" s="385">
        <v>0</v>
      </c>
      <c r="N141" s="385">
        <v>0</v>
      </c>
      <c r="O141" s="385">
        <v>0</v>
      </c>
      <c r="P141" s="385"/>
      <c r="Q141" s="385"/>
      <c r="R141" s="382"/>
      <c r="S141" s="383" t="s">
        <v>41</v>
      </c>
      <c r="T141" s="386">
        <f t="shared" si="148"/>
        <v>0</v>
      </c>
      <c r="U141" s="386">
        <f t="shared" si="148"/>
        <v>0</v>
      </c>
      <c r="V141" s="386">
        <f t="shared" si="148"/>
        <v>0</v>
      </c>
      <c r="W141" s="386">
        <f t="shared" si="148"/>
        <v>0</v>
      </c>
      <c r="X141" s="386">
        <f t="shared" si="148"/>
        <v>0</v>
      </c>
      <c r="Y141" s="386">
        <f t="shared" si="148"/>
        <v>0</v>
      </c>
      <c r="Z141" s="386">
        <f t="shared" si="148"/>
        <v>0</v>
      </c>
      <c r="AA141" s="386">
        <f aca="true" t="shared" si="150" ref="AA141:AF143">IF(AR141="","",(J141/AR141*100000))</f>
        <v>0</v>
      </c>
      <c r="AB141" s="386">
        <f t="shared" si="150"/>
        <v>0</v>
      </c>
      <c r="AC141" s="64">
        <f t="shared" si="150"/>
        <v>0</v>
      </c>
      <c r="AD141" s="64">
        <f t="shared" si="150"/>
        <v>0</v>
      </c>
      <c r="AE141" s="64">
        <f t="shared" si="150"/>
        <v>0</v>
      </c>
      <c r="AF141" s="64">
        <f t="shared" si="150"/>
        <v>0</v>
      </c>
      <c r="AG141" s="64"/>
      <c r="AH141" s="64">
        <f>IF(AY141="","",(Q141/AY141*100000))</f>
      </c>
      <c r="AI141" s="387"/>
      <c r="AJ141" s="388" t="s">
        <v>41</v>
      </c>
      <c r="AK141" s="389">
        <v>10003</v>
      </c>
      <c r="AL141" s="389">
        <v>10006</v>
      </c>
      <c r="AM141" s="389">
        <v>10011</v>
      </c>
      <c r="AN141" s="389">
        <v>10035</v>
      </c>
      <c r="AO141" s="390">
        <v>10463</v>
      </c>
      <c r="AP141" s="391">
        <v>10150</v>
      </c>
      <c r="AQ141" s="225">
        <v>9942</v>
      </c>
      <c r="AR141" s="230">
        <v>9910</v>
      </c>
      <c r="AS141" s="294">
        <v>9697</v>
      </c>
      <c r="AT141" s="230">
        <v>9606</v>
      </c>
      <c r="AU141" s="230">
        <v>9513</v>
      </c>
      <c r="AV141" s="230">
        <v>9370</v>
      </c>
      <c r="AW141" s="230">
        <v>9273</v>
      </c>
      <c r="AX141" s="392"/>
      <c r="AY141" s="392"/>
    </row>
    <row r="142" spans="1:51" s="18" customFormat="1" ht="20.25" customHeight="1">
      <c r="A142" s="73"/>
      <c r="B142" s="377" t="s">
        <v>80</v>
      </c>
      <c r="C142" s="378">
        <v>1</v>
      </c>
      <c r="D142" s="378">
        <v>1</v>
      </c>
      <c r="E142" s="378">
        <v>1</v>
      </c>
      <c r="F142" s="378">
        <v>2</v>
      </c>
      <c r="G142" s="393">
        <v>2</v>
      </c>
      <c r="H142" s="393">
        <v>2</v>
      </c>
      <c r="I142" s="393">
        <v>2</v>
      </c>
      <c r="J142" s="393">
        <v>2</v>
      </c>
      <c r="K142" s="393">
        <v>2</v>
      </c>
      <c r="L142" s="393">
        <v>2</v>
      </c>
      <c r="M142" s="393">
        <v>2</v>
      </c>
      <c r="N142" s="393">
        <v>2</v>
      </c>
      <c r="O142" s="393">
        <v>2</v>
      </c>
      <c r="P142" s="393">
        <v>2</v>
      </c>
      <c r="Q142" s="393">
        <v>2</v>
      </c>
      <c r="R142" s="73"/>
      <c r="S142" s="377" t="s">
        <v>80</v>
      </c>
      <c r="T142" s="30">
        <f t="shared" si="148"/>
        <v>2.94811320754717</v>
      </c>
      <c r="U142" s="30">
        <f t="shared" si="148"/>
        <v>2.657242313926607</v>
      </c>
      <c r="V142" s="30">
        <f t="shared" si="148"/>
        <v>2.4171521113823693</v>
      </c>
      <c r="W142" s="30">
        <f t="shared" si="148"/>
        <v>4.645221228661015</v>
      </c>
      <c r="X142" s="30">
        <f t="shared" si="148"/>
        <v>4.570175037703945</v>
      </c>
      <c r="Y142" s="30">
        <f t="shared" si="148"/>
        <v>4.575507309372927</v>
      </c>
      <c r="Z142" s="30">
        <f t="shared" si="148"/>
        <v>4.589577070472957</v>
      </c>
      <c r="AA142" s="30">
        <f t="shared" si="150"/>
        <v>4.543802253725918</v>
      </c>
      <c r="AB142" s="30">
        <f t="shared" si="150"/>
        <v>4.539573734026375</v>
      </c>
      <c r="AC142" s="30">
        <f t="shared" si="150"/>
        <v>4.528472772557455</v>
      </c>
      <c r="AD142" s="30">
        <f t="shared" si="150"/>
        <v>4.490749056942698</v>
      </c>
      <c r="AE142" s="30">
        <f t="shared" si="150"/>
        <v>4.465880671668453</v>
      </c>
      <c r="AF142" s="30">
        <f t="shared" si="150"/>
        <v>4.55933980759586</v>
      </c>
      <c r="AG142" s="30">
        <f>IF(AX142="","",(P142/AX142*100000))</f>
        <v>3.327399470943484</v>
      </c>
      <c r="AH142" s="30">
        <f>IF(AY142="","",(Q142/AY142*100000))</f>
        <v>3.349522693016245</v>
      </c>
      <c r="AI142" s="379"/>
      <c r="AJ142" s="74" t="s">
        <v>80</v>
      </c>
      <c r="AK142" s="75">
        <v>33920</v>
      </c>
      <c r="AL142" s="75">
        <v>37633</v>
      </c>
      <c r="AM142" s="75">
        <v>41371</v>
      </c>
      <c r="AN142" s="75">
        <v>43055</v>
      </c>
      <c r="AO142" s="76">
        <v>43762</v>
      </c>
      <c r="AP142" s="65">
        <v>43711</v>
      </c>
      <c r="AQ142" s="224">
        <v>43577</v>
      </c>
      <c r="AR142" s="211">
        <v>44016</v>
      </c>
      <c r="AS142" s="380">
        <v>44057</v>
      </c>
      <c r="AT142" s="394">
        <v>44165</v>
      </c>
      <c r="AU142" s="394">
        <v>44536</v>
      </c>
      <c r="AV142" s="394">
        <v>44784</v>
      </c>
      <c r="AW142" s="394">
        <v>43866</v>
      </c>
      <c r="AX142" s="381">
        <v>60107</v>
      </c>
      <c r="AY142" s="381">
        <v>59710</v>
      </c>
    </row>
    <row r="143" spans="1:51" s="18" customFormat="1" ht="20.25" customHeight="1">
      <c r="A143" s="61"/>
      <c r="B143" s="196" t="s">
        <v>82</v>
      </c>
      <c r="C143" s="63">
        <v>0</v>
      </c>
      <c r="D143" s="63">
        <v>0</v>
      </c>
      <c r="E143" s="63">
        <v>0</v>
      </c>
      <c r="F143" s="63">
        <v>0</v>
      </c>
      <c r="G143" s="63">
        <v>0</v>
      </c>
      <c r="H143" s="395">
        <v>0</v>
      </c>
      <c r="I143" s="395">
        <v>0</v>
      </c>
      <c r="J143" s="395">
        <v>0</v>
      </c>
      <c r="K143" s="395">
        <v>0</v>
      </c>
      <c r="L143" s="395">
        <v>0</v>
      </c>
      <c r="M143" s="395">
        <v>0</v>
      </c>
      <c r="N143" s="395">
        <v>0</v>
      </c>
      <c r="O143" s="395">
        <v>0</v>
      </c>
      <c r="P143" s="395"/>
      <c r="Q143" s="395"/>
      <c r="R143" s="61"/>
      <c r="S143" s="196" t="s">
        <v>82</v>
      </c>
      <c r="T143" s="64">
        <f t="shared" si="148"/>
        <v>0</v>
      </c>
      <c r="U143" s="64">
        <f t="shared" si="148"/>
        <v>0</v>
      </c>
      <c r="V143" s="64">
        <f t="shared" si="148"/>
        <v>0</v>
      </c>
      <c r="W143" s="64">
        <f t="shared" si="148"/>
        <v>0</v>
      </c>
      <c r="X143" s="64">
        <f t="shared" si="148"/>
        <v>0</v>
      </c>
      <c r="Y143" s="64">
        <f t="shared" si="148"/>
        <v>0</v>
      </c>
      <c r="Z143" s="64">
        <f t="shared" si="148"/>
        <v>0</v>
      </c>
      <c r="AA143" s="64">
        <f t="shared" si="150"/>
        <v>0</v>
      </c>
      <c r="AB143" s="64">
        <f t="shared" si="150"/>
        <v>0</v>
      </c>
      <c r="AC143" s="64">
        <f t="shared" si="150"/>
        <v>0</v>
      </c>
      <c r="AD143" s="64">
        <f t="shared" si="150"/>
        <v>0</v>
      </c>
      <c r="AE143" s="64">
        <f t="shared" si="150"/>
        <v>0</v>
      </c>
      <c r="AF143" s="64">
        <f t="shared" si="150"/>
        <v>0</v>
      </c>
      <c r="AG143" s="64"/>
      <c r="AH143" s="64">
        <f>IF(AY143="","",(Q143/AY143*100000))</f>
      </c>
      <c r="AI143" s="396"/>
      <c r="AJ143" s="62" t="s">
        <v>82</v>
      </c>
      <c r="AK143" s="71">
        <v>16079</v>
      </c>
      <c r="AL143" s="71">
        <v>16619</v>
      </c>
      <c r="AM143" s="71">
        <v>16841</v>
      </c>
      <c r="AN143" s="71">
        <v>16871</v>
      </c>
      <c r="AO143" s="72">
        <v>16952</v>
      </c>
      <c r="AP143" s="66">
        <v>17116</v>
      </c>
      <c r="AQ143" s="225">
        <v>17210</v>
      </c>
      <c r="AR143" s="397">
        <v>17096</v>
      </c>
      <c r="AS143" s="294">
        <v>16937</v>
      </c>
      <c r="AT143" s="228">
        <v>16767</v>
      </c>
      <c r="AU143" s="228">
        <v>16959</v>
      </c>
      <c r="AV143" s="228">
        <v>17085</v>
      </c>
      <c r="AW143" s="228">
        <v>16983</v>
      </c>
      <c r="AX143" s="398">
        <v>0</v>
      </c>
      <c r="AY143" s="398"/>
    </row>
  </sheetData>
  <sheetProtection/>
  <mergeCells count="61">
    <mergeCell ref="AI61:AJ61"/>
    <mergeCell ref="AI70:AJ70"/>
    <mergeCell ref="R70:S70"/>
    <mergeCell ref="AI25:AJ25"/>
    <mergeCell ref="AI29:AJ29"/>
    <mergeCell ref="AI39:AJ39"/>
    <mergeCell ref="AI43:AJ43"/>
    <mergeCell ref="R47:S47"/>
    <mergeCell ref="R53:S53"/>
    <mergeCell ref="R61:S61"/>
    <mergeCell ref="AI47:AJ47"/>
    <mergeCell ref="AI53:AJ53"/>
    <mergeCell ref="AI13:AJ13"/>
    <mergeCell ref="AI14:AJ14"/>
    <mergeCell ref="AI15:AJ15"/>
    <mergeCell ref="AI17:AJ17"/>
    <mergeCell ref="AI3:AJ5"/>
    <mergeCell ref="AI6:AJ6"/>
    <mergeCell ref="AI7:AJ7"/>
    <mergeCell ref="AI8:AJ8"/>
    <mergeCell ref="AI12:AJ12"/>
    <mergeCell ref="R17:S17"/>
    <mergeCell ref="AI9:AJ9"/>
    <mergeCell ref="AI10:AJ10"/>
    <mergeCell ref="AI11:AJ11"/>
    <mergeCell ref="R11:S11"/>
    <mergeCell ref="R12:S12"/>
    <mergeCell ref="R9:S9"/>
    <mergeCell ref="R10:S10"/>
    <mergeCell ref="R43:S43"/>
    <mergeCell ref="R13:S13"/>
    <mergeCell ref="R14:S14"/>
    <mergeCell ref="R15:S15"/>
    <mergeCell ref="R25:S25"/>
    <mergeCell ref="R29:S29"/>
    <mergeCell ref="R39:S39"/>
    <mergeCell ref="A3:B5"/>
    <mergeCell ref="A6:B6"/>
    <mergeCell ref="R3:S5"/>
    <mergeCell ref="R6:S6"/>
    <mergeCell ref="R7:S7"/>
    <mergeCell ref="R8:S8"/>
    <mergeCell ref="A7:B7"/>
    <mergeCell ref="A8:B8"/>
    <mergeCell ref="A11:B11"/>
    <mergeCell ref="A12:B12"/>
    <mergeCell ref="A9:B9"/>
    <mergeCell ref="A10:B10"/>
    <mergeCell ref="A25:B25"/>
    <mergeCell ref="A29:B29"/>
    <mergeCell ref="A17:B17"/>
    <mergeCell ref="A13:B13"/>
    <mergeCell ref="A14:B14"/>
    <mergeCell ref="A15:B15"/>
    <mergeCell ref="A39:B39"/>
    <mergeCell ref="A83:B83"/>
    <mergeCell ref="A70:B70"/>
    <mergeCell ref="A43:B43"/>
    <mergeCell ref="A47:B47"/>
    <mergeCell ref="A53:B53"/>
    <mergeCell ref="A61:B61"/>
  </mergeCells>
  <printOptions horizontalCentered="1"/>
  <pageMargins left="0.76" right="0.35" top="0.7874015748031497" bottom="0.7874015748031497" header="0.5118110236220472" footer="0.5118110236220472"/>
  <pageSetup horizontalDpi="600" verticalDpi="600" orientation="portrait" paperSize="9" scale="44" r:id="rId3"/>
  <colBreaks count="2" manualBreakCount="2">
    <brk id="17" max="82" man="1"/>
    <brk id="34" max="122" man="1"/>
  </colBreaks>
  <legacyDrawing r:id="rId2"/>
</worksheet>
</file>

<file path=xl/worksheets/sheet2.xml><?xml version="1.0" encoding="utf-8"?>
<worksheet xmlns="http://schemas.openxmlformats.org/spreadsheetml/2006/main" xmlns:r="http://schemas.openxmlformats.org/officeDocument/2006/relationships">
  <dimension ref="A1:AY143"/>
  <sheetViews>
    <sheetView view="pageBreakPreview" zoomScale="50" zoomScaleNormal="75" zoomScaleSheetLayoutView="50" zoomScalePageLayoutView="0" workbookViewId="0" topLeftCell="A1">
      <selection activeCell="G13" sqref="G13"/>
    </sheetView>
  </sheetViews>
  <sheetFormatPr defaultColWidth="9.00390625" defaultRowHeight="20.25" customHeight="1"/>
  <cols>
    <col min="1" max="1" width="3.625" style="154" customWidth="1"/>
    <col min="2" max="2" width="15.625" style="190" customWidth="1"/>
    <col min="3" max="8" width="12.375" style="89" customWidth="1"/>
    <col min="9" max="14" width="12.375" style="151" customWidth="1"/>
    <col min="15" max="17" width="14.00390625" style="151" customWidth="1"/>
    <col min="18" max="18" width="3.625" style="154" customWidth="1"/>
    <col min="19" max="19" width="15.625" style="190" customWidth="1"/>
    <col min="20" max="34" width="12.375" style="89" customWidth="1"/>
    <col min="35" max="35" width="3.625" style="83" customWidth="1"/>
    <col min="36" max="36" width="23.875" style="83" customWidth="1"/>
    <col min="37" max="37" width="12.875" style="56" customWidth="1"/>
    <col min="38" max="43" width="15.875" style="56" customWidth="1"/>
    <col min="44" max="44" width="15.875" style="10" customWidth="1"/>
    <col min="45" max="45" width="15.875" style="56" customWidth="1"/>
    <col min="46" max="49" width="14.00390625" style="56" customWidth="1"/>
    <col min="50" max="50" width="13.625" style="87" customWidth="1"/>
    <col min="51" max="51" width="15.375" style="56" customWidth="1"/>
    <col min="52" max="16384" width="9.00390625" style="89" customWidth="1"/>
  </cols>
  <sheetData>
    <row r="1" spans="1:51" ht="24.75" customHeight="1">
      <c r="A1" s="88"/>
      <c r="B1" s="179"/>
      <c r="D1" s="90"/>
      <c r="E1" s="90"/>
      <c r="F1" s="90"/>
      <c r="G1" s="90"/>
      <c r="I1" s="4"/>
      <c r="J1" s="4"/>
      <c r="K1" s="4"/>
      <c r="L1" s="4"/>
      <c r="M1" s="4"/>
      <c r="N1" s="4"/>
      <c r="O1" s="4"/>
      <c r="P1" s="364"/>
      <c r="Q1" s="364"/>
      <c r="R1" s="91"/>
      <c r="S1" s="179"/>
      <c r="T1" s="90"/>
      <c r="U1" s="90"/>
      <c r="V1" s="90"/>
      <c r="W1" s="90"/>
      <c r="X1" s="90"/>
      <c r="Z1" s="4"/>
      <c r="AA1" s="4"/>
      <c r="AB1" s="4"/>
      <c r="AC1" s="4"/>
      <c r="AD1" s="4"/>
      <c r="AE1" s="4"/>
      <c r="AF1" s="4"/>
      <c r="AG1" s="4"/>
      <c r="AH1" s="4"/>
      <c r="AI1" s="2"/>
      <c r="AJ1" s="2"/>
      <c r="AK1" s="209">
        <f aca="true" t="shared" si="0" ref="AK1:AY1">AK17+AK25+AK29+AK39+AK43+AK47+AK53+AK61+AK70</f>
        <v>3308799</v>
      </c>
      <c r="AL1" s="209">
        <f t="shared" si="0"/>
        <v>3431170</v>
      </c>
      <c r="AM1" s="209">
        <f t="shared" si="0"/>
        <v>3559469</v>
      </c>
      <c r="AN1" s="209">
        <f t="shared" si="0"/>
        <v>3656152</v>
      </c>
      <c r="AO1" s="209">
        <f t="shared" si="0"/>
        <v>3723649</v>
      </c>
      <c r="AP1" s="209">
        <f t="shared" si="0"/>
        <v>3753939</v>
      </c>
      <c r="AQ1" s="209">
        <f t="shared" si="0"/>
        <v>3780583</v>
      </c>
      <c r="AR1" s="209">
        <f t="shared" si="0"/>
        <v>3799809</v>
      </c>
      <c r="AS1" s="209">
        <f t="shared" si="0"/>
        <v>3792377</v>
      </c>
      <c r="AT1" s="209">
        <f t="shared" si="0"/>
        <v>3793153</v>
      </c>
      <c r="AU1" s="209">
        <f t="shared" si="0"/>
        <v>3796808</v>
      </c>
      <c r="AV1" s="209">
        <f t="shared" si="0"/>
        <v>3798258</v>
      </c>
      <c r="AW1" s="209">
        <f t="shared" si="0"/>
        <v>3787982</v>
      </c>
      <c r="AX1" s="209">
        <f t="shared" si="0"/>
        <v>3765007</v>
      </c>
      <c r="AY1" s="209">
        <f t="shared" si="0"/>
        <v>3753155</v>
      </c>
    </row>
    <row r="2" spans="1:51" s="93" customFormat="1" ht="27.75" customHeight="1">
      <c r="A2" s="5" t="s">
        <v>118</v>
      </c>
      <c r="B2" s="194"/>
      <c r="D2" s="94"/>
      <c r="E2" s="94"/>
      <c r="F2" s="94"/>
      <c r="G2" s="94"/>
      <c r="H2" s="94"/>
      <c r="I2" s="92"/>
      <c r="J2" s="92"/>
      <c r="K2" s="92"/>
      <c r="L2" s="92"/>
      <c r="M2" s="92"/>
      <c r="N2" s="92"/>
      <c r="O2" s="92"/>
      <c r="P2" s="365"/>
      <c r="Q2" s="365"/>
      <c r="R2" s="5" t="s">
        <v>119</v>
      </c>
      <c r="S2" s="194"/>
      <c r="U2" s="94"/>
      <c r="V2" s="94"/>
      <c r="W2" s="94"/>
      <c r="X2" s="94"/>
      <c r="Y2" s="94"/>
      <c r="Z2" s="92"/>
      <c r="AA2" s="92"/>
      <c r="AB2" s="92"/>
      <c r="AC2" s="92"/>
      <c r="AD2" s="92"/>
      <c r="AE2" s="92"/>
      <c r="AF2" s="92"/>
      <c r="AG2" s="92"/>
      <c r="AH2" s="92"/>
      <c r="AI2" s="8" t="s">
        <v>0</v>
      </c>
      <c r="AJ2" s="6"/>
      <c r="AK2" s="209"/>
      <c r="AL2" s="331"/>
      <c r="AM2" s="331"/>
      <c r="AN2" s="209"/>
      <c r="AO2" s="209"/>
      <c r="AP2" s="209"/>
      <c r="AQ2" s="209"/>
      <c r="AR2" s="209"/>
      <c r="AS2" s="209"/>
      <c r="AT2" s="209"/>
      <c r="AU2" s="209"/>
      <c r="AV2" s="209"/>
      <c r="AW2" s="209"/>
      <c r="AX2" s="3"/>
      <c r="AY2" s="2"/>
    </row>
    <row r="3" spans="1:51" s="99" customFormat="1" ht="20.25" customHeight="1">
      <c r="A3" s="424" t="s">
        <v>1</v>
      </c>
      <c r="B3" s="425"/>
      <c r="C3" s="95" t="s">
        <v>2</v>
      </c>
      <c r="D3" s="96"/>
      <c r="E3" s="96"/>
      <c r="F3" s="96" t="s">
        <v>90</v>
      </c>
      <c r="G3" s="97"/>
      <c r="H3" s="97"/>
      <c r="I3" s="98"/>
      <c r="J3" s="98"/>
      <c r="K3" s="98"/>
      <c r="L3" s="98"/>
      <c r="M3" s="318"/>
      <c r="N3" s="318"/>
      <c r="O3" s="98"/>
      <c r="P3" s="98"/>
      <c r="Q3" s="98"/>
      <c r="R3" s="424" t="s">
        <v>1</v>
      </c>
      <c r="S3" s="425"/>
      <c r="T3" s="95" t="s">
        <v>2</v>
      </c>
      <c r="U3" s="96"/>
      <c r="V3" s="96"/>
      <c r="W3" s="96" t="s">
        <v>90</v>
      </c>
      <c r="X3" s="97"/>
      <c r="Y3" s="97"/>
      <c r="Z3" s="97"/>
      <c r="AA3" s="97"/>
      <c r="AB3" s="97"/>
      <c r="AC3" s="97"/>
      <c r="AD3" s="96"/>
      <c r="AE3" s="96"/>
      <c r="AF3" s="97"/>
      <c r="AG3" s="97"/>
      <c r="AH3" s="97"/>
      <c r="AI3" s="419" t="s">
        <v>1</v>
      </c>
      <c r="AJ3" s="411"/>
      <c r="AK3" s="16" t="s">
        <v>91</v>
      </c>
      <c r="AL3" s="14" t="s">
        <v>3</v>
      </c>
      <c r="AM3" s="14" t="s">
        <v>4</v>
      </c>
      <c r="AN3" s="15" t="s">
        <v>92</v>
      </c>
      <c r="AO3" s="16" t="s">
        <v>93</v>
      </c>
      <c r="AP3" s="17" t="s">
        <v>5</v>
      </c>
      <c r="AQ3" s="17" t="s">
        <v>94</v>
      </c>
      <c r="AR3" s="17" t="s">
        <v>95</v>
      </c>
      <c r="AS3" s="17" t="s">
        <v>125</v>
      </c>
      <c r="AT3" s="17" t="s">
        <v>177</v>
      </c>
      <c r="AU3" s="17" t="s">
        <v>235</v>
      </c>
      <c r="AV3" s="17" t="s">
        <v>236</v>
      </c>
      <c r="AW3" s="17" t="s">
        <v>237</v>
      </c>
      <c r="AX3" s="17" t="s">
        <v>248</v>
      </c>
      <c r="AY3" s="17" t="s">
        <v>252</v>
      </c>
    </row>
    <row r="4" spans="1:51" s="99" customFormat="1" ht="20.25" customHeight="1">
      <c r="A4" s="426"/>
      <c r="B4" s="427"/>
      <c r="C4" s="100" t="s">
        <v>96</v>
      </c>
      <c r="D4" s="100" t="s">
        <v>97</v>
      </c>
      <c r="E4" s="100" t="s">
        <v>98</v>
      </c>
      <c r="F4" s="100" t="s">
        <v>99</v>
      </c>
      <c r="G4" s="101" t="s">
        <v>93</v>
      </c>
      <c r="H4" s="101" t="s">
        <v>100</v>
      </c>
      <c r="I4" s="102" t="s">
        <v>101</v>
      </c>
      <c r="J4" s="102" t="s">
        <v>6</v>
      </c>
      <c r="K4" s="102" t="s">
        <v>126</v>
      </c>
      <c r="L4" s="102" t="s">
        <v>175</v>
      </c>
      <c r="M4" s="102" t="s">
        <v>232</v>
      </c>
      <c r="N4" s="102" t="s">
        <v>233</v>
      </c>
      <c r="O4" s="102" t="s">
        <v>234</v>
      </c>
      <c r="P4" s="102" t="s">
        <v>247</v>
      </c>
      <c r="Q4" s="102" t="s">
        <v>249</v>
      </c>
      <c r="R4" s="426"/>
      <c r="S4" s="427"/>
      <c r="T4" s="100" t="s">
        <v>96</v>
      </c>
      <c r="U4" s="100" t="s">
        <v>97</v>
      </c>
      <c r="V4" s="100" t="s">
        <v>98</v>
      </c>
      <c r="W4" s="100" t="s">
        <v>99</v>
      </c>
      <c r="X4" s="101" t="s">
        <v>93</v>
      </c>
      <c r="Y4" s="101" t="s">
        <v>100</v>
      </c>
      <c r="Z4" s="101" t="s">
        <v>101</v>
      </c>
      <c r="AA4" s="101" t="s">
        <v>6</v>
      </c>
      <c r="AB4" s="101" t="s">
        <v>125</v>
      </c>
      <c r="AC4" s="101" t="s">
        <v>186</v>
      </c>
      <c r="AD4" s="101" t="s">
        <v>232</v>
      </c>
      <c r="AE4" s="101" t="s">
        <v>233</v>
      </c>
      <c r="AF4" s="101" t="s">
        <v>234</v>
      </c>
      <c r="AG4" s="101" t="s">
        <v>247</v>
      </c>
      <c r="AH4" s="101" t="s">
        <v>250</v>
      </c>
      <c r="AI4" s="420"/>
      <c r="AJ4" s="413"/>
      <c r="AK4" s="21" t="s">
        <v>102</v>
      </c>
      <c r="AL4" s="21" t="s">
        <v>102</v>
      </c>
      <c r="AM4" s="21" t="s">
        <v>102</v>
      </c>
      <c r="AN4" s="21" t="s">
        <v>102</v>
      </c>
      <c r="AO4" s="21" t="s">
        <v>102</v>
      </c>
      <c r="AP4" s="21" t="s">
        <v>102</v>
      </c>
      <c r="AQ4" s="21" t="s">
        <v>103</v>
      </c>
      <c r="AR4" s="21" t="s">
        <v>103</v>
      </c>
      <c r="AS4" s="21" t="s">
        <v>102</v>
      </c>
      <c r="AT4" s="21" t="s">
        <v>103</v>
      </c>
      <c r="AU4" s="21" t="s">
        <v>103</v>
      </c>
      <c r="AV4" s="21" t="s">
        <v>103</v>
      </c>
      <c r="AW4" s="21" t="s">
        <v>103</v>
      </c>
      <c r="AX4" s="21" t="s">
        <v>102</v>
      </c>
      <c r="AY4" s="21" t="s">
        <v>253</v>
      </c>
    </row>
    <row r="5" spans="1:51" s="99" customFormat="1" ht="20.25" customHeight="1">
      <c r="A5" s="428"/>
      <c r="B5" s="429"/>
      <c r="C5" s="103"/>
      <c r="D5" s="103"/>
      <c r="E5" s="103"/>
      <c r="F5" s="103"/>
      <c r="G5" s="104"/>
      <c r="H5" s="104"/>
      <c r="I5" s="105"/>
      <c r="J5" s="105"/>
      <c r="K5" s="105"/>
      <c r="L5" s="105"/>
      <c r="M5" s="319"/>
      <c r="N5" s="319"/>
      <c r="O5" s="105"/>
      <c r="P5" s="105"/>
      <c r="Q5" s="105"/>
      <c r="R5" s="428"/>
      <c r="S5" s="429"/>
      <c r="T5" s="106"/>
      <c r="U5" s="106"/>
      <c r="V5" s="106"/>
      <c r="W5" s="106"/>
      <c r="X5" s="106"/>
      <c r="Y5" s="107"/>
      <c r="Z5" s="107"/>
      <c r="AA5" s="107"/>
      <c r="AB5" s="107"/>
      <c r="AC5" s="107"/>
      <c r="AD5" s="106"/>
      <c r="AE5" s="106"/>
      <c r="AF5" s="107"/>
      <c r="AG5" s="107"/>
      <c r="AH5" s="107"/>
      <c r="AI5" s="421"/>
      <c r="AJ5" s="415"/>
      <c r="AK5" s="26" t="s">
        <v>104</v>
      </c>
      <c r="AL5" s="26" t="s">
        <v>104</v>
      </c>
      <c r="AM5" s="26" t="s">
        <v>104</v>
      </c>
      <c r="AN5" s="26" t="s">
        <v>104</v>
      </c>
      <c r="AO5" s="26" t="s">
        <v>104</v>
      </c>
      <c r="AP5" s="26" t="s">
        <v>104</v>
      </c>
      <c r="AQ5" s="26" t="s">
        <v>105</v>
      </c>
      <c r="AR5" s="26" t="s">
        <v>105</v>
      </c>
      <c r="AS5" s="26" t="s">
        <v>104</v>
      </c>
      <c r="AT5" s="26" t="s">
        <v>105</v>
      </c>
      <c r="AU5" s="26" t="s">
        <v>105</v>
      </c>
      <c r="AV5" s="26" t="s">
        <v>105</v>
      </c>
      <c r="AW5" s="26" t="s">
        <v>105</v>
      </c>
      <c r="AX5" s="26" t="s">
        <v>104</v>
      </c>
      <c r="AY5" s="26" t="s">
        <v>105</v>
      </c>
    </row>
    <row r="6" spans="1:51" s="99" customFormat="1" ht="20.25" customHeight="1">
      <c r="A6" s="430" t="s">
        <v>7</v>
      </c>
      <c r="B6" s="431"/>
      <c r="C6" s="108">
        <f>SUM(C8:C15)</f>
        <v>112</v>
      </c>
      <c r="D6" s="108">
        <f aca="true" t="shared" si="1" ref="D6:L6">SUM(D8:D15)</f>
        <v>115</v>
      </c>
      <c r="E6" s="108">
        <f t="shared" si="1"/>
        <v>129</v>
      </c>
      <c r="F6" s="108">
        <f t="shared" si="1"/>
        <v>150</v>
      </c>
      <c r="G6" s="109">
        <f t="shared" si="1"/>
        <v>152</v>
      </c>
      <c r="H6" s="110">
        <f t="shared" si="1"/>
        <v>152</v>
      </c>
      <c r="I6" s="111">
        <f t="shared" si="1"/>
        <v>152</v>
      </c>
      <c r="J6" s="111">
        <f t="shared" si="1"/>
        <v>155</v>
      </c>
      <c r="K6" s="111">
        <f>SUM(K8:K15)</f>
        <v>189</v>
      </c>
      <c r="L6" s="111">
        <f t="shared" si="1"/>
        <v>188</v>
      </c>
      <c r="M6" s="320">
        <v>187</v>
      </c>
      <c r="N6" s="320">
        <v>184.3</v>
      </c>
      <c r="O6" s="111">
        <v>185</v>
      </c>
      <c r="P6" s="111">
        <f>SUM(P8:P15)</f>
        <v>155</v>
      </c>
      <c r="Q6" s="111">
        <f>SUM(Q8:Q15)</f>
        <v>154</v>
      </c>
      <c r="R6" s="430" t="s">
        <v>7</v>
      </c>
      <c r="S6" s="431"/>
      <c r="T6" s="112">
        <f aca="true" t="shared" si="2" ref="T6:Z6">C6/AK6*100000</f>
        <v>3.3847083711090966</v>
      </c>
      <c r="U6" s="112">
        <f t="shared" si="2"/>
        <v>3.33043730089777</v>
      </c>
      <c r="V6" s="112">
        <f t="shared" si="2"/>
        <v>3.6013400335008376</v>
      </c>
      <c r="W6" s="112">
        <f t="shared" si="2"/>
        <v>4.086080087169709</v>
      </c>
      <c r="X6" s="112">
        <f t="shared" si="2"/>
        <v>4.066345639379347</v>
      </c>
      <c r="Y6" s="112">
        <f t="shared" si="2"/>
        <v>4.0346202267722004</v>
      </c>
      <c r="Z6" s="112">
        <f t="shared" si="2"/>
        <v>4.007382019509623</v>
      </c>
      <c r="AA6" s="112">
        <f aca="true" t="shared" si="3" ref="AA6:AH6">IF(AR6="","",(J6/AR6*100000))</f>
        <v>4.084321475625823</v>
      </c>
      <c r="AB6" s="112">
        <f t="shared" si="3"/>
        <v>4.98368173839257</v>
      </c>
      <c r="AC6" s="112">
        <f t="shared" si="3"/>
        <v>4.951277324203319</v>
      </c>
      <c r="AD6" s="112">
        <f t="shared" si="3"/>
        <v>4.919757958431991</v>
      </c>
      <c r="AE6" s="112">
        <f t="shared" si="3"/>
        <v>4.85</v>
      </c>
      <c r="AF6" s="112">
        <f t="shared" si="3"/>
        <v>4.878691983122363</v>
      </c>
      <c r="AG6" s="112">
        <f t="shared" si="3"/>
        <v>4.116858215668656</v>
      </c>
      <c r="AH6" s="112">
        <f t="shared" si="3"/>
        <v>4.107762069885303</v>
      </c>
      <c r="AI6" s="402" t="s">
        <v>7</v>
      </c>
      <c r="AJ6" s="417"/>
      <c r="AK6" s="76">
        <v>3309000</v>
      </c>
      <c r="AL6" s="31">
        <v>3453000</v>
      </c>
      <c r="AM6" s="31">
        <v>3582000</v>
      </c>
      <c r="AN6" s="31">
        <v>3671000</v>
      </c>
      <c r="AO6" s="31">
        <v>3738000</v>
      </c>
      <c r="AP6" s="31">
        <v>3767393</v>
      </c>
      <c r="AQ6" s="31">
        <v>3793000</v>
      </c>
      <c r="AR6" s="32">
        <v>3795000</v>
      </c>
      <c r="AS6" s="211">
        <v>3792377</v>
      </c>
      <c r="AT6" s="211">
        <v>3797000</v>
      </c>
      <c r="AU6" s="211">
        <v>3801000</v>
      </c>
      <c r="AV6" s="211">
        <v>3800000</v>
      </c>
      <c r="AW6" s="211">
        <v>3792000</v>
      </c>
      <c r="AX6" s="211">
        <f>SUM(AX8:AX15)</f>
        <v>3765007</v>
      </c>
      <c r="AY6" s="211">
        <v>3749000</v>
      </c>
    </row>
    <row r="7" spans="1:51" s="99" customFormat="1" ht="20.25" customHeight="1">
      <c r="A7" s="403"/>
      <c r="B7" s="422"/>
      <c r="C7" s="114"/>
      <c r="D7" s="114"/>
      <c r="E7" s="114"/>
      <c r="F7" s="114"/>
      <c r="G7" s="115"/>
      <c r="H7" s="115"/>
      <c r="I7" s="116"/>
      <c r="J7" s="116"/>
      <c r="K7" s="116"/>
      <c r="L7" s="116"/>
      <c r="M7" s="321"/>
      <c r="N7" s="321"/>
      <c r="O7" s="116"/>
      <c r="P7" s="116"/>
      <c r="Q7" s="116"/>
      <c r="R7" s="403"/>
      <c r="S7" s="422"/>
      <c r="T7" s="117"/>
      <c r="U7" s="117"/>
      <c r="V7" s="117"/>
      <c r="W7" s="117"/>
      <c r="X7" s="117"/>
      <c r="Y7" s="117"/>
      <c r="Z7" s="117"/>
      <c r="AA7" s="118"/>
      <c r="AB7" s="117"/>
      <c r="AC7" s="117"/>
      <c r="AD7" s="117"/>
      <c r="AE7" s="117"/>
      <c r="AF7" s="117"/>
      <c r="AG7" s="117">
        <f aca="true" t="shared" si="4" ref="AG7:AH21">IF(AX7="","",(P7/AX7*100000))</f>
      </c>
      <c r="AH7" s="117">
        <f t="shared" si="4"/>
      </c>
      <c r="AI7" s="418"/>
      <c r="AJ7" s="405"/>
      <c r="AK7" s="37"/>
      <c r="AL7" s="37"/>
      <c r="AM7" s="37"/>
      <c r="AN7" s="37"/>
      <c r="AO7" s="38"/>
      <c r="AP7" s="38"/>
      <c r="AQ7" s="37"/>
      <c r="AR7" s="39"/>
      <c r="AS7" s="205"/>
      <c r="AT7" s="205"/>
      <c r="AU7" s="205"/>
      <c r="AV7" s="205"/>
      <c r="AW7" s="205"/>
      <c r="AX7" s="205"/>
      <c r="AY7" s="205"/>
    </row>
    <row r="8" spans="1:51" s="99" customFormat="1" ht="20.25" customHeight="1">
      <c r="A8" s="403" t="s">
        <v>137</v>
      </c>
      <c r="B8" s="422"/>
      <c r="C8" s="108">
        <f>SUM(C17)</f>
        <v>8</v>
      </c>
      <c r="D8" s="108">
        <f aca="true" t="shared" si="5" ref="D8:L8">SUM(D17)</f>
        <v>6</v>
      </c>
      <c r="E8" s="108">
        <f t="shared" si="5"/>
        <v>6</v>
      </c>
      <c r="F8" s="108">
        <f t="shared" si="5"/>
        <v>8</v>
      </c>
      <c r="G8" s="108">
        <f t="shared" si="5"/>
        <v>8</v>
      </c>
      <c r="H8" s="108">
        <f t="shared" si="5"/>
        <v>8</v>
      </c>
      <c r="I8" s="108">
        <f t="shared" si="5"/>
        <v>8</v>
      </c>
      <c r="J8" s="108">
        <f t="shared" si="5"/>
        <v>8</v>
      </c>
      <c r="K8" s="108">
        <f t="shared" si="5"/>
        <v>10</v>
      </c>
      <c r="L8" s="109">
        <f t="shared" si="5"/>
        <v>10</v>
      </c>
      <c r="M8" s="108">
        <v>10</v>
      </c>
      <c r="N8" s="108">
        <v>10</v>
      </c>
      <c r="O8" s="109">
        <v>10</v>
      </c>
      <c r="P8" s="109">
        <f>SUM(P17)</f>
        <v>8</v>
      </c>
      <c r="Q8" s="109">
        <f>SUM(Q17)</f>
        <v>7</v>
      </c>
      <c r="R8" s="404" t="s">
        <v>137</v>
      </c>
      <c r="S8" s="405"/>
      <c r="T8" s="118">
        <f aca="true" t="shared" si="6" ref="T8:Z15">C8/AK8*100000</f>
        <v>8.324401943747855</v>
      </c>
      <c r="U8" s="118">
        <f t="shared" si="6"/>
        <v>6.4063551042634295</v>
      </c>
      <c r="V8" s="118">
        <f t="shared" si="6"/>
        <v>6.5727493810660995</v>
      </c>
      <c r="W8" s="118">
        <f t="shared" si="6"/>
        <v>8.98069151324652</v>
      </c>
      <c r="X8" s="118">
        <f t="shared" si="6"/>
        <v>9.256152448830832</v>
      </c>
      <c r="Y8" s="118">
        <f t="shared" si="6"/>
        <v>9.709091350413242</v>
      </c>
      <c r="Z8" s="118">
        <f t="shared" si="6"/>
        <v>9.944559083111653</v>
      </c>
      <c r="AA8" s="118">
        <f aca="true" t="shared" si="7" ref="AA8:AA65">IF(AR8="","",(J8/AR8*100000))</f>
        <v>10.052019199356671</v>
      </c>
      <c r="AB8" s="118">
        <f aca="true" t="shared" si="8" ref="AB8:AB65">IF(AS8="","",(K8/AS8*100000))</f>
        <v>12.738204422704577</v>
      </c>
      <c r="AC8" s="118">
        <f aca="true" t="shared" si="9" ref="AC8:AC65">IF(AT8="","",(L8/AT8*100000))</f>
        <v>12.91055567031605</v>
      </c>
      <c r="AD8" s="118">
        <f aca="true" t="shared" si="10" ref="AD8:AD69">IF(AU8="","",(M8/AU8*100000))</f>
        <v>13.089861901956933</v>
      </c>
      <c r="AE8" s="118">
        <f aca="true" t="shared" si="11" ref="AE8:AE69">IF(AV8="","",(N8/AV8*100000))</f>
        <v>13.286917700831761</v>
      </c>
      <c r="AF8" s="118">
        <f aca="true" t="shared" si="12" ref="AF8:AF39">IF(AW8="","",(O8/AW8*100000))</f>
        <v>13.42263862230037</v>
      </c>
      <c r="AG8" s="118">
        <f t="shared" si="4"/>
        <v>10.85290247310515</v>
      </c>
      <c r="AH8" s="118">
        <f t="shared" si="4"/>
        <v>9.666505558240695</v>
      </c>
      <c r="AI8" s="418" t="s">
        <v>137</v>
      </c>
      <c r="AJ8" s="405"/>
      <c r="AK8" s="40">
        <f>AK17</f>
        <v>96103</v>
      </c>
      <c r="AL8" s="40">
        <f aca="true" t="shared" si="13" ref="AL8:AT8">AL17</f>
        <v>93657</v>
      </c>
      <c r="AM8" s="40">
        <f t="shared" si="13"/>
        <v>91286</v>
      </c>
      <c r="AN8" s="40">
        <f t="shared" si="13"/>
        <v>89080</v>
      </c>
      <c r="AO8" s="40">
        <f t="shared" si="13"/>
        <v>86429</v>
      </c>
      <c r="AP8" s="40">
        <f t="shared" si="13"/>
        <v>82397</v>
      </c>
      <c r="AQ8" s="40">
        <f t="shared" si="13"/>
        <v>80446</v>
      </c>
      <c r="AR8" s="41">
        <f t="shared" si="13"/>
        <v>79586</v>
      </c>
      <c r="AS8" s="41">
        <f t="shared" si="13"/>
        <v>78504</v>
      </c>
      <c r="AT8" s="41">
        <f t="shared" si="13"/>
        <v>77456</v>
      </c>
      <c r="AU8" s="41">
        <f>AU17</f>
        <v>76395</v>
      </c>
      <c r="AV8" s="41">
        <f>AV17</f>
        <v>75262</v>
      </c>
      <c r="AW8" s="41">
        <f>AW17</f>
        <v>74501</v>
      </c>
      <c r="AX8" s="355">
        <f>AX17</f>
        <v>73713</v>
      </c>
      <c r="AY8" s="355">
        <f>AY17</f>
        <v>72415</v>
      </c>
    </row>
    <row r="9" spans="1:51" s="99" customFormat="1" ht="20.25" customHeight="1">
      <c r="A9" s="403" t="s">
        <v>8</v>
      </c>
      <c r="B9" s="422"/>
      <c r="C9" s="108">
        <f>SUM(C25)</f>
        <v>8</v>
      </c>
      <c r="D9" s="108">
        <f aca="true" t="shared" si="14" ref="D9:L9">SUM(D25)</f>
        <v>7</v>
      </c>
      <c r="E9" s="108">
        <f t="shared" si="14"/>
        <v>8</v>
      </c>
      <c r="F9" s="108">
        <f t="shared" si="14"/>
        <v>9</v>
      </c>
      <c r="G9" s="108">
        <f t="shared" si="14"/>
        <v>9</v>
      </c>
      <c r="H9" s="108">
        <f t="shared" si="14"/>
        <v>9</v>
      </c>
      <c r="I9" s="108">
        <f t="shared" si="14"/>
        <v>9</v>
      </c>
      <c r="J9" s="108">
        <f t="shared" si="14"/>
        <v>9</v>
      </c>
      <c r="K9" s="108">
        <f t="shared" si="14"/>
        <v>9</v>
      </c>
      <c r="L9" s="109">
        <f t="shared" si="14"/>
        <v>9</v>
      </c>
      <c r="M9" s="108">
        <v>9</v>
      </c>
      <c r="N9" s="108">
        <v>8</v>
      </c>
      <c r="O9" s="109">
        <v>8</v>
      </c>
      <c r="P9" s="109">
        <f>SUM(P25)</f>
        <v>8</v>
      </c>
      <c r="Q9" s="109">
        <f>SUM(Q25)</f>
        <v>8</v>
      </c>
      <c r="R9" s="404" t="s">
        <v>8</v>
      </c>
      <c r="S9" s="405"/>
      <c r="T9" s="118">
        <f t="shared" si="6"/>
        <v>6.694056514572124</v>
      </c>
      <c r="U9" s="118">
        <f t="shared" si="6"/>
        <v>5.846976277981958</v>
      </c>
      <c r="V9" s="118">
        <f t="shared" si="6"/>
        <v>6.690585509864431</v>
      </c>
      <c r="W9" s="118">
        <f t="shared" si="6"/>
        <v>7.5940395227568045</v>
      </c>
      <c r="X9" s="118">
        <f t="shared" si="6"/>
        <v>7.633782030077101</v>
      </c>
      <c r="Y9" s="118">
        <f t="shared" si="6"/>
        <v>7.849567401618755</v>
      </c>
      <c r="Z9" s="118">
        <f t="shared" si="6"/>
        <v>7.907430348717678</v>
      </c>
      <c r="AA9" s="118">
        <f t="shared" si="7"/>
        <v>7.915079986280528</v>
      </c>
      <c r="AB9" s="118">
        <f t="shared" si="8"/>
        <v>7.919537499010058</v>
      </c>
      <c r="AC9" s="118">
        <f t="shared" si="9"/>
        <v>7.937837909349891</v>
      </c>
      <c r="AD9" s="118">
        <f t="shared" si="10"/>
        <v>7.98629906027881</v>
      </c>
      <c r="AE9" s="118">
        <f t="shared" si="11"/>
        <v>7.145217616534034</v>
      </c>
      <c r="AF9" s="118">
        <f t="shared" si="12"/>
        <v>7.194568101083682</v>
      </c>
      <c r="AG9" s="118">
        <f t="shared" si="4"/>
        <v>7.204091924212952</v>
      </c>
      <c r="AH9" s="118">
        <f t="shared" si="4"/>
        <v>7.264076418083918</v>
      </c>
      <c r="AI9" s="418" t="s">
        <v>8</v>
      </c>
      <c r="AJ9" s="405"/>
      <c r="AK9" s="40">
        <f>AK25</f>
        <v>119509</v>
      </c>
      <c r="AL9" s="40">
        <f aca="true" t="shared" si="15" ref="AL9:AT9">AL25</f>
        <v>119720</v>
      </c>
      <c r="AM9" s="40">
        <f t="shared" si="15"/>
        <v>119571</v>
      </c>
      <c r="AN9" s="40">
        <f t="shared" si="15"/>
        <v>118514</v>
      </c>
      <c r="AO9" s="40">
        <f t="shared" si="15"/>
        <v>117897</v>
      </c>
      <c r="AP9" s="40">
        <f t="shared" si="15"/>
        <v>114656</v>
      </c>
      <c r="AQ9" s="40">
        <f t="shared" si="15"/>
        <v>113817</v>
      </c>
      <c r="AR9" s="41">
        <f t="shared" si="15"/>
        <v>113707</v>
      </c>
      <c r="AS9" s="41">
        <f t="shared" si="15"/>
        <v>113643</v>
      </c>
      <c r="AT9" s="41">
        <f t="shared" si="15"/>
        <v>113381</v>
      </c>
      <c r="AU9" s="41">
        <f>AU25</f>
        <v>112693</v>
      </c>
      <c r="AV9" s="41">
        <f>AV25</f>
        <v>111963</v>
      </c>
      <c r="AW9" s="41">
        <f>AW25</f>
        <v>111195</v>
      </c>
      <c r="AX9" s="355">
        <f>AX25</f>
        <v>111048</v>
      </c>
      <c r="AY9" s="355">
        <f>AY25</f>
        <v>110131</v>
      </c>
    </row>
    <row r="10" spans="1:51" s="99" customFormat="1" ht="20.25" customHeight="1">
      <c r="A10" s="403" t="s">
        <v>9</v>
      </c>
      <c r="B10" s="422"/>
      <c r="C10" s="108">
        <f>C29+C39</f>
        <v>34</v>
      </c>
      <c r="D10" s="108">
        <f aca="true" t="shared" si="16" ref="D10:L10">D29+D39</f>
        <v>36</v>
      </c>
      <c r="E10" s="108">
        <f t="shared" si="16"/>
        <v>44</v>
      </c>
      <c r="F10" s="108">
        <f t="shared" si="16"/>
        <v>49</v>
      </c>
      <c r="G10" s="108">
        <f t="shared" si="16"/>
        <v>46</v>
      </c>
      <c r="H10" s="108">
        <f t="shared" si="16"/>
        <v>47</v>
      </c>
      <c r="I10" s="108">
        <f t="shared" si="16"/>
        <v>47</v>
      </c>
      <c r="J10" s="108">
        <f t="shared" si="16"/>
        <v>48</v>
      </c>
      <c r="K10" s="108">
        <f t="shared" si="16"/>
        <v>52</v>
      </c>
      <c r="L10" s="109">
        <f t="shared" si="16"/>
        <v>51</v>
      </c>
      <c r="M10" s="108">
        <v>50</v>
      </c>
      <c r="N10" s="108">
        <v>48.3</v>
      </c>
      <c r="O10" s="109">
        <v>49</v>
      </c>
      <c r="P10" s="109">
        <f>P29+P39</f>
        <v>44</v>
      </c>
      <c r="Q10" s="109">
        <f>Q29+Q39</f>
        <v>44</v>
      </c>
      <c r="R10" s="404" t="s">
        <v>9</v>
      </c>
      <c r="S10" s="405"/>
      <c r="T10" s="118">
        <f t="shared" si="6"/>
        <v>5.8670762115943775</v>
      </c>
      <c r="U10" s="118">
        <f t="shared" si="6"/>
        <v>5.927301645320148</v>
      </c>
      <c r="V10" s="118">
        <f t="shared" si="6"/>
        <v>6.923693034922164</v>
      </c>
      <c r="W10" s="118">
        <f t="shared" si="6"/>
        <v>7.455782644155275</v>
      </c>
      <c r="X10" s="118">
        <f t="shared" si="6"/>
        <v>6.870522025250662</v>
      </c>
      <c r="Y10" s="118">
        <f t="shared" si="6"/>
        <v>6.975146218357695</v>
      </c>
      <c r="Z10" s="118">
        <f t="shared" si="6"/>
        <v>6.920048410891861</v>
      </c>
      <c r="AA10" s="118">
        <f t="shared" si="7"/>
        <v>7.060401736858827</v>
      </c>
      <c r="AB10" s="118">
        <f t="shared" si="8"/>
        <v>7.682307055903558</v>
      </c>
      <c r="AC10" s="118">
        <f t="shared" si="9"/>
        <v>7.527419733352225</v>
      </c>
      <c r="AD10" s="118">
        <f t="shared" si="10"/>
        <v>7.376633186587511</v>
      </c>
      <c r="AE10" s="118">
        <f t="shared" si="11"/>
        <v>7.129572225666459</v>
      </c>
      <c r="AF10" s="118">
        <f t="shared" si="12"/>
        <v>7.247941732465159</v>
      </c>
      <c r="AG10" s="118">
        <f t="shared" si="4"/>
        <v>6.533482613511836</v>
      </c>
      <c r="AH10" s="118">
        <f t="shared" si="4"/>
        <v>6.55662464963037</v>
      </c>
      <c r="AI10" s="418" t="s">
        <v>9</v>
      </c>
      <c r="AJ10" s="405"/>
      <c r="AK10" s="40">
        <f>AK29+AK39</f>
        <v>579505</v>
      </c>
      <c r="AL10" s="40">
        <f aca="true" t="shared" si="17" ref="AL10:AT10">AL29+AL39</f>
        <v>607359</v>
      </c>
      <c r="AM10" s="40">
        <f t="shared" si="17"/>
        <v>635499</v>
      </c>
      <c r="AN10" s="40">
        <f t="shared" si="17"/>
        <v>657208</v>
      </c>
      <c r="AO10" s="40">
        <f t="shared" si="17"/>
        <v>669527</v>
      </c>
      <c r="AP10" s="40">
        <f t="shared" si="17"/>
        <v>673821</v>
      </c>
      <c r="AQ10" s="40">
        <f t="shared" si="17"/>
        <v>679186</v>
      </c>
      <c r="AR10" s="41">
        <f t="shared" si="17"/>
        <v>679848</v>
      </c>
      <c r="AS10" s="40">
        <f t="shared" si="17"/>
        <v>676880</v>
      </c>
      <c r="AT10" s="41">
        <f t="shared" si="17"/>
        <v>677523</v>
      </c>
      <c r="AU10" s="41">
        <f>AU29+AU39</f>
        <v>677816</v>
      </c>
      <c r="AV10" s="41">
        <f>AV29+AV39</f>
        <v>677460</v>
      </c>
      <c r="AW10" s="41">
        <f>AW29+AW39</f>
        <v>676054</v>
      </c>
      <c r="AX10" s="355">
        <f>AX29+AX39</f>
        <v>673454</v>
      </c>
      <c r="AY10" s="355">
        <f>AY29+AY39</f>
        <v>671077</v>
      </c>
    </row>
    <row r="11" spans="1:51" s="99" customFormat="1" ht="20.25" customHeight="1">
      <c r="A11" s="403" t="s">
        <v>10</v>
      </c>
      <c r="B11" s="422"/>
      <c r="C11" s="108">
        <f>SUM(C43)</f>
        <v>9</v>
      </c>
      <c r="D11" s="108">
        <f aca="true" t="shared" si="18" ref="D11:L11">SUM(D43)</f>
        <v>10</v>
      </c>
      <c r="E11" s="108">
        <f t="shared" si="18"/>
        <v>12</v>
      </c>
      <c r="F11" s="108">
        <f t="shared" si="18"/>
        <v>14</v>
      </c>
      <c r="G11" s="108">
        <f t="shared" si="18"/>
        <v>14</v>
      </c>
      <c r="H11" s="108">
        <f t="shared" si="18"/>
        <v>14</v>
      </c>
      <c r="I11" s="108">
        <f t="shared" si="18"/>
        <v>13</v>
      </c>
      <c r="J11" s="108">
        <f t="shared" si="18"/>
        <v>14</v>
      </c>
      <c r="K11" s="108">
        <f t="shared" si="18"/>
        <v>19</v>
      </c>
      <c r="L11" s="109">
        <f t="shared" si="18"/>
        <v>19</v>
      </c>
      <c r="M11" s="108">
        <v>19</v>
      </c>
      <c r="N11" s="108">
        <v>19</v>
      </c>
      <c r="O11" s="109">
        <v>19</v>
      </c>
      <c r="P11" s="109">
        <f>SUM(P43)</f>
        <v>14</v>
      </c>
      <c r="Q11" s="109">
        <f>SUM(Q43)</f>
        <v>14</v>
      </c>
      <c r="R11" s="404" t="s">
        <v>10</v>
      </c>
      <c r="S11" s="405"/>
      <c r="T11" s="118">
        <f t="shared" si="6"/>
        <v>2.760422896787788</v>
      </c>
      <c r="U11" s="118">
        <f t="shared" si="6"/>
        <v>2.9351163186597087</v>
      </c>
      <c r="V11" s="118">
        <f t="shared" si="6"/>
        <v>3.3914687603333817</v>
      </c>
      <c r="W11" s="118">
        <f t="shared" si="6"/>
        <v>3.8155144267325847</v>
      </c>
      <c r="X11" s="118">
        <f t="shared" si="6"/>
        <v>3.713685461451945</v>
      </c>
      <c r="Y11" s="118">
        <f t="shared" si="6"/>
        <v>3.6655835739963503</v>
      </c>
      <c r="Z11" s="118">
        <f t="shared" si="6"/>
        <v>3.3661664025520723</v>
      </c>
      <c r="AA11" s="118">
        <f t="shared" si="7"/>
        <v>3.6194228571724034</v>
      </c>
      <c r="AB11" s="118">
        <f t="shared" si="8"/>
        <v>4.937976417264205</v>
      </c>
      <c r="AC11" s="118">
        <f t="shared" si="9"/>
        <v>4.941868026113871</v>
      </c>
      <c r="AD11" s="118">
        <f t="shared" si="10"/>
        <v>4.93864384839923</v>
      </c>
      <c r="AE11" s="118">
        <f t="shared" si="11"/>
        <v>4.929265046581555</v>
      </c>
      <c r="AF11" s="118">
        <f t="shared" si="12"/>
        <v>4.925444326925071</v>
      </c>
      <c r="AG11" s="118">
        <f t="shared" si="4"/>
        <v>3.6266799299532675</v>
      </c>
      <c r="AH11" s="118">
        <f t="shared" si="4"/>
        <v>3.626510830315558</v>
      </c>
      <c r="AI11" s="418" t="s">
        <v>10</v>
      </c>
      <c r="AJ11" s="405"/>
      <c r="AK11" s="40">
        <f>AK43</f>
        <v>326037</v>
      </c>
      <c r="AL11" s="40">
        <f aca="true" t="shared" si="19" ref="AL11:AT11">AL43</f>
        <v>340702</v>
      </c>
      <c r="AM11" s="40">
        <f t="shared" si="19"/>
        <v>353829</v>
      </c>
      <c r="AN11" s="40">
        <f t="shared" si="19"/>
        <v>366923</v>
      </c>
      <c r="AO11" s="40">
        <f>AO43</f>
        <v>376984</v>
      </c>
      <c r="AP11" s="40">
        <f t="shared" si="19"/>
        <v>381931</v>
      </c>
      <c r="AQ11" s="40">
        <f t="shared" si="19"/>
        <v>386196</v>
      </c>
      <c r="AR11" s="41">
        <f t="shared" si="19"/>
        <v>386802</v>
      </c>
      <c r="AS11" s="40">
        <f t="shared" si="19"/>
        <v>384773</v>
      </c>
      <c r="AT11" s="41">
        <f t="shared" si="19"/>
        <v>384470</v>
      </c>
      <c r="AU11" s="41">
        <f>AU43</f>
        <v>384721</v>
      </c>
      <c r="AV11" s="41">
        <f>AV43</f>
        <v>385453</v>
      </c>
      <c r="AW11" s="41">
        <f>AW43</f>
        <v>385752</v>
      </c>
      <c r="AX11" s="355">
        <f>AX43</f>
        <v>386028</v>
      </c>
      <c r="AY11" s="355">
        <f>AY43</f>
        <v>386046</v>
      </c>
    </row>
    <row r="12" spans="1:51" s="99" customFormat="1" ht="20.25" customHeight="1">
      <c r="A12" s="403" t="s">
        <v>132</v>
      </c>
      <c r="B12" s="422"/>
      <c r="C12" s="108">
        <f>SUM(C47)</f>
        <v>22</v>
      </c>
      <c r="D12" s="108">
        <f aca="true" t="shared" si="20" ref="D12:L12">SUM(D47)</f>
        <v>22</v>
      </c>
      <c r="E12" s="108">
        <f t="shared" si="20"/>
        <v>19</v>
      </c>
      <c r="F12" s="108">
        <f t="shared" si="20"/>
        <v>19</v>
      </c>
      <c r="G12" s="108">
        <f t="shared" si="20"/>
        <v>22</v>
      </c>
      <c r="H12" s="108">
        <f t="shared" si="20"/>
        <v>21</v>
      </c>
      <c r="I12" s="108">
        <f t="shared" si="20"/>
        <v>21</v>
      </c>
      <c r="J12" s="108">
        <f t="shared" si="20"/>
        <v>21</v>
      </c>
      <c r="K12" s="108">
        <f t="shared" si="20"/>
        <v>28</v>
      </c>
      <c r="L12" s="109">
        <f t="shared" si="20"/>
        <v>28</v>
      </c>
      <c r="M12" s="108">
        <v>28</v>
      </c>
      <c r="N12" s="108">
        <v>28</v>
      </c>
      <c r="O12" s="109">
        <v>28</v>
      </c>
      <c r="P12" s="109">
        <f>SUM(P47)</f>
        <v>23</v>
      </c>
      <c r="Q12" s="109">
        <f>SUM(Q47)</f>
        <v>23</v>
      </c>
      <c r="R12" s="404" t="s">
        <v>132</v>
      </c>
      <c r="S12" s="405"/>
      <c r="T12" s="118">
        <f t="shared" si="6"/>
        <v>3.0610015875467322</v>
      </c>
      <c r="U12" s="118">
        <f t="shared" si="6"/>
        <v>3.091511552416579</v>
      </c>
      <c r="V12" s="118">
        <f t="shared" si="6"/>
        <v>2.632034632034632</v>
      </c>
      <c r="W12" s="118">
        <f t="shared" si="6"/>
        <v>2.622092926973332</v>
      </c>
      <c r="X12" s="118">
        <f t="shared" si="6"/>
        <v>3.0360154229583483</v>
      </c>
      <c r="Y12" s="118">
        <f t="shared" si="6"/>
        <v>2.930807814371007</v>
      </c>
      <c r="Z12" s="118">
        <f t="shared" si="6"/>
        <v>2.942470498230314</v>
      </c>
      <c r="AA12" s="118">
        <f t="shared" si="7"/>
        <v>2.8958447385948536</v>
      </c>
      <c r="AB12" s="118">
        <f t="shared" si="8"/>
        <v>3.8710230422646594</v>
      </c>
      <c r="AC12" s="118">
        <f t="shared" si="9"/>
        <v>3.88016928624286</v>
      </c>
      <c r="AD12" s="118">
        <f t="shared" si="10"/>
        <v>3.888813273075246</v>
      </c>
      <c r="AE12" s="118">
        <f t="shared" si="11"/>
        <v>3.8956088140931997</v>
      </c>
      <c r="AF12" s="118">
        <f t="shared" si="12"/>
        <v>3.9040822757453313</v>
      </c>
      <c r="AG12" s="118">
        <f t="shared" si="4"/>
        <v>3.2114069173704998</v>
      </c>
      <c r="AH12" s="118">
        <f t="shared" si="4"/>
        <v>3.2167832167832167</v>
      </c>
      <c r="AI12" s="418" t="s">
        <v>106</v>
      </c>
      <c r="AJ12" s="405"/>
      <c r="AK12" s="40">
        <f>AK47</f>
        <v>718719</v>
      </c>
      <c r="AL12" s="40">
        <f aca="true" t="shared" si="21" ref="AL12:AW12">AL47</f>
        <v>711626</v>
      </c>
      <c r="AM12" s="40">
        <f t="shared" si="21"/>
        <v>721875</v>
      </c>
      <c r="AN12" s="40">
        <f t="shared" si="21"/>
        <v>724612</v>
      </c>
      <c r="AO12" s="40">
        <f t="shared" si="21"/>
        <v>724634</v>
      </c>
      <c r="AP12" s="40">
        <f t="shared" si="21"/>
        <v>716526</v>
      </c>
      <c r="AQ12" s="40">
        <f t="shared" si="21"/>
        <v>713686</v>
      </c>
      <c r="AR12" s="41">
        <f t="shared" si="21"/>
        <v>725177</v>
      </c>
      <c r="AS12" s="40">
        <f t="shared" si="21"/>
        <v>723323</v>
      </c>
      <c r="AT12" s="41">
        <f t="shared" si="21"/>
        <v>721618</v>
      </c>
      <c r="AU12" s="41">
        <f t="shared" si="21"/>
        <v>720014</v>
      </c>
      <c r="AV12" s="41">
        <f t="shared" si="21"/>
        <v>718758</v>
      </c>
      <c r="AW12" s="41">
        <f t="shared" si="21"/>
        <v>717198</v>
      </c>
      <c r="AX12" s="355">
        <f>AX47</f>
        <v>716197</v>
      </c>
      <c r="AY12" s="355">
        <f>AY47</f>
        <v>715000</v>
      </c>
    </row>
    <row r="13" spans="1:51" s="99" customFormat="1" ht="20.25" customHeight="1">
      <c r="A13" s="403" t="s">
        <v>11</v>
      </c>
      <c r="B13" s="422"/>
      <c r="C13" s="108">
        <f>SUM(C53)</f>
        <v>6</v>
      </c>
      <c r="D13" s="108">
        <f aca="true" t="shared" si="22" ref="D13:L13">SUM(D53)</f>
        <v>7</v>
      </c>
      <c r="E13" s="108">
        <f t="shared" si="22"/>
        <v>8</v>
      </c>
      <c r="F13" s="108">
        <f t="shared" si="22"/>
        <v>11</v>
      </c>
      <c r="G13" s="108">
        <f t="shared" si="22"/>
        <v>11</v>
      </c>
      <c r="H13" s="108">
        <f t="shared" si="22"/>
        <v>10</v>
      </c>
      <c r="I13" s="108">
        <f t="shared" si="22"/>
        <v>10</v>
      </c>
      <c r="J13" s="108">
        <f t="shared" si="22"/>
        <v>11</v>
      </c>
      <c r="K13" s="108">
        <f t="shared" si="22"/>
        <v>13</v>
      </c>
      <c r="L13" s="109">
        <f t="shared" si="22"/>
        <v>13</v>
      </c>
      <c r="M13" s="108">
        <v>13</v>
      </c>
      <c r="N13" s="108">
        <v>13</v>
      </c>
      <c r="O13" s="109">
        <v>13</v>
      </c>
      <c r="P13" s="109">
        <f>SUM(P53)</f>
        <v>11</v>
      </c>
      <c r="Q13" s="109">
        <f>SUM(Q53)</f>
        <v>11</v>
      </c>
      <c r="R13" s="404" t="s">
        <v>11</v>
      </c>
      <c r="S13" s="405"/>
      <c r="T13" s="118">
        <f t="shared" si="6"/>
        <v>1.5209973686745522</v>
      </c>
      <c r="U13" s="118">
        <f t="shared" si="6"/>
        <v>1.656816498105312</v>
      </c>
      <c r="V13" s="118">
        <f t="shared" si="6"/>
        <v>1.808068959750125</v>
      </c>
      <c r="W13" s="118">
        <f t="shared" si="6"/>
        <v>2.4013010685789755</v>
      </c>
      <c r="X13" s="118">
        <f t="shared" si="6"/>
        <v>2.3394797847678594</v>
      </c>
      <c r="Y13" s="118">
        <f t="shared" si="6"/>
        <v>2.1069087645297695</v>
      </c>
      <c r="Z13" s="118">
        <f t="shared" si="6"/>
        <v>2.0971966772015844</v>
      </c>
      <c r="AA13" s="118">
        <f t="shared" si="7"/>
        <v>2.3037662389340685</v>
      </c>
      <c r="AB13" s="118">
        <f t="shared" si="8"/>
        <v>2.734343778526567</v>
      </c>
      <c r="AC13" s="118">
        <f t="shared" si="9"/>
        <v>2.740956425118125</v>
      </c>
      <c r="AD13" s="118">
        <f t="shared" si="10"/>
        <v>2.742413534865569</v>
      </c>
      <c r="AE13" s="118">
        <f t="shared" si="11"/>
        <v>2.7416500937433437</v>
      </c>
      <c r="AF13" s="118">
        <f t="shared" si="12"/>
        <v>2.746097900502536</v>
      </c>
      <c r="AG13" s="118">
        <f t="shared" si="4"/>
        <v>2.3276285274152317</v>
      </c>
      <c r="AH13" s="118">
        <f t="shared" si="4"/>
        <v>2.3354961443081836</v>
      </c>
      <c r="AI13" s="418" t="s">
        <v>11</v>
      </c>
      <c r="AJ13" s="405"/>
      <c r="AK13" s="40">
        <f>AK53</f>
        <v>394478</v>
      </c>
      <c r="AL13" s="40">
        <f aca="true" t="shared" si="23" ref="AL13:AW13">AL53</f>
        <v>422497</v>
      </c>
      <c r="AM13" s="40">
        <f t="shared" si="23"/>
        <v>442461</v>
      </c>
      <c r="AN13" s="40">
        <f t="shared" si="23"/>
        <v>458085</v>
      </c>
      <c r="AO13" s="40">
        <f t="shared" si="23"/>
        <v>470190</v>
      </c>
      <c r="AP13" s="40">
        <f t="shared" si="23"/>
        <v>474629</v>
      </c>
      <c r="AQ13" s="40">
        <f t="shared" si="23"/>
        <v>476827</v>
      </c>
      <c r="AR13" s="41">
        <f t="shared" si="23"/>
        <v>477479</v>
      </c>
      <c r="AS13" s="40">
        <f t="shared" si="23"/>
        <v>475434</v>
      </c>
      <c r="AT13" s="41">
        <f t="shared" si="23"/>
        <v>474287</v>
      </c>
      <c r="AU13" s="41">
        <f t="shared" si="23"/>
        <v>474035</v>
      </c>
      <c r="AV13" s="41">
        <f t="shared" si="23"/>
        <v>474167</v>
      </c>
      <c r="AW13" s="41">
        <f t="shared" si="23"/>
        <v>473399</v>
      </c>
      <c r="AX13" s="355">
        <f>AX53</f>
        <v>472584</v>
      </c>
      <c r="AY13" s="355">
        <f>AY53</f>
        <v>470992</v>
      </c>
    </row>
    <row r="14" spans="1:51" s="99" customFormat="1" ht="20.25" customHeight="1">
      <c r="A14" s="403" t="s">
        <v>12</v>
      </c>
      <c r="B14" s="422"/>
      <c r="C14" s="108">
        <f>SUM(C61)-C68</f>
        <v>7</v>
      </c>
      <c r="D14" s="108">
        <f aca="true" t="shared" si="24" ref="D14:Q14">SUM(D61)-D68</f>
        <v>7</v>
      </c>
      <c r="E14" s="108">
        <f t="shared" si="24"/>
        <v>6</v>
      </c>
      <c r="F14" s="108">
        <f t="shared" si="24"/>
        <v>7</v>
      </c>
      <c r="G14" s="108">
        <f t="shared" si="24"/>
        <v>8</v>
      </c>
      <c r="H14" s="108">
        <f t="shared" si="24"/>
        <v>10</v>
      </c>
      <c r="I14" s="108">
        <f t="shared" si="24"/>
        <v>12</v>
      </c>
      <c r="J14" s="108">
        <f t="shared" si="24"/>
        <v>12</v>
      </c>
      <c r="K14" s="108">
        <f t="shared" si="24"/>
        <v>18</v>
      </c>
      <c r="L14" s="108">
        <f t="shared" si="24"/>
        <v>18</v>
      </c>
      <c r="M14" s="108">
        <f t="shared" si="24"/>
        <v>18</v>
      </c>
      <c r="N14" s="108">
        <f t="shared" si="24"/>
        <v>18</v>
      </c>
      <c r="O14" s="108">
        <f t="shared" si="24"/>
        <v>18</v>
      </c>
      <c r="P14" s="108">
        <f t="shared" si="24"/>
        <v>14</v>
      </c>
      <c r="Q14" s="109">
        <f t="shared" si="24"/>
        <v>14</v>
      </c>
      <c r="R14" s="404" t="s">
        <v>12</v>
      </c>
      <c r="S14" s="405"/>
      <c r="T14" s="118">
        <f t="shared" si="6"/>
        <v>1.9875748179949346</v>
      </c>
      <c r="U14" s="118">
        <f t="shared" si="6"/>
        <v>1.8306636155606406</v>
      </c>
      <c r="V14" s="118">
        <f t="shared" si="6"/>
        <v>1.469018401903848</v>
      </c>
      <c r="W14" s="118">
        <f t="shared" si="6"/>
        <v>1.6267909225066526</v>
      </c>
      <c r="X14" s="118">
        <f t="shared" si="6"/>
        <v>1.7760333183850527</v>
      </c>
      <c r="Y14" s="118">
        <f t="shared" si="6"/>
        <v>2.160545840301094</v>
      </c>
      <c r="Z14" s="118">
        <f t="shared" si="6"/>
        <v>2.549199551340879</v>
      </c>
      <c r="AA14" s="118">
        <f t="shared" si="7"/>
        <v>2.5358023595640953</v>
      </c>
      <c r="AB14" s="118">
        <f t="shared" si="8"/>
        <v>3.7911178321545767</v>
      </c>
      <c r="AC14" s="118">
        <f t="shared" si="9"/>
        <v>3.7782344310503704</v>
      </c>
      <c r="AD14" s="118">
        <f t="shared" si="10"/>
        <v>3.7578837269020635</v>
      </c>
      <c r="AE14" s="118">
        <f t="shared" si="11"/>
        <v>3.7488909530930434</v>
      </c>
      <c r="AF14" s="118">
        <f t="shared" si="12"/>
        <v>3.768552268773148</v>
      </c>
      <c r="AG14" s="118">
        <f t="shared" si="4"/>
        <v>2.9723360438207256</v>
      </c>
      <c r="AH14" s="118">
        <f t="shared" si="4"/>
        <v>2.9864500494897435</v>
      </c>
      <c r="AI14" s="418" t="s">
        <v>12</v>
      </c>
      <c r="AJ14" s="405"/>
      <c r="AK14" s="40">
        <f>AK61-AK68</f>
        <v>352188</v>
      </c>
      <c r="AL14" s="40">
        <f aca="true" t="shared" si="25" ref="AL14:AY14">AL61-AL68</f>
        <v>382375</v>
      </c>
      <c r="AM14" s="40">
        <f t="shared" si="25"/>
        <v>408436</v>
      </c>
      <c r="AN14" s="40">
        <f t="shared" si="25"/>
        <v>430295</v>
      </c>
      <c r="AO14" s="40">
        <f t="shared" si="25"/>
        <v>450442</v>
      </c>
      <c r="AP14" s="40">
        <f t="shared" si="25"/>
        <v>462846</v>
      </c>
      <c r="AQ14" s="40">
        <f t="shared" si="25"/>
        <v>470736</v>
      </c>
      <c r="AR14" s="40">
        <f t="shared" si="25"/>
        <v>473223</v>
      </c>
      <c r="AS14" s="40">
        <f t="shared" si="25"/>
        <v>474794</v>
      </c>
      <c r="AT14" s="40">
        <f t="shared" si="25"/>
        <v>476413</v>
      </c>
      <c r="AU14" s="40">
        <f t="shared" si="25"/>
        <v>478993</v>
      </c>
      <c r="AV14" s="40">
        <f t="shared" si="25"/>
        <v>480142</v>
      </c>
      <c r="AW14" s="40">
        <f t="shared" si="25"/>
        <v>477637</v>
      </c>
      <c r="AX14" s="40">
        <f t="shared" si="25"/>
        <v>471010</v>
      </c>
      <c r="AY14" s="40">
        <f t="shared" si="25"/>
        <v>468784</v>
      </c>
    </row>
    <row r="15" spans="1:51" s="99" customFormat="1" ht="20.25" customHeight="1">
      <c r="A15" s="403" t="s">
        <v>136</v>
      </c>
      <c r="B15" s="422"/>
      <c r="C15" s="108">
        <f>C70+C68</f>
        <v>18</v>
      </c>
      <c r="D15" s="108">
        <f aca="true" t="shared" si="26" ref="D15:Q15">D70+D68</f>
        <v>20</v>
      </c>
      <c r="E15" s="108">
        <f t="shared" si="26"/>
        <v>26</v>
      </c>
      <c r="F15" s="108">
        <f t="shared" si="26"/>
        <v>33</v>
      </c>
      <c r="G15" s="108">
        <f t="shared" si="26"/>
        <v>34</v>
      </c>
      <c r="H15" s="108">
        <f t="shared" si="26"/>
        <v>33</v>
      </c>
      <c r="I15" s="108">
        <f t="shared" si="26"/>
        <v>32</v>
      </c>
      <c r="J15" s="108">
        <f t="shared" si="26"/>
        <v>32</v>
      </c>
      <c r="K15" s="108">
        <f t="shared" si="26"/>
        <v>40</v>
      </c>
      <c r="L15" s="108">
        <f t="shared" si="26"/>
        <v>40</v>
      </c>
      <c r="M15" s="108">
        <f t="shared" si="26"/>
        <v>40</v>
      </c>
      <c r="N15" s="108">
        <f t="shared" si="26"/>
        <v>40</v>
      </c>
      <c r="O15" s="108">
        <f t="shared" si="26"/>
        <v>40</v>
      </c>
      <c r="P15" s="108">
        <f t="shared" si="26"/>
        <v>33</v>
      </c>
      <c r="Q15" s="109">
        <f t="shared" si="26"/>
        <v>33</v>
      </c>
      <c r="R15" s="404" t="s">
        <v>136</v>
      </c>
      <c r="S15" s="405"/>
      <c r="T15" s="118">
        <f t="shared" si="6"/>
        <v>2.49217733226262</v>
      </c>
      <c r="U15" s="118">
        <f t="shared" si="6"/>
        <v>2.6552173693699435</v>
      </c>
      <c r="V15" s="118">
        <f t="shared" si="6"/>
        <v>3.305734686819781</v>
      </c>
      <c r="W15" s="118">
        <f t="shared" si="6"/>
        <v>4.066869188536358</v>
      </c>
      <c r="X15" s="118">
        <f t="shared" si="6"/>
        <v>4.108532939558646</v>
      </c>
      <c r="Y15" s="118">
        <f t="shared" si="6"/>
        <v>3.8954922072449074</v>
      </c>
      <c r="Z15" s="118">
        <f t="shared" si="6"/>
        <v>3.7222763115498747</v>
      </c>
      <c r="AA15" s="118">
        <f t="shared" si="7"/>
        <v>3.7037594315655213</v>
      </c>
      <c r="AB15" s="118">
        <f t="shared" si="8"/>
        <v>4.6241384652022015</v>
      </c>
      <c r="AC15" s="118">
        <f t="shared" si="9"/>
        <v>4.608268385550775</v>
      </c>
      <c r="AD15" s="118">
        <f t="shared" si="10"/>
        <v>4.586414352725075</v>
      </c>
      <c r="AE15" s="118">
        <f t="shared" si="11"/>
        <v>4.571151690240477</v>
      </c>
      <c r="AF15" s="118">
        <f t="shared" si="12"/>
        <v>4.585862245284014</v>
      </c>
      <c r="AG15" s="118">
        <f t="shared" si="4"/>
        <v>3.832872807858086</v>
      </c>
      <c r="AH15" s="118">
        <f t="shared" si="4"/>
        <v>3.8429737629700362</v>
      </c>
      <c r="AI15" s="418" t="s">
        <v>13</v>
      </c>
      <c r="AJ15" s="405"/>
      <c r="AK15" s="40">
        <f>SUM(AK68:AK70)</f>
        <v>722260</v>
      </c>
      <c r="AL15" s="40">
        <f aca="true" t="shared" si="27" ref="AL15:AT15">SUM(AL68:AL70)</f>
        <v>753234</v>
      </c>
      <c r="AM15" s="40">
        <f t="shared" si="27"/>
        <v>786512</v>
      </c>
      <c r="AN15" s="40">
        <f t="shared" si="27"/>
        <v>811435</v>
      </c>
      <c r="AO15" s="40">
        <f t="shared" si="27"/>
        <v>827546</v>
      </c>
      <c r="AP15" s="40">
        <f t="shared" si="27"/>
        <v>847133</v>
      </c>
      <c r="AQ15" s="40">
        <f t="shared" si="27"/>
        <v>859689</v>
      </c>
      <c r="AR15" s="41">
        <f>SUM(AR68:AR70)</f>
        <v>863987</v>
      </c>
      <c r="AS15" s="40">
        <f t="shared" si="27"/>
        <v>865026</v>
      </c>
      <c r="AT15" s="41">
        <f t="shared" si="27"/>
        <v>868005</v>
      </c>
      <c r="AU15" s="41">
        <f>SUM(AU68:AU70)</f>
        <v>872141</v>
      </c>
      <c r="AV15" s="41">
        <f>SUM(AV68:AV70)</f>
        <v>875053</v>
      </c>
      <c r="AW15" s="41">
        <f>SUM(AW68:AW70)</f>
        <v>872246</v>
      </c>
      <c r="AX15" s="355">
        <f>SUM(AX68:AX70)</f>
        <v>860973</v>
      </c>
      <c r="AY15" s="355">
        <f>SUM(AY68:AY70)</f>
        <v>858710</v>
      </c>
    </row>
    <row r="16" spans="1:51" s="99" customFormat="1" ht="20.25" customHeight="1">
      <c r="A16" s="119"/>
      <c r="B16" s="120"/>
      <c r="C16" s="114"/>
      <c r="D16" s="114"/>
      <c r="E16" s="114"/>
      <c r="F16" s="114"/>
      <c r="G16" s="115"/>
      <c r="H16" s="115"/>
      <c r="I16" s="116"/>
      <c r="J16" s="116"/>
      <c r="K16" s="116"/>
      <c r="L16" s="116"/>
      <c r="M16" s="321"/>
      <c r="N16" s="321"/>
      <c r="O16" s="116"/>
      <c r="P16" s="116"/>
      <c r="Q16" s="116"/>
      <c r="R16" s="119"/>
      <c r="S16" s="120"/>
      <c r="T16" s="118"/>
      <c r="U16" s="118"/>
      <c r="V16" s="118"/>
      <c r="W16" s="118"/>
      <c r="X16" s="118"/>
      <c r="Y16" s="118"/>
      <c r="Z16" s="118"/>
      <c r="AA16" s="118">
        <f t="shared" si="7"/>
      </c>
      <c r="AB16" s="118">
        <f t="shared" si="8"/>
      </c>
      <c r="AC16" s="118">
        <f t="shared" si="9"/>
      </c>
      <c r="AD16" s="118">
        <f t="shared" si="10"/>
      </c>
      <c r="AE16" s="118">
        <f t="shared" si="11"/>
      </c>
      <c r="AF16" s="118">
        <f t="shared" si="12"/>
      </c>
      <c r="AG16" s="118">
        <f t="shared" si="4"/>
      </c>
      <c r="AH16" s="118">
        <f t="shared" si="4"/>
      </c>
      <c r="AI16" s="54"/>
      <c r="AJ16" s="45"/>
      <c r="AK16" s="37"/>
      <c r="AL16" s="37"/>
      <c r="AM16" s="37"/>
      <c r="AN16" s="37"/>
      <c r="AO16" s="38"/>
      <c r="AP16" s="38"/>
      <c r="AQ16" s="215"/>
      <c r="AR16" s="215"/>
      <c r="AS16" s="215"/>
      <c r="AT16" s="212"/>
      <c r="AU16" s="212"/>
      <c r="AV16" s="212"/>
      <c r="AW16" s="212"/>
      <c r="AX16" s="360"/>
      <c r="AY16" s="360"/>
    </row>
    <row r="17" spans="1:51" s="99" customFormat="1" ht="20.25" customHeight="1">
      <c r="A17" s="403" t="s">
        <v>254</v>
      </c>
      <c r="B17" s="423"/>
      <c r="C17" s="108">
        <f>SUM(C18:C23)</f>
        <v>8</v>
      </c>
      <c r="D17" s="108">
        <f aca="true" t="shared" si="28" ref="D17:L17">SUM(D18:D23)</f>
        <v>6</v>
      </c>
      <c r="E17" s="108">
        <f t="shared" si="28"/>
        <v>6</v>
      </c>
      <c r="F17" s="108">
        <f t="shared" si="28"/>
        <v>8</v>
      </c>
      <c r="G17" s="108">
        <f t="shared" si="28"/>
        <v>8</v>
      </c>
      <c r="H17" s="108">
        <f t="shared" si="28"/>
        <v>8</v>
      </c>
      <c r="I17" s="108">
        <f t="shared" si="28"/>
        <v>8</v>
      </c>
      <c r="J17" s="108">
        <f t="shared" si="28"/>
        <v>8</v>
      </c>
      <c r="K17" s="108">
        <f>SUM(K18:K23)</f>
        <v>10</v>
      </c>
      <c r="L17" s="109">
        <f t="shared" si="28"/>
        <v>10</v>
      </c>
      <c r="M17" s="108">
        <v>10</v>
      </c>
      <c r="N17" s="108">
        <v>10</v>
      </c>
      <c r="O17" s="109">
        <v>10</v>
      </c>
      <c r="P17" s="109">
        <f>SUM(P18:P23)</f>
        <v>8</v>
      </c>
      <c r="Q17" s="109">
        <f>SUM(Q18:Q23)</f>
        <v>7</v>
      </c>
      <c r="R17" s="403" t="s">
        <v>254</v>
      </c>
      <c r="S17" s="423"/>
      <c r="T17" s="118">
        <f aca="true" t="shared" si="29" ref="T17:Z23">C17/AK17*100000</f>
        <v>8.324401943747855</v>
      </c>
      <c r="U17" s="118">
        <f t="shared" si="29"/>
        <v>6.4063551042634295</v>
      </c>
      <c r="V17" s="118">
        <f t="shared" si="29"/>
        <v>6.5727493810660995</v>
      </c>
      <c r="W17" s="118">
        <f t="shared" si="29"/>
        <v>8.98069151324652</v>
      </c>
      <c r="X17" s="118">
        <f t="shared" si="29"/>
        <v>9.256152448830832</v>
      </c>
      <c r="Y17" s="118">
        <f t="shared" si="29"/>
        <v>9.709091350413242</v>
      </c>
      <c r="Z17" s="118">
        <f t="shared" si="29"/>
        <v>9.944559083111653</v>
      </c>
      <c r="AA17" s="118">
        <f t="shared" si="7"/>
        <v>10.052019199356671</v>
      </c>
      <c r="AB17" s="118">
        <f t="shared" si="8"/>
        <v>12.738204422704577</v>
      </c>
      <c r="AC17" s="118">
        <f t="shared" si="9"/>
        <v>12.91055567031605</v>
      </c>
      <c r="AD17" s="118">
        <f t="shared" si="10"/>
        <v>13.089861901956933</v>
      </c>
      <c r="AE17" s="118">
        <f t="shared" si="11"/>
        <v>13.286917700831761</v>
      </c>
      <c r="AF17" s="118">
        <f t="shared" si="12"/>
        <v>13.42263862230037</v>
      </c>
      <c r="AG17" s="118">
        <f t="shared" si="4"/>
        <v>10.85290247310515</v>
      </c>
      <c r="AH17" s="118">
        <f t="shared" si="4"/>
        <v>9.666505558240695</v>
      </c>
      <c r="AI17" s="418" t="s">
        <v>254</v>
      </c>
      <c r="AJ17" s="409"/>
      <c r="AK17" s="40">
        <f>SUM(AK18:AK23)</f>
        <v>96103</v>
      </c>
      <c r="AL17" s="40">
        <f aca="true" t="shared" si="30" ref="AL17:AT17">SUM(AL18:AL23)</f>
        <v>93657</v>
      </c>
      <c r="AM17" s="40">
        <f t="shared" si="30"/>
        <v>91286</v>
      </c>
      <c r="AN17" s="40">
        <f t="shared" si="30"/>
        <v>89080</v>
      </c>
      <c r="AO17" s="40">
        <f t="shared" si="30"/>
        <v>86429</v>
      </c>
      <c r="AP17" s="40">
        <f t="shared" si="30"/>
        <v>82397</v>
      </c>
      <c r="AQ17" s="40">
        <f t="shared" si="30"/>
        <v>80446</v>
      </c>
      <c r="AR17" s="41">
        <f t="shared" si="30"/>
        <v>79586</v>
      </c>
      <c r="AS17" s="40">
        <f>SUM(AS18:AS23)</f>
        <v>78504</v>
      </c>
      <c r="AT17" s="41">
        <f t="shared" si="30"/>
        <v>77456</v>
      </c>
      <c r="AU17" s="41">
        <f>SUM(AU18:AU23)</f>
        <v>76395</v>
      </c>
      <c r="AV17" s="41">
        <f>SUM(AV18:AV23)</f>
        <v>75262</v>
      </c>
      <c r="AW17" s="41">
        <f>SUM(AW18:AW23)</f>
        <v>74501</v>
      </c>
      <c r="AX17" s="355">
        <f>SUM(AX18:AX23)</f>
        <v>73713</v>
      </c>
      <c r="AY17" s="355">
        <f>SUM(AY18:AY23)</f>
        <v>72415</v>
      </c>
    </row>
    <row r="18" spans="1:51" s="99" customFormat="1" ht="20.25" customHeight="1">
      <c r="A18" s="121"/>
      <c r="B18" s="181" t="s">
        <v>14</v>
      </c>
      <c r="C18" s="108">
        <v>3</v>
      </c>
      <c r="D18" s="108">
        <v>2</v>
      </c>
      <c r="E18" s="108">
        <v>3</v>
      </c>
      <c r="F18" s="108">
        <v>3</v>
      </c>
      <c r="G18" s="109">
        <v>3</v>
      </c>
      <c r="H18" s="115">
        <v>3</v>
      </c>
      <c r="I18" s="116">
        <v>3</v>
      </c>
      <c r="J18" s="116">
        <v>3</v>
      </c>
      <c r="K18" s="116">
        <v>3</v>
      </c>
      <c r="L18" s="116">
        <v>3</v>
      </c>
      <c r="M18" s="321">
        <v>3</v>
      </c>
      <c r="N18" s="321">
        <v>3</v>
      </c>
      <c r="O18" s="116">
        <v>3</v>
      </c>
      <c r="P18" s="116">
        <v>3</v>
      </c>
      <c r="Q18" s="116">
        <v>3</v>
      </c>
      <c r="R18" s="121"/>
      <c r="S18" s="181" t="s">
        <v>14</v>
      </c>
      <c r="T18" s="118">
        <f t="shared" si="29"/>
        <v>9.46372239747634</v>
      </c>
      <c r="U18" s="118">
        <f t="shared" si="29"/>
        <v>6.450156416293096</v>
      </c>
      <c r="V18" s="118">
        <f t="shared" si="29"/>
        <v>9.930815319937766</v>
      </c>
      <c r="W18" s="118">
        <f t="shared" si="29"/>
        <v>9.97307270370001</v>
      </c>
      <c r="X18" s="118">
        <f t="shared" si="29"/>
        <v>10.308215647871354</v>
      </c>
      <c r="Y18" s="118">
        <f t="shared" si="29"/>
        <v>10.792143319663285</v>
      </c>
      <c r="Z18" s="118">
        <f t="shared" si="29"/>
        <v>11.014024524561274</v>
      </c>
      <c r="AA18" s="118">
        <f t="shared" si="7"/>
        <v>11.113992516578373</v>
      </c>
      <c r="AB18" s="118">
        <f t="shared" si="8"/>
        <v>11.29645667808864</v>
      </c>
      <c r="AC18" s="118">
        <f t="shared" si="9"/>
        <v>11.46350783339702</v>
      </c>
      <c r="AD18" s="118">
        <f t="shared" si="10"/>
        <v>11.60541586073501</v>
      </c>
      <c r="AE18" s="118">
        <f t="shared" si="11"/>
        <v>11.7822637656115</v>
      </c>
      <c r="AF18" s="118">
        <f t="shared" si="12"/>
        <v>11.932224962214622</v>
      </c>
      <c r="AG18" s="118">
        <f t="shared" si="4"/>
        <v>11.99376324311358</v>
      </c>
      <c r="AH18" s="118">
        <f t="shared" si="4"/>
        <v>12.170879143170108</v>
      </c>
      <c r="AI18" s="87"/>
      <c r="AJ18" s="34" t="s">
        <v>14</v>
      </c>
      <c r="AK18" s="40">
        <v>31700</v>
      </c>
      <c r="AL18" s="40">
        <v>31007</v>
      </c>
      <c r="AM18" s="40">
        <v>30209</v>
      </c>
      <c r="AN18" s="40">
        <v>30081</v>
      </c>
      <c r="AO18" s="41">
        <v>29103</v>
      </c>
      <c r="AP18" s="42">
        <v>27798</v>
      </c>
      <c r="AQ18" s="221">
        <v>27238</v>
      </c>
      <c r="AR18" s="226">
        <v>26993</v>
      </c>
      <c r="AS18" s="216">
        <v>26557</v>
      </c>
      <c r="AT18" s="219">
        <v>26170</v>
      </c>
      <c r="AU18" s="219">
        <v>25850</v>
      </c>
      <c r="AV18" s="219">
        <v>25462</v>
      </c>
      <c r="AW18" s="219">
        <v>25142</v>
      </c>
      <c r="AX18" s="361">
        <v>25013</v>
      </c>
      <c r="AY18" s="361">
        <v>24649</v>
      </c>
    </row>
    <row r="19" spans="1:51" s="99" customFormat="1" ht="20.25" customHeight="1">
      <c r="A19" s="121"/>
      <c r="B19" s="181" t="s">
        <v>15</v>
      </c>
      <c r="C19" s="108">
        <v>3</v>
      </c>
      <c r="D19" s="108">
        <v>3</v>
      </c>
      <c r="E19" s="108">
        <v>2</v>
      </c>
      <c r="F19" s="108">
        <v>3</v>
      </c>
      <c r="G19" s="109">
        <v>3</v>
      </c>
      <c r="H19" s="115">
        <v>3</v>
      </c>
      <c r="I19" s="116">
        <v>3</v>
      </c>
      <c r="J19" s="116">
        <v>3</v>
      </c>
      <c r="K19" s="116">
        <v>3</v>
      </c>
      <c r="L19" s="116">
        <v>3</v>
      </c>
      <c r="M19" s="321">
        <v>3</v>
      </c>
      <c r="N19" s="321">
        <v>3</v>
      </c>
      <c r="O19" s="116">
        <v>3</v>
      </c>
      <c r="P19" s="124">
        <v>3</v>
      </c>
      <c r="Q19" s="124">
        <v>2</v>
      </c>
      <c r="R19" s="121"/>
      <c r="S19" s="181" t="s">
        <v>15</v>
      </c>
      <c r="T19" s="118">
        <f t="shared" si="29"/>
        <v>17.31701685522974</v>
      </c>
      <c r="U19" s="118">
        <f t="shared" si="29"/>
        <v>17.615971814445096</v>
      </c>
      <c r="V19" s="118">
        <f t="shared" si="29"/>
        <v>11.74191275758821</v>
      </c>
      <c r="W19" s="118">
        <f t="shared" si="29"/>
        <v>17.943656917279743</v>
      </c>
      <c r="X19" s="118">
        <f t="shared" si="29"/>
        <v>17.92007645899289</v>
      </c>
      <c r="Y19" s="118">
        <f t="shared" si="29"/>
        <v>18.978933383943822</v>
      </c>
      <c r="Z19" s="118">
        <f t="shared" si="29"/>
        <v>19.537609899055685</v>
      </c>
      <c r="AA19" s="118">
        <f t="shared" si="7"/>
        <v>19.76024239230668</v>
      </c>
      <c r="AB19" s="118">
        <f t="shared" si="8"/>
        <v>19.782393669634025</v>
      </c>
      <c r="AC19" s="118">
        <f t="shared" si="9"/>
        <v>20.057498161396005</v>
      </c>
      <c r="AD19" s="118">
        <f t="shared" si="10"/>
        <v>20.240183510997166</v>
      </c>
      <c r="AE19" s="118">
        <f t="shared" si="11"/>
        <v>20.587427944002197</v>
      </c>
      <c r="AF19" s="118">
        <f t="shared" si="12"/>
        <v>20.72825260830512</v>
      </c>
      <c r="AG19" s="118">
        <f t="shared" si="4"/>
        <v>21.331058020477816</v>
      </c>
      <c r="AH19" s="118">
        <f t="shared" si="4"/>
        <v>14.49380389883325</v>
      </c>
      <c r="AI19" s="87"/>
      <c r="AJ19" s="34" t="s">
        <v>15</v>
      </c>
      <c r="AK19" s="40">
        <v>17324</v>
      </c>
      <c r="AL19" s="40">
        <v>17030</v>
      </c>
      <c r="AM19" s="40">
        <v>17033</v>
      </c>
      <c r="AN19" s="40">
        <v>16719</v>
      </c>
      <c r="AO19" s="41">
        <v>16741</v>
      </c>
      <c r="AP19" s="48">
        <v>15807</v>
      </c>
      <c r="AQ19" s="221">
        <v>15355</v>
      </c>
      <c r="AR19" s="219">
        <v>15182</v>
      </c>
      <c r="AS19" s="216">
        <v>15165</v>
      </c>
      <c r="AT19" s="219">
        <v>14957</v>
      </c>
      <c r="AU19" s="219">
        <v>14822</v>
      </c>
      <c r="AV19" s="219">
        <v>14572</v>
      </c>
      <c r="AW19" s="219">
        <v>14473</v>
      </c>
      <c r="AX19" s="361">
        <v>14064</v>
      </c>
      <c r="AY19" s="361">
        <v>13799</v>
      </c>
    </row>
    <row r="20" spans="1:51" s="99" customFormat="1" ht="20.25" customHeight="1">
      <c r="A20" s="121"/>
      <c r="B20" s="181" t="s">
        <v>16</v>
      </c>
      <c r="C20" s="122">
        <v>0</v>
      </c>
      <c r="D20" s="122">
        <v>0</v>
      </c>
      <c r="E20" s="122">
        <v>0</v>
      </c>
      <c r="F20" s="122">
        <v>0</v>
      </c>
      <c r="G20" s="123">
        <v>0</v>
      </c>
      <c r="H20" s="123">
        <v>0</v>
      </c>
      <c r="I20" s="124">
        <v>0</v>
      </c>
      <c r="J20" s="124">
        <v>0</v>
      </c>
      <c r="K20" s="124">
        <v>1</v>
      </c>
      <c r="L20" s="124">
        <v>1</v>
      </c>
      <c r="M20" s="322">
        <v>1</v>
      </c>
      <c r="N20" s="322">
        <v>1</v>
      </c>
      <c r="O20" s="124">
        <v>1</v>
      </c>
      <c r="P20" s="116">
        <v>0</v>
      </c>
      <c r="Q20" s="116">
        <v>0</v>
      </c>
      <c r="R20" s="121"/>
      <c r="S20" s="181" t="s">
        <v>16</v>
      </c>
      <c r="T20" s="118">
        <f t="shared" si="29"/>
        <v>0</v>
      </c>
      <c r="U20" s="118">
        <f t="shared" si="29"/>
        <v>0</v>
      </c>
      <c r="V20" s="118">
        <f t="shared" si="29"/>
        <v>0</v>
      </c>
      <c r="W20" s="118">
        <f t="shared" si="29"/>
        <v>0</v>
      </c>
      <c r="X20" s="118">
        <f t="shared" si="29"/>
        <v>0</v>
      </c>
      <c r="Y20" s="118">
        <f t="shared" si="29"/>
        <v>0</v>
      </c>
      <c r="Z20" s="118">
        <f t="shared" si="29"/>
        <v>0</v>
      </c>
      <c r="AA20" s="118">
        <f t="shared" si="7"/>
        <v>0</v>
      </c>
      <c r="AB20" s="118">
        <f t="shared" si="8"/>
        <v>12.043839576056847</v>
      </c>
      <c r="AC20" s="118">
        <f t="shared" si="9"/>
        <v>12.18026796589525</v>
      </c>
      <c r="AD20" s="118">
        <f t="shared" si="10"/>
        <v>12.344155042587335</v>
      </c>
      <c r="AE20" s="118">
        <f t="shared" si="11"/>
        <v>12.399256044637323</v>
      </c>
      <c r="AF20" s="118">
        <f t="shared" si="12"/>
        <v>12.47193813918683</v>
      </c>
      <c r="AG20" s="118">
        <f t="shared" si="4"/>
        <v>0</v>
      </c>
      <c r="AH20" s="118">
        <f t="shared" si="4"/>
        <v>0</v>
      </c>
      <c r="AI20" s="87"/>
      <c r="AJ20" s="34" t="s">
        <v>16</v>
      </c>
      <c r="AK20" s="40">
        <v>9772</v>
      </c>
      <c r="AL20" s="40">
        <v>9509</v>
      </c>
      <c r="AM20" s="40">
        <v>9307</v>
      </c>
      <c r="AN20" s="40">
        <v>9118</v>
      </c>
      <c r="AO20" s="41">
        <v>9036</v>
      </c>
      <c r="AP20" s="48">
        <v>8705</v>
      </c>
      <c r="AQ20" s="221">
        <v>8465</v>
      </c>
      <c r="AR20" s="219">
        <v>8425</v>
      </c>
      <c r="AS20" s="216">
        <v>8303</v>
      </c>
      <c r="AT20" s="219">
        <v>8210</v>
      </c>
      <c r="AU20" s="219">
        <v>8101</v>
      </c>
      <c r="AV20" s="219">
        <v>8065</v>
      </c>
      <c r="AW20" s="219">
        <v>8018</v>
      </c>
      <c r="AX20" s="361">
        <v>7998</v>
      </c>
      <c r="AY20" s="361">
        <v>7900</v>
      </c>
    </row>
    <row r="21" spans="1:51" s="99" customFormat="1" ht="20.25" customHeight="1">
      <c r="A21" s="121"/>
      <c r="B21" s="181" t="s">
        <v>17</v>
      </c>
      <c r="C21" s="108">
        <v>1</v>
      </c>
      <c r="D21" s="108">
        <v>1</v>
      </c>
      <c r="E21" s="108">
        <v>1</v>
      </c>
      <c r="F21" s="108">
        <v>1</v>
      </c>
      <c r="G21" s="109">
        <v>1</v>
      </c>
      <c r="H21" s="115">
        <v>1</v>
      </c>
      <c r="I21" s="116">
        <v>1</v>
      </c>
      <c r="J21" s="116">
        <v>1</v>
      </c>
      <c r="K21" s="116">
        <v>2</v>
      </c>
      <c r="L21" s="116">
        <v>2</v>
      </c>
      <c r="M21" s="321">
        <v>2</v>
      </c>
      <c r="N21" s="321">
        <v>2</v>
      </c>
      <c r="O21" s="116">
        <v>2</v>
      </c>
      <c r="P21" s="126">
        <v>1</v>
      </c>
      <c r="Q21" s="126">
        <v>1</v>
      </c>
      <c r="R21" s="121"/>
      <c r="S21" s="181" t="s">
        <v>17</v>
      </c>
      <c r="T21" s="118">
        <f t="shared" si="29"/>
        <v>8.321544478655237</v>
      </c>
      <c r="U21" s="118">
        <f t="shared" si="29"/>
        <v>8.530967411704488</v>
      </c>
      <c r="V21" s="118">
        <f t="shared" si="29"/>
        <v>8.640801866413204</v>
      </c>
      <c r="W21" s="118">
        <f t="shared" si="29"/>
        <v>8.928571428571429</v>
      </c>
      <c r="X21" s="118">
        <f t="shared" si="29"/>
        <v>9.324009324009324</v>
      </c>
      <c r="Y21" s="118">
        <f t="shared" si="29"/>
        <v>9.704968944099377</v>
      </c>
      <c r="Z21" s="118">
        <f t="shared" si="29"/>
        <v>9.837678307919331</v>
      </c>
      <c r="AA21" s="118">
        <f t="shared" si="7"/>
        <v>9.906875371507827</v>
      </c>
      <c r="AB21" s="118">
        <f t="shared" si="8"/>
        <v>19.99400179946016</v>
      </c>
      <c r="AC21" s="118">
        <f t="shared" si="9"/>
        <v>20.12274876748164</v>
      </c>
      <c r="AD21" s="118">
        <f t="shared" si="10"/>
        <v>20.408163265306122</v>
      </c>
      <c r="AE21" s="118">
        <f t="shared" si="11"/>
        <v>20.68466232288758</v>
      </c>
      <c r="AF21" s="118">
        <f t="shared" si="12"/>
        <v>20.828993959591752</v>
      </c>
      <c r="AG21" s="118">
        <f t="shared" si="4"/>
        <v>10.508617065994116</v>
      </c>
      <c r="AH21" s="118">
        <f t="shared" si="4"/>
        <v>10.684902233144568</v>
      </c>
      <c r="AI21" s="87"/>
      <c r="AJ21" s="34" t="s">
        <v>17</v>
      </c>
      <c r="AK21" s="40">
        <v>12017</v>
      </c>
      <c r="AL21" s="40">
        <v>11722</v>
      </c>
      <c r="AM21" s="40">
        <v>11573</v>
      </c>
      <c r="AN21" s="40">
        <v>11200</v>
      </c>
      <c r="AO21" s="41">
        <v>10725</v>
      </c>
      <c r="AP21" s="48">
        <v>10304</v>
      </c>
      <c r="AQ21" s="221">
        <v>10165</v>
      </c>
      <c r="AR21" s="219">
        <v>10094</v>
      </c>
      <c r="AS21" s="216">
        <v>10003</v>
      </c>
      <c r="AT21" s="219">
        <v>9939</v>
      </c>
      <c r="AU21" s="219">
        <v>9800</v>
      </c>
      <c r="AV21" s="219">
        <v>9669</v>
      </c>
      <c r="AW21" s="219">
        <v>9602</v>
      </c>
      <c r="AX21" s="361">
        <v>9516</v>
      </c>
      <c r="AY21" s="361">
        <v>9359</v>
      </c>
    </row>
    <row r="22" spans="1:51" s="99" customFormat="1" ht="20.25" customHeight="1">
      <c r="A22" s="121"/>
      <c r="B22" s="181" t="s">
        <v>18</v>
      </c>
      <c r="C22" s="108">
        <v>1</v>
      </c>
      <c r="D22" s="122">
        <v>0</v>
      </c>
      <c r="E22" s="122">
        <v>0</v>
      </c>
      <c r="F22" s="122">
        <v>0</v>
      </c>
      <c r="G22" s="123">
        <v>0</v>
      </c>
      <c r="H22" s="125">
        <v>0</v>
      </c>
      <c r="I22" s="126">
        <v>0</v>
      </c>
      <c r="J22" s="126">
        <v>0</v>
      </c>
      <c r="K22" s="126">
        <v>0</v>
      </c>
      <c r="L22" s="126">
        <v>0</v>
      </c>
      <c r="M22" s="323">
        <v>0</v>
      </c>
      <c r="N22" s="323">
        <v>0</v>
      </c>
      <c r="O22" s="126">
        <v>0</v>
      </c>
      <c r="P22" s="123">
        <v>0</v>
      </c>
      <c r="Q22" s="123">
        <v>0</v>
      </c>
      <c r="R22" s="121"/>
      <c r="S22" s="181" t="s">
        <v>18</v>
      </c>
      <c r="T22" s="118">
        <f t="shared" si="29"/>
        <v>9.673986649898422</v>
      </c>
      <c r="U22" s="118">
        <f t="shared" si="29"/>
        <v>0</v>
      </c>
      <c r="V22" s="118">
        <f t="shared" si="29"/>
        <v>0</v>
      </c>
      <c r="W22" s="118">
        <f t="shared" si="29"/>
        <v>0</v>
      </c>
      <c r="X22" s="118">
        <f t="shared" si="29"/>
        <v>0</v>
      </c>
      <c r="Y22" s="118">
        <f t="shared" si="29"/>
        <v>0</v>
      </c>
      <c r="Z22" s="118">
        <f t="shared" si="29"/>
        <v>0</v>
      </c>
      <c r="AA22" s="118">
        <f t="shared" si="7"/>
        <v>0</v>
      </c>
      <c r="AB22" s="118">
        <f t="shared" si="8"/>
        <v>0</v>
      </c>
      <c r="AC22" s="118">
        <f t="shared" si="9"/>
        <v>0</v>
      </c>
      <c r="AD22" s="118">
        <f t="shared" si="10"/>
        <v>0</v>
      </c>
      <c r="AE22" s="118">
        <f t="shared" si="11"/>
        <v>0</v>
      </c>
      <c r="AF22" s="118">
        <f t="shared" si="12"/>
        <v>0</v>
      </c>
      <c r="AG22" s="118">
        <f aca="true" t="shared" si="31" ref="AG22:AG45">IF(AX22="","",(P22/AX22*100000))</f>
        <v>0</v>
      </c>
      <c r="AH22" s="118">
        <f aca="true" t="shared" si="32" ref="AH22:AH45">IF(AY22="","",(Q22/AY22*100000))</f>
        <v>0</v>
      </c>
      <c r="AI22" s="87"/>
      <c r="AJ22" s="34" t="s">
        <v>18</v>
      </c>
      <c r="AK22" s="40">
        <v>10337</v>
      </c>
      <c r="AL22" s="40">
        <v>10013</v>
      </c>
      <c r="AM22" s="40">
        <v>9635</v>
      </c>
      <c r="AN22" s="40">
        <v>9266</v>
      </c>
      <c r="AO22" s="41">
        <v>8841</v>
      </c>
      <c r="AP22" s="48">
        <v>8515</v>
      </c>
      <c r="AQ22" s="221">
        <v>8421</v>
      </c>
      <c r="AR22" s="219">
        <v>8281</v>
      </c>
      <c r="AS22" s="216">
        <v>8104</v>
      </c>
      <c r="AT22" s="219">
        <v>8006</v>
      </c>
      <c r="AU22" s="219">
        <v>7829</v>
      </c>
      <c r="AV22" s="219">
        <v>7726</v>
      </c>
      <c r="AW22" s="219">
        <v>7654</v>
      </c>
      <c r="AX22" s="361">
        <v>7653</v>
      </c>
      <c r="AY22" s="361">
        <v>7484</v>
      </c>
    </row>
    <row r="23" spans="1:51" s="99" customFormat="1" ht="20.25" customHeight="1">
      <c r="A23" s="121"/>
      <c r="B23" s="181" t="s">
        <v>19</v>
      </c>
      <c r="C23" s="108">
        <f>C84+C85</f>
        <v>0</v>
      </c>
      <c r="D23" s="108">
        <f aca="true" t="shared" si="33" ref="D23:J23">D84+D85</f>
        <v>0</v>
      </c>
      <c r="E23" s="108">
        <f t="shared" si="33"/>
        <v>0</v>
      </c>
      <c r="F23" s="108">
        <f t="shared" si="33"/>
        <v>1</v>
      </c>
      <c r="G23" s="108">
        <f t="shared" si="33"/>
        <v>1</v>
      </c>
      <c r="H23" s="108">
        <f t="shared" si="33"/>
        <v>1</v>
      </c>
      <c r="I23" s="108">
        <f t="shared" si="33"/>
        <v>1</v>
      </c>
      <c r="J23" s="108">
        <f t="shared" si="33"/>
        <v>1</v>
      </c>
      <c r="K23" s="122">
        <v>1</v>
      </c>
      <c r="L23" s="123">
        <v>1</v>
      </c>
      <c r="M23" s="122">
        <v>1</v>
      </c>
      <c r="N23" s="122">
        <v>1</v>
      </c>
      <c r="O23" s="123">
        <v>1</v>
      </c>
      <c r="P23" s="207">
        <v>1</v>
      </c>
      <c r="Q23" s="207">
        <v>1</v>
      </c>
      <c r="R23" s="121"/>
      <c r="S23" s="181" t="s">
        <v>19</v>
      </c>
      <c r="T23" s="118">
        <f t="shared" si="29"/>
        <v>0</v>
      </c>
      <c r="U23" s="118">
        <f t="shared" si="29"/>
        <v>0</v>
      </c>
      <c r="V23" s="118">
        <f t="shared" si="29"/>
        <v>0</v>
      </c>
      <c r="W23" s="118">
        <f t="shared" si="29"/>
        <v>7.876496534341525</v>
      </c>
      <c r="X23" s="118">
        <f t="shared" si="29"/>
        <v>8.345155637152633</v>
      </c>
      <c r="Y23" s="118">
        <f t="shared" si="29"/>
        <v>8.874689385871495</v>
      </c>
      <c r="Z23" s="118">
        <f t="shared" si="29"/>
        <v>9.25754489909276</v>
      </c>
      <c r="AA23" s="118">
        <f t="shared" si="7"/>
        <v>9.424182452172275</v>
      </c>
      <c r="AB23" s="118">
        <f t="shared" si="8"/>
        <v>9.641342074816814</v>
      </c>
      <c r="AC23" s="118">
        <f t="shared" si="9"/>
        <v>9.828975820719482</v>
      </c>
      <c r="AD23" s="118">
        <f t="shared" si="10"/>
        <v>10.007004903432403</v>
      </c>
      <c r="AE23" s="118">
        <f t="shared" si="11"/>
        <v>10.237510237510238</v>
      </c>
      <c r="AF23" s="118">
        <f t="shared" si="12"/>
        <v>10.403662089055349</v>
      </c>
      <c r="AG23" s="118">
        <f t="shared" si="31"/>
        <v>10.560777273207307</v>
      </c>
      <c r="AH23" s="118">
        <f t="shared" si="32"/>
        <v>10.841283607979184</v>
      </c>
      <c r="AI23" s="87"/>
      <c r="AJ23" s="34" t="s">
        <v>19</v>
      </c>
      <c r="AK23" s="40">
        <f>AK84+AK85</f>
        <v>14953</v>
      </c>
      <c r="AL23" s="40">
        <f aca="true" t="shared" si="34" ref="AL23:AR23">AL84+AL85</f>
        <v>14376</v>
      </c>
      <c r="AM23" s="40">
        <f t="shared" si="34"/>
        <v>13529</v>
      </c>
      <c r="AN23" s="40">
        <f t="shared" si="34"/>
        <v>12696</v>
      </c>
      <c r="AO23" s="40">
        <f t="shared" si="34"/>
        <v>11983</v>
      </c>
      <c r="AP23" s="40">
        <f t="shared" si="34"/>
        <v>11268</v>
      </c>
      <c r="AQ23" s="40">
        <f t="shared" si="34"/>
        <v>10802</v>
      </c>
      <c r="AR23" s="41">
        <f t="shared" si="34"/>
        <v>10611</v>
      </c>
      <c r="AS23" s="216">
        <v>10372</v>
      </c>
      <c r="AT23" s="219">
        <v>10174</v>
      </c>
      <c r="AU23" s="219">
        <v>9993</v>
      </c>
      <c r="AV23" s="219">
        <v>9768</v>
      </c>
      <c r="AW23" s="219">
        <v>9612</v>
      </c>
      <c r="AX23" s="361">
        <v>9469</v>
      </c>
      <c r="AY23" s="361">
        <v>9224</v>
      </c>
    </row>
    <row r="24" spans="1:51" s="99" customFormat="1" ht="20.25" customHeight="1">
      <c r="A24" s="119"/>
      <c r="B24" s="120"/>
      <c r="C24" s="114"/>
      <c r="D24" s="114"/>
      <c r="E24" s="114"/>
      <c r="F24" s="114"/>
      <c r="G24" s="115"/>
      <c r="H24" s="115"/>
      <c r="I24" s="116"/>
      <c r="J24" s="116"/>
      <c r="K24" s="116"/>
      <c r="L24" s="116"/>
      <c r="M24" s="321"/>
      <c r="N24" s="321"/>
      <c r="O24" s="116"/>
      <c r="P24" s="116"/>
      <c r="Q24" s="116"/>
      <c r="R24" s="119"/>
      <c r="S24" s="120"/>
      <c r="T24" s="118"/>
      <c r="U24" s="118"/>
      <c r="V24" s="118"/>
      <c r="W24" s="118"/>
      <c r="X24" s="118"/>
      <c r="Y24" s="118"/>
      <c r="Z24" s="118"/>
      <c r="AA24" s="118">
        <f t="shared" si="7"/>
      </c>
      <c r="AB24" s="118">
        <f t="shared" si="8"/>
      </c>
      <c r="AC24" s="118">
        <f t="shared" si="9"/>
      </c>
      <c r="AD24" s="118">
        <f t="shared" si="10"/>
      </c>
      <c r="AE24" s="118">
        <f t="shared" si="11"/>
      </c>
      <c r="AF24" s="118">
        <f t="shared" si="12"/>
      </c>
      <c r="AG24" s="118">
        <f t="shared" si="31"/>
      </c>
      <c r="AH24" s="118">
        <f t="shared" si="32"/>
      </c>
      <c r="AI24" s="54"/>
      <c r="AJ24" s="45"/>
      <c r="AK24" s="37"/>
      <c r="AL24" s="37"/>
      <c r="AM24" s="37"/>
      <c r="AN24" s="37"/>
      <c r="AO24" s="38"/>
      <c r="AP24" s="38"/>
      <c r="AQ24" s="222"/>
      <c r="AR24" s="39"/>
      <c r="AS24" s="44"/>
      <c r="AT24" s="205"/>
      <c r="AU24" s="205"/>
      <c r="AV24" s="205"/>
      <c r="AW24" s="205"/>
      <c r="AX24" s="205"/>
      <c r="AY24" s="205"/>
    </row>
    <row r="25" spans="1:51" s="99" customFormat="1" ht="20.25" customHeight="1">
      <c r="A25" s="403" t="s">
        <v>21</v>
      </c>
      <c r="B25" s="422"/>
      <c r="C25" s="108">
        <f>SUM(C26:C27)</f>
        <v>8</v>
      </c>
      <c r="D25" s="108">
        <f aca="true" t="shared" si="35" ref="D25:L25">SUM(D26:D27)</f>
        <v>7</v>
      </c>
      <c r="E25" s="108">
        <f t="shared" si="35"/>
        <v>8</v>
      </c>
      <c r="F25" s="108">
        <f t="shared" si="35"/>
        <v>9</v>
      </c>
      <c r="G25" s="108">
        <f t="shared" si="35"/>
        <v>9</v>
      </c>
      <c r="H25" s="108">
        <f t="shared" si="35"/>
        <v>9</v>
      </c>
      <c r="I25" s="108">
        <f t="shared" si="35"/>
        <v>9</v>
      </c>
      <c r="J25" s="108">
        <f t="shared" si="35"/>
        <v>9</v>
      </c>
      <c r="K25" s="108">
        <f>SUM(K26:K27)</f>
        <v>9</v>
      </c>
      <c r="L25" s="109">
        <f t="shared" si="35"/>
        <v>9</v>
      </c>
      <c r="M25" s="108">
        <v>9</v>
      </c>
      <c r="N25" s="108">
        <v>8</v>
      </c>
      <c r="O25" s="109">
        <v>8</v>
      </c>
      <c r="P25" s="109">
        <f>SUM(P26:P27)</f>
        <v>8</v>
      </c>
      <c r="Q25" s="109">
        <f>SUM(Q26:Q27)</f>
        <v>8</v>
      </c>
      <c r="R25" s="403" t="s">
        <v>21</v>
      </c>
      <c r="S25" s="422"/>
      <c r="T25" s="118">
        <f aca="true" t="shared" si="36" ref="T25:Z27">C25/AK25*100000</f>
        <v>6.694056514572124</v>
      </c>
      <c r="U25" s="118">
        <f t="shared" si="36"/>
        <v>5.846976277981958</v>
      </c>
      <c r="V25" s="118">
        <f t="shared" si="36"/>
        <v>6.690585509864431</v>
      </c>
      <c r="W25" s="118">
        <f t="shared" si="36"/>
        <v>7.5940395227568045</v>
      </c>
      <c r="X25" s="118">
        <f t="shared" si="36"/>
        <v>7.633782030077101</v>
      </c>
      <c r="Y25" s="118">
        <f t="shared" si="36"/>
        <v>7.849567401618755</v>
      </c>
      <c r="Z25" s="118">
        <f t="shared" si="36"/>
        <v>7.907430348717678</v>
      </c>
      <c r="AA25" s="118">
        <f t="shared" si="7"/>
        <v>7.915079986280528</v>
      </c>
      <c r="AB25" s="118">
        <f t="shared" si="8"/>
        <v>7.919537499010058</v>
      </c>
      <c r="AC25" s="118">
        <f t="shared" si="9"/>
        <v>7.937837909349891</v>
      </c>
      <c r="AD25" s="118">
        <f t="shared" si="10"/>
        <v>7.98629906027881</v>
      </c>
      <c r="AE25" s="118">
        <f t="shared" si="11"/>
        <v>7.145217616534034</v>
      </c>
      <c r="AF25" s="118">
        <f t="shared" si="12"/>
        <v>7.194568101083682</v>
      </c>
      <c r="AG25" s="118">
        <f t="shared" si="31"/>
        <v>7.204091924212952</v>
      </c>
      <c r="AH25" s="118">
        <f t="shared" si="32"/>
        <v>7.264076418083918</v>
      </c>
      <c r="AI25" s="418" t="s">
        <v>21</v>
      </c>
      <c r="AJ25" s="405"/>
      <c r="AK25" s="40">
        <f aca="true" t="shared" si="37" ref="AK25:AT25">SUM(AK26:AK27)</f>
        <v>119509</v>
      </c>
      <c r="AL25" s="40">
        <f t="shared" si="37"/>
        <v>119720</v>
      </c>
      <c r="AM25" s="40">
        <f t="shared" si="37"/>
        <v>119571</v>
      </c>
      <c r="AN25" s="40">
        <f t="shared" si="37"/>
        <v>118514</v>
      </c>
      <c r="AO25" s="40">
        <f t="shared" si="37"/>
        <v>117897</v>
      </c>
      <c r="AP25" s="40">
        <f t="shared" si="37"/>
        <v>114656</v>
      </c>
      <c r="AQ25" s="40">
        <f t="shared" si="37"/>
        <v>113817</v>
      </c>
      <c r="AR25" s="41">
        <f t="shared" si="37"/>
        <v>113707</v>
      </c>
      <c r="AS25" s="40">
        <f t="shared" si="37"/>
        <v>113643</v>
      </c>
      <c r="AT25" s="41">
        <f t="shared" si="37"/>
        <v>113381</v>
      </c>
      <c r="AU25" s="41">
        <f>SUM(AU26:AU27)</f>
        <v>112693</v>
      </c>
      <c r="AV25" s="41">
        <f>SUM(AV26:AV27)</f>
        <v>111963</v>
      </c>
      <c r="AW25" s="41">
        <f>SUM(AW26:AW27)</f>
        <v>111195</v>
      </c>
      <c r="AX25" s="355">
        <f>SUM(AX26:AX27)</f>
        <v>111048</v>
      </c>
      <c r="AY25" s="355">
        <f>SUM(AY26:AY27)</f>
        <v>110131</v>
      </c>
    </row>
    <row r="26" spans="1:51" s="99" customFormat="1" ht="20.25" customHeight="1">
      <c r="A26" s="127"/>
      <c r="B26" s="181" t="s">
        <v>22</v>
      </c>
      <c r="C26" s="108">
        <v>4</v>
      </c>
      <c r="D26" s="108">
        <v>4</v>
      </c>
      <c r="E26" s="108">
        <v>5</v>
      </c>
      <c r="F26" s="108">
        <v>6</v>
      </c>
      <c r="G26" s="109">
        <v>6</v>
      </c>
      <c r="H26" s="115">
        <v>6</v>
      </c>
      <c r="I26" s="128">
        <v>6</v>
      </c>
      <c r="J26" s="128">
        <v>6</v>
      </c>
      <c r="K26" s="128">
        <v>6</v>
      </c>
      <c r="L26" s="128">
        <v>6</v>
      </c>
      <c r="M26" s="324">
        <v>6</v>
      </c>
      <c r="N26" s="324">
        <v>5</v>
      </c>
      <c r="O26" s="128">
        <v>5</v>
      </c>
      <c r="P26" s="128">
        <v>5</v>
      </c>
      <c r="Q26" s="128">
        <v>5</v>
      </c>
      <c r="R26" s="127"/>
      <c r="S26" s="181" t="s">
        <v>22</v>
      </c>
      <c r="T26" s="118">
        <f t="shared" si="36"/>
        <v>7.776503295293272</v>
      </c>
      <c r="U26" s="118">
        <f t="shared" si="36"/>
        <v>7.986901481570224</v>
      </c>
      <c r="V26" s="118">
        <f t="shared" si="36"/>
        <v>10.126787377972212</v>
      </c>
      <c r="W26" s="118">
        <f t="shared" si="36"/>
        <v>12.687403522869046</v>
      </c>
      <c r="X26" s="118">
        <f t="shared" si="36"/>
        <v>13.155009866257398</v>
      </c>
      <c r="Y26" s="118">
        <f t="shared" si="36"/>
        <v>13.97428731134712</v>
      </c>
      <c r="Z26" s="118">
        <f t="shared" si="36"/>
        <v>14.26330052774212</v>
      </c>
      <c r="AA26" s="118">
        <f t="shared" si="7"/>
        <v>14.41926413688688</v>
      </c>
      <c r="AB26" s="118">
        <f t="shared" si="8"/>
        <v>14.5623998835008</v>
      </c>
      <c r="AC26" s="118">
        <f t="shared" si="9"/>
        <v>14.652372463308017</v>
      </c>
      <c r="AD26" s="118">
        <f t="shared" si="10"/>
        <v>14.763779527559056</v>
      </c>
      <c r="AE26" s="118">
        <f t="shared" si="11"/>
        <v>12.434717731907487</v>
      </c>
      <c r="AF26" s="118">
        <f t="shared" si="12"/>
        <v>12.573555298496203</v>
      </c>
      <c r="AG26" s="118">
        <f t="shared" si="31"/>
        <v>12.622756305066774</v>
      </c>
      <c r="AH26" s="118">
        <f t="shared" si="32"/>
        <v>12.777266687110295</v>
      </c>
      <c r="AI26" s="60"/>
      <c r="AJ26" s="34" t="s">
        <v>22</v>
      </c>
      <c r="AK26" s="40">
        <v>51437</v>
      </c>
      <c r="AL26" s="40">
        <v>50082</v>
      </c>
      <c r="AM26" s="40">
        <v>49374</v>
      </c>
      <c r="AN26" s="40">
        <v>47291</v>
      </c>
      <c r="AO26" s="41">
        <v>45610</v>
      </c>
      <c r="AP26" s="48">
        <v>42936</v>
      </c>
      <c r="AQ26" s="221">
        <v>42066</v>
      </c>
      <c r="AR26" s="219">
        <v>41611</v>
      </c>
      <c r="AS26" s="216">
        <v>41202</v>
      </c>
      <c r="AT26" s="219">
        <v>40949</v>
      </c>
      <c r="AU26" s="219">
        <v>40640</v>
      </c>
      <c r="AV26" s="219">
        <v>40210</v>
      </c>
      <c r="AW26" s="219">
        <v>39766</v>
      </c>
      <c r="AX26" s="361">
        <v>39611</v>
      </c>
      <c r="AY26" s="361">
        <v>39132</v>
      </c>
    </row>
    <row r="27" spans="1:51" s="99" customFormat="1" ht="20.25" customHeight="1">
      <c r="A27" s="127"/>
      <c r="B27" s="181" t="s">
        <v>23</v>
      </c>
      <c r="C27" s="108">
        <v>4</v>
      </c>
      <c r="D27" s="108">
        <v>3</v>
      </c>
      <c r="E27" s="108">
        <v>3</v>
      </c>
      <c r="F27" s="108">
        <v>3</v>
      </c>
      <c r="G27" s="109">
        <v>3</v>
      </c>
      <c r="H27" s="115">
        <v>3</v>
      </c>
      <c r="I27" s="128">
        <v>3</v>
      </c>
      <c r="J27" s="128">
        <v>3</v>
      </c>
      <c r="K27" s="128">
        <v>3</v>
      </c>
      <c r="L27" s="128">
        <v>3</v>
      </c>
      <c r="M27" s="324">
        <v>3</v>
      </c>
      <c r="N27" s="324">
        <v>3</v>
      </c>
      <c r="O27" s="128">
        <v>3</v>
      </c>
      <c r="P27" s="128">
        <v>3</v>
      </c>
      <c r="Q27" s="128">
        <v>3</v>
      </c>
      <c r="R27" s="127"/>
      <c r="S27" s="181" t="s">
        <v>23</v>
      </c>
      <c r="T27" s="118">
        <f t="shared" si="36"/>
        <v>5.876131155247385</v>
      </c>
      <c r="U27" s="118">
        <f t="shared" si="36"/>
        <v>4.307992762572159</v>
      </c>
      <c r="V27" s="118">
        <f t="shared" si="36"/>
        <v>4.273686909696996</v>
      </c>
      <c r="W27" s="118">
        <f t="shared" si="36"/>
        <v>4.212122488521967</v>
      </c>
      <c r="X27" s="118">
        <f t="shared" si="36"/>
        <v>4.150123812027059</v>
      </c>
      <c r="Y27" s="118">
        <f t="shared" si="36"/>
        <v>4.182933630786391</v>
      </c>
      <c r="Z27" s="118">
        <f t="shared" si="36"/>
        <v>4.181126395450934</v>
      </c>
      <c r="AA27" s="118">
        <f t="shared" si="7"/>
        <v>4.161118508655127</v>
      </c>
      <c r="AB27" s="118">
        <f t="shared" si="8"/>
        <v>4.141301196836046</v>
      </c>
      <c r="AC27" s="118">
        <f t="shared" si="9"/>
        <v>4.14181577203446</v>
      </c>
      <c r="AD27" s="118">
        <f t="shared" si="10"/>
        <v>4.1636017931245055</v>
      </c>
      <c r="AE27" s="118">
        <f t="shared" si="11"/>
        <v>4.181009853246554</v>
      </c>
      <c r="AF27" s="118">
        <f t="shared" si="12"/>
        <v>4.199974800151199</v>
      </c>
      <c r="AG27" s="118">
        <f t="shared" si="31"/>
        <v>4.1995044584739</v>
      </c>
      <c r="AH27" s="118">
        <f t="shared" si="32"/>
        <v>4.225411625515852</v>
      </c>
      <c r="AI27" s="60"/>
      <c r="AJ27" s="34" t="s">
        <v>23</v>
      </c>
      <c r="AK27" s="40">
        <v>68072</v>
      </c>
      <c r="AL27" s="40">
        <v>69638</v>
      </c>
      <c r="AM27" s="40">
        <v>70197</v>
      </c>
      <c r="AN27" s="40">
        <v>71223</v>
      </c>
      <c r="AO27" s="41">
        <v>72287</v>
      </c>
      <c r="AP27" s="48">
        <v>71720</v>
      </c>
      <c r="AQ27" s="221">
        <v>71751</v>
      </c>
      <c r="AR27" s="226">
        <v>72096</v>
      </c>
      <c r="AS27" s="216">
        <v>72441</v>
      </c>
      <c r="AT27" s="219">
        <v>72432</v>
      </c>
      <c r="AU27" s="219">
        <v>72053</v>
      </c>
      <c r="AV27" s="219">
        <v>71753</v>
      </c>
      <c r="AW27" s="219">
        <v>71429</v>
      </c>
      <c r="AX27" s="361">
        <v>71437</v>
      </c>
      <c r="AY27" s="361">
        <v>70999</v>
      </c>
    </row>
    <row r="28" spans="1:51" s="99" customFormat="1" ht="20.25" customHeight="1">
      <c r="A28" s="119"/>
      <c r="B28" s="120"/>
      <c r="C28" s="114"/>
      <c r="D28" s="114"/>
      <c r="E28" s="114"/>
      <c r="F28" s="114"/>
      <c r="G28" s="115"/>
      <c r="H28" s="115"/>
      <c r="I28" s="116"/>
      <c r="J28" s="116"/>
      <c r="K28" s="116"/>
      <c r="L28" s="116"/>
      <c r="M28" s="321"/>
      <c r="N28" s="321"/>
      <c r="O28" s="116"/>
      <c r="P28" s="116"/>
      <c r="Q28" s="116"/>
      <c r="R28" s="119"/>
      <c r="S28" s="120"/>
      <c r="T28" s="118"/>
      <c r="U28" s="118"/>
      <c r="V28" s="118"/>
      <c r="W28" s="118"/>
      <c r="X28" s="118"/>
      <c r="Y28" s="118"/>
      <c r="Z28" s="118"/>
      <c r="AA28" s="118">
        <f t="shared" si="7"/>
      </c>
      <c r="AB28" s="118">
        <f t="shared" si="8"/>
      </c>
      <c r="AC28" s="118">
        <f t="shared" si="9"/>
      </c>
      <c r="AD28" s="118">
        <f t="shared" si="10"/>
      </c>
      <c r="AE28" s="118">
        <f t="shared" si="11"/>
      </c>
      <c r="AF28" s="118">
        <f t="shared" si="12"/>
      </c>
      <c r="AG28" s="118">
        <f t="shared" si="31"/>
      </c>
      <c r="AH28" s="118">
        <f t="shared" si="32"/>
      </c>
      <c r="AI28" s="54"/>
      <c r="AJ28" s="45"/>
      <c r="AK28" s="37"/>
      <c r="AL28" s="37"/>
      <c r="AM28" s="37"/>
      <c r="AN28" s="37"/>
      <c r="AO28" s="38"/>
      <c r="AP28" s="38"/>
      <c r="AQ28" s="222"/>
      <c r="AR28" s="39"/>
      <c r="AS28" s="44"/>
      <c r="AT28" s="205"/>
      <c r="AU28" s="205"/>
      <c r="AV28" s="205"/>
      <c r="AW28" s="205"/>
      <c r="AX28" s="205"/>
      <c r="AY28" s="205"/>
    </row>
    <row r="29" spans="1:51" s="99" customFormat="1" ht="20.25" customHeight="1">
      <c r="A29" s="403" t="s">
        <v>24</v>
      </c>
      <c r="B29" s="422"/>
      <c r="C29" s="108">
        <f>SUM(C30:C37)</f>
        <v>30</v>
      </c>
      <c r="D29" s="108">
        <f aca="true" t="shared" si="38" ref="D29:L29">SUM(D30:D37)</f>
        <v>29</v>
      </c>
      <c r="E29" s="108">
        <f t="shared" si="38"/>
        <v>36</v>
      </c>
      <c r="F29" s="108">
        <f t="shared" si="38"/>
        <v>39</v>
      </c>
      <c r="G29" s="108">
        <f t="shared" si="38"/>
        <v>37</v>
      </c>
      <c r="H29" s="108">
        <f t="shared" si="38"/>
        <v>37</v>
      </c>
      <c r="I29" s="108">
        <f t="shared" si="38"/>
        <v>37</v>
      </c>
      <c r="J29" s="108">
        <f t="shared" si="38"/>
        <v>38</v>
      </c>
      <c r="K29" s="108">
        <f>SUM(K30:K37)</f>
        <v>41</v>
      </c>
      <c r="L29" s="109">
        <f t="shared" si="38"/>
        <v>40</v>
      </c>
      <c r="M29" s="108">
        <v>39</v>
      </c>
      <c r="N29" s="108">
        <v>37</v>
      </c>
      <c r="O29" s="109">
        <v>38</v>
      </c>
      <c r="P29" s="109">
        <f>SUM(P30:P37)</f>
        <v>34</v>
      </c>
      <c r="Q29" s="109">
        <f>SUM(Q30:Q37)</f>
        <v>34</v>
      </c>
      <c r="R29" s="403" t="s">
        <v>24</v>
      </c>
      <c r="S29" s="422"/>
      <c r="T29" s="118">
        <f aca="true" t="shared" si="39" ref="T29:Z33">C29/AK29*100000</f>
        <v>6.0887619720282276</v>
      </c>
      <c r="U29" s="118">
        <f t="shared" si="39"/>
        <v>5.632314725978178</v>
      </c>
      <c r="V29" s="118">
        <f t="shared" si="39"/>
        <v>6.6996687386012574</v>
      </c>
      <c r="W29" s="118">
        <f t="shared" si="39"/>
        <v>7.038631256937113</v>
      </c>
      <c r="X29" s="118">
        <f t="shared" si="39"/>
        <v>6.549321702682036</v>
      </c>
      <c r="Y29" s="118">
        <f t="shared" si="39"/>
        <v>6.502030566572885</v>
      </c>
      <c r="Z29" s="118">
        <f t="shared" si="39"/>
        <v>6.471461728300052</v>
      </c>
      <c r="AA29" s="118">
        <f t="shared" si="7"/>
        <v>6.642276692775475</v>
      </c>
      <c r="AB29" s="118">
        <f t="shared" si="8"/>
        <v>7.200233217310064</v>
      </c>
      <c r="AC29" s="118">
        <f t="shared" si="9"/>
        <v>7.022582870866991</v>
      </c>
      <c r="AD29" s="118">
        <f t="shared" si="10"/>
        <v>6.852949755578125</v>
      </c>
      <c r="AE29" s="118">
        <f t="shared" si="11"/>
        <v>6.5178138899898705</v>
      </c>
      <c r="AF29" s="118">
        <f t="shared" si="12"/>
        <v>6.7081157608945094</v>
      </c>
      <c r="AG29" s="118">
        <f t="shared" si="31"/>
        <v>6.030560753465355</v>
      </c>
      <c r="AH29" s="118">
        <f t="shared" si="32"/>
        <v>6.054637763488041</v>
      </c>
      <c r="AI29" s="418" t="s">
        <v>24</v>
      </c>
      <c r="AJ29" s="405"/>
      <c r="AK29" s="40">
        <f>SUM(AK30:AK37)</f>
        <v>492711</v>
      </c>
      <c r="AL29" s="40">
        <f aca="true" t="shared" si="40" ref="AL29:AT29">SUM(AL30:AL37)</f>
        <v>514886</v>
      </c>
      <c r="AM29" s="40">
        <f t="shared" si="40"/>
        <v>537340</v>
      </c>
      <c r="AN29" s="40">
        <f t="shared" si="40"/>
        <v>554085</v>
      </c>
      <c r="AO29" s="40">
        <f t="shared" si="40"/>
        <v>564944</v>
      </c>
      <c r="AP29" s="40">
        <f t="shared" si="40"/>
        <v>569053</v>
      </c>
      <c r="AQ29" s="40">
        <f t="shared" si="40"/>
        <v>571741</v>
      </c>
      <c r="AR29" s="41">
        <f>SUM(AR30:AR37)</f>
        <v>572093</v>
      </c>
      <c r="AS29" s="40">
        <f t="shared" si="40"/>
        <v>569426</v>
      </c>
      <c r="AT29" s="41">
        <f t="shared" si="40"/>
        <v>569591</v>
      </c>
      <c r="AU29" s="41">
        <f>SUM(AU30:AU37)</f>
        <v>569098</v>
      </c>
      <c r="AV29" s="41">
        <f>SUM(AV30:AV37)</f>
        <v>567675</v>
      </c>
      <c r="AW29" s="41">
        <f>SUM(AW30:AW37)</f>
        <v>566478</v>
      </c>
      <c r="AX29" s="355">
        <f>SUM(AX30:AX37)</f>
        <v>563795</v>
      </c>
      <c r="AY29" s="355">
        <f>SUM(AY30:AY37)</f>
        <v>561553</v>
      </c>
    </row>
    <row r="30" spans="1:51" s="99" customFormat="1" ht="20.25" customHeight="1">
      <c r="A30" s="127"/>
      <c r="B30" s="181" t="s">
        <v>25</v>
      </c>
      <c r="C30" s="108">
        <f>C86+C87</f>
        <v>12</v>
      </c>
      <c r="D30" s="108">
        <f aca="true" t="shared" si="41" ref="D30:J30">D86+D87</f>
        <v>11</v>
      </c>
      <c r="E30" s="108">
        <f t="shared" si="41"/>
        <v>11</v>
      </c>
      <c r="F30" s="108">
        <f t="shared" si="41"/>
        <v>12</v>
      </c>
      <c r="G30" s="108">
        <f t="shared" si="41"/>
        <v>11</v>
      </c>
      <c r="H30" s="108">
        <f t="shared" si="41"/>
        <v>11</v>
      </c>
      <c r="I30" s="108">
        <f t="shared" si="41"/>
        <v>10</v>
      </c>
      <c r="J30" s="108">
        <f t="shared" si="41"/>
        <v>11</v>
      </c>
      <c r="K30" s="108">
        <v>13</v>
      </c>
      <c r="L30" s="109">
        <v>13</v>
      </c>
      <c r="M30" s="108">
        <v>13</v>
      </c>
      <c r="N30" s="108">
        <v>11</v>
      </c>
      <c r="O30" s="109">
        <v>11</v>
      </c>
      <c r="P30" s="109">
        <v>9</v>
      </c>
      <c r="Q30" s="109">
        <v>9</v>
      </c>
      <c r="R30" s="127"/>
      <c r="S30" s="181" t="s">
        <v>25</v>
      </c>
      <c r="T30" s="118">
        <f t="shared" si="39"/>
        <v>5.869750242127197</v>
      </c>
      <c r="U30" s="118">
        <f t="shared" si="39"/>
        <v>5.27052149414493</v>
      </c>
      <c r="V30" s="118">
        <f t="shared" si="39"/>
        <v>5.107726597325409</v>
      </c>
      <c r="W30" s="118">
        <f t="shared" si="39"/>
        <v>5.550082557478043</v>
      </c>
      <c r="X30" s="118">
        <f t="shared" si="39"/>
        <v>5.081535547650945</v>
      </c>
      <c r="Y30" s="118">
        <f t="shared" si="39"/>
        <v>5.19949517628652</v>
      </c>
      <c r="Z30" s="118">
        <f t="shared" si="39"/>
        <v>4.749285232572498</v>
      </c>
      <c r="AA30" s="118">
        <f t="shared" si="7"/>
        <v>5.22763995817888</v>
      </c>
      <c r="AB30" s="118">
        <f t="shared" si="8"/>
        <v>6.2498497632268455</v>
      </c>
      <c r="AC30" s="118">
        <f t="shared" si="9"/>
        <v>6.26246471341998</v>
      </c>
      <c r="AD30" s="118">
        <f t="shared" si="10"/>
        <v>6.281315984016468</v>
      </c>
      <c r="AE30" s="118">
        <f t="shared" si="11"/>
        <v>5.3413874982397695</v>
      </c>
      <c r="AF30" s="118">
        <f t="shared" si="12"/>
        <v>5.361303089085362</v>
      </c>
      <c r="AG30" s="118">
        <f t="shared" si="31"/>
        <v>4.448750395444479</v>
      </c>
      <c r="AH30" s="118">
        <f t="shared" si="32"/>
        <v>4.483791095190885</v>
      </c>
      <c r="AI30" s="60"/>
      <c r="AJ30" s="34" t="s">
        <v>25</v>
      </c>
      <c r="AK30" s="40">
        <f>AK86+AK87</f>
        <v>204438</v>
      </c>
      <c r="AL30" s="40">
        <f aca="true" t="shared" si="42" ref="AL30:AR30">AL86+AL87</f>
        <v>208708</v>
      </c>
      <c r="AM30" s="40">
        <f t="shared" si="42"/>
        <v>215360</v>
      </c>
      <c r="AN30" s="40">
        <f t="shared" si="42"/>
        <v>216213</v>
      </c>
      <c r="AO30" s="40">
        <f t="shared" si="42"/>
        <v>216470</v>
      </c>
      <c r="AP30" s="40">
        <f t="shared" si="42"/>
        <v>211559</v>
      </c>
      <c r="AQ30" s="40">
        <f t="shared" si="42"/>
        <v>210558</v>
      </c>
      <c r="AR30" s="41">
        <f t="shared" si="42"/>
        <v>210420</v>
      </c>
      <c r="AS30" s="216">
        <v>208005</v>
      </c>
      <c r="AT30" s="219">
        <v>207586</v>
      </c>
      <c r="AU30" s="219">
        <v>206963</v>
      </c>
      <c r="AV30" s="219">
        <v>205939</v>
      </c>
      <c r="AW30" s="219">
        <v>205174</v>
      </c>
      <c r="AX30" s="361">
        <v>202304</v>
      </c>
      <c r="AY30" s="361">
        <v>200723</v>
      </c>
    </row>
    <row r="31" spans="1:51" s="99" customFormat="1" ht="20.25" customHeight="1">
      <c r="A31" s="127"/>
      <c r="B31" s="181" t="s">
        <v>26</v>
      </c>
      <c r="C31" s="108">
        <v>5</v>
      </c>
      <c r="D31" s="108">
        <v>4</v>
      </c>
      <c r="E31" s="108">
        <v>6</v>
      </c>
      <c r="F31" s="108">
        <v>7</v>
      </c>
      <c r="G31" s="109">
        <v>6</v>
      </c>
      <c r="H31" s="115">
        <v>6</v>
      </c>
      <c r="I31" s="128">
        <v>6</v>
      </c>
      <c r="J31" s="128">
        <v>6</v>
      </c>
      <c r="K31" s="128">
        <v>6</v>
      </c>
      <c r="L31" s="128">
        <v>6</v>
      </c>
      <c r="M31" s="324">
        <v>6</v>
      </c>
      <c r="N31" s="324">
        <v>6</v>
      </c>
      <c r="O31" s="128">
        <v>6</v>
      </c>
      <c r="P31" s="128">
        <v>5</v>
      </c>
      <c r="Q31" s="128">
        <v>5</v>
      </c>
      <c r="R31" s="127"/>
      <c r="S31" s="181" t="s">
        <v>26</v>
      </c>
      <c r="T31" s="118">
        <f t="shared" si="39"/>
        <v>5.60236643958408</v>
      </c>
      <c r="U31" s="118">
        <f t="shared" si="39"/>
        <v>4.227793514564748</v>
      </c>
      <c r="V31" s="118">
        <f t="shared" si="39"/>
        <v>6.024096385542168</v>
      </c>
      <c r="W31" s="118">
        <f t="shared" si="39"/>
        <v>6.640232218406723</v>
      </c>
      <c r="X31" s="118">
        <f t="shared" si="39"/>
        <v>5.561219760867551</v>
      </c>
      <c r="Y31" s="118">
        <f t="shared" si="39"/>
        <v>5.4289307720844375</v>
      </c>
      <c r="Z31" s="118">
        <f t="shared" si="39"/>
        <v>5.369223610265955</v>
      </c>
      <c r="AA31" s="118">
        <f t="shared" si="7"/>
        <v>5.354895713405981</v>
      </c>
      <c r="AB31" s="118">
        <f t="shared" si="8"/>
        <v>5.345640184959151</v>
      </c>
      <c r="AC31" s="118">
        <f t="shared" si="9"/>
        <v>5.348499300238008</v>
      </c>
      <c r="AD31" s="118">
        <f t="shared" si="10"/>
        <v>5.345306820611503</v>
      </c>
      <c r="AE31" s="118">
        <f t="shared" si="11"/>
        <v>5.345878327809259</v>
      </c>
      <c r="AF31" s="118">
        <f t="shared" si="12"/>
        <v>5.372637158949471</v>
      </c>
      <c r="AG31" s="118">
        <f t="shared" si="31"/>
        <v>4.470752338203473</v>
      </c>
      <c r="AH31" s="118">
        <f t="shared" si="32"/>
        <v>4.475915100842367</v>
      </c>
      <c r="AI31" s="60"/>
      <c r="AJ31" s="34" t="s">
        <v>26</v>
      </c>
      <c r="AK31" s="40">
        <v>89248</v>
      </c>
      <c r="AL31" s="40">
        <v>94612</v>
      </c>
      <c r="AM31" s="40">
        <v>99600</v>
      </c>
      <c r="AN31" s="40">
        <v>105418</v>
      </c>
      <c r="AO31" s="41">
        <v>107890</v>
      </c>
      <c r="AP31" s="48">
        <v>110519</v>
      </c>
      <c r="AQ31" s="221">
        <v>111748</v>
      </c>
      <c r="AR31" s="219">
        <v>112047</v>
      </c>
      <c r="AS31" s="216">
        <v>112241</v>
      </c>
      <c r="AT31" s="219">
        <v>112181</v>
      </c>
      <c r="AU31" s="219">
        <v>112248</v>
      </c>
      <c r="AV31" s="219">
        <v>112236</v>
      </c>
      <c r="AW31" s="219">
        <v>111677</v>
      </c>
      <c r="AX31" s="361">
        <v>111838</v>
      </c>
      <c r="AY31" s="361">
        <v>111709</v>
      </c>
    </row>
    <row r="32" spans="1:51" s="99" customFormat="1" ht="20.25" customHeight="1">
      <c r="A32" s="127"/>
      <c r="B32" s="181" t="s">
        <v>27</v>
      </c>
      <c r="C32" s="108">
        <v>1</v>
      </c>
      <c r="D32" s="108">
        <v>1</v>
      </c>
      <c r="E32" s="108">
        <v>2</v>
      </c>
      <c r="F32" s="108">
        <v>3</v>
      </c>
      <c r="G32" s="109">
        <v>3</v>
      </c>
      <c r="H32" s="115">
        <v>3</v>
      </c>
      <c r="I32" s="128">
        <v>3</v>
      </c>
      <c r="J32" s="128">
        <v>3</v>
      </c>
      <c r="K32" s="128">
        <v>3</v>
      </c>
      <c r="L32" s="128">
        <v>3</v>
      </c>
      <c r="M32" s="324">
        <v>2</v>
      </c>
      <c r="N32" s="324">
        <v>2</v>
      </c>
      <c r="O32" s="128">
        <v>2</v>
      </c>
      <c r="P32" s="128">
        <v>2</v>
      </c>
      <c r="Q32" s="128">
        <v>2</v>
      </c>
      <c r="R32" s="127"/>
      <c r="S32" s="181" t="s">
        <v>27</v>
      </c>
      <c r="T32" s="118">
        <f t="shared" si="39"/>
        <v>2.647463729746902</v>
      </c>
      <c r="U32" s="118">
        <f t="shared" si="39"/>
        <v>2.4375380865326024</v>
      </c>
      <c r="V32" s="118">
        <f t="shared" si="39"/>
        <v>4.4297769607300275</v>
      </c>
      <c r="W32" s="118">
        <f t="shared" si="39"/>
        <v>6.117579885397337</v>
      </c>
      <c r="X32" s="118">
        <f t="shared" si="39"/>
        <v>6.032697218926582</v>
      </c>
      <c r="Y32" s="118">
        <f t="shared" si="39"/>
        <v>5.694544626248055</v>
      </c>
      <c r="Z32" s="118">
        <f t="shared" si="39"/>
        <v>5.669898508816692</v>
      </c>
      <c r="AA32" s="118">
        <f t="shared" si="7"/>
        <v>5.670541536716756</v>
      </c>
      <c r="AB32" s="118">
        <f t="shared" si="8"/>
        <v>5.653763521917757</v>
      </c>
      <c r="AC32" s="118">
        <f t="shared" si="9"/>
        <v>5.61492822250089</v>
      </c>
      <c r="AD32" s="118">
        <f t="shared" si="10"/>
        <v>3.727865796831314</v>
      </c>
      <c r="AE32" s="118">
        <f t="shared" si="11"/>
        <v>3.7241173841799493</v>
      </c>
      <c r="AF32" s="118">
        <f t="shared" si="12"/>
        <v>3.713882492757929</v>
      </c>
      <c r="AG32" s="118">
        <f t="shared" si="31"/>
        <v>3.6666300003666628</v>
      </c>
      <c r="AH32" s="118">
        <f t="shared" si="32"/>
        <v>3.6813429539095863</v>
      </c>
      <c r="AI32" s="60"/>
      <c r="AJ32" s="34" t="s">
        <v>27</v>
      </c>
      <c r="AK32" s="40">
        <v>37772</v>
      </c>
      <c r="AL32" s="40">
        <v>41025</v>
      </c>
      <c r="AM32" s="40">
        <v>45149</v>
      </c>
      <c r="AN32" s="40">
        <v>49039</v>
      </c>
      <c r="AO32" s="41">
        <v>49729</v>
      </c>
      <c r="AP32" s="42">
        <v>52682</v>
      </c>
      <c r="AQ32" s="221">
        <v>52911</v>
      </c>
      <c r="AR32" s="219">
        <v>52905</v>
      </c>
      <c r="AS32" s="216">
        <v>53062</v>
      </c>
      <c r="AT32" s="219">
        <v>53429</v>
      </c>
      <c r="AU32" s="219">
        <v>53650</v>
      </c>
      <c r="AV32" s="219">
        <v>53704</v>
      </c>
      <c r="AW32" s="219">
        <v>53852</v>
      </c>
      <c r="AX32" s="361">
        <v>54546</v>
      </c>
      <c r="AY32" s="361">
        <v>54328</v>
      </c>
    </row>
    <row r="33" spans="1:51" s="99" customFormat="1" ht="20.25" customHeight="1">
      <c r="A33" s="127"/>
      <c r="B33" s="181" t="s">
        <v>107</v>
      </c>
      <c r="C33" s="108">
        <f>SUM(C88:C91)</f>
        <v>3</v>
      </c>
      <c r="D33" s="108">
        <f aca="true" t="shared" si="43" ref="D33:I33">SUM(D88:D91)</f>
        <v>4</v>
      </c>
      <c r="E33" s="108">
        <f t="shared" si="43"/>
        <v>5</v>
      </c>
      <c r="F33" s="108">
        <f t="shared" si="43"/>
        <v>5</v>
      </c>
      <c r="G33" s="108">
        <f t="shared" si="43"/>
        <v>5</v>
      </c>
      <c r="H33" s="108">
        <f t="shared" si="43"/>
        <v>5</v>
      </c>
      <c r="I33" s="108">
        <f t="shared" si="43"/>
        <v>5</v>
      </c>
      <c r="J33" s="128">
        <v>5</v>
      </c>
      <c r="K33" s="128">
        <v>5</v>
      </c>
      <c r="L33" s="128">
        <v>5</v>
      </c>
      <c r="M33" s="324">
        <v>5</v>
      </c>
      <c r="N33" s="324">
        <v>5</v>
      </c>
      <c r="O33" s="128">
        <v>5</v>
      </c>
      <c r="P33" s="128">
        <v>5</v>
      </c>
      <c r="Q33" s="128">
        <v>5</v>
      </c>
      <c r="R33" s="127"/>
      <c r="S33" s="181" t="s">
        <v>107</v>
      </c>
      <c r="T33" s="118">
        <f t="shared" si="39"/>
        <v>7.3962673504104925</v>
      </c>
      <c r="U33" s="118">
        <f t="shared" si="39"/>
        <v>10.021295252411374</v>
      </c>
      <c r="V33" s="118">
        <f t="shared" si="39"/>
        <v>12.572606804294804</v>
      </c>
      <c r="W33" s="118">
        <f t="shared" si="39"/>
        <v>12.82084156004</v>
      </c>
      <c r="X33" s="118">
        <f t="shared" si="39"/>
        <v>12.681986506366357</v>
      </c>
      <c r="Y33" s="118">
        <f t="shared" si="39"/>
        <v>12.959747025738057</v>
      </c>
      <c r="Z33" s="118">
        <f t="shared" si="39"/>
        <v>13.238720610040245</v>
      </c>
      <c r="AA33" s="118">
        <f t="shared" si="7"/>
        <v>13.321965256314611</v>
      </c>
      <c r="AB33" s="118">
        <f t="shared" si="8"/>
        <v>13.651131678816174</v>
      </c>
      <c r="AC33" s="118">
        <f t="shared" si="9"/>
        <v>13.766140800088104</v>
      </c>
      <c r="AD33" s="118">
        <f t="shared" si="10"/>
        <v>13.889660536696484</v>
      </c>
      <c r="AE33" s="118">
        <f t="shared" si="11"/>
        <v>14.075784021169978</v>
      </c>
      <c r="AF33" s="118">
        <f t="shared" si="12"/>
        <v>14.238929232521716</v>
      </c>
      <c r="AG33" s="118">
        <f t="shared" si="31"/>
        <v>14.619028127010116</v>
      </c>
      <c r="AH33" s="118">
        <f t="shared" si="32"/>
        <v>14.891589230402667</v>
      </c>
      <c r="AI33" s="60"/>
      <c r="AJ33" s="34" t="s">
        <v>107</v>
      </c>
      <c r="AK33" s="40">
        <f>SUM(AK88:AK91)</f>
        <v>40561</v>
      </c>
      <c r="AL33" s="40">
        <f aca="true" t="shared" si="44" ref="AL33:AQ33">SUM(AL88:AL91)</f>
        <v>39915</v>
      </c>
      <c r="AM33" s="40">
        <f t="shared" si="44"/>
        <v>39769</v>
      </c>
      <c r="AN33" s="40">
        <f t="shared" si="44"/>
        <v>38999</v>
      </c>
      <c r="AO33" s="40">
        <f t="shared" si="44"/>
        <v>39426</v>
      </c>
      <c r="AP33" s="40">
        <f t="shared" si="44"/>
        <v>38581</v>
      </c>
      <c r="AQ33" s="40">
        <f t="shared" si="44"/>
        <v>37768</v>
      </c>
      <c r="AR33" s="219">
        <v>37532</v>
      </c>
      <c r="AS33" s="216">
        <v>36627</v>
      </c>
      <c r="AT33" s="219">
        <v>36321</v>
      </c>
      <c r="AU33" s="219">
        <v>35998</v>
      </c>
      <c r="AV33" s="219">
        <v>35522</v>
      </c>
      <c r="AW33" s="219">
        <v>35115</v>
      </c>
      <c r="AX33" s="361">
        <v>34202</v>
      </c>
      <c r="AY33" s="361">
        <v>33576</v>
      </c>
    </row>
    <row r="34" spans="1:51" s="99" customFormat="1" ht="20.25" customHeight="1">
      <c r="A34" s="127"/>
      <c r="B34" s="181" t="s">
        <v>128</v>
      </c>
      <c r="C34" s="108">
        <f>C92+C93+C94</f>
        <v>5</v>
      </c>
      <c r="D34" s="108">
        <f aca="true" t="shared" si="45" ref="D34:J34">D92+D93+D94</f>
        <v>4</v>
      </c>
      <c r="E34" s="108">
        <f t="shared" si="45"/>
        <v>6</v>
      </c>
      <c r="F34" s="108">
        <f t="shared" si="45"/>
        <v>6</v>
      </c>
      <c r="G34" s="108">
        <f t="shared" si="45"/>
        <v>6</v>
      </c>
      <c r="H34" s="108">
        <f t="shared" si="45"/>
        <v>6</v>
      </c>
      <c r="I34" s="108">
        <f t="shared" si="45"/>
        <v>6</v>
      </c>
      <c r="J34" s="108">
        <f t="shared" si="45"/>
        <v>6</v>
      </c>
      <c r="K34" s="128">
        <v>6</v>
      </c>
      <c r="L34" s="128">
        <v>5</v>
      </c>
      <c r="M34" s="324">
        <v>5</v>
      </c>
      <c r="N34" s="324">
        <v>5</v>
      </c>
      <c r="O34" s="128">
        <v>6</v>
      </c>
      <c r="P34" s="128">
        <v>6</v>
      </c>
      <c r="Q34" s="128">
        <v>6</v>
      </c>
      <c r="R34" s="127"/>
      <c r="S34" s="181" t="s">
        <v>128</v>
      </c>
      <c r="T34" s="118"/>
      <c r="U34" s="118"/>
      <c r="V34" s="118"/>
      <c r="W34" s="118"/>
      <c r="X34" s="118"/>
      <c r="Y34" s="118"/>
      <c r="Z34" s="118"/>
      <c r="AA34" s="118">
        <f t="shared" si="7"/>
        <v>11.981548415440221</v>
      </c>
      <c r="AB34" s="118">
        <f t="shared" si="8"/>
        <v>11.997360580672252</v>
      </c>
      <c r="AC34" s="118">
        <f t="shared" si="9"/>
        <v>10.008807750820722</v>
      </c>
      <c r="AD34" s="118">
        <f t="shared" si="10"/>
        <v>10.045405231647045</v>
      </c>
      <c r="AE34" s="118">
        <f t="shared" si="11"/>
        <v>10.099785884539248</v>
      </c>
      <c r="AF34" s="118">
        <f t="shared" si="12"/>
        <v>12.150422227172394</v>
      </c>
      <c r="AG34" s="118">
        <f t="shared" si="31"/>
        <v>12.178042988491748</v>
      </c>
      <c r="AH34" s="118">
        <f t="shared" si="32"/>
        <v>12.24314893790683</v>
      </c>
      <c r="AI34" s="60"/>
      <c r="AJ34" s="182" t="s">
        <v>128</v>
      </c>
      <c r="AK34" s="40">
        <f>SUM(AK92:AK94)</f>
        <v>41165</v>
      </c>
      <c r="AL34" s="40">
        <f aca="true" t="shared" si="46" ref="AL34:AQ34">SUM(AL92:AL94)</f>
        <v>44046</v>
      </c>
      <c r="AM34" s="40">
        <f t="shared" si="46"/>
        <v>46413</v>
      </c>
      <c r="AN34" s="40">
        <f t="shared" si="46"/>
        <v>48369</v>
      </c>
      <c r="AO34" s="40">
        <f t="shared" si="46"/>
        <v>50328</v>
      </c>
      <c r="AP34" s="40">
        <f t="shared" si="46"/>
        <v>50062</v>
      </c>
      <c r="AQ34" s="40">
        <f t="shared" si="46"/>
        <v>50070</v>
      </c>
      <c r="AR34" s="41">
        <f>SUM(AR92:AR94)</f>
        <v>50077</v>
      </c>
      <c r="AS34" s="216">
        <v>50011</v>
      </c>
      <c r="AT34" s="219">
        <v>49956</v>
      </c>
      <c r="AU34" s="219">
        <v>49774</v>
      </c>
      <c r="AV34" s="219">
        <v>49506</v>
      </c>
      <c r="AW34" s="219">
        <v>49381</v>
      </c>
      <c r="AX34" s="361">
        <v>49269</v>
      </c>
      <c r="AY34" s="361">
        <v>49007</v>
      </c>
    </row>
    <row r="35" spans="1:51" s="99" customFormat="1" ht="20.25" customHeight="1">
      <c r="A35" s="127"/>
      <c r="B35" s="181" t="s">
        <v>30</v>
      </c>
      <c r="C35" s="108">
        <v>2</v>
      </c>
      <c r="D35" s="108">
        <v>3</v>
      </c>
      <c r="E35" s="108">
        <v>3</v>
      </c>
      <c r="F35" s="108">
        <v>3</v>
      </c>
      <c r="G35" s="109">
        <v>3</v>
      </c>
      <c r="H35" s="115">
        <v>3</v>
      </c>
      <c r="I35" s="128">
        <v>3</v>
      </c>
      <c r="J35" s="128">
        <v>3</v>
      </c>
      <c r="K35" s="128">
        <v>4</v>
      </c>
      <c r="L35" s="128">
        <v>4</v>
      </c>
      <c r="M35" s="324">
        <v>4</v>
      </c>
      <c r="N35" s="324">
        <v>4</v>
      </c>
      <c r="O35" s="128">
        <v>4</v>
      </c>
      <c r="P35" s="128">
        <v>3</v>
      </c>
      <c r="Q35" s="128">
        <v>3</v>
      </c>
      <c r="R35" s="127"/>
      <c r="S35" s="181" t="s">
        <v>30</v>
      </c>
      <c r="T35" s="118">
        <f aca="true" t="shared" si="47" ref="T35:Z37">C35/AK35*100000</f>
        <v>8.652015919709292</v>
      </c>
      <c r="U35" s="118">
        <f t="shared" si="47"/>
        <v>10.435145570280705</v>
      </c>
      <c r="V35" s="118">
        <f t="shared" si="47"/>
        <v>9.39790739928576</v>
      </c>
      <c r="W35" s="118">
        <f t="shared" si="47"/>
        <v>8.52490693643261</v>
      </c>
      <c r="X35" s="118">
        <f t="shared" si="47"/>
        <v>8.02675585284281</v>
      </c>
      <c r="Y35" s="118">
        <f t="shared" si="47"/>
        <v>7.769806531817357</v>
      </c>
      <c r="Z35" s="118">
        <f t="shared" si="47"/>
        <v>7.689941556444172</v>
      </c>
      <c r="AA35" s="118">
        <f t="shared" si="7"/>
        <v>7.686788972020088</v>
      </c>
      <c r="AB35" s="118">
        <f t="shared" si="8"/>
        <v>10.308481302992037</v>
      </c>
      <c r="AC35" s="118">
        <f t="shared" si="9"/>
        <v>10.295215298689934</v>
      </c>
      <c r="AD35" s="118">
        <f t="shared" si="10"/>
        <v>10.305028854080792</v>
      </c>
      <c r="AE35" s="118">
        <f t="shared" si="11"/>
        <v>10.305559849538827</v>
      </c>
      <c r="AF35" s="118">
        <f t="shared" si="12"/>
        <v>10.314329181815838</v>
      </c>
      <c r="AG35" s="118">
        <f t="shared" si="31"/>
        <v>7.777864198491094</v>
      </c>
      <c r="AH35" s="118">
        <f t="shared" si="32"/>
        <v>7.793827288787281</v>
      </c>
      <c r="AI35" s="60"/>
      <c r="AJ35" s="34" t="s">
        <v>30</v>
      </c>
      <c r="AK35" s="40">
        <v>23116</v>
      </c>
      <c r="AL35" s="40">
        <v>28749</v>
      </c>
      <c r="AM35" s="40">
        <v>31922</v>
      </c>
      <c r="AN35" s="40">
        <v>35191</v>
      </c>
      <c r="AO35" s="41">
        <v>37375</v>
      </c>
      <c r="AP35" s="48">
        <v>38611</v>
      </c>
      <c r="AQ35" s="221">
        <v>39012</v>
      </c>
      <c r="AR35" s="219">
        <v>39028</v>
      </c>
      <c r="AS35" s="216">
        <v>38803</v>
      </c>
      <c r="AT35" s="219">
        <v>38853</v>
      </c>
      <c r="AU35" s="219">
        <v>38816</v>
      </c>
      <c r="AV35" s="219">
        <v>38814</v>
      </c>
      <c r="AW35" s="219">
        <v>38781</v>
      </c>
      <c r="AX35" s="361">
        <v>38571</v>
      </c>
      <c r="AY35" s="361">
        <v>38492</v>
      </c>
    </row>
    <row r="36" spans="1:51" s="99" customFormat="1" ht="20.25" customHeight="1">
      <c r="A36" s="127"/>
      <c r="B36" s="181" t="s">
        <v>33</v>
      </c>
      <c r="C36" s="108">
        <v>1</v>
      </c>
      <c r="D36" s="108">
        <v>1</v>
      </c>
      <c r="E36" s="108">
        <v>2</v>
      </c>
      <c r="F36" s="108">
        <v>2</v>
      </c>
      <c r="G36" s="109">
        <v>2</v>
      </c>
      <c r="H36" s="115">
        <v>2</v>
      </c>
      <c r="I36" s="128">
        <v>2</v>
      </c>
      <c r="J36" s="128">
        <v>2</v>
      </c>
      <c r="K36" s="128">
        <v>2</v>
      </c>
      <c r="L36" s="128">
        <v>2</v>
      </c>
      <c r="M36" s="324">
        <v>2</v>
      </c>
      <c r="N36" s="324">
        <v>2</v>
      </c>
      <c r="O36" s="128">
        <v>2</v>
      </c>
      <c r="P36" s="128">
        <v>2</v>
      </c>
      <c r="Q36" s="128">
        <v>2</v>
      </c>
      <c r="R36" s="127"/>
      <c r="S36" s="181" t="s">
        <v>33</v>
      </c>
      <c r="T36" s="118">
        <f t="shared" si="47"/>
        <v>3.89211069162807</v>
      </c>
      <c r="U36" s="118">
        <f t="shared" si="47"/>
        <v>3.78673129354741</v>
      </c>
      <c r="V36" s="118">
        <f t="shared" si="47"/>
        <v>7.461851285303884</v>
      </c>
      <c r="W36" s="118">
        <f t="shared" si="47"/>
        <v>7.2059088452531075</v>
      </c>
      <c r="X36" s="118">
        <f t="shared" si="47"/>
        <v>6.775526797208483</v>
      </c>
      <c r="Y36" s="118">
        <f t="shared" si="47"/>
        <v>6.4787819889860705</v>
      </c>
      <c r="Z36" s="118">
        <f t="shared" si="47"/>
        <v>6.307357532561733</v>
      </c>
      <c r="AA36" s="118">
        <f t="shared" si="7"/>
        <v>6.274903523358328</v>
      </c>
      <c r="AB36" s="118">
        <f t="shared" si="8"/>
        <v>6.257626482275273</v>
      </c>
      <c r="AC36" s="118">
        <f t="shared" si="9"/>
        <v>6.244925997626928</v>
      </c>
      <c r="AD36" s="118">
        <f t="shared" si="10"/>
        <v>6.251953735542357</v>
      </c>
      <c r="AE36" s="118">
        <f t="shared" si="11"/>
        <v>6.222968978499642</v>
      </c>
      <c r="AF36" s="118">
        <f t="shared" si="12"/>
        <v>6.209251785159888</v>
      </c>
      <c r="AG36" s="118">
        <f t="shared" si="31"/>
        <v>6.191567085629373</v>
      </c>
      <c r="AH36" s="118">
        <f t="shared" si="32"/>
        <v>6.178369528281487</v>
      </c>
      <c r="AI36" s="60"/>
      <c r="AJ36" s="34" t="s">
        <v>33</v>
      </c>
      <c r="AK36" s="40">
        <v>25693</v>
      </c>
      <c r="AL36" s="40">
        <v>26408</v>
      </c>
      <c r="AM36" s="40">
        <v>26803</v>
      </c>
      <c r="AN36" s="40">
        <v>27755</v>
      </c>
      <c r="AO36" s="41">
        <v>29518</v>
      </c>
      <c r="AP36" s="48">
        <v>30870</v>
      </c>
      <c r="AQ36" s="221">
        <v>31709</v>
      </c>
      <c r="AR36" s="219">
        <v>31873</v>
      </c>
      <c r="AS36" s="216">
        <v>31961</v>
      </c>
      <c r="AT36" s="219">
        <v>32026</v>
      </c>
      <c r="AU36" s="219">
        <v>31990</v>
      </c>
      <c r="AV36" s="219">
        <v>32139</v>
      </c>
      <c r="AW36" s="219">
        <v>32210</v>
      </c>
      <c r="AX36" s="361">
        <v>32302</v>
      </c>
      <c r="AY36" s="361">
        <v>32371</v>
      </c>
    </row>
    <row r="37" spans="1:51" s="99" customFormat="1" ht="20.25" customHeight="1">
      <c r="A37" s="127"/>
      <c r="B37" s="181" t="s">
        <v>34</v>
      </c>
      <c r="C37" s="108">
        <v>1</v>
      </c>
      <c r="D37" s="108">
        <v>1</v>
      </c>
      <c r="E37" s="108">
        <v>1</v>
      </c>
      <c r="F37" s="108">
        <v>1</v>
      </c>
      <c r="G37" s="109">
        <v>1</v>
      </c>
      <c r="H37" s="115">
        <v>1</v>
      </c>
      <c r="I37" s="128">
        <v>2</v>
      </c>
      <c r="J37" s="128">
        <v>2</v>
      </c>
      <c r="K37" s="128">
        <v>2</v>
      </c>
      <c r="L37" s="128">
        <v>2</v>
      </c>
      <c r="M37" s="324">
        <v>2</v>
      </c>
      <c r="N37" s="324">
        <v>2</v>
      </c>
      <c r="O37" s="128">
        <v>2</v>
      </c>
      <c r="P37" s="128">
        <v>2</v>
      </c>
      <c r="Q37" s="128">
        <v>2</v>
      </c>
      <c r="R37" s="127"/>
      <c r="S37" s="181" t="s">
        <v>34</v>
      </c>
      <c r="T37" s="118">
        <f t="shared" si="47"/>
        <v>3.255420274757471</v>
      </c>
      <c r="U37" s="118">
        <f t="shared" si="47"/>
        <v>3.182382331413296</v>
      </c>
      <c r="V37" s="118">
        <f t="shared" si="47"/>
        <v>3.093676525182527</v>
      </c>
      <c r="W37" s="118">
        <f t="shared" si="47"/>
        <v>3.0210567656566267</v>
      </c>
      <c r="X37" s="118">
        <f t="shared" si="47"/>
        <v>2.9232927970065483</v>
      </c>
      <c r="Y37" s="118">
        <f t="shared" si="47"/>
        <v>2.764798584423125</v>
      </c>
      <c r="Z37" s="118">
        <f t="shared" si="47"/>
        <v>5.268010009219018</v>
      </c>
      <c r="AA37" s="118">
        <f t="shared" si="7"/>
        <v>5.234094894140431</v>
      </c>
      <c r="AB37" s="118">
        <f t="shared" si="8"/>
        <v>5.165822915590454</v>
      </c>
      <c r="AC37" s="118">
        <f t="shared" si="9"/>
        <v>5.096969851423329</v>
      </c>
      <c r="AD37" s="118">
        <f t="shared" si="10"/>
        <v>5.0429915025593175</v>
      </c>
      <c r="AE37" s="118">
        <f t="shared" si="11"/>
        <v>5.023232450081627</v>
      </c>
      <c r="AF37" s="118">
        <f t="shared" si="12"/>
        <v>4.964257347100873</v>
      </c>
      <c r="AG37" s="118">
        <f t="shared" si="31"/>
        <v>4.9064102249589086</v>
      </c>
      <c r="AH37" s="118">
        <f t="shared" si="32"/>
        <v>4.837110310300626</v>
      </c>
      <c r="AI37" s="60"/>
      <c r="AJ37" s="34" t="s">
        <v>34</v>
      </c>
      <c r="AK37" s="40">
        <v>30718</v>
      </c>
      <c r="AL37" s="40">
        <v>31423</v>
      </c>
      <c r="AM37" s="40">
        <v>32324</v>
      </c>
      <c r="AN37" s="40">
        <v>33101</v>
      </c>
      <c r="AO37" s="41">
        <v>34208</v>
      </c>
      <c r="AP37" s="48">
        <v>36169</v>
      </c>
      <c r="AQ37" s="221">
        <v>37965</v>
      </c>
      <c r="AR37" s="219">
        <v>38211</v>
      </c>
      <c r="AS37" s="216">
        <v>38716</v>
      </c>
      <c r="AT37" s="219">
        <v>39239</v>
      </c>
      <c r="AU37" s="219">
        <v>39659</v>
      </c>
      <c r="AV37" s="219">
        <v>39815</v>
      </c>
      <c r="AW37" s="219">
        <v>40288</v>
      </c>
      <c r="AX37" s="361">
        <v>40763</v>
      </c>
      <c r="AY37" s="361">
        <v>41347</v>
      </c>
    </row>
    <row r="38" spans="1:51" s="99" customFormat="1" ht="20.25" customHeight="1">
      <c r="A38" s="119"/>
      <c r="B38" s="120"/>
      <c r="C38" s="114"/>
      <c r="D38" s="114"/>
      <c r="E38" s="114"/>
      <c r="F38" s="114"/>
      <c r="G38" s="115"/>
      <c r="H38" s="115"/>
      <c r="I38" s="116"/>
      <c r="J38" s="116"/>
      <c r="K38" s="116"/>
      <c r="L38" s="116"/>
      <c r="M38" s="321"/>
      <c r="N38" s="321"/>
      <c r="O38" s="116"/>
      <c r="P38" s="116"/>
      <c r="Q38" s="116"/>
      <c r="R38" s="119"/>
      <c r="S38" s="120"/>
      <c r="T38" s="118"/>
      <c r="U38" s="118"/>
      <c r="V38" s="118"/>
      <c r="W38" s="118"/>
      <c r="X38" s="118"/>
      <c r="Y38" s="118"/>
      <c r="Z38" s="118"/>
      <c r="AA38" s="118">
        <f t="shared" si="7"/>
      </c>
      <c r="AB38" s="118">
        <f t="shared" si="8"/>
      </c>
      <c r="AC38" s="118">
        <f t="shared" si="9"/>
      </c>
      <c r="AD38" s="118">
        <f t="shared" si="10"/>
      </c>
      <c r="AE38" s="118">
        <f t="shared" si="11"/>
      </c>
      <c r="AF38" s="118">
        <f t="shared" si="12"/>
      </c>
      <c r="AG38" s="118">
        <f t="shared" si="31"/>
      </c>
      <c r="AH38" s="118">
        <f t="shared" si="32"/>
      </c>
      <c r="AI38" s="54"/>
      <c r="AJ38" s="45"/>
      <c r="AK38" s="37"/>
      <c r="AL38" s="37"/>
      <c r="AM38" s="37"/>
      <c r="AN38" s="37"/>
      <c r="AO38" s="38"/>
      <c r="AP38" s="38"/>
      <c r="AQ38" s="222"/>
      <c r="AR38" s="39"/>
      <c r="AS38" s="44"/>
      <c r="AT38" s="205"/>
      <c r="AU38" s="205"/>
      <c r="AV38" s="205"/>
      <c r="AW38" s="205"/>
      <c r="AX38" s="205"/>
      <c r="AY38" s="205"/>
    </row>
    <row r="39" spans="1:51" s="99" customFormat="1" ht="20.25" customHeight="1">
      <c r="A39" s="403" t="s">
        <v>35</v>
      </c>
      <c r="B39" s="422"/>
      <c r="C39" s="108">
        <f>SUM(C40:C41)</f>
        <v>4</v>
      </c>
      <c r="D39" s="108">
        <f aca="true" t="shared" si="48" ref="D39:L39">SUM(D40:D41)</f>
        <v>7</v>
      </c>
      <c r="E39" s="108">
        <f t="shared" si="48"/>
        <v>8</v>
      </c>
      <c r="F39" s="108">
        <f t="shared" si="48"/>
        <v>10</v>
      </c>
      <c r="G39" s="108">
        <f t="shared" si="48"/>
        <v>9</v>
      </c>
      <c r="H39" s="108">
        <f t="shared" si="48"/>
        <v>10</v>
      </c>
      <c r="I39" s="108">
        <f t="shared" si="48"/>
        <v>10</v>
      </c>
      <c r="J39" s="108">
        <f t="shared" si="48"/>
        <v>10</v>
      </c>
      <c r="K39" s="108">
        <f>SUM(K40:K41)</f>
        <v>11</v>
      </c>
      <c r="L39" s="109">
        <f t="shared" si="48"/>
        <v>11</v>
      </c>
      <c r="M39" s="108">
        <v>11</v>
      </c>
      <c r="N39" s="108">
        <v>11.3</v>
      </c>
      <c r="O39" s="109">
        <v>11</v>
      </c>
      <c r="P39" s="109">
        <f>SUM(P40:P41)</f>
        <v>10</v>
      </c>
      <c r="Q39" s="109">
        <f>SUM(Q40:Q41)</f>
        <v>10</v>
      </c>
      <c r="R39" s="403" t="s">
        <v>35</v>
      </c>
      <c r="S39" s="422"/>
      <c r="T39" s="118">
        <f aca="true" t="shared" si="49" ref="T39:Z41">C39/AK39*100000</f>
        <v>4.608613498628937</v>
      </c>
      <c r="U39" s="118">
        <f t="shared" si="49"/>
        <v>7.569777124133531</v>
      </c>
      <c r="V39" s="118">
        <f t="shared" si="49"/>
        <v>8.15004227834432</v>
      </c>
      <c r="W39" s="118">
        <f t="shared" si="49"/>
        <v>9.697157763059648</v>
      </c>
      <c r="X39" s="118">
        <f t="shared" si="49"/>
        <v>8.60560511746651</v>
      </c>
      <c r="Y39" s="118">
        <f t="shared" si="49"/>
        <v>9.544899205864386</v>
      </c>
      <c r="Z39" s="118">
        <f t="shared" si="49"/>
        <v>9.307087347014752</v>
      </c>
      <c r="AA39" s="118">
        <f t="shared" si="7"/>
        <v>9.2803118184771</v>
      </c>
      <c r="AB39" s="118">
        <f t="shared" si="8"/>
        <v>10.236938596981034</v>
      </c>
      <c r="AC39" s="118">
        <f t="shared" si="9"/>
        <v>10.191602119853242</v>
      </c>
      <c r="AD39" s="118">
        <f t="shared" si="10"/>
        <v>10.11791975569823</v>
      </c>
      <c r="AE39" s="118">
        <f t="shared" si="11"/>
        <v>10.292845106344219</v>
      </c>
      <c r="AF39" s="118">
        <f t="shared" si="12"/>
        <v>10.038694604657955</v>
      </c>
      <c r="AG39" s="118">
        <f t="shared" si="31"/>
        <v>9.119178544396721</v>
      </c>
      <c r="AH39" s="118">
        <f t="shared" si="32"/>
        <v>9.130418903619297</v>
      </c>
      <c r="AI39" s="418" t="s">
        <v>35</v>
      </c>
      <c r="AJ39" s="405"/>
      <c r="AK39" s="40">
        <f>SUM(AK40:AK41)</f>
        <v>86794</v>
      </c>
      <c r="AL39" s="40">
        <f aca="true" t="shared" si="50" ref="AL39:AT39">SUM(AL40:AL41)</f>
        <v>92473</v>
      </c>
      <c r="AM39" s="40">
        <f t="shared" si="50"/>
        <v>98159</v>
      </c>
      <c r="AN39" s="40">
        <f t="shared" si="50"/>
        <v>103123</v>
      </c>
      <c r="AO39" s="40">
        <f t="shared" si="50"/>
        <v>104583</v>
      </c>
      <c r="AP39" s="40">
        <f t="shared" si="50"/>
        <v>104768</v>
      </c>
      <c r="AQ39" s="40">
        <f t="shared" si="50"/>
        <v>107445</v>
      </c>
      <c r="AR39" s="41">
        <f t="shared" si="50"/>
        <v>107755</v>
      </c>
      <c r="AS39" s="40">
        <f t="shared" si="50"/>
        <v>107454</v>
      </c>
      <c r="AT39" s="41">
        <f t="shared" si="50"/>
        <v>107932</v>
      </c>
      <c r="AU39" s="41">
        <f>SUM(AU40:AU41)</f>
        <v>108718</v>
      </c>
      <c r="AV39" s="41">
        <f>SUM(AV40:AV41)</f>
        <v>109785</v>
      </c>
      <c r="AW39" s="41">
        <f>SUM(AW40:AW41)</f>
        <v>109576</v>
      </c>
      <c r="AX39" s="355">
        <f>SUM(AX40:AX41)</f>
        <v>109659</v>
      </c>
      <c r="AY39" s="355">
        <f>SUM(AY40:AY41)</f>
        <v>109524</v>
      </c>
    </row>
    <row r="40" spans="1:51" s="99" customFormat="1" ht="20.25" customHeight="1">
      <c r="A40" s="127"/>
      <c r="B40" s="181" t="s">
        <v>36</v>
      </c>
      <c r="C40" s="108">
        <v>4</v>
      </c>
      <c r="D40" s="108">
        <v>6</v>
      </c>
      <c r="E40" s="108">
        <v>6</v>
      </c>
      <c r="F40" s="108">
        <v>7</v>
      </c>
      <c r="G40" s="109">
        <v>6</v>
      </c>
      <c r="H40" s="115">
        <v>8</v>
      </c>
      <c r="I40" s="128">
        <v>8</v>
      </c>
      <c r="J40" s="128">
        <v>8</v>
      </c>
      <c r="K40" s="128">
        <v>8</v>
      </c>
      <c r="L40" s="128">
        <v>8</v>
      </c>
      <c r="M40" s="324">
        <v>8</v>
      </c>
      <c r="N40" s="324">
        <v>8.3</v>
      </c>
      <c r="O40" s="128">
        <v>8</v>
      </c>
      <c r="P40" s="128">
        <v>8</v>
      </c>
      <c r="Q40" s="128">
        <v>8</v>
      </c>
      <c r="R40" s="127"/>
      <c r="S40" s="181" t="s">
        <v>36</v>
      </c>
      <c r="T40" s="118">
        <f t="shared" si="49"/>
        <v>6.377347661107746</v>
      </c>
      <c r="U40" s="118">
        <f t="shared" si="49"/>
        <v>8.662883874041668</v>
      </c>
      <c r="V40" s="118">
        <f t="shared" si="49"/>
        <v>8.01260650089474</v>
      </c>
      <c r="W40" s="118">
        <f t="shared" si="49"/>
        <v>8.79872292821499</v>
      </c>
      <c r="X40" s="118">
        <f t="shared" si="49"/>
        <v>7.334694326613939</v>
      </c>
      <c r="Y40" s="118">
        <f t="shared" si="49"/>
        <v>9.693092459985703</v>
      </c>
      <c r="Z40" s="118">
        <f t="shared" si="49"/>
        <v>9.350819365546906</v>
      </c>
      <c r="AA40" s="118">
        <f t="shared" si="7"/>
        <v>9.299730307821072</v>
      </c>
      <c r="AB40" s="118">
        <f t="shared" si="8"/>
        <v>9.304922303898763</v>
      </c>
      <c r="AC40" s="118">
        <f t="shared" si="9"/>
        <v>9.227326728105284</v>
      </c>
      <c r="AD40" s="118">
        <f t="shared" si="10"/>
        <v>9.121486802348782</v>
      </c>
      <c r="AE40" s="118">
        <f t="shared" si="11"/>
        <v>9.341481806620072</v>
      </c>
      <c r="AF40" s="118">
        <f aca="true" t="shared" si="51" ref="AF40:AF71">IF(AW40="","",(O40/AW40*100000))</f>
        <v>9.027511340811122</v>
      </c>
      <c r="AG40" s="118">
        <f t="shared" si="31"/>
        <v>8.985735145456587</v>
      </c>
      <c r="AH40" s="118">
        <f t="shared" si="32"/>
        <v>8.982910013698937</v>
      </c>
      <c r="AI40" s="60"/>
      <c r="AJ40" s="34" t="s">
        <v>36</v>
      </c>
      <c r="AK40" s="40">
        <v>62722</v>
      </c>
      <c r="AL40" s="40">
        <v>69261</v>
      </c>
      <c r="AM40" s="40">
        <v>74882</v>
      </c>
      <c r="AN40" s="40">
        <v>79557</v>
      </c>
      <c r="AO40" s="41">
        <v>81803</v>
      </c>
      <c r="AP40" s="48">
        <v>82533</v>
      </c>
      <c r="AQ40" s="221">
        <v>85554</v>
      </c>
      <c r="AR40" s="219">
        <v>86024</v>
      </c>
      <c r="AS40" s="216">
        <v>85976</v>
      </c>
      <c r="AT40" s="219">
        <v>86699</v>
      </c>
      <c r="AU40" s="219">
        <v>87705</v>
      </c>
      <c r="AV40" s="219">
        <v>88851</v>
      </c>
      <c r="AW40" s="219">
        <v>88618</v>
      </c>
      <c r="AX40" s="361">
        <v>89030</v>
      </c>
      <c r="AY40" s="361">
        <v>89058</v>
      </c>
    </row>
    <row r="41" spans="1:51" s="99" customFormat="1" ht="20.25" customHeight="1">
      <c r="A41" s="127"/>
      <c r="B41" s="181" t="s">
        <v>37</v>
      </c>
      <c r="C41" s="122">
        <v>0</v>
      </c>
      <c r="D41" s="108">
        <v>1</v>
      </c>
      <c r="E41" s="108">
        <v>2</v>
      </c>
      <c r="F41" s="108">
        <v>3</v>
      </c>
      <c r="G41" s="109">
        <v>3</v>
      </c>
      <c r="H41" s="115">
        <v>2</v>
      </c>
      <c r="I41" s="128">
        <v>2</v>
      </c>
      <c r="J41" s="128">
        <v>2</v>
      </c>
      <c r="K41" s="128">
        <v>3</v>
      </c>
      <c r="L41" s="128">
        <v>3</v>
      </c>
      <c r="M41" s="324">
        <v>3</v>
      </c>
      <c r="N41" s="324">
        <v>3</v>
      </c>
      <c r="O41" s="128">
        <v>3</v>
      </c>
      <c r="P41" s="128">
        <v>2</v>
      </c>
      <c r="Q41" s="128">
        <v>2</v>
      </c>
      <c r="R41" s="127"/>
      <c r="S41" s="181" t="s">
        <v>37</v>
      </c>
      <c r="T41" s="118">
        <f t="shared" si="49"/>
        <v>0</v>
      </c>
      <c r="U41" s="118">
        <f t="shared" si="49"/>
        <v>4.308116491469929</v>
      </c>
      <c r="V41" s="118">
        <f t="shared" si="49"/>
        <v>8.592172530824419</v>
      </c>
      <c r="W41" s="118">
        <f t="shared" si="49"/>
        <v>12.730204531952815</v>
      </c>
      <c r="X41" s="118">
        <f t="shared" si="49"/>
        <v>13.169446883230904</v>
      </c>
      <c r="Y41" s="118">
        <f t="shared" si="49"/>
        <v>8.994827973915</v>
      </c>
      <c r="Z41" s="118">
        <f t="shared" si="49"/>
        <v>9.136174683659952</v>
      </c>
      <c r="AA41" s="118">
        <f t="shared" si="7"/>
        <v>9.203442087340665</v>
      </c>
      <c r="AB41" s="118">
        <f t="shared" si="8"/>
        <v>13.967780985194153</v>
      </c>
      <c r="AC41" s="118">
        <f t="shared" si="9"/>
        <v>14.128950218998728</v>
      </c>
      <c r="AD41" s="118">
        <f t="shared" si="10"/>
        <v>14.276876219483176</v>
      </c>
      <c r="AE41" s="118">
        <f t="shared" si="11"/>
        <v>14.330753797649757</v>
      </c>
      <c r="AF41" s="118">
        <f t="shared" si="51"/>
        <v>14.3143429716576</v>
      </c>
      <c r="AG41" s="118">
        <f t="shared" si="31"/>
        <v>9.695089437200059</v>
      </c>
      <c r="AH41" s="118">
        <f t="shared" si="32"/>
        <v>9.77230528681716</v>
      </c>
      <c r="AI41" s="60"/>
      <c r="AJ41" s="34" t="s">
        <v>37</v>
      </c>
      <c r="AK41" s="40">
        <v>24072</v>
      </c>
      <c r="AL41" s="40">
        <v>23212</v>
      </c>
      <c r="AM41" s="40">
        <v>23277</v>
      </c>
      <c r="AN41" s="40">
        <v>23566</v>
      </c>
      <c r="AO41" s="41">
        <v>22780</v>
      </c>
      <c r="AP41" s="48">
        <v>22235</v>
      </c>
      <c r="AQ41" s="221">
        <v>21891</v>
      </c>
      <c r="AR41" s="219">
        <v>21731</v>
      </c>
      <c r="AS41" s="216">
        <v>21478</v>
      </c>
      <c r="AT41" s="219">
        <v>21233</v>
      </c>
      <c r="AU41" s="219">
        <v>21013</v>
      </c>
      <c r="AV41" s="219">
        <v>20934</v>
      </c>
      <c r="AW41" s="219">
        <v>20958</v>
      </c>
      <c r="AX41" s="361">
        <v>20629</v>
      </c>
      <c r="AY41" s="361">
        <v>20466</v>
      </c>
    </row>
    <row r="42" spans="1:51" s="99" customFormat="1" ht="20.25" customHeight="1">
      <c r="A42" s="119"/>
      <c r="B42" s="120"/>
      <c r="C42" s="114"/>
      <c r="D42" s="114"/>
      <c r="E42" s="114"/>
      <c r="F42" s="114"/>
      <c r="G42" s="115"/>
      <c r="H42" s="115"/>
      <c r="I42" s="116"/>
      <c r="J42" s="116"/>
      <c r="K42" s="116"/>
      <c r="L42" s="116"/>
      <c r="M42" s="321"/>
      <c r="N42" s="321"/>
      <c r="O42" s="116"/>
      <c r="P42" s="116"/>
      <c r="Q42" s="116"/>
      <c r="R42" s="119"/>
      <c r="S42" s="120"/>
      <c r="T42" s="118"/>
      <c r="U42" s="118"/>
      <c r="V42" s="118"/>
      <c r="W42" s="118"/>
      <c r="X42" s="118"/>
      <c r="Y42" s="118"/>
      <c r="Z42" s="118"/>
      <c r="AA42" s="118">
        <f t="shared" si="7"/>
      </c>
      <c r="AB42" s="118">
        <f t="shared" si="8"/>
      </c>
      <c r="AC42" s="118">
        <f t="shared" si="9"/>
      </c>
      <c r="AD42" s="118">
        <f t="shared" si="10"/>
      </c>
      <c r="AE42" s="118">
        <f t="shared" si="11"/>
      </c>
      <c r="AF42" s="118">
        <f t="shared" si="51"/>
      </c>
      <c r="AG42" s="118">
        <f t="shared" si="31"/>
      </c>
      <c r="AH42" s="118">
        <f t="shared" si="32"/>
      </c>
      <c r="AI42" s="54"/>
      <c r="AJ42" s="45"/>
      <c r="AK42" s="37"/>
      <c r="AL42" s="37"/>
      <c r="AM42" s="37"/>
      <c r="AN42" s="37"/>
      <c r="AO42" s="38"/>
      <c r="AP42" s="38"/>
      <c r="AQ42" s="222"/>
      <c r="AR42" s="39"/>
      <c r="AS42" s="44"/>
      <c r="AT42" s="205"/>
      <c r="AU42" s="205"/>
      <c r="AV42" s="205"/>
      <c r="AW42" s="205"/>
      <c r="AX42" s="205"/>
      <c r="AY42" s="205"/>
    </row>
    <row r="43" spans="1:51" s="99" customFormat="1" ht="20.25" customHeight="1">
      <c r="A43" s="403" t="s">
        <v>38</v>
      </c>
      <c r="B43" s="422"/>
      <c r="C43" s="108">
        <f aca="true" t="shared" si="52" ref="C43:L43">SUM(C44:C45)</f>
        <v>9</v>
      </c>
      <c r="D43" s="108">
        <f t="shared" si="52"/>
        <v>10</v>
      </c>
      <c r="E43" s="108">
        <f t="shared" si="52"/>
        <v>12</v>
      </c>
      <c r="F43" s="108">
        <f t="shared" si="52"/>
        <v>14</v>
      </c>
      <c r="G43" s="108">
        <f t="shared" si="52"/>
        <v>14</v>
      </c>
      <c r="H43" s="108">
        <f t="shared" si="52"/>
        <v>14</v>
      </c>
      <c r="I43" s="108">
        <f t="shared" si="52"/>
        <v>13</v>
      </c>
      <c r="J43" s="108">
        <f t="shared" si="52"/>
        <v>14</v>
      </c>
      <c r="K43" s="108">
        <f t="shared" si="52"/>
        <v>19</v>
      </c>
      <c r="L43" s="109">
        <f t="shared" si="52"/>
        <v>19</v>
      </c>
      <c r="M43" s="108">
        <v>19</v>
      </c>
      <c r="N43" s="108">
        <v>19</v>
      </c>
      <c r="O43" s="109">
        <v>19</v>
      </c>
      <c r="P43" s="109">
        <f>SUM(P44:P45)</f>
        <v>14</v>
      </c>
      <c r="Q43" s="109">
        <f>SUM(Q44:Q45)</f>
        <v>14</v>
      </c>
      <c r="R43" s="403" t="s">
        <v>38</v>
      </c>
      <c r="S43" s="422"/>
      <c r="T43" s="118">
        <f aca="true" t="shared" si="53" ref="T43:Z45">C43/AK43*100000</f>
        <v>2.760422896787788</v>
      </c>
      <c r="U43" s="118">
        <f t="shared" si="53"/>
        <v>2.9351163186597087</v>
      </c>
      <c r="V43" s="118">
        <f t="shared" si="53"/>
        <v>3.3914687603333817</v>
      </c>
      <c r="W43" s="118">
        <f t="shared" si="53"/>
        <v>3.8155144267325847</v>
      </c>
      <c r="X43" s="118">
        <f t="shared" si="53"/>
        <v>3.713685461451945</v>
      </c>
      <c r="Y43" s="118">
        <f t="shared" si="53"/>
        <v>3.6655835739963503</v>
      </c>
      <c r="Z43" s="118">
        <f t="shared" si="53"/>
        <v>3.3661664025520723</v>
      </c>
      <c r="AA43" s="118">
        <f t="shared" si="7"/>
        <v>3.6194228571724034</v>
      </c>
      <c r="AB43" s="118">
        <f t="shared" si="8"/>
        <v>4.937976417264205</v>
      </c>
      <c r="AC43" s="118">
        <f t="shared" si="9"/>
        <v>4.941868026113871</v>
      </c>
      <c r="AD43" s="118">
        <f t="shared" si="10"/>
        <v>4.93864384839923</v>
      </c>
      <c r="AE43" s="118">
        <f t="shared" si="11"/>
        <v>4.929265046581555</v>
      </c>
      <c r="AF43" s="118">
        <f t="shared" si="51"/>
        <v>4.925444326925071</v>
      </c>
      <c r="AG43" s="118">
        <f t="shared" si="31"/>
        <v>3.6266799299532675</v>
      </c>
      <c r="AH43" s="118">
        <f t="shared" si="32"/>
        <v>3.626510830315558</v>
      </c>
      <c r="AI43" s="418" t="s">
        <v>38</v>
      </c>
      <c r="AJ43" s="405"/>
      <c r="AK43" s="40">
        <f>SUM(AK44:AK45)</f>
        <v>326037</v>
      </c>
      <c r="AL43" s="40">
        <f aca="true" t="shared" si="54" ref="AL43:AY43">SUM(AL44:AL45)</f>
        <v>340702</v>
      </c>
      <c r="AM43" s="40">
        <f t="shared" si="54"/>
        <v>353829</v>
      </c>
      <c r="AN43" s="40">
        <f t="shared" si="54"/>
        <v>366923</v>
      </c>
      <c r="AO43" s="40">
        <f t="shared" si="54"/>
        <v>376984</v>
      </c>
      <c r="AP43" s="40">
        <f t="shared" si="54"/>
        <v>381931</v>
      </c>
      <c r="AQ43" s="40">
        <f t="shared" si="54"/>
        <v>386196</v>
      </c>
      <c r="AR43" s="40">
        <f t="shared" si="54"/>
        <v>386802</v>
      </c>
      <c r="AS43" s="40">
        <f t="shared" si="54"/>
        <v>384773</v>
      </c>
      <c r="AT43" s="40">
        <f t="shared" si="54"/>
        <v>384470</v>
      </c>
      <c r="AU43" s="40">
        <f t="shared" si="54"/>
        <v>384721</v>
      </c>
      <c r="AV43" s="40">
        <f t="shared" si="54"/>
        <v>385453</v>
      </c>
      <c r="AW43" s="40">
        <f t="shared" si="54"/>
        <v>385752</v>
      </c>
      <c r="AX43" s="40">
        <f t="shared" si="54"/>
        <v>386028</v>
      </c>
      <c r="AY43" s="40">
        <f t="shared" si="54"/>
        <v>386046</v>
      </c>
    </row>
    <row r="44" spans="1:51" s="99" customFormat="1" ht="20.25" customHeight="1">
      <c r="A44" s="127"/>
      <c r="B44" s="181" t="s">
        <v>39</v>
      </c>
      <c r="C44" s="108">
        <v>4</v>
      </c>
      <c r="D44" s="108">
        <v>5</v>
      </c>
      <c r="E44" s="108">
        <v>5</v>
      </c>
      <c r="F44" s="108">
        <v>5</v>
      </c>
      <c r="G44" s="109">
        <v>5</v>
      </c>
      <c r="H44" s="115">
        <v>5</v>
      </c>
      <c r="I44" s="128">
        <v>4</v>
      </c>
      <c r="J44" s="128">
        <v>4</v>
      </c>
      <c r="K44" s="128">
        <v>6</v>
      </c>
      <c r="L44" s="128">
        <v>6</v>
      </c>
      <c r="M44" s="324">
        <v>6</v>
      </c>
      <c r="N44" s="324">
        <v>6</v>
      </c>
      <c r="O44" s="128">
        <v>6</v>
      </c>
      <c r="P44" s="128">
        <v>4</v>
      </c>
      <c r="Q44" s="128">
        <v>4</v>
      </c>
      <c r="R44" s="127"/>
      <c r="S44" s="181" t="s">
        <v>39</v>
      </c>
      <c r="T44" s="118">
        <f t="shared" si="53"/>
        <v>3.6172906493036714</v>
      </c>
      <c r="U44" s="118">
        <f t="shared" si="53"/>
        <v>4.229617473395706</v>
      </c>
      <c r="V44" s="118">
        <f t="shared" si="53"/>
        <v>4.076541136376607</v>
      </c>
      <c r="W44" s="118">
        <f t="shared" si="53"/>
        <v>3.9330747992165316</v>
      </c>
      <c r="X44" s="118">
        <f t="shared" si="53"/>
        <v>3.846183432180248</v>
      </c>
      <c r="Y44" s="118">
        <f t="shared" si="53"/>
        <v>3.8351793329856108</v>
      </c>
      <c r="Z44" s="118">
        <f t="shared" si="53"/>
        <v>3.026863412788498</v>
      </c>
      <c r="AA44" s="118">
        <f t="shared" si="7"/>
        <v>3.026245110722743</v>
      </c>
      <c r="AB44" s="118">
        <f t="shared" si="8"/>
        <v>4.5635705375886095</v>
      </c>
      <c r="AC44" s="118">
        <f t="shared" si="9"/>
        <v>4.568052563058159</v>
      </c>
      <c r="AD44" s="118">
        <f t="shared" si="10"/>
        <v>4.567113736355748</v>
      </c>
      <c r="AE44" s="118">
        <f t="shared" si="11"/>
        <v>4.558958733825194</v>
      </c>
      <c r="AF44" s="118">
        <f t="shared" si="51"/>
        <v>4.556639023056594</v>
      </c>
      <c r="AG44" s="118">
        <f t="shared" si="31"/>
        <v>3.0302800736358058</v>
      </c>
      <c r="AH44" s="118">
        <f t="shared" si="32"/>
        <v>3.0281007751937983</v>
      </c>
      <c r="AI44" s="60"/>
      <c r="AJ44" s="34" t="s">
        <v>39</v>
      </c>
      <c r="AK44" s="40">
        <f>AK140+AK141</f>
        <v>110580</v>
      </c>
      <c r="AL44" s="40">
        <f aca="true" t="shared" si="55" ref="AL44:AX44">AL140+AL141</f>
        <v>118214</v>
      </c>
      <c r="AM44" s="40">
        <f t="shared" si="55"/>
        <v>122653</v>
      </c>
      <c r="AN44" s="40">
        <f t="shared" si="55"/>
        <v>127127</v>
      </c>
      <c r="AO44" s="40">
        <f>AO140+AO141</f>
        <v>129999</v>
      </c>
      <c r="AP44" s="40">
        <f t="shared" si="55"/>
        <v>130372</v>
      </c>
      <c r="AQ44" s="40">
        <f t="shared" si="55"/>
        <v>132150</v>
      </c>
      <c r="AR44" s="40">
        <f t="shared" si="55"/>
        <v>132177</v>
      </c>
      <c r="AS44" s="40">
        <f t="shared" si="55"/>
        <v>131476</v>
      </c>
      <c r="AT44" s="40">
        <f t="shared" si="55"/>
        <v>131347</v>
      </c>
      <c r="AU44" s="40">
        <f t="shared" si="55"/>
        <v>131374</v>
      </c>
      <c r="AV44" s="40">
        <f t="shared" si="55"/>
        <v>131609</v>
      </c>
      <c r="AW44" s="40">
        <f t="shared" si="55"/>
        <v>131676</v>
      </c>
      <c r="AX44" s="40">
        <f t="shared" si="55"/>
        <v>132001</v>
      </c>
      <c r="AY44" s="361">
        <v>132096</v>
      </c>
    </row>
    <row r="45" spans="1:51" s="99" customFormat="1" ht="20.25" customHeight="1">
      <c r="A45" s="127"/>
      <c r="B45" s="181" t="s">
        <v>40</v>
      </c>
      <c r="C45" s="108">
        <f>SUM(C130:C131)</f>
        <v>5</v>
      </c>
      <c r="D45" s="108">
        <f aca="true" t="shared" si="56" ref="D45:L45">SUM(D130:D131)</f>
        <v>5</v>
      </c>
      <c r="E45" s="108">
        <f t="shared" si="56"/>
        <v>7</v>
      </c>
      <c r="F45" s="108">
        <f t="shared" si="56"/>
        <v>9</v>
      </c>
      <c r="G45" s="108">
        <f t="shared" si="56"/>
        <v>9</v>
      </c>
      <c r="H45" s="108">
        <f t="shared" si="56"/>
        <v>9</v>
      </c>
      <c r="I45" s="108">
        <f t="shared" si="56"/>
        <v>9</v>
      </c>
      <c r="J45" s="108">
        <f t="shared" si="56"/>
        <v>10</v>
      </c>
      <c r="K45" s="108">
        <f t="shared" si="56"/>
        <v>13</v>
      </c>
      <c r="L45" s="108">
        <f t="shared" si="56"/>
        <v>13</v>
      </c>
      <c r="M45" s="324">
        <v>13</v>
      </c>
      <c r="N45" s="324">
        <v>13</v>
      </c>
      <c r="O45" s="128">
        <v>13</v>
      </c>
      <c r="P45" s="128">
        <v>10</v>
      </c>
      <c r="Q45" s="128">
        <v>10</v>
      </c>
      <c r="R45" s="127"/>
      <c r="S45" s="181" t="s">
        <v>40</v>
      </c>
      <c r="T45" s="118">
        <f t="shared" si="53"/>
        <v>2.3206486677156</v>
      </c>
      <c r="U45" s="118">
        <f t="shared" si="53"/>
        <v>2.2473122145913487</v>
      </c>
      <c r="V45" s="118">
        <f t="shared" si="53"/>
        <v>3.0279959857424643</v>
      </c>
      <c r="W45" s="118">
        <f t="shared" si="53"/>
        <v>3.7531902116799283</v>
      </c>
      <c r="X45" s="118">
        <f t="shared" si="53"/>
        <v>3.643945988622791</v>
      </c>
      <c r="Y45" s="118">
        <f t="shared" si="53"/>
        <v>3.577689528102751</v>
      </c>
      <c r="Z45" s="118">
        <f t="shared" si="53"/>
        <v>3.5426655015233464</v>
      </c>
      <c r="AA45" s="118">
        <f t="shared" si="7"/>
        <v>3.9273441335297004</v>
      </c>
      <c r="AB45" s="118">
        <f t="shared" si="8"/>
        <v>5.132315029392373</v>
      </c>
      <c r="AC45" s="118">
        <f t="shared" si="9"/>
        <v>5.135843048636433</v>
      </c>
      <c r="AD45" s="118">
        <f t="shared" si="10"/>
        <v>5.1313021271220896</v>
      </c>
      <c r="AE45" s="118">
        <f t="shared" si="11"/>
        <v>5.121255574289721</v>
      </c>
      <c r="AF45" s="118">
        <f t="shared" si="51"/>
        <v>5.116579291235693</v>
      </c>
      <c r="AG45" s="118">
        <f t="shared" si="31"/>
        <v>3.9365894176603273</v>
      </c>
      <c r="AH45" s="118">
        <f t="shared" si="32"/>
        <v>3.9377830281551485</v>
      </c>
      <c r="AI45" s="60"/>
      <c r="AJ45" s="34" t="s">
        <v>40</v>
      </c>
      <c r="AK45" s="40">
        <f>AK138+AK139</f>
        <v>215457</v>
      </c>
      <c r="AL45" s="40">
        <f aca="true" t="shared" si="57" ref="AL45:AV45">AL138+AL139</f>
        <v>222488</v>
      </c>
      <c r="AM45" s="40">
        <f t="shared" si="57"/>
        <v>231176</v>
      </c>
      <c r="AN45" s="40">
        <f t="shared" si="57"/>
        <v>239796</v>
      </c>
      <c r="AO45" s="40">
        <f t="shared" si="57"/>
        <v>246985</v>
      </c>
      <c r="AP45" s="40">
        <f t="shared" si="57"/>
        <v>251559</v>
      </c>
      <c r="AQ45" s="40">
        <f t="shared" si="57"/>
        <v>254046</v>
      </c>
      <c r="AR45" s="40">
        <f t="shared" si="57"/>
        <v>254625</v>
      </c>
      <c r="AS45" s="40">
        <f t="shared" si="57"/>
        <v>253297</v>
      </c>
      <c r="AT45" s="40">
        <f t="shared" si="57"/>
        <v>253123</v>
      </c>
      <c r="AU45" s="40">
        <f t="shared" si="57"/>
        <v>253347</v>
      </c>
      <c r="AV45" s="40">
        <f t="shared" si="57"/>
        <v>253844</v>
      </c>
      <c r="AW45" s="219">
        <v>254076</v>
      </c>
      <c r="AX45" s="361">
        <v>254027</v>
      </c>
      <c r="AY45" s="361">
        <v>253950</v>
      </c>
    </row>
    <row r="46" spans="1:51" s="99" customFormat="1" ht="20.25" customHeight="1">
      <c r="A46" s="119"/>
      <c r="B46" s="120"/>
      <c r="C46" s="114"/>
      <c r="D46" s="114"/>
      <c r="E46" s="114"/>
      <c r="F46" s="114"/>
      <c r="G46" s="115"/>
      <c r="H46" s="115"/>
      <c r="I46" s="116"/>
      <c r="J46" s="116"/>
      <c r="K46" s="116"/>
      <c r="L46" s="116"/>
      <c r="M46" s="321"/>
      <c r="N46" s="321"/>
      <c r="O46" s="116"/>
      <c r="P46" s="116"/>
      <c r="Q46" s="116"/>
      <c r="R46" s="119"/>
      <c r="S46" s="120"/>
      <c r="T46" s="118"/>
      <c r="U46" s="118"/>
      <c r="V46" s="118"/>
      <c r="W46" s="118"/>
      <c r="X46" s="118"/>
      <c r="Y46" s="118"/>
      <c r="Z46" s="118"/>
      <c r="AA46" s="118">
        <f t="shared" si="7"/>
      </c>
      <c r="AB46" s="118">
        <f t="shared" si="8"/>
      </c>
      <c r="AC46" s="118">
        <f t="shared" si="9"/>
      </c>
      <c r="AD46" s="118">
        <f t="shared" si="10"/>
      </c>
      <c r="AE46" s="118">
        <f t="shared" si="11"/>
      </c>
      <c r="AF46" s="118">
        <f t="shared" si="51"/>
      </c>
      <c r="AG46" s="118">
        <f aca="true" t="shared" si="58" ref="AG46:AG68">IF(AX46="","",(P46/AX46*100000))</f>
      </c>
      <c r="AH46" s="118">
        <f aca="true" t="shared" si="59" ref="AH46:AH68">IF(AY46="","",(Q46/AY46*100000))</f>
      </c>
      <c r="AI46" s="54"/>
      <c r="AJ46" s="45"/>
      <c r="AK46" s="37"/>
      <c r="AL46" s="37"/>
      <c r="AM46" s="37"/>
      <c r="AN46" s="37"/>
      <c r="AO46" s="38"/>
      <c r="AP46" s="38"/>
      <c r="AQ46" s="222"/>
      <c r="AR46" s="39"/>
      <c r="AS46" s="44"/>
      <c r="AT46" s="205"/>
      <c r="AU46" s="205"/>
      <c r="AV46" s="205"/>
      <c r="AW46" s="205"/>
      <c r="AX46" s="205"/>
      <c r="AY46" s="205"/>
    </row>
    <row r="47" spans="1:51" s="129" customFormat="1" ht="20.25" customHeight="1">
      <c r="A47" s="403" t="s">
        <v>42</v>
      </c>
      <c r="B47" s="422"/>
      <c r="C47" s="108">
        <f>SUM(C48)</f>
        <v>22</v>
      </c>
      <c r="D47" s="108">
        <f aca="true" t="shared" si="60" ref="D47:L47">SUM(D48)</f>
        <v>22</v>
      </c>
      <c r="E47" s="108">
        <f t="shared" si="60"/>
        <v>19</v>
      </c>
      <c r="F47" s="108">
        <f t="shared" si="60"/>
        <v>19</v>
      </c>
      <c r="G47" s="108">
        <f t="shared" si="60"/>
        <v>22</v>
      </c>
      <c r="H47" s="108">
        <f t="shared" si="60"/>
        <v>21</v>
      </c>
      <c r="I47" s="108">
        <f t="shared" si="60"/>
        <v>21</v>
      </c>
      <c r="J47" s="108">
        <f t="shared" si="60"/>
        <v>21</v>
      </c>
      <c r="K47" s="108">
        <f t="shared" si="60"/>
        <v>28</v>
      </c>
      <c r="L47" s="109">
        <f t="shared" si="60"/>
        <v>28</v>
      </c>
      <c r="M47" s="108">
        <v>28</v>
      </c>
      <c r="N47" s="108">
        <v>28</v>
      </c>
      <c r="O47" s="109">
        <v>28</v>
      </c>
      <c r="P47" s="109">
        <f>P48</f>
        <v>23</v>
      </c>
      <c r="Q47" s="109">
        <f>Q48</f>
        <v>23</v>
      </c>
      <c r="R47" s="403" t="s">
        <v>42</v>
      </c>
      <c r="S47" s="422"/>
      <c r="T47" s="118">
        <f aca="true" t="shared" si="61" ref="T47:Z48">C47/AK47*100000</f>
        <v>3.0610015875467322</v>
      </c>
      <c r="U47" s="118">
        <f t="shared" si="61"/>
        <v>3.091511552416579</v>
      </c>
      <c r="V47" s="118">
        <f t="shared" si="61"/>
        <v>2.632034632034632</v>
      </c>
      <c r="W47" s="118">
        <f t="shared" si="61"/>
        <v>2.622092926973332</v>
      </c>
      <c r="X47" s="118">
        <f t="shared" si="61"/>
        <v>3.0360154229583483</v>
      </c>
      <c r="Y47" s="118">
        <f t="shared" si="61"/>
        <v>2.930807814371007</v>
      </c>
      <c r="Z47" s="118">
        <f t="shared" si="61"/>
        <v>2.942470498230314</v>
      </c>
      <c r="AA47" s="118">
        <f t="shared" si="7"/>
        <v>2.8958447385948536</v>
      </c>
      <c r="AB47" s="118">
        <f t="shared" si="8"/>
        <v>3.8710230422646594</v>
      </c>
      <c r="AC47" s="118">
        <f t="shared" si="9"/>
        <v>3.88016928624286</v>
      </c>
      <c r="AD47" s="118">
        <f t="shared" si="10"/>
        <v>3.888813273075246</v>
      </c>
      <c r="AE47" s="118">
        <f t="shared" si="11"/>
        <v>3.8956088140931997</v>
      </c>
      <c r="AF47" s="118">
        <f t="shared" si="51"/>
        <v>3.9040822757453313</v>
      </c>
      <c r="AG47" s="118">
        <f t="shared" si="58"/>
        <v>3.2114069173704998</v>
      </c>
      <c r="AH47" s="118">
        <f t="shared" si="59"/>
        <v>3.2167832167832167</v>
      </c>
      <c r="AI47" s="418" t="s">
        <v>42</v>
      </c>
      <c r="AJ47" s="405"/>
      <c r="AK47" s="52">
        <f>AK48</f>
        <v>718719</v>
      </c>
      <c r="AL47" s="52">
        <f aca="true" t="shared" si="62" ref="AL47:AY47">AL48</f>
        <v>711626</v>
      </c>
      <c r="AM47" s="52">
        <f t="shared" si="62"/>
        <v>721875</v>
      </c>
      <c r="AN47" s="52">
        <f t="shared" si="62"/>
        <v>724612</v>
      </c>
      <c r="AO47" s="52">
        <f t="shared" si="62"/>
        <v>724634</v>
      </c>
      <c r="AP47" s="52">
        <f t="shared" si="62"/>
        <v>716526</v>
      </c>
      <c r="AQ47" s="52">
        <f t="shared" si="62"/>
        <v>713686</v>
      </c>
      <c r="AR47" s="53">
        <f t="shared" si="62"/>
        <v>725177</v>
      </c>
      <c r="AS47" s="52">
        <f t="shared" si="62"/>
        <v>723323</v>
      </c>
      <c r="AT47" s="53">
        <f t="shared" si="62"/>
        <v>721618</v>
      </c>
      <c r="AU47" s="53">
        <f t="shared" si="62"/>
        <v>720014</v>
      </c>
      <c r="AV47" s="53">
        <f t="shared" si="62"/>
        <v>718758</v>
      </c>
      <c r="AW47" s="53">
        <f t="shared" si="62"/>
        <v>717198</v>
      </c>
      <c r="AX47" s="357">
        <f t="shared" si="62"/>
        <v>716197</v>
      </c>
      <c r="AY47" s="357">
        <f t="shared" si="62"/>
        <v>715000</v>
      </c>
    </row>
    <row r="48" spans="1:51" s="129" customFormat="1" ht="20.25" customHeight="1">
      <c r="A48" s="57"/>
      <c r="B48" s="181" t="s">
        <v>120</v>
      </c>
      <c r="C48" s="108">
        <f aca="true" t="shared" si="63" ref="C48:H48">SUM(C95:C97)</f>
        <v>22</v>
      </c>
      <c r="D48" s="108">
        <f t="shared" si="63"/>
        <v>22</v>
      </c>
      <c r="E48" s="108">
        <f t="shared" si="63"/>
        <v>19</v>
      </c>
      <c r="F48" s="108">
        <f t="shared" si="63"/>
        <v>19</v>
      </c>
      <c r="G48" s="108">
        <f t="shared" si="63"/>
        <v>22</v>
      </c>
      <c r="H48" s="108">
        <f t="shared" si="63"/>
        <v>21</v>
      </c>
      <c r="I48" s="108">
        <v>21</v>
      </c>
      <c r="J48" s="108">
        <v>21</v>
      </c>
      <c r="K48" s="109">
        <f>SUM(K49:K51)</f>
        <v>28</v>
      </c>
      <c r="L48" s="109">
        <f>SUM(L49:L51)</f>
        <v>28</v>
      </c>
      <c r="M48" s="108">
        <v>28</v>
      </c>
      <c r="N48" s="108">
        <v>28</v>
      </c>
      <c r="O48" s="109">
        <v>28</v>
      </c>
      <c r="P48" s="109">
        <f>SUM(P49:P51)</f>
        <v>23</v>
      </c>
      <c r="Q48" s="109">
        <f>SUM(Q49:Q51)</f>
        <v>23</v>
      </c>
      <c r="R48" s="57"/>
      <c r="S48" s="181" t="s">
        <v>120</v>
      </c>
      <c r="T48" s="118">
        <f t="shared" si="61"/>
        <v>3.0610015875467322</v>
      </c>
      <c r="U48" s="118">
        <f t="shared" si="61"/>
        <v>3.091511552416579</v>
      </c>
      <c r="V48" s="118">
        <f t="shared" si="61"/>
        <v>2.632034632034632</v>
      </c>
      <c r="W48" s="118">
        <f t="shared" si="61"/>
        <v>2.622092926973332</v>
      </c>
      <c r="X48" s="118">
        <f t="shared" si="61"/>
        <v>3.0360154229583483</v>
      </c>
      <c r="Y48" s="118">
        <f t="shared" si="61"/>
        <v>2.930807814371007</v>
      </c>
      <c r="Z48" s="118">
        <f t="shared" si="61"/>
        <v>2.942470498230314</v>
      </c>
      <c r="AA48" s="118">
        <f t="shared" si="7"/>
        <v>2.8958447385948536</v>
      </c>
      <c r="AB48" s="118">
        <f t="shared" si="8"/>
        <v>3.8710230422646594</v>
      </c>
      <c r="AC48" s="118">
        <f t="shared" si="9"/>
        <v>3.88016928624286</v>
      </c>
      <c r="AD48" s="118">
        <f t="shared" si="10"/>
        <v>3.888813273075246</v>
      </c>
      <c r="AE48" s="118">
        <f t="shared" si="11"/>
        <v>3.8956088140931997</v>
      </c>
      <c r="AF48" s="118">
        <f t="shared" si="51"/>
        <v>3.9040822757453313</v>
      </c>
      <c r="AG48" s="118">
        <f t="shared" si="58"/>
        <v>3.2114069173704998</v>
      </c>
      <c r="AH48" s="118">
        <f t="shared" si="59"/>
        <v>3.2167832167832167</v>
      </c>
      <c r="AI48" s="59"/>
      <c r="AJ48" s="34" t="s">
        <v>43</v>
      </c>
      <c r="AK48" s="52">
        <f>SUM(AK95:AK97)+AK131</f>
        <v>718719</v>
      </c>
      <c r="AL48" s="52">
        <f aca="true" t="shared" si="64" ref="AL48:AQ48">SUM(AL95:AL96)+AL131</f>
        <v>711626</v>
      </c>
      <c r="AM48" s="52">
        <f t="shared" si="64"/>
        <v>721875</v>
      </c>
      <c r="AN48" s="52">
        <f t="shared" si="64"/>
        <v>724612</v>
      </c>
      <c r="AO48" s="52">
        <f t="shared" si="64"/>
        <v>724634</v>
      </c>
      <c r="AP48" s="52">
        <f t="shared" si="64"/>
        <v>716526</v>
      </c>
      <c r="AQ48" s="52">
        <f t="shared" si="64"/>
        <v>713686</v>
      </c>
      <c r="AR48" s="52">
        <f>715406+AR131</f>
        <v>725177</v>
      </c>
      <c r="AS48" s="52">
        <f aca="true" t="shared" si="65" ref="AS48:AX48">SUM(AS49:AS51)</f>
        <v>723323</v>
      </c>
      <c r="AT48" s="53">
        <f t="shared" si="65"/>
        <v>721618</v>
      </c>
      <c r="AU48" s="53">
        <f t="shared" si="65"/>
        <v>720014</v>
      </c>
      <c r="AV48" s="53">
        <f t="shared" si="65"/>
        <v>718758</v>
      </c>
      <c r="AW48" s="53">
        <f t="shared" si="65"/>
        <v>717198</v>
      </c>
      <c r="AX48" s="357">
        <f t="shared" si="65"/>
        <v>716197</v>
      </c>
      <c r="AY48" s="357">
        <v>715000</v>
      </c>
    </row>
    <row r="49" spans="1:51" s="129" customFormat="1" ht="20.25" customHeight="1">
      <c r="A49" s="57"/>
      <c r="B49" s="256" t="s">
        <v>133</v>
      </c>
      <c r="C49" s="122">
        <v>0</v>
      </c>
      <c r="D49" s="122">
        <v>0</v>
      </c>
      <c r="E49" s="122">
        <v>0</v>
      </c>
      <c r="F49" s="122">
        <v>0</v>
      </c>
      <c r="G49" s="122">
        <v>0</v>
      </c>
      <c r="H49" s="123">
        <v>0</v>
      </c>
      <c r="I49" s="128">
        <v>0</v>
      </c>
      <c r="J49" s="128">
        <v>0</v>
      </c>
      <c r="K49" s="109">
        <v>16</v>
      </c>
      <c r="L49" s="109">
        <v>16</v>
      </c>
      <c r="M49" s="108">
        <v>16</v>
      </c>
      <c r="N49" s="108">
        <v>16</v>
      </c>
      <c r="O49" s="109">
        <v>16</v>
      </c>
      <c r="P49" s="109">
        <v>13</v>
      </c>
      <c r="Q49" s="109">
        <v>13</v>
      </c>
      <c r="R49" s="57"/>
      <c r="S49" s="256" t="s">
        <v>133</v>
      </c>
      <c r="T49" s="118"/>
      <c r="U49" s="118"/>
      <c r="V49" s="118"/>
      <c r="W49" s="118"/>
      <c r="X49" s="118"/>
      <c r="Y49" s="118"/>
      <c r="Z49" s="118"/>
      <c r="AA49" s="118">
        <f t="shared" si="7"/>
      </c>
      <c r="AB49" s="118">
        <f t="shared" si="8"/>
        <v>6.0891141861137745</v>
      </c>
      <c r="AC49" s="118">
        <f t="shared" si="9"/>
        <v>6.117119907019777</v>
      </c>
      <c r="AD49" s="118">
        <f t="shared" si="10"/>
        <v>6.135745704019296</v>
      </c>
      <c r="AE49" s="118">
        <f t="shared" si="11"/>
        <v>6.1643255072084076</v>
      </c>
      <c r="AF49" s="118">
        <f t="shared" si="51"/>
        <v>6.17691455396886</v>
      </c>
      <c r="AG49" s="118">
        <f t="shared" si="58"/>
        <v>5.090553108174253</v>
      </c>
      <c r="AH49" s="118">
        <f t="shared" si="59"/>
        <v>5.1080349389589825</v>
      </c>
      <c r="AI49" s="59"/>
      <c r="AJ49" s="204" t="s">
        <v>133</v>
      </c>
      <c r="AK49" s="53"/>
      <c r="AL49" s="53"/>
      <c r="AM49" s="53"/>
      <c r="AN49" s="41"/>
      <c r="AO49" s="53"/>
      <c r="AP49" s="48"/>
      <c r="AQ49" s="223"/>
      <c r="AR49" s="47"/>
      <c r="AS49" s="217">
        <v>262764</v>
      </c>
      <c r="AT49" s="219">
        <v>261561</v>
      </c>
      <c r="AU49" s="219">
        <v>260767</v>
      </c>
      <c r="AV49" s="219">
        <v>259558</v>
      </c>
      <c r="AW49" s="219">
        <v>259029</v>
      </c>
      <c r="AX49" s="356">
        <v>255375</v>
      </c>
      <c r="AY49" s="356">
        <v>254501</v>
      </c>
    </row>
    <row r="50" spans="1:51" s="129" customFormat="1" ht="20.25" customHeight="1">
      <c r="A50" s="57"/>
      <c r="B50" s="256" t="s">
        <v>134</v>
      </c>
      <c r="C50" s="122">
        <v>0</v>
      </c>
      <c r="D50" s="122">
        <v>0</v>
      </c>
      <c r="E50" s="122">
        <v>0</v>
      </c>
      <c r="F50" s="122">
        <v>0</v>
      </c>
      <c r="G50" s="122">
        <v>0</v>
      </c>
      <c r="H50" s="123">
        <v>0</v>
      </c>
      <c r="I50" s="128">
        <v>0</v>
      </c>
      <c r="J50" s="128">
        <v>0</v>
      </c>
      <c r="K50" s="109">
        <v>6</v>
      </c>
      <c r="L50" s="109">
        <v>6</v>
      </c>
      <c r="M50" s="108">
        <v>6</v>
      </c>
      <c r="N50" s="108">
        <v>6</v>
      </c>
      <c r="O50" s="109">
        <v>6</v>
      </c>
      <c r="P50" s="109">
        <v>6</v>
      </c>
      <c r="Q50" s="109">
        <v>6</v>
      </c>
      <c r="R50" s="57"/>
      <c r="S50" s="256" t="s">
        <v>134</v>
      </c>
      <c r="T50" s="118"/>
      <c r="U50" s="118"/>
      <c r="V50" s="118"/>
      <c r="W50" s="118"/>
      <c r="X50" s="118"/>
      <c r="Y50" s="118"/>
      <c r="Z50" s="118"/>
      <c r="AA50" s="118">
        <f t="shared" si="7"/>
      </c>
      <c r="AB50" s="118">
        <f t="shared" si="8"/>
        <v>2.8838528273773765</v>
      </c>
      <c r="AC50" s="118">
        <f t="shared" si="9"/>
        <v>2.8766216954808272</v>
      </c>
      <c r="AD50" s="118">
        <f t="shared" si="10"/>
        <v>2.8745544440611703</v>
      </c>
      <c r="AE50" s="118">
        <f t="shared" si="11"/>
        <v>2.8642352491884666</v>
      </c>
      <c r="AF50" s="118">
        <f t="shared" si="51"/>
        <v>2.8593350139869136</v>
      </c>
      <c r="AG50" s="118">
        <f t="shared" si="58"/>
        <v>2.8161213560563034</v>
      </c>
      <c r="AH50" s="118">
        <f t="shared" si="59"/>
        <v>2.8084365433763026</v>
      </c>
      <c r="AI50" s="59"/>
      <c r="AJ50" s="204" t="s">
        <v>134</v>
      </c>
      <c r="AK50" s="53"/>
      <c r="AL50" s="53"/>
      <c r="AM50" s="53"/>
      <c r="AN50" s="41"/>
      <c r="AO50" s="53"/>
      <c r="AP50" s="48"/>
      <c r="AQ50" s="223"/>
      <c r="AR50" s="47"/>
      <c r="AS50" s="217">
        <v>208055</v>
      </c>
      <c r="AT50" s="219">
        <v>208578</v>
      </c>
      <c r="AU50" s="219">
        <v>208728</v>
      </c>
      <c r="AV50" s="219">
        <v>209480</v>
      </c>
      <c r="AW50" s="219">
        <v>209839</v>
      </c>
      <c r="AX50" s="356">
        <v>213059</v>
      </c>
      <c r="AY50" s="356">
        <v>213642</v>
      </c>
    </row>
    <row r="51" spans="1:51" s="129" customFormat="1" ht="20.25" customHeight="1">
      <c r="A51" s="57"/>
      <c r="B51" s="256" t="s">
        <v>135</v>
      </c>
      <c r="C51" s="122">
        <v>0</v>
      </c>
      <c r="D51" s="122">
        <v>0</v>
      </c>
      <c r="E51" s="122">
        <v>0</v>
      </c>
      <c r="F51" s="122">
        <v>0</v>
      </c>
      <c r="G51" s="122">
        <v>0</v>
      </c>
      <c r="H51" s="123">
        <v>0</v>
      </c>
      <c r="I51" s="128">
        <v>0</v>
      </c>
      <c r="J51" s="128">
        <v>0</v>
      </c>
      <c r="K51" s="109">
        <f>6+K97</f>
        <v>6</v>
      </c>
      <c r="L51" s="109">
        <f>6+L97</f>
        <v>6</v>
      </c>
      <c r="M51" s="108">
        <v>6</v>
      </c>
      <c r="N51" s="108">
        <v>6</v>
      </c>
      <c r="O51" s="109">
        <v>6</v>
      </c>
      <c r="P51" s="109">
        <v>4</v>
      </c>
      <c r="Q51" s="109">
        <v>4</v>
      </c>
      <c r="R51" s="57"/>
      <c r="S51" s="256" t="s">
        <v>135</v>
      </c>
      <c r="T51" s="118"/>
      <c r="U51" s="118"/>
      <c r="V51" s="118"/>
      <c r="W51" s="118"/>
      <c r="X51" s="118"/>
      <c r="Y51" s="118"/>
      <c r="Z51" s="118"/>
      <c r="AA51" s="118">
        <f t="shared" si="7"/>
      </c>
      <c r="AB51" s="118">
        <f t="shared" si="8"/>
        <v>2.3761999809904</v>
      </c>
      <c r="AC51" s="118">
        <f t="shared" si="9"/>
        <v>2.385885103726355</v>
      </c>
      <c r="AD51" s="118">
        <f t="shared" si="10"/>
        <v>2.395027922033858</v>
      </c>
      <c r="AE51" s="118">
        <f t="shared" si="11"/>
        <v>2.4026910139356077</v>
      </c>
      <c r="AF51" s="118">
        <f t="shared" si="51"/>
        <v>2.4161398139572343</v>
      </c>
      <c r="AG51" s="118">
        <f t="shared" si="58"/>
        <v>1.6144460633750801</v>
      </c>
      <c r="AH51" s="118">
        <f t="shared" si="59"/>
        <v>1.6235742988188497</v>
      </c>
      <c r="AI51" s="59"/>
      <c r="AJ51" s="204" t="s">
        <v>135</v>
      </c>
      <c r="AK51" s="53"/>
      <c r="AL51" s="53"/>
      <c r="AM51" s="53"/>
      <c r="AN51" s="41"/>
      <c r="AO51" s="53"/>
      <c r="AP51" s="48"/>
      <c r="AQ51" s="223"/>
      <c r="AR51" s="47"/>
      <c r="AS51" s="217">
        <f>230067+AS97+AS131</f>
        <v>252504</v>
      </c>
      <c r="AT51" s="219">
        <f>SUM(AT130:AT131)</f>
        <v>251479</v>
      </c>
      <c r="AU51" s="219">
        <f>SUM(AU130:AU131)</f>
        <v>250519</v>
      </c>
      <c r="AV51" s="219">
        <f>SUM(AV130:AV131)</f>
        <v>249720</v>
      </c>
      <c r="AW51" s="219">
        <v>248330</v>
      </c>
      <c r="AX51" s="356">
        <v>247763</v>
      </c>
      <c r="AY51" s="356">
        <v>246370</v>
      </c>
    </row>
    <row r="52" spans="1:51" ht="20.25" customHeight="1">
      <c r="A52" s="130"/>
      <c r="B52" s="183"/>
      <c r="C52" s="178"/>
      <c r="D52" s="178"/>
      <c r="E52" s="178"/>
      <c r="F52" s="178"/>
      <c r="G52" s="250" t="s">
        <v>188</v>
      </c>
      <c r="H52" s="251"/>
      <c r="I52" s="251"/>
      <c r="J52" s="251"/>
      <c r="K52" s="251"/>
      <c r="L52" s="251"/>
      <c r="M52" s="325"/>
      <c r="N52" s="325"/>
      <c r="O52" s="251"/>
      <c r="P52" s="251"/>
      <c r="Q52" s="251"/>
      <c r="R52" s="130"/>
      <c r="S52" s="183"/>
      <c r="T52" s="133"/>
      <c r="U52" s="133"/>
      <c r="V52" s="133"/>
      <c r="W52" s="133"/>
      <c r="X52" s="133"/>
      <c r="Y52" s="133"/>
      <c r="Z52" s="133"/>
      <c r="AA52" s="118">
        <f t="shared" si="7"/>
      </c>
      <c r="AB52" s="118">
        <f t="shared" si="8"/>
      </c>
      <c r="AC52" s="118">
        <f t="shared" si="9"/>
      </c>
      <c r="AD52" s="118">
        <f t="shared" si="10"/>
      </c>
      <c r="AE52" s="118">
        <f t="shared" si="11"/>
      </c>
      <c r="AF52" s="118">
        <f t="shared" si="51"/>
      </c>
      <c r="AG52" s="118">
        <f t="shared" si="58"/>
      </c>
      <c r="AH52" s="118">
        <f t="shared" si="59"/>
      </c>
      <c r="AI52" s="56"/>
      <c r="AJ52" s="2"/>
      <c r="AK52" s="41"/>
      <c r="AL52" s="41"/>
      <c r="AM52" s="41"/>
      <c r="AN52" s="41"/>
      <c r="AO52" s="41"/>
      <c r="AP52" s="42"/>
      <c r="AQ52" s="221"/>
      <c r="AR52" s="206"/>
      <c r="AS52" s="218"/>
      <c r="AT52" s="55"/>
      <c r="AU52" s="55"/>
      <c r="AV52" s="55"/>
      <c r="AW52" s="55"/>
      <c r="AX52" s="358"/>
      <c r="AY52" s="358"/>
    </row>
    <row r="53" spans="1:51" s="129" customFormat="1" ht="20.25" customHeight="1">
      <c r="A53" s="408" t="s">
        <v>181</v>
      </c>
      <c r="B53" s="408"/>
      <c r="C53" s="109">
        <f aca="true" t="shared" si="66" ref="C53:L53">SUM(C54:C59)</f>
        <v>6</v>
      </c>
      <c r="D53" s="109">
        <f t="shared" si="66"/>
        <v>7</v>
      </c>
      <c r="E53" s="109">
        <f t="shared" si="66"/>
        <v>8</v>
      </c>
      <c r="F53" s="109">
        <f t="shared" si="66"/>
        <v>11</v>
      </c>
      <c r="G53" s="109">
        <f t="shared" si="66"/>
        <v>11</v>
      </c>
      <c r="H53" s="109">
        <f t="shared" si="66"/>
        <v>10</v>
      </c>
      <c r="I53" s="109">
        <f t="shared" si="66"/>
        <v>10</v>
      </c>
      <c r="J53" s="109">
        <f t="shared" si="66"/>
        <v>11</v>
      </c>
      <c r="K53" s="109">
        <f t="shared" si="66"/>
        <v>13</v>
      </c>
      <c r="L53" s="109">
        <f t="shared" si="66"/>
        <v>13</v>
      </c>
      <c r="M53" s="109">
        <v>13</v>
      </c>
      <c r="N53" s="109">
        <v>13</v>
      </c>
      <c r="O53" s="109">
        <v>13</v>
      </c>
      <c r="P53" s="109">
        <f>SUM(P54:P59)</f>
        <v>11</v>
      </c>
      <c r="Q53" s="109">
        <f>SUM(Q54:Q59)</f>
        <v>11</v>
      </c>
      <c r="R53" s="408" t="s">
        <v>181</v>
      </c>
      <c r="S53" s="408"/>
      <c r="T53" s="118">
        <f aca="true" t="shared" si="67" ref="T53:T58">C53/AK53*100000</f>
        <v>1.5209973686745522</v>
      </c>
      <c r="U53" s="118">
        <f aca="true" t="shared" si="68" ref="U53:U58">D53/AL53*100000</f>
        <v>1.656816498105312</v>
      </c>
      <c r="V53" s="118">
        <f aca="true" t="shared" si="69" ref="V53:V58">E53/AM53*100000</f>
        <v>1.808068959750125</v>
      </c>
      <c r="W53" s="118">
        <f aca="true" t="shared" si="70" ref="W53:W58">F53/AN53*100000</f>
        <v>2.4013010685789755</v>
      </c>
      <c r="X53" s="118">
        <f aca="true" t="shared" si="71" ref="X53:X58">G53/AO53*100000</f>
        <v>2.3394797847678594</v>
      </c>
      <c r="Y53" s="118">
        <f aca="true" t="shared" si="72" ref="Y53:Y58">H53/AP53*100000</f>
        <v>2.1069087645297695</v>
      </c>
      <c r="Z53" s="118">
        <f aca="true" t="shared" si="73" ref="Z53:Z58">I53/AQ53*100000</f>
        <v>2.0971966772015844</v>
      </c>
      <c r="AA53" s="118">
        <f t="shared" si="7"/>
        <v>2.3037662389340685</v>
      </c>
      <c r="AB53" s="118">
        <f t="shared" si="8"/>
        <v>2.734343778526567</v>
      </c>
      <c r="AC53" s="118">
        <f t="shared" si="9"/>
        <v>2.740956425118125</v>
      </c>
      <c r="AD53" s="118">
        <f t="shared" si="10"/>
        <v>2.742413534865569</v>
      </c>
      <c r="AE53" s="118">
        <f t="shared" si="11"/>
        <v>2.7416500937433437</v>
      </c>
      <c r="AF53" s="118">
        <f t="shared" si="51"/>
        <v>2.746097900502536</v>
      </c>
      <c r="AG53" s="118">
        <f t="shared" si="58"/>
        <v>2.3276285274152317</v>
      </c>
      <c r="AH53" s="118">
        <f t="shared" si="59"/>
        <v>2.3354961443081836</v>
      </c>
      <c r="AI53" s="418" t="s">
        <v>181</v>
      </c>
      <c r="AJ53" s="405"/>
      <c r="AK53" s="40">
        <f aca="true" t="shared" si="74" ref="AK53:AW53">SUM(AK54:AK59)</f>
        <v>394478</v>
      </c>
      <c r="AL53" s="40">
        <f t="shared" si="74"/>
        <v>422497</v>
      </c>
      <c r="AM53" s="40">
        <f t="shared" si="74"/>
        <v>442461</v>
      </c>
      <c r="AN53" s="40">
        <f t="shared" si="74"/>
        <v>458085</v>
      </c>
      <c r="AO53" s="40">
        <f t="shared" si="74"/>
        <v>470190</v>
      </c>
      <c r="AP53" s="40">
        <f t="shared" si="74"/>
        <v>474629</v>
      </c>
      <c r="AQ53" s="40">
        <f t="shared" si="74"/>
        <v>476827</v>
      </c>
      <c r="AR53" s="41">
        <f t="shared" si="74"/>
        <v>477479</v>
      </c>
      <c r="AS53" s="40">
        <f t="shared" si="74"/>
        <v>475434</v>
      </c>
      <c r="AT53" s="41">
        <f t="shared" si="74"/>
        <v>474287</v>
      </c>
      <c r="AU53" s="41">
        <f t="shared" si="74"/>
        <v>474035</v>
      </c>
      <c r="AV53" s="41">
        <f t="shared" si="74"/>
        <v>474167</v>
      </c>
      <c r="AW53" s="41">
        <f t="shared" si="74"/>
        <v>473399</v>
      </c>
      <c r="AX53" s="355">
        <f>SUM(AX54:AX59)</f>
        <v>472584</v>
      </c>
      <c r="AY53" s="355">
        <f>SUM(AY54:AY59)</f>
        <v>470992</v>
      </c>
    </row>
    <row r="54" spans="1:51" s="129" customFormat="1" ht="20.25" customHeight="1">
      <c r="A54" s="127"/>
      <c r="B54" s="181" t="s">
        <v>44</v>
      </c>
      <c r="C54" s="108">
        <f>SUM(C98:C99)</f>
        <v>2</v>
      </c>
      <c r="D54" s="108">
        <f aca="true" t="shared" si="75" ref="D54:J54">SUM(D98:D99)</f>
        <v>2</v>
      </c>
      <c r="E54" s="108">
        <f t="shared" si="75"/>
        <v>2</v>
      </c>
      <c r="F54" s="108">
        <f t="shared" si="75"/>
        <v>2</v>
      </c>
      <c r="G54" s="108">
        <f t="shared" si="75"/>
        <v>1</v>
      </c>
      <c r="H54" s="108">
        <f t="shared" si="75"/>
        <v>1</v>
      </c>
      <c r="I54" s="108">
        <f t="shared" si="75"/>
        <v>1</v>
      </c>
      <c r="J54" s="108">
        <f t="shared" si="75"/>
        <v>1</v>
      </c>
      <c r="K54" s="109">
        <v>1</v>
      </c>
      <c r="L54" s="109">
        <v>1</v>
      </c>
      <c r="M54" s="108">
        <v>1</v>
      </c>
      <c r="N54" s="108">
        <v>1</v>
      </c>
      <c r="O54" s="109">
        <v>1</v>
      </c>
      <c r="P54" s="109">
        <v>1</v>
      </c>
      <c r="Q54" s="109">
        <v>1</v>
      </c>
      <c r="R54" s="127"/>
      <c r="S54" s="181" t="s">
        <v>44</v>
      </c>
      <c r="T54" s="118">
        <f t="shared" si="67"/>
        <v>2.020242833188549</v>
      </c>
      <c r="U54" s="118">
        <f t="shared" si="68"/>
        <v>1.9896735940468966</v>
      </c>
      <c r="V54" s="118">
        <f t="shared" si="69"/>
        <v>1.9591324961307133</v>
      </c>
      <c r="W54" s="118">
        <f t="shared" si="70"/>
        <v>1.9389426945486625</v>
      </c>
      <c r="X54" s="118">
        <f t="shared" si="71"/>
        <v>0.9662769349695624</v>
      </c>
      <c r="Y54" s="118">
        <f t="shared" si="72"/>
        <v>0.9748013842179656</v>
      </c>
      <c r="Z54" s="118">
        <f t="shared" si="73"/>
        <v>0.9780046748623459</v>
      </c>
      <c r="AA54" s="118">
        <f t="shared" si="7"/>
        <v>0.977106397115582</v>
      </c>
      <c r="AB54" s="118">
        <f t="shared" si="8"/>
        <v>0.9793551925412309</v>
      </c>
      <c r="AC54" s="118">
        <f t="shared" si="9"/>
        <v>0.9829555507499952</v>
      </c>
      <c r="AD54" s="118">
        <f t="shared" si="10"/>
        <v>0.9851246182642105</v>
      </c>
      <c r="AE54" s="118">
        <f t="shared" si="11"/>
        <v>0.9866603520404136</v>
      </c>
      <c r="AF54" s="118">
        <f t="shared" si="51"/>
        <v>0.9905992134642244</v>
      </c>
      <c r="AG54" s="118">
        <f t="shared" si="58"/>
        <v>0.9972475966332921</v>
      </c>
      <c r="AH54" s="118">
        <f t="shared" si="59"/>
        <v>1.002194806626512</v>
      </c>
      <c r="AI54" s="60"/>
      <c r="AJ54" s="34" t="s">
        <v>44</v>
      </c>
      <c r="AK54" s="40">
        <f aca="true" t="shared" si="76" ref="AK54:AR54">SUM(AK98:AK99)+AK137</f>
        <v>98998</v>
      </c>
      <c r="AL54" s="40">
        <f t="shared" si="76"/>
        <v>100519</v>
      </c>
      <c r="AM54" s="40">
        <f t="shared" si="76"/>
        <v>102086</v>
      </c>
      <c r="AN54" s="40">
        <f t="shared" si="76"/>
        <v>103149</v>
      </c>
      <c r="AO54" s="40">
        <f t="shared" si="76"/>
        <v>103490</v>
      </c>
      <c r="AP54" s="40">
        <f t="shared" si="76"/>
        <v>102585</v>
      </c>
      <c r="AQ54" s="40">
        <f t="shared" si="76"/>
        <v>102249</v>
      </c>
      <c r="AR54" s="41">
        <f t="shared" si="76"/>
        <v>102343</v>
      </c>
      <c r="AS54" s="40">
        <f>96078+AS137</f>
        <v>102108</v>
      </c>
      <c r="AT54" s="219">
        <f>95796+AT137</f>
        <v>101734</v>
      </c>
      <c r="AU54" s="219">
        <f>95696+AU137</f>
        <v>101510</v>
      </c>
      <c r="AV54" s="219">
        <v>101352</v>
      </c>
      <c r="AW54" s="219">
        <v>100949</v>
      </c>
      <c r="AX54" s="361">
        <v>100276</v>
      </c>
      <c r="AY54" s="361">
        <v>99781</v>
      </c>
    </row>
    <row r="55" spans="1:51" s="129" customFormat="1" ht="20.25" customHeight="1">
      <c r="A55" s="127"/>
      <c r="B55" s="181" t="s">
        <v>45</v>
      </c>
      <c r="C55" s="109">
        <v>2</v>
      </c>
      <c r="D55" s="109">
        <v>3</v>
      </c>
      <c r="E55" s="109">
        <v>3</v>
      </c>
      <c r="F55" s="109">
        <v>5</v>
      </c>
      <c r="G55" s="109">
        <v>5</v>
      </c>
      <c r="H55" s="115">
        <v>4</v>
      </c>
      <c r="I55" s="128">
        <v>4</v>
      </c>
      <c r="J55" s="128">
        <v>4</v>
      </c>
      <c r="K55" s="128">
        <v>5</v>
      </c>
      <c r="L55" s="128">
        <v>5</v>
      </c>
      <c r="M55" s="324">
        <v>5</v>
      </c>
      <c r="N55" s="324">
        <v>5</v>
      </c>
      <c r="O55" s="128">
        <v>5</v>
      </c>
      <c r="P55" s="128">
        <v>4</v>
      </c>
      <c r="Q55" s="128">
        <v>4</v>
      </c>
      <c r="R55" s="127"/>
      <c r="S55" s="181" t="s">
        <v>45</v>
      </c>
      <c r="T55" s="118">
        <f t="shared" si="67"/>
        <v>1.7907668063464774</v>
      </c>
      <c r="U55" s="118">
        <f t="shared" si="68"/>
        <v>2.4179703556834395</v>
      </c>
      <c r="V55" s="118">
        <f t="shared" si="69"/>
        <v>2.3058121839115797</v>
      </c>
      <c r="W55" s="118">
        <f t="shared" si="70"/>
        <v>3.72556032427277</v>
      </c>
      <c r="X55" s="118">
        <f t="shared" si="71"/>
        <v>3.594975662014768</v>
      </c>
      <c r="Y55" s="118">
        <f t="shared" si="72"/>
        <v>2.827814382263948</v>
      </c>
      <c r="Z55" s="118">
        <f t="shared" si="73"/>
        <v>2.787572999567926</v>
      </c>
      <c r="AA55" s="118">
        <f t="shared" si="7"/>
        <v>2.781989400620384</v>
      </c>
      <c r="AB55" s="118">
        <f t="shared" si="8"/>
        <v>3.494035681092375</v>
      </c>
      <c r="AC55" s="118">
        <f t="shared" si="9"/>
        <v>3.5006896358582638</v>
      </c>
      <c r="AD55" s="118">
        <f t="shared" si="10"/>
        <v>3.49574567751047</v>
      </c>
      <c r="AE55" s="118">
        <f t="shared" si="11"/>
        <v>3.4906694405853154</v>
      </c>
      <c r="AF55" s="118">
        <f t="shared" si="51"/>
        <v>3.4841263204838757</v>
      </c>
      <c r="AG55" s="118">
        <f t="shared" si="58"/>
        <v>2.7923406097075723</v>
      </c>
      <c r="AH55" s="118">
        <f t="shared" si="59"/>
        <v>2.798964383178224</v>
      </c>
      <c r="AI55" s="60"/>
      <c r="AJ55" s="34" t="s">
        <v>45</v>
      </c>
      <c r="AK55" s="40">
        <f>AK134+AK135</f>
        <v>111684</v>
      </c>
      <c r="AL55" s="40">
        <f aca="true" t="shared" si="77" ref="AL55:AV55">AL134+AL135</f>
        <v>124071</v>
      </c>
      <c r="AM55" s="40">
        <f t="shared" si="77"/>
        <v>130106</v>
      </c>
      <c r="AN55" s="40">
        <f t="shared" si="77"/>
        <v>134208</v>
      </c>
      <c r="AO55" s="41">
        <f t="shared" si="77"/>
        <v>139083</v>
      </c>
      <c r="AP55" s="41">
        <f t="shared" si="77"/>
        <v>141452</v>
      </c>
      <c r="AQ55" s="40">
        <f t="shared" si="77"/>
        <v>143494</v>
      </c>
      <c r="AR55" s="41">
        <f t="shared" si="77"/>
        <v>143782</v>
      </c>
      <c r="AS55" s="40">
        <f t="shared" si="77"/>
        <v>143101</v>
      </c>
      <c r="AT55" s="41">
        <f t="shared" si="77"/>
        <v>142829</v>
      </c>
      <c r="AU55" s="41">
        <f t="shared" si="77"/>
        <v>143031</v>
      </c>
      <c r="AV55" s="41">
        <f t="shared" si="77"/>
        <v>143239</v>
      </c>
      <c r="AW55" s="219">
        <v>143508</v>
      </c>
      <c r="AX55" s="361">
        <v>143249</v>
      </c>
      <c r="AY55" s="361">
        <v>142910</v>
      </c>
    </row>
    <row r="56" spans="1:51" s="129" customFormat="1" ht="20.25" customHeight="1">
      <c r="A56" s="127"/>
      <c r="B56" s="181" t="s">
        <v>46</v>
      </c>
      <c r="C56" s="109">
        <v>1</v>
      </c>
      <c r="D56" s="109">
        <v>1</v>
      </c>
      <c r="E56" s="109">
        <v>2</v>
      </c>
      <c r="F56" s="109">
        <v>3</v>
      </c>
      <c r="G56" s="109">
        <v>4</v>
      </c>
      <c r="H56" s="115">
        <v>4</v>
      </c>
      <c r="I56" s="128">
        <v>4</v>
      </c>
      <c r="J56" s="128">
        <v>4</v>
      </c>
      <c r="K56" s="128">
        <v>5</v>
      </c>
      <c r="L56" s="128">
        <v>5</v>
      </c>
      <c r="M56" s="324">
        <v>5</v>
      </c>
      <c r="N56" s="324">
        <v>5</v>
      </c>
      <c r="O56" s="128">
        <v>5</v>
      </c>
      <c r="P56" s="128">
        <v>4</v>
      </c>
      <c r="Q56" s="128">
        <v>4</v>
      </c>
      <c r="R56" s="127"/>
      <c r="S56" s="181" t="s">
        <v>46</v>
      </c>
      <c r="T56" s="118">
        <f t="shared" si="67"/>
        <v>0.9890609855003659</v>
      </c>
      <c r="U56" s="118">
        <f t="shared" si="68"/>
        <v>0.8709132396230688</v>
      </c>
      <c r="V56" s="118">
        <f t="shared" si="69"/>
        <v>1.6036306197230532</v>
      </c>
      <c r="W56" s="118">
        <f t="shared" si="70"/>
        <v>2.2531487754136403</v>
      </c>
      <c r="X56" s="118">
        <f t="shared" si="71"/>
        <v>2.8904240252044975</v>
      </c>
      <c r="Y56" s="118">
        <f t="shared" si="72"/>
        <v>2.824001186080498</v>
      </c>
      <c r="Z56" s="118">
        <f t="shared" si="73"/>
        <v>2.8118321898549095</v>
      </c>
      <c r="AA56" s="118">
        <f t="shared" si="7"/>
        <v>2.808988764044944</v>
      </c>
      <c r="AB56" s="118">
        <f t="shared" si="8"/>
        <v>3.5225159217719666</v>
      </c>
      <c r="AC56" s="118">
        <f t="shared" si="9"/>
        <v>3.5285317073859224</v>
      </c>
      <c r="AD56" s="118">
        <f t="shared" si="10"/>
        <v>3.5269885161253915</v>
      </c>
      <c r="AE56" s="118">
        <f t="shared" si="11"/>
        <v>3.5263915140914603</v>
      </c>
      <c r="AF56" s="118">
        <f t="shared" si="51"/>
        <v>3.5241297161665925</v>
      </c>
      <c r="AG56" s="118">
        <f t="shared" si="58"/>
        <v>2.813909152942997</v>
      </c>
      <c r="AH56" s="118">
        <f t="shared" si="59"/>
        <v>2.81315713592472</v>
      </c>
      <c r="AI56" s="60"/>
      <c r="AJ56" s="34" t="s">
        <v>46</v>
      </c>
      <c r="AK56" s="40">
        <f>AK132+AK133</f>
        <v>101106</v>
      </c>
      <c r="AL56" s="40">
        <f aca="true" t="shared" si="78" ref="AL56:AV56">AL132+AL133</f>
        <v>114822</v>
      </c>
      <c r="AM56" s="40">
        <f t="shared" si="78"/>
        <v>124717</v>
      </c>
      <c r="AN56" s="40">
        <f t="shared" si="78"/>
        <v>133147</v>
      </c>
      <c r="AO56" s="41">
        <f t="shared" si="78"/>
        <v>138388</v>
      </c>
      <c r="AP56" s="41">
        <f t="shared" si="78"/>
        <v>141643</v>
      </c>
      <c r="AQ56" s="40">
        <f t="shared" si="78"/>
        <v>142256</v>
      </c>
      <c r="AR56" s="41">
        <f t="shared" si="78"/>
        <v>142400</v>
      </c>
      <c r="AS56" s="40">
        <f t="shared" si="78"/>
        <v>141944</v>
      </c>
      <c r="AT56" s="41">
        <f t="shared" si="78"/>
        <v>141702</v>
      </c>
      <c r="AU56" s="41">
        <f t="shared" si="78"/>
        <v>141764</v>
      </c>
      <c r="AV56" s="41">
        <f t="shared" si="78"/>
        <v>141788</v>
      </c>
      <c r="AW56" s="219">
        <v>141879</v>
      </c>
      <c r="AX56" s="361">
        <v>142151</v>
      </c>
      <c r="AY56" s="361">
        <v>142189</v>
      </c>
    </row>
    <row r="57" spans="1:51" s="129" customFormat="1" ht="20.25" customHeight="1">
      <c r="A57" s="127"/>
      <c r="B57" s="181" t="s">
        <v>178</v>
      </c>
      <c r="C57" s="108">
        <f>SUM(C102:C103)</f>
        <v>1</v>
      </c>
      <c r="D57" s="108">
        <f aca="true" t="shared" si="79" ref="D57:K57">SUM(D102:D103)</f>
        <v>1</v>
      </c>
      <c r="E57" s="108">
        <f t="shared" si="79"/>
        <v>1</v>
      </c>
      <c r="F57" s="108">
        <f t="shared" si="79"/>
        <v>1</v>
      </c>
      <c r="G57" s="108">
        <f t="shared" si="79"/>
        <v>1</v>
      </c>
      <c r="H57" s="108">
        <f t="shared" si="79"/>
        <v>1</v>
      </c>
      <c r="I57" s="108">
        <f t="shared" si="79"/>
        <v>1</v>
      </c>
      <c r="J57" s="108">
        <f t="shared" si="79"/>
        <v>1</v>
      </c>
      <c r="K57" s="108">
        <f t="shared" si="79"/>
        <v>1</v>
      </c>
      <c r="L57" s="128">
        <v>1</v>
      </c>
      <c r="M57" s="324">
        <v>1</v>
      </c>
      <c r="N57" s="324">
        <v>1</v>
      </c>
      <c r="O57" s="128">
        <v>1</v>
      </c>
      <c r="P57" s="128">
        <v>1</v>
      </c>
      <c r="Q57" s="128">
        <v>1</v>
      </c>
      <c r="R57" s="127"/>
      <c r="S57" s="181" t="s">
        <v>178</v>
      </c>
      <c r="T57" s="118">
        <f t="shared" si="67"/>
        <v>2.073570273296562</v>
      </c>
      <c r="U57" s="118">
        <f t="shared" si="68"/>
        <v>2.047711682195147</v>
      </c>
      <c r="V57" s="118">
        <f t="shared" si="69"/>
        <v>1.9798843747525146</v>
      </c>
      <c r="W57" s="118">
        <f t="shared" si="70"/>
        <v>1.9490137990176972</v>
      </c>
      <c r="X57" s="118">
        <f t="shared" si="71"/>
        <v>1.9206023008815565</v>
      </c>
      <c r="Y57" s="118">
        <f t="shared" si="72"/>
        <v>1.9352840997058367</v>
      </c>
      <c r="Z57" s="118">
        <f t="shared" si="73"/>
        <v>1.9466993712161031</v>
      </c>
      <c r="AA57" s="118">
        <f t="shared" si="7"/>
        <v>1.9478369270924638</v>
      </c>
      <c r="AB57" s="118">
        <f t="shared" si="8"/>
        <v>1.9745285813012146</v>
      </c>
      <c r="AC57" s="118">
        <f t="shared" si="9"/>
        <v>1.9894558838157763</v>
      </c>
      <c r="AD57" s="118">
        <f t="shared" si="10"/>
        <v>2.0063400345090487</v>
      </c>
      <c r="AE57" s="118">
        <f t="shared" si="11"/>
        <v>2.0109799505298933</v>
      </c>
      <c r="AF57" s="118">
        <f t="shared" si="51"/>
        <v>2.0444462617300103</v>
      </c>
      <c r="AG57" s="118">
        <f t="shared" si="58"/>
        <v>2.0400252963136745</v>
      </c>
      <c r="AH57" s="118">
        <f t="shared" si="59"/>
        <v>2.0700933612105907</v>
      </c>
      <c r="AI57" s="60"/>
      <c r="AJ57" s="34" t="s">
        <v>178</v>
      </c>
      <c r="AK57" s="40">
        <f>SUM(AK102:AK103)</f>
        <v>48226</v>
      </c>
      <c r="AL57" s="40">
        <f aca="true" t="shared" si="80" ref="AL57:AS57">SUM(AL102:AL103)</f>
        <v>48835</v>
      </c>
      <c r="AM57" s="40">
        <f t="shared" si="80"/>
        <v>50508</v>
      </c>
      <c r="AN57" s="40">
        <f t="shared" si="80"/>
        <v>51308</v>
      </c>
      <c r="AO57" s="40">
        <f t="shared" si="80"/>
        <v>52067</v>
      </c>
      <c r="AP57" s="40">
        <f t="shared" si="80"/>
        <v>51672</v>
      </c>
      <c r="AQ57" s="40">
        <f t="shared" si="80"/>
        <v>51369</v>
      </c>
      <c r="AR57" s="41">
        <f t="shared" si="80"/>
        <v>51339</v>
      </c>
      <c r="AS57" s="40">
        <f t="shared" si="80"/>
        <v>50645</v>
      </c>
      <c r="AT57" s="220">
        <v>50265</v>
      </c>
      <c r="AU57" s="220">
        <v>49842</v>
      </c>
      <c r="AV57" s="220">
        <v>49727</v>
      </c>
      <c r="AW57" s="220">
        <v>48913</v>
      </c>
      <c r="AX57" s="361">
        <v>49019</v>
      </c>
      <c r="AY57" s="361">
        <v>48307</v>
      </c>
    </row>
    <row r="58" spans="1:51" s="129" customFormat="1" ht="20.25" customHeight="1">
      <c r="A58" s="127"/>
      <c r="B58" s="181" t="s">
        <v>54</v>
      </c>
      <c r="C58" s="122">
        <v>0</v>
      </c>
      <c r="D58" s="122">
        <v>0</v>
      </c>
      <c r="E58" s="122">
        <v>0</v>
      </c>
      <c r="F58" s="122">
        <v>0</v>
      </c>
      <c r="G58" s="122">
        <v>0</v>
      </c>
      <c r="H58" s="123">
        <v>0</v>
      </c>
      <c r="I58" s="128">
        <v>0</v>
      </c>
      <c r="J58" s="128">
        <v>1</v>
      </c>
      <c r="K58" s="128">
        <v>1</v>
      </c>
      <c r="L58" s="128">
        <v>1</v>
      </c>
      <c r="M58" s="324">
        <v>1</v>
      </c>
      <c r="N58" s="324">
        <v>1</v>
      </c>
      <c r="O58" s="128">
        <v>1</v>
      </c>
      <c r="P58" s="128">
        <v>1</v>
      </c>
      <c r="Q58" s="128">
        <v>1</v>
      </c>
      <c r="R58" s="127"/>
      <c r="S58" s="181" t="s">
        <v>54</v>
      </c>
      <c r="T58" s="118">
        <f t="shared" si="67"/>
        <v>0</v>
      </c>
      <c r="U58" s="118">
        <f t="shared" si="68"/>
        <v>0</v>
      </c>
      <c r="V58" s="118">
        <f t="shared" si="69"/>
        <v>0</v>
      </c>
      <c r="W58" s="118">
        <f t="shared" si="70"/>
        <v>0</v>
      </c>
      <c r="X58" s="118">
        <f t="shared" si="71"/>
        <v>0</v>
      </c>
      <c r="Y58" s="118">
        <f t="shared" si="72"/>
        <v>0</v>
      </c>
      <c r="Z58" s="118">
        <f t="shared" si="73"/>
        <v>0</v>
      </c>
      <c r="AA58" s="118">
        <f t="shared" si="7"/>
        <v>3.520011264036045</v>
      </c>
      <c r="AB58" s="118">
        <f t="shared" si="8"/>
        <v>3.4906450712091592</v>
      </c>
      <c r="AC58" s="118">
        <f t="shared" si="9"/>
        <v>3.457814661134163</v>
      </c>
      <c r="AD58" s="118">
        <f t="shared" si="10"/>
        <v>3.4239539820584812</v>
      </c>
      <c r="AE58" s="118">
        <f t="shared" si="11"/>
        <v>3.3822634106744234</v>
      </c>
      <c r="AF58" s="118">
        <f t="shared" si="51"/>
        <v>3.351655717924655</v>
      </c>
      <c r="AG58" s="118">
        <f t="shared" si="58"/>
        <v>3.3540164346805295</v>
      </c>
      <c r="AH58" s="118">
        <f t="shared" si="59"/>
        <v>3.3417992247025796</v>
      </c>
      <c r="AI58" s="60"/>
      <c r="AJ58" s="34" t="s">
        <v>54</v>
      </c>
      <c r="AK58" s="40">
        <v>20525</v>
      </c>
      <c r="AL58" s="40">
        <v>21474</v>
      </c>
      <c r="AM58" s="40">
        <v>23142</v>
      </c>
      <c r="AN58" s="40">
        <v>25147</v>
      </c>
      <c r="AO58" s="41">
        <v>26475</v>
      </c>
      <c r="AP58" s="48">
        <v>27492</v>
      </c>
      <c r="AQ58" s="221">
        <v>28080</v>
      </c>
      <c r="AR58" s="219">
        <v>28409</v>
      </c>
      <c r="AS58" s="216">
        <v>28648</v>
      </c>
      <c r="AT58" s="220">
        <v>28920</v>
      </c>
      <c r="AU58" s="220">
        <v>29206</v>
      </c>
      <c r="AV58" s="220">
        <v>29566</v>
      </c>
      <c r="AW58" s="220">
        <v>29836</v>
      </c>
      <c r="AX58" s="361">
        <v>29815</v>
      </c>
      <c r="AY58" s="361">
        <v>29924</v>
      </c>
    </row>
    <row r="59" spans="1:51" s="129" customFormat="1" ht="20.25" customHeight="1">
      <c r="A59" s="127"/>
      <c r="B59" s="182" t="s">
        <v>129</v>
      </c>
      <c r="C59" s="108">
        <f>SUM(C100:C101)</f>
        <v>0</v>
      </c>
      <c r="D59" s="122">
        <f aca="true" t="shared" si="81" ref="D59:J59">D100+D101</f>
        <v>0</v>
      </c>
      <c r="E59" s="122">
        <f t="shared" si="81"/>
        <v>0</v>
      </c>
      <c r="F59" s="122">
        <f t="shared" si="81"/>
        <v>0</v>
      </c>
      <c r="G59" s="122">
        <f t="shared" si="81"/>
        <v>0</v>
      </c>
      <c r="H59" s="122">
        <f t="shared" si="81"/>
        <v>0</v>
      </c>
      <c r="I59" s="122">
        <f t="shared" si="81"/>
        <v>0</v>
      </c>
      <c r="J59" s="122">
        <f t="shared" si="81"/>
        <v>0</v>
      </c>
      <c r="K59" s="122">
        <v>0</v>
      </c>
      <c r="L59" s="123">
        <v>0</v>
      </c>
      <c r="M59" s="122">
        <v>0</v>
      </c>
      <c r="N59" s="122">
        <v>0</v>
      </c>
      <c r="O59" s="123">
        <v>0</v>
      </c>
      <c r="P59" s="123">
        <v>0</v>
      </c>
      <c r="Q59" s="123">
        <v>0</v>
      </c>
      <c r="R59" s="127"/>
      <c r="S59" s="182" t="s">
        <v>129</v>
      </c>
      <c r="T59" s="118"/>
      <c r="U59" s="118"/>
      <c r="V59" s="118"/>
      <c r="W59" s="118"/>
      <c r="X59" s="118"/>
      <c r="Y59" s="118"/>
      <c r="Z59" s="118"/>
      <c r="AA59" s="118">
        <f t="shared" si="7"/>
        <v>0</v>
      </c>
      <c r="AB59" s="118">
        <f t="shared" si="8"/>
        <v>0</v>
      </c>
      <c r="AC59" s="118">
        <f t="shared" si="9"/>
        <v>0</v>
      </c>
      <c r="AD59" s="118">
        <f t="shared" si="10"/>
        <v>0</v>
      </c>
      <c r="AE59" s="118">
        <f t="shared" si="11"/>
        <v>0</v>
      </c>
      <c r="AF59" s="118">
        <f t="shared" si="51"/>
        <v>0</v>
      </c>
      <c r="AG59" s="118">
        <f t="shared" si="58"/>
        <v>0</v>
      </c>
      <c r="AH59" s="118">
        <f t="shared" si="59"/>
        <v>0</v>
      </c>
      <c r="AI59" s="60"/>
      <c r="AJ59" s="34" t="s">
        <v>129</v>
      </c>
      <c r="AK59" s="40">
        <f>SUM(AK100:AK101)</f>
        <v>13939</v>
      </c>
      <c r="AL59" s="40">
        <f aca="true" t="shared" si="82" ref="AL59:AR59">SUM(AL100:AL101)</f>
        <v>12776</v>
      </c>
      <c r="AM59" s="40">
        <f t="shared" si="82"/>
        <v>11902</v>
      </c>
      <c r="AN59" s="40">
        <f t="shared" si="82"/>
        <v>11126</v>
      </c>
      <c r="AO59" s="40">
        <f t="shared" si="82"/>
        <v>10687</v>
      </c>
      <c r="AP59" s="40">
        <f t="shared" si="82"/>
        <v>9785</v>
      </c>
      <c r="AQ59" s="40">
        <f t="shared" si="82"/>
        <v>9379</v>
      </c>
      <c r="AR59" s="41">
        <f t="shared" si="82"/>
        <v>9206</v>
      </c>
      <c r="AS59" s="216">
        <v>8988</v>
      </c>
      <c r="AT59" s="220">
        <v>8837</v>
      </c>
      <c r="AU59" s="220">
        <v>8682</v>
      </c>
      <c r="AV59" s="220">
        <v>8495</v>
      </c>
      <c r="AW59" s="220">
        <v>8314</v>
      </c>
      <c r="AX59" s="361">
        <v>8074</v>
      </c>
      <c r="AY59" s="361">
        <v>7881</v>
      </c>
    </row>
    <row r="60" spans="1:51" s="129" customFormat="1" ht="20.25" customHeight="1">
      <c r="A60" s="119"/>
      <c r="B60" s="120"/>
      <c r="C60" s="114"/>
      <c r="D60" s="114"/>
      <c r="E60" s="114"/>
      <c r="F60" s="114"/>
      <c r="G60" s="123"/>
      <c r="H60" s="115"/>
      <c r="I60" s="116"/>
      <c r="J60" s="116"/>
      <c r="K60" s="116"/>
      <c r="L60" s="116"/>
      <c r="M60" s="321"/>
      <c r="N60" s="321"/>
      <c r="O60" s="116"/>
      <c r="P60" s="116"/>
      <c r="Q60" s="116"/>
      <c r="R60" s="119"/>
      <c r="S60" s="120"/>
      <c r="T60" s="118"/>
      <c r="U60" s="118"/>
      <c r="V60" s="118"/>
      <c r="W60" s="118"/>
      <c r="X60" s="118"/>
      <c r="Y60" s="118"/>
      <c r="Z60" s="118"/>
      <c r="AA60" s="118">
        <f t="shared" si="7"/>
      </c>
      <c r="AB60" s="118">
        <f t="shared" si="8"/>
      </c>
      <c r="AC60" s="118">
        <f t="shared" si="9"/>
      </c>
      <c r="AD60" s="118">
        <f t="shared" si="10"/>
      </c>
      <c r="AE60" s="118">
        <f t="shared" si="11"/>
      </c>
      <c r="AF60" s="118">
        <f t="shared" si="51"/>
      </c>
      <c r="AG60" s="118">
        <f t="shared" si="58"/>
      </c>
      <c r="AH60" s="118">
        <f t="shared" si="59"/>
      </c>
      <c r="AI60" s="54"/>
      <c r="AJ60" s="45"/>
      <c r="AK60" s="37"/>
      <c r="AL60" s="37"/>
      <c r="AM60" s="37"/>
      <c r="AN60" s="37"/>
      <c r="AO60" s="38"/>
      <c r="AP60" s="38"/>
      <c r="AQ60" s="222"/>
      <c r="AR60" s="39"/>
      <c r="AS60" s="44"/>
      <c r="AT60" s="205"/>
      <c r="AU60" s="205"/>
      <c r="AV60" s="205"/>
      <c r="AW60" s="205"/>
      <c r="AX60" s="205"/>
      <c r="AY60" s="205"/>
    </row>
    <row r="61" spans="1:51" s="129" customFormat="1" ht="20.25" customHeight="1">
      <c r="A61" s="404" t="s">
        <v>130</v>
      </c>
      <c r="B61" s="422"/>
      <c r="C61" s="108">
        <f aca="true" t="shared" si="83" ref="C61:L61">SUM(C62:C68)</f>
        <v>8</v>
      </c>
      <c r="D61" s="108">
        <f t="shared" si="83"/>
        <v>8</v>
      </c>
      <c r="E61" s="108">
        <f t="shared" si="83"/>
        <v>7</v>
      </c>
      <c r="F61" s="108">
        <f t="shared" si="83"/>
        <v>9</v>
      </c>
      <c r="G61" s="108">
        <f t="shared" si="83"/>
        <v>10</v>
      </c>
      <c r="H61" s="108">
        <f t="shared" si="83"/>
        <v>12</v>
      </c>
      <c r="I61" s="108">
        <f t="shared" si="83"/>
        <v>14</v>
      </c>
      <c r="J61" s="108">
        <f t="shared" si="83"/>
        <v>14</v>
      </c>
      <c r="K61" s="108">
        <f t="shared" si="83"/>
        <v>20</v>
      </c>
      <c r="L61" s="109">
        <f t="shared" si="83"/>
        <v>20</v>
      </c>
      <c r="M61" s="108">
        <v>20</v>
      </c>
      <c r="N61" s="108">
        <v>20</v>
      </c>
      <c r="O61" s="109">
        <v>20</v>
      </c>
      <c r="P61" s="109">
        <f>SUM(P62:P68)</f>
        <v>16</v>
      </c>
      <c r="Q61" s="109">
        <f>SUM(Q62:Q68)</f>
        <v>16</v>
      </c>
      <c r="R61" s="404" t="s">
        <v>130</v>
      </c>
      <c r="S61" s="422"/>
      <c r="T61" s="118">
        <f aca="true" t="shared" si="84" ref="T61:T68">C61/AK61*100000</f>
        <v>1.9891244620039932</v>
      </c>
      <c r="U61" s="118">
        <f aca="true" t="shared" si="85" ref="U61:U68">D61/AL61*100000</f>
        <v>1.8322275076896297</v>
      </c>
      <c r="V61" s="118">
        <f aca="true" t="shared" si="86" ref="V61:V68">E61/AM61*100000</f>
        <v>1.500060002400096</v>
      </c>
      <c r="W61" s="118">
        <f aca="true" t="shared" si="87" ref="W61:W68">F61/AN61*100000</f>
        <v>1.8359066625052782</v>
      </c>
      <c r="X61" s="118">
        <f aca="true" t="shared" si="88" ref="X61:X68">G61/AO61*100000</f>
        <v>1.9563499205721933</v>
      </c>
      <c r="Y61" s="118">
        <f aca="true" t="shared" si="89" ref="Y61:Y68">H61/AP61*100000</f>
        <v>2.291506340789004</v>
      </c>
      <c r="Z61" s="118">
        <f aca="true" t="shared" si="90" ref="Z61:Z68">I61/AQ61*100000</f>
        <v>2.6339405820632407</v>
      </c>
      <c r="AA61" s="118">
        <f t="shared" si="7"/>
        <v>2.6200791638204497</v>
      </c>
      <c r="AB61" s="118">
        <f t="shared" si="8"/>
        <v>3.7328196973429786</v>
      </c>
      <c r="AC61" s="118">
        <f t="shared" si="9"/>
        <v>3.7220035545133947</v>
      </c>
      <c r="AD61" s="118">
        <f t="shared" si="10"/>
        <v>3.700359674960406</v>
      </c>
      <c r="AE61" s="118">
        <f t="shared" si="11"/>
        <v>3.689962011841088</v>
      </c>
      <c r="AF61" s="118">
        <f t="shared" si="51"/>
        <v>3.7141169872568645</v>
      </c>
      <c r="AG61" s="118">
        <f t="shared" si="58"/>
        <v>3.0125188988490295</v>
      </c>
      <c r="AH61" s="118">
        <f t="shared" si="59"/>
        <v>3.027470510545058</v>
      </c>
      <c r="AI61" s="418" t="s">
        <v>180</v>
      </c>
      <c r="AJ61" s="405"/>
      <c r="AK61" s="40">
        <f aca="true" t="shared" si="91" ref="AK61:AY61">SUM(AK62:AK68)</f>
        <v>402187</v>
      </c>
      <c r="AL61" s="40">
        <f t="shared" si="91"/>
        <v>436627</v>
      </c>
      <c r="AM61" s="40">
        <f t="shared" si="91"/>
        <v>466648</v>
      </c>
      <c r="AN61" s="40">
        <f t="shared" si="91"/>
        <v>490221</v>
      </c>
      <c r="AO61" s="40">
        <f t="shared" si="91"/>
        <v>511156</v>
      </c>
      <c r="AP61" s="40">
        <f t="shared" si="91"/>
        <v>523673</v>
      </c>
      <c r="AQ61" s="40">
        <f t="shared" si="91"/>
        <v>531523</v>
      </c>
      <c r="AR61" s="41">
        <f t="shared" si="91"/>
        <v>534335</v>
      </c>
      <c r="AS61" s="40">
        <f t="shared" si="91"/>
        <v>535788</v>
      </c>
      <c r="AT61" s="41">
        <f t="shared" si="91"/>
        <v>537345</v>
      </c>
      <c r="AU61" s="41">
        <f t="shared" si="91"/>
        <v>540488</v>
      </c>
      <c r="AV61" s="41">
        <f t="shared" si="91"/>
        <v>542011</v>
      </c>
      <c r="AW61" s="41">
        <f t="shared" si="91"/>
        <v>538486</v>
      </c>
      <c r="AX61" s="355">
        <f t="shared" si="91"/>
        <v>531117</v>
      </c>
      <c r="AY61" s="355">
        <f t="shared" si="91"/>
        <v>528494</v>
      </c>
    </row>
    <row r="62" spans="1:51" s="129" customFormat="1" ht="20.25" customHeight="1">
      <c r="A62" s="127"/>
      <c r="B62" s="181" t="s">
        <v>59</v>
      </c>
      <c r="C62" s="108">
        <f>SUM(C108:C112)</f>
        <v>2</v>
      </c>
      <c r="D62" s="108">
        <f aca="true" t="shared" si="92" ref="D62:J62">D108+D109+D110+D111+D112</f>
        <v>2</v>
      </c>
      <c r="E62" s="108">
        <f t="shared" si="92"/>
        <v>1</v>
      </c>
      <c r="F62" s="108">
        <f t="shared" si="92"/>
        <v>2</v>
      </c>
      <c r="G62" s="108">
        <f t="shared" si="92"/>
        <v>2</v>
      </c>
      <c r="H62" s="108">
        <f t="shared" si="92"/>
        <v>3</v>
      </c>
      <c r="I62" s="108">
        <f t="shared" si="92"/>
        <v>5</v>
      </c>
      <c r="J62" s="108">
        <f t="shared" si="92"/>
        <v>5</v>
      </c>
      <c r="K62" s="108">
        <v>9</v>
      </c>
      <c r="L62" s="109">
        <v>9</v>
      </c>
      <c r="M62" s="108">
        <v>9</v>
      </c>
      <c r="N62" s="108">
        <v>9</v>
      </c>
      <c r="O62" s="109">
        <v>9</v>
      </c>
      <c r="P62" s="109">
        <v>7</v>
      </c>
      <c r="Q62" s="109">
        <v>7</v>
      </c>
      <c r="R62" s="127"/>
      <c r="S62" s="181" t="s">
        <v>59</v>
      </c>
      <c r="T62" s="118">
        <f t="shared" si="84"/>
        <v>1.625104616109662</v>
      </c>
      <c r="U62" s="118">
        <f t="shared" si="85"/>
        <v>1.4209490518717451</v>
      </c>
      <c r="V62" s="118">
        <f t="shared" si="86"/>
        <v>0.6629892860931368</v>
      </c>
      <c r="W62" s="118">
        <f t="shared" si="87"/>
        <v>1.2721108771840552</v>
      </c>
      <c r="X62" s="118">
        <f t="shared" si="88"/>
        <v>1.2295056772424646</v>
      </c>
      <c r="Y62" s="118">
        <f t="shared" si="89"/>
        <v>1.8072071420826257</v>
      </c>
      <c r="Z62" s="118">
        <f t="shared" si="90"/>
        <v>2.965071458222143</v>
      </c>
      <c r="AA62" s="118">
        <f t="shared" si="7"/>
        <v>2.948234891770297</v>
      </c>
      <c r="AB62" s="118">
        <f t="shared" si="8"/>
        <v>5.266268380739501</v>
      </c>
      <c r="AC62" s="118">
        <f t="shared" si="9"/>
        <v>5.2479358119139805</v>
      </c>
      <c r="AD62" s="118">
        <f t="shared" si="10"/>
        <v>5.219115881769628</v>
      </c>
      <c r="AE62" s="118">
        <f t="shared" si="11"/>
        <v>5.204508260711167</v>
      </c>
      <c r="AF62" s="118">
        <f t="shared" si="51"/>
        <v>5.2489764495923295</v>
      </c>
      <c r="AG62" s="118">
        <f t="shared" si="58"/>
        <v>4.151223128243143</v>
      </c>
      <c r="AH62" s="118">
        <f t="shared" si="59"/>
        <v>4.176087721705514</v>
      </c>
      <c r="AI62" s="60"/>
      <c r="AJ62" s="34" t="s">
        <v>59</v>
      </c>
      <c r="AK62" s="40">
        <f>SUM(AK108:AK112)</f>
        <v>123069</v>
      </c>
      <c r="AL62" s="40">
        <f aca="true" t="shared" si="93" ref="AL62:AQ62">SUM(AL108:AL112)</f>
        <v>140751</v>
      </c>
      <c r="AM62" s="40">
        <f t="shared" si="93"/>
        <v>150832</v>
      </c>
      <c r="AN62" s="40">
        <f t="shared" si="93"/>
        <v>157219</v>
      </c>
      <c r="AO62" s="40">
        <f t="shared" si="93"/>
        <v>162667</v>
      </c>
      <c r="AP62" s="40">
        <f t="shared" si="93"/>
        <v>166002</v>
      </c>
      <c r="AQ62" s="40">
        <f t="shared" si="93"/>
        <v>168630</v>
      </c>
      <c r="AR62" s="41">
        <f>SUM(AR108:AR112)</f>
        <v>169593</v>
      </c>
      <c r="AS62" s="216">
        <v>170899</v>
      </c>
      <c r="AT62" s="219">
        <v>171496</v>
      </c>
      <c r="AU62" s="219">
        <v>172443</v>
      </c>
      <c r="AV62" s="219">
        <v>172927</v>
      </c>
      <c r="AW62" s="219">
        <v>171462</v>
      </c>
      <c r="AX62" s="361">
        <v>168625</v>
      </c>
      <c r="AY62" s="361">
        <v>167621</v>
      </c>
    </row>
    <row r="63" spans="1:51" s="129" customFormat="1" ht="20.25" customHeight="1">
      <c r="A63" s="127"/>
      <c r="B63" s="181" t="s">
        <v>60</v>
      </c>
      <c r="C63" s="108">
        <f>SUM(C113:C115)</f>
        <v>1</v>
      </c>
      <c r="D63" s="108">
        <f aca="true" t="shared" si="94" ref="D63:J63">D113+D114+D115</f>
        <v>1</v>
      </c>
      <c r="E63" s="108">
        <f t="shared" si="94"/>
        <v>1</v>
      </c>
      <c r="F63" s="108">
        <f t="shared" si="94"/>
        <v>1</v>
      </c>
      <c r="G63" s="108">
        <f t="shared" si="94"/>
        <v>1</v>
      </c>
      <c r="H63" s="108">
        <f t="shared" si="94"/>
        <v>2</v>
      </c>
      <c r="I63" s="108">
        <f t="shared" si="94"/>
        <v>2</v>
      </c>
      <c r="J63" s="108">
        <f t="shared" si="94"/>
        <v>2</v>
      </c>
      <c r="K63" s="108">
        <v>4</v>
      </c>
      <c r="L63" s="109">
        <v>4</v>
      </c>
      <c r="M63" s="108">
        <v>4</v>
      </c>
      <c r="N63" s="108">
        <v>4</v>
      </c>
      <c r="O63" s="109">
        <v>4</v>
      </c>
      <c r="P63" s="109">
        <v>2</v>
      </c>
      <c r="Q63" s="109">
        <v>2</v>
      </c>
      <c r="R63" s="127"/>
      <c r="S63" s="181" t="s">
        <v>60</v>
      </c>
      <c r="T63" s="118">
        <f t="shared" si="84"/>
        <v>1.109139307897072</v>
      </c>
      <c r="U63" s="118">
        <f t="shared" si="85"/>
        <v>1.059344477637238</v>
      </c>
      <c r="V63" s="118">
        <f t="shared" si="86"/>
        <v>1.0002600676175806</v>
      </c>
      <c r="W63" s="118">
        <f t="shared" si="87"/>
        <v>0.9521089212605923</v>
      </c>
      <c r="X63" s="118">
        <f t="shared" si="88"/>
        <v>0.9092727636436377</v>
      </c>
      <c r="Y63" s="118">
        <f t="shared" si="89"/>
        <v>1.7493527394863901</v>
      </c>
      <c r="Z63" s="118">
        <f t="shared" si="90"/>
        <v>1.7216148747525177</v>
      </c>
      <c r="AA63" s="118">
        <f t="shared" si="7"/>
        <v>1.7092702270765499</v>
      </c>
      <c r="AB63" s="118">
        <f t="shared" si="8"/>
        <v>3.393943507810312</v>
      </c>
      <c r="AC63" s="118">
        <f t="shared" si="9"/>
        <v>3.379919895898467</v>
      </c>
      <c r="AD63" s="118">
        <f t="shared" si="10"/>
        <v>3.3686479931279583</v>
      </c>
      <c r="AE63" s="118">
        <f t="shared" si="11"/>
        <v>3.3664649593078546</v>
      </c>
      <c r="AF63" s="118">
        <f t="shared" si="51"/>
        <v>3.3816343438783965</v>
      </c>
      <c r="AG63" s="118">
        <f t="shared" si="58"/>
        <v>1.7187593994654657</v>
      </c>
      <c r="AH63" s="118">
        <f t="shared" si="59"/>
        <v>1.7270113205592061</v>
      </c>
      <c r="AI63" s="60"/>
      <c r="AJ63" s="34" t="s">
        <v>60</v>
      </c>
      <c r="AK63" s="40">
        <f>SUM(AK113:AK115)</f>
        <v>90160</v>
      </c>
      <c r="AL63" s="40">
        <f aca="true" t="shared" si="95" ref="AL63:AQ63">SUM(AL113:AL115)</f>
        <v>94398</v>
      </c>
      <c r="AM63" s="40">
        <f t="shared" si="95"/>
        <v>99974</v>
      </c>
      <c r="AN63" s="40">
        <f t="shared" si="95"/>
        <v>105030</v>
      </c>
      <c r="AO63" s="40">
        <f t="shared" si="95"/>
        <v>109978</v>
      </c>
      <c r="AP63" s="40">
        <f t="shared" si="95"/>
        <v>114328</v>
      </c>
      <c r="AQ63" s="40">
        <f t="shared" si="95"/>
        <v>116170</v>
      </c>
      <c r="AR63" s="41">
        <f>SUM(AR113:AR115)</f>
        <v>117009</v>
      </c>
      <c r="AS63" s="216">
        <v>117857</v>
      </c>
      <c r="AT63" s="219">
        <v>118346</v>
      </c>
      <c r="AU63" s="219">
        <v>118742</v>
      </c>
      <c r="AV63" s="219">
        <v>118819</v>
      </c>
      <c r="AW63" s="219">
        <v>118286</v>
      </c>
      <c r="AX63" s="361">
        <v>116363</v>
      </c>
      <c r="AY63" s="361">
        <v>115807</v>
      </c>
    </row>
    <row r="64" spans="1:51" s="129" customFormat="1" ht="20.25" customHeight="1">
      <c r="A64" s="127"/>
      <c r="B64" s="181" t="s">
        <v>61</v>
      </c>
      <c r="C64" s="108">
        <f>SUM(C116:C117)</f>
        <v>1</v>
      </c>
      <c r="D64" s="108">
        <f aca="true" t="shared" si="96" ref="D64:J64">D116+D117</f>
        <v>1</v>
      </c>
      <c r="E64" s="108">
        <f t="shared" si="96"/>
        <v>1</v>
      </c>
      <c r="F64" s="108">
        <f t="shared" si="96"/>
        <v>1</v>
      </c>
      <c r="G64" s="108">
        <f t="shared" si="96"/>
        <v>2</v>
      </c>
      <c r="H64" s="108">
        <f t="shared" si="96"/>
        <v>2</v>
      </c>
      <c r="I64" s="108">
        <f t="shared" si="96"/>
        <v>2</v>
      </c>
      <c r="J64" s="108">
        <f t="shared" si="96"/>
        <v>2</v>
      </c>
      <c r="K64" s="108">
        <v>2</v>
      </c>
      <c r="L64" s="109">
        <v>2</v>
      </c>
      <c r="M64" s="108">
        <v>2</v>
      </c>
      <c r="N64" s="108">
        <v>2</v>
      </c>
      <c r="O64" s="109">
        <v>2</v>
      </c>
      <c r="P64" s="109">
        <v>2</v>
      </c>
      <c r="Q64" s="109">
        <v>2</v>
      </c>
      <c r="R64" s="127"/>
      <c r="S64" s="181" t="s">
        <v>61</v>
      </c>
      <c r="T64" s="118">
        <f t="shared" si="84"/>
        <v>1.9010322605174608</v>
      </c>
      <c r="U64" s="118">
        <f t="shared" si="85"/>
        <v>1.7264001104896072</v>
      </c>
      <c r="V64" s="118">
        <f t="shared" si="86"/>
        <v>1.5947691571645004</v>
      </c>
      <c r="W64" s="118">
        <f t="shared" si="87"/>
        <v>1.4499898500710495</v>
      </c>
      <c r="X64" s="118">
        <f t="shared" si="88"/>
        <v>2.6728677197765482</v>
      </c>
      <c r="Y64" s="118">
        <f t="shared" si="89"/>
        <v>2.540263171264543</v>
      </c>
      <c r="Z64" s="118">
        <f t="shared" si="90"/>
        <v>2.4601759025770344</v>
      </c>
      <c r="AA64" s="118">
        <f t="shared" si="7"/>
        <v>2.433889477078846</v>
      </c>
      <c r="AB64" s="118">
        <f t="shared" si="8"/>
        <v>2.409899868660457</v>
      </c>
      <c r="AC64" s="118">
        <f t="shared" si="9"/>
        <v>2.393002859638417</v>
      </c>
      <c r="AD64" s="118">
        <f t="shared" si="10"/>
        <v>2.355213264561106</v>
      </c>
      <c r="AE64" s="118">
        <f t="shared" si="11"/>
        <v>2.3343487750504806</v>
      </c>
      <c r="AF64" s="118">
        <f t="shared" si="51"/>
        <v>2.3265011748830933</v>
      </c>
      <c r="AG64" s="118">
        <f t="shared" si="58"/>
        <v>2.357211889776772</v>
      </c>
      <c r="AH64" s="118">
        <f t="shared" si="59"/>
        <v>2.3520003763200603</v>
      </c>
      <c r="AI64" s="60"/>
      <c r="AJ64" s="34" t="s">
        <v>61</v>
      </c>
      <c r="AK64" s="40">
        <f>SUM(AK116:AK117)</f>
        <v>52603</v>
      </c>
      <c r="AL64" s="40">
        <f aca="true" t="shared" si="97" ref="AL64:AQ64">SUM(AL116:AL117)</f>
        <v>57924</v>
      </c>
      <c r="AM64" s="40">
        <f t="shared" si="97"/>
        <v>62705</v>
      </c>
      <c r="AN64" s="40">
        <f t="shared" si="97"/>
        <v>68966</v>
      </c>
      <c r="AO64" s="40">
        <f t="shared" si="97"/>
        <v>74826</v>
      </c>
      <c r="AP64" s="40">
        <f t="shared" si="97"/>
        <v>78732</v>
      </c>
      <c r="AQ64" s="40">
        <f t="shared" si="97"/>
        <v>81295</v>
      </c>
      <c r="AR64" s="41">
        <f>SUM(AR116:AR117)</f>
        <v>82173</v>
      </c>
      <c r="AS64" s="216">
        <v>82991</v>
      </c>
      <c r="AT64" s="219">
        <v>83577</v>
      </c>
      <c r="AU64" s="219">
        <v>84918</v>
      </c>
      <c r="AV64" s="219">
        <v>85677</v>
      </c>
      <c r="AW64" s="219">
        <v>85966</v>
      </c>
      <c r="AX64" s="361">
        <v>84846</v>
      </c>
      <c r="AY64" s="361">
        <v>85034</v>
      </c>
    </row>
    <row r="65" spans="1:51" s="129" customFormat="1" ht="20.25" customHeight="1">
      <c r="A65" s="127"/>
      <c r="B65" s="181" t="s">
        <v>108</v>
      </c>
      <c r="C65" s="108">
        <f aca="true" t="shared" si="98" ref="C65:I65">SUM(C104:C105)</f>
        <v>1</v>
      </c>
      <c r="D65" s="108">
        <f t="shared" si="98"/>
        <v>1</v>
      </c>
      <c r="E65" s="108">
        <f t="shared" si="98"/>
        <v>1</v>
      </c>
      <c r="F65" s="108">
        <f t="shared" si="98"/>
        <v>1</v>
      </c>
      <c r="G65" s="108">
        <f t="shared" si="98"/>
        <v>1</v>
      </c>
      <c r="H65" s="108">
        <f t="shared" si="98"/>
        <v>1</v>
      </c>
      <c r="I65" s="108">
        <f t="shared" si="98"/>
        <v>1</v>
      </c>
      <c r="J65" s="128">
        <v>1</v>
      </c>
      <c r="K65" s="128">
        <v>1</v>
      </c>
      <c r="L65" s="128">
        <v>1</v>
      </c>
      <c r="M65" s="324">
        <v>1</v>
      </c>
      <c r="N65" s="324">
        <v>1</v>
      </c>
      <c r="O65" s="128">
        <v>1</v>
      </c>
      <c r="P65" s="128">
        <v>1</v>
      </c>
      <c r="Q65" s="128">
        <v>1</v>
      </c>
      <c r="R65" s="127"/>
      <c r="S65" s="181" t="s">
        <v>108</v>
      </c>
      <c r="T65" s="118">
        <f t="shared" si="84"/>
        <v>3.4095945992021552</v>
      </c>
      <c r="U65" s="118">
        <f t="shared" si="85"/>
        <v>3.249496328069149</v>
      </c>
      <c r="V65" s="118">
        <f t="shared" si="86"/>
        <v>2.9869470414289556</v>
      </c>
      <c r="W65" s="118">
        <f t="shared" si="87"/>
        <v>2.9208166603382306</v>
      </c>
      <c r="X65" s="118">
        <f t="shared" si="88"/>
        <v>2.8315777551251555</v>
      </c>
      <c r="Y65" s="118">
        <f t="shared" si="89"/>
        <v>2.7732327574253306</v>
      </c>
      <c r="Z65" s="118">
        <f t="shared" si="90"/>
        <v>2.75148580233326</v>
      </c>
      <c r="AA65" s="118">
        <f t="shared" si="7"/>
        <v>2.7549727257700147</v>
      </c>
      <c r="AB65" s="118">
        <f t="shared" si="8"/>
        <v>2.835110002268088</v>
      </c>
      <c r="AC65" s="118">
        <f t="shared" si="9"/>
        <v>2.855266539131428</v>
      </c>
      <c r="AD65" s="118">
        <f t="shared" si="10"/>
        <v>2.8547774700962063</v>
      </c>
      <c r="AE65" s="118">
        <f t="shared" si="11"/>
        <v>2.856653145175113</v>
      </c>
      <c r="AF65" s="118">
        <f t="shared" si="51"/>
        <v>2.873232961728537</v>
      </c>
      <c r="AG65" s="118">
        <f t="shared" si="58"/>
        <v>2.881844380403458</v>
      </c>
      <c r="AH65" s="118">
        <f t="shared" si="59"/>
        <v>2.9187706138174603</v>
      </c>
      <c r="AI65" s="60"/>
      <c r="AJ65" s="34" t="s">
        <v>108</v>
      </c>
      <c r="AK65" s="40">
        <f>SUM(AK104:AK105)</f>
        <v>29329</v>
      </c>
      <c r="AL65" s="40">
        <f aca="true" t="shared" si="99" ref="AL65:AQ65">SUM(AL104:AL105)</f>
        <v>30774</v>
      </c>
      <c r="AM65" s="40">
        <f t="shared" si="99"/>
        <v>33479</v>
      </c>
      <c r="AN65" s="40">
        <f t="shared" si="99"/>
        <v>34237</v>
      </c>
      <c r="AO65" s="40">
        <f t="shared" si="99"/>
        <v>35316</v>
      </c>
      <c r="AP65" s="40">
        <f t="shared" si="99"/>
        <v>36059</v>
      </c>
      <c r="AQ65" s="40">
        <f t="shared" si="99"/>
        <v>36344</v>
      </c>
      <c r="AR65" s="210">
        <v>36298</v>
      </c>
      <c r="AS65" s="216">
        <v>35272</v>
      </c>
      <c r="AT65" s="219">
        <v>35023</v>
      </c>
      <c r="AU65" s="219">
        <v>35029</v>
      </c>
      <c r="AV65" s="219">
        <v>35006</v>
      </c>
      <c r="AW65" s="219">
        <v>34804</v>
      </c>
      <c r="AX65" s="361">
        <v>34700</v>
      </c>
      <c r="AY65" s="361">
        <v>34261</v>
      </c>
    </row>
    <row r="66" spans="1:51" s="129" customFormat="1" ht="20.25" customHeight="1">
      <c r="A66" s="127"/>
      <c r="B66" s="182" t="s">
        <v>131</v>
      </c>
      <c r="C66" s="108">
        <f aca="true" t="shared" si="100" ref="C66:J66">C106+C107</f>
        <v>1</v>
      </c>
      <c r="D66" s="108">
        <f t="shared" si="100"/>
        <v>1</v>
      </c>
      <c r="E66" s="108">
        <f t="shared" si="100"/>
        <v>1</v>
      </c>
      <c r="F66" s="108">
        <f t="shared" si="100"/>
        <v>1</v>
      </c>
      <c r="G66" s="108">
        <f t="shared" si="100"/>
        <v>1</v>
      </c>
      <c r="H66" s="108">
        <f t="shared" si="100"/>
        <v>1</v>
      </c>
      <c r="I66" s="108">
        <f t="shared" si="100"/>
        <v>1</v>
      </c>
      <c r="J66" s="108">
        <f t="shared" si="100"/>
        <v>1</v>
      </c>
      <c r="K66" s="108">
        <v>1</v>
      </c>
      <c r="L66" s="109">
        <v>1</v>
      </c>
      <c r="M66" s="108">
        <v>1</v>
      </c>
      <c r="N66" s="108">
        <v>1</v>
      </c>
      <c r="O66" s="109">
        <v>1</v>
      </c>
      <c r="P66" s="109">
        <v>1</v>
      </c>
      <c r="Q66" s="109">
        <v>1</v>
      </c>
      <c r="R66" s="127"/>
      <c r="S66" s="181" t="s">
        <v>64</v>
      </c>
      <c r="T66" s="118">
        <f t="shared" si="84"/>
        <v>2.7511830086937383</v>
      </c>
      <c r="U66" s="118">
        <f t="shared" si="85"/>
        <v>2.6259814605708884</v>
      </c>
      <c r="V66" s="118">
        <f t="shared" si="86"/>
        <v>2.45200205968173</v>
      </c>
      <c r="W66" s="118">
        <f t="shared" si="87"/>
        <v>2.2850875188519724</v>
      </c>
      <c r="X66" s="118">
        <f t="shared" si="88"/>
        <v>2.158242327448526</v>
      </c>
      <c r="Y66" s="118">
        <f t="shared" si="89"/>
        <v>2.1260311250956714</v>
      </c>
      <c r="Z66" s="118">
        <f t="shared" si="90"/>
        <v>2.0926193316173856</v>
      </c>
      <c r="AA66" s="118">
        <f aca="true" t="shared" si="101" ref="AA66:AA131">IF(AR66="","",(J66/AR66*100000))</f>
        <v>2.0962163295252068</v>
      </c>
      <c r="AB66" s="118">
        <f aca="true" t="shared" si="102" ref="AB66:AB131">IF(AS66="","",(K66/AS66*100000))</f>
        <v>2.1051745189676225</v>
      </c>
      <c r="AC66" s="118">
        <f aca="true" t="shared" si="103" ref="AC66:AC131">IF(AT66="","",(L66/AT66*100000))</f>
        <v>2.097095522701059</v>
      </c>
      <c r="AD66" s="118">
        <f t="shared" si="10"/>
        <v>2.095777009326208</v>
      </c>
      <c r="AE66" s="118">
        <f t="shared" si="11"/>
        <v>2.088598341652917</v>
      </c>
      <c r="AF66" s="118">
        <f t="shared" si="51"/>
        <v>2.1086814414946335</v>
      </c>
      <c r="AG66" s="118">
        <f t="shared" si="58"/>
        <v>2.12580514870007</v>
      </c>
      <c r="AH66" s="118">
        <f t="shared" si="59"/>
        <v>2.1357025393503193</v>
      </c>
      <c r="AI66" s="60"/>
      <c r="AJ66" s="34" t="s">
        <v>179</v>
      </c>
      <c r="AK66" s="40">
        <f>SUM(AK106:AK107)</f>
        <v>36348</v>
      </c>
      <c r="AL66" s="40">
        <f aca="true" t="shared" si="104" ref="AL66:AR66">SUM(AL106:AL107)</f>
        <v>38081</v>
      </c>
      <c r="AM66" s="40">
        <f t="shared" si="104"/>
        <v>40783</v>
      </c>
      <c r="AN66" s="40">
        <f t="shared" si="104"/>
        <v>43762</v>
      </c>
      <c r="AO66" s="40">
        <f t="shared" si="104"/>
        <v>46334</v>
      </c>
      <c r="AP66" s="40">
        <f t="shared" si="104"/>
        <v>47036</v>
      </c>
      <c r="AQ66" s="40">
        <f t="shared" si="104"/>
        <v>47787</v>
      </c>
      <c r="AR66" s="41">
        <f t="shared" si="104"/>
        <v>47705</v>
      </c>
      <c r="AS66" s="216">
        <v>47502</v>
      </c>
      <c r="AT66" s="219">
        <v>47685</v>
      </c>
      <c r="AU66" s="219">
        <v>47715</v>
      </c>
      <c r="AV66" s="219">
        <v>47879</v>
      </c>
      <c r="AW66" s="219">
        <v>47423</v>
      </c>
      <c r="AX66" s="361">
        <v>47041</v>
      </c>
      <c r="AY66" s="361">
        <v>46823</v>
      </c>
    </row>
    <row r="67" spans="1:51" s="129" customFormat="1" ht="20.25" customHeight="1">
      <c r="A67" s="127"/>
      <c r="B67" s="181" t="s">
        <v>66</v>
      </c>
      <c r="C67" s="108">
        <v>1</v>
      </c>
      <c r="D67" s="108">
        <v>1</v>
      </c>
      <c r="E67" s="108">
        <v>1</v>
      </c>
      <c r="F67" s="108">
        <v>1</v>
      </c>
      <c r="G67" s="109">
        <v>1</v>
      </c>
      <c r="H67" s="115">
        <v>1</v>
      </c>
      <c r="I67" s="128">
        <v>1</v>
      </c>
      <c r="J67" s="128">
        <v>1</v>
      </c>
      <c r="K67" s="128">
        <v>1</v>
      </c>
      <c r="L67" s="128">
        <v>1</v>
      </c>
      <c r="M67" s="324">
        <v>1</v>
      </c>
      <c r="N67" s="324">
        <v>1</v>
      </c>
      <c r="O67" s="128">
        <v>1</v>
      </c>
      <c r="P67" s="128">
        <v>1</v>
      </c>
      <c r="Q67" s="128">
        <v>1</v>
      </c>
      <c r="R67" s="127"/>
      <c r="S67" s="181" t="s">
        <v>66</v>
      </c>
      <c r="T67" s="118">
        <f t="shared" si="84"/>
        <v>4.835823782581363</v>
      </c>
      <c r="U67" s="118">
        <f t="shared" si="85"/>
        <v>4.890693011199687</v>
      </c>
      <c r="V67" s="118">
        <f t="shared" si="86"/>
        <v>4.839568310506703</v>
      </c>
      <c r="W67" s="118">
        <f t="shared" si="87"/>
        <v>4.743607988235852</v>
      </c>
      <c r="X67" s="118">
        <f t="shared" si="88"/>
        <v>4.690211528539937</v>
      </c>
      <c r="Y67" s="118">
        <f t="shared" si="89"/>
        <v>4.833486393735802</v>
      </c>
      <c r="Z67" s="118">
        <f t="shared" si="90"/>
        <v>4.875670404680643</v>
      </c>
      <c r="AA67" s="118">
        <f t="shared" si="101"/>
        <v>4.8911714355588165</v>
      </c>
      <c r="AB67" s="118">
        <f t="shared" si="102"/>
        <v>4.93266906723228</v>
      </c>
      <c r="AC67" s="118">
        <f t="shared" si="103"/>
        <v>4.929508035098097</v>
      </c>
      <c r="AD67" s="118">
        <f t="shared" si="10"/>
        <v>4.963764519011217</v>
      </c>
      <c r="AE67" s="118">
        <f t="shared" si="11"/>
        <v>5.041847332862761</v>
      </c>
      <c r="AF67" s="118">
        <f t="shared" si="51"/>
        <v>5.077173030056864</v>
      </c>
      <c r="AG67" s="118">
        <f t="shared" si="58"/>
        <v>5.145356315924878</v>
      </c>
      <c r="AH67" s="118">
        <f t="shared" si="59"/>
        <v>5.198045534878886</v>
      </c>
      <c r="AI67" s="60"/>
      <c r="AJ67" s="34" t="s">
        <v>66</v>
      </c>
      <c r="AK67" s="40">
        <v>20679</v>
      </c>
      <c r="AL67" s="40">
        <v>20447</v>
      </c>
      <c r="AM67" s="40">
        <v>20663</v>
      </c>
      <c r="AN67" s="40">
        <v>21081</v>
      </c>
      <c r="AO67" s="41">
        <v>21321</v>
      </c>
      <c r="AP67" s="42">
        <v>20689</v>
      </c>
      <c r="AQ67" s="221">
        <v>20510</v>
      </c>
      <c r="AR67" s="210">
        <v>20445</v>
      </c>
      <c r="AS67" s="216">
        <v>20273</v>
      </c>
      <c r="AT67" s="220">
        <v>20286</v>
      </c>
      <c r="AU67" s="220">
        <v>20146</v>
      </c>
      <c r="AV67" s="220">
        <v>19834</v>
      </c>
      <c r="AW67" s="220">
        <v>19696</v>
      </c>
      <c r="AX67" s="361">
        <v>19435</v>
      </c>
      <c r="AY67" s="361">
        <v>19238</v>
      </c>
    </row>
    <row r="68" spans="1:51" s="129" customFormat="1" ht="20.25" customHeight="1">
      <c r="A68" s="127"/>
      <c r="B68" s="181" t="s">
        <v>80</v>
      </c>
      <c r="C68" s="108">
        <v>1</v>
      </c>
      <c r="D68" s="108">
        <v>1</v>
      </c>
      <c r="E68" s="108">
        <v>1</v>
      </c>
      <c r="F68" s="108">
        <v>2</v>
      </c>
      <c r="G68" s="109">
        <v>2</v>
      </c>
      <c r="H68" s="115">
        <v>2</v>
      </c>
      <c r="I68" s="128">
        <v>2</v>
      </c>
      <c r="J68" s="128">
        <v>2</v>
      </c>
      <c r="K68" s="128">
        <v>2</v>
      </c>
      <c r="L68" s="128">
        <v>2</v>
      </c>
      <c r="M68" s="324">
        <v>2</v>
      </c>
      <c r="N68" s="324">
        <v>2</v>
      </c>
      <c r="O68" s="128">
        <v>2</v>
      </c>
      <c r="P68" s="128">
        <v>2</v>
      </c>
      <c r="Q68" s="128">
        <v>2</v>
      </c>
      <c r="R68" s="127"/>
      <c r="S68" s="181" t="s">
        <v>80</v>
      </c>
      <c r="T68" s="118">
        <f t="shared" si="84"/>
        <v>2.0000400008000163</v>
      </c>
      <c r="U68" s="118">
        <f t="shared" si="85"/>
        <v>1.8432500184325002</v>
      </c>
      <c r="V68" s="118">
        <f t="shared" si="86"/>
        <v>1.7178588607160037</v>
      </c>
      <c r="W68" s="118">
        <f t="shared" si="87"/>
        <v>3.3374495210759934</v>
      </c>
      <c r="X68" s="118">
        <f t="shared" si="88"/>
        <v>3.294133148861877</v>
      </c>
      <c r="Y68" s="118">
        <f t="shared" si="89"/>
        <v>3.2880135466158116</v>
      </c>
      <c r="Z68" s="118">
        <f t="shared" si="90"/>
        <v>3.2901771760409297</v>
      </c>
      <c r="AA68" s="118">
        <f t="shared" si="101"/>
        <v>3.272679670113889</v>
      </c>
      <c r="AB68" s="118">
        <f t="shared" si="102"/>
        <v>3.279011050267239</v>
      </c>
      <c r="AC68" s="118">
        <f t="shared" si="103"/>
        <v>3.282347534957001</v>
      </c>
      <c r="AD68" s="118">
        <f t="shared" si="10"/>
        <v>3.2522969347101394</v>
      </c>
      <c r="AE68" s="118">
        <f t="shared" si="11"/>
        <v>3.232636700124457</v>
      </c>
      <c r="AF68" s="118">
        <f t="shared" si="51"/>
        <v>3.286824762937764</v>
      </c>
      <c r="AG68" s="118">
        <f t="shared" si="58"/>
        <v>3.327399470943484</v>
      </c>
      <c r="AH68" s="118">
        <f t="shared" si="59"/>
        <v>3.349522693016245</v>
      </c>
      <c r="AI68" s="60"/>
      <c r="AJ68" s="34" t="s">
        <v>80</v>
      </c>
      <c r="AK68" s="40">
        <f>AK142+AK143</f>
        <v>49999</v>
      </c>
      <c r="AL68" s="40">
        <f aca="true" t="shared" si="105" ref="AL68:AY68">AL142+AL143</f>
        <v>54252</v>
      </c>
      <c r="AM68" s="40">
        <f t="shared" si="105"/>
        <v>58212</v>
      </c>
      <c r="AN68" s="40">
        <f t="shared" si="105"/>
        <v>59926</v>
      </c>
      <c r="AO68" s="40">
        <f t="shared" si="105"/>
        <v>60714</v>
      </c>
      <c r="AP68" s="40">
        <f t="shared" si="105"/>
        <v>60827</v>
      </c>
      <c r="AQ68" s="40">
        <f t="shared" si="105"/>
        <v>60787</v>
      </c>
      <c r="AR68" s="40">
        <f t="shared" si="105"/>
        <v>61112</v>
      </c>
      <c r="AS68" s="40">
        <f t="shared" si="105"/>
        <v>60994</v>
      </c>
      <c r="AT68" s="40">
        <f t="shared" si="105"/>
        <v>60932</v>
      </c>
      <c r="AU68" s="40">
        <f t="shared" si="105"/>
        <v>61495</v>
      </c>
      <c r="AV68" s="40">
        <f t="shared" si="105"/>
        <v>61869</v>
      </c>
      <c r="AW68" s="40">
        <f t="shared" si="105"/>
        <v>60849</v>
      </c>
      <c r="AX68" s="40">
        <f t="shared" si="105"/>
        <v>60107</v>
      </c>
      <c r="AY68" s="41">
        <f t="shared" si="105"/>
        <v>59710</v>
      </c>
    </row>
    <row r="69" spans="1:51" s="129" customFormat="1" ht="20.25" customHeight="1">
      <c r="A69" s="121"/>
      <c r="B69" s="120"/>
      <c r="C69" s="114"/>
      <c r="D69" s="114"/>
      <c r="E69" s="114"/>
      <c r="F69" s="114"/>
      <c r="G69" s="109"/>
      <c r="H69" s="115"/>
      <c r="I69" s="116"/>
      <c r="J69" s="116"/>
      <c r="K69" s="116"/>
      <c r="L69" s="116"/>
      <c r="M69" s="321"/>
      <c r="N69" s="321"/>
      <c r="O69" s="116"/>
      <c r="P69" s="116"/>
      <c r="Q69" s="116"/>
      <c r="R69" s="121"/>
      <c r="S69" s="120"/>
      <c r="T69" s="118"/>
      <c r="U69" s="118"/>
      <c r="V69" s="118"/>
      <c r="W69" s="118"/>
      <c r="X69" s="118"/>
      <c r="Y69" s="118"/>
      <c r="Z69" s="118"/>
      <c r="AA69" s="118">
        <f t="shared" si="101"/>
      </c>
      <c r="AB69" s="118">
        <f t="shared" si="102"/>
      </c>
      <c r="AC69" s="118">
        <f t="shared" si="103"/>
      </c>
      <c r="AD69" s="118">
        <f t="shared" si="10"/>
      </c>
      <c r="AE69" s="118">
        <f t="shared" si="11"/>
      </c>
      <c r="AF69" s="118">
        <f t="shared" si="51"/>
      </c>
      <c r="AG69" s="118">
        <f aca="true" t="shared" si="106" ref="AG69:AG78">IF(AX69="","",(P69/AX69*100000))</f>
      </c>
      <c r="AH69" s="118">
        <f aca="true" t="shared" si="107" ref="AH69:AH78">IF(AY69="","",(Q69/AY69*100000))</f>
      </c>
      <c r="AI69" s="336"/>
      <c r="AJ69" s="68"/>
      <c r="AK69" s="37"/>
      <c r="AL69" s="37"/>
      <c r="AM69" s="37"/>
      <c r="AN69" s="37"/>
      <c r="AO69" s="38"/>
      <c r="AP69" s="38"/>
      <c r="AQ69" s="222"/>
      <c r="AR69" s="39"/>
      <c r="AS69" s="44"/>
      <c r="AT69" s="205"/>
      <c r="AU69" s="205"/>
      <c r="AV69" s="205"/>
      <c r="AW69" s="205"/>
      <c r="AX69" s="205"/>
      <c r="AY69" s="205"/>
    </row>
    <row r="70" spans="1:51" s="129" customFormat="1" ht="20.25" customHeight="1">
      <c r="A70" s="403" t="s">
        <v>77</v>
      </c>
      <c r="B70" s="422"/>
      <c r="C70" s="108">
        <f>SUM(C71)</f>
        <v>17</v>
      </c>
      <c r="D70" s="108">
        <f aca="true" t="shared" si="108" ref="D70:L70">SUM(D71)</f>
        <v>19</v>
      </c>
      <c r="E70" s="108">
        <f t="shared" si="108"/>
        <v>25</v>
      </c>
      <c r="F70" s="108">
        <f t="shared" si="108"/>
        <v>31</v>
      </c>
      <c r="G70" s="108">
        <f t="shared" si="108"/>
        <v>32</v>
      </c>
      <c r="H70" s="108">
        <f t="shared" si="108"/>
        <v>31</v>
      </c>
      <c r="I70" s="108">
        <f t="shared" si="108"/>
        <v>30</v>
      </c>
      <c r="J70" s="108">
        <f t="shared" si="108"/>
        <v>30</v>
      </c>
      <c r="K70" s="108">
        <f t="shared" si="108"/>
        <v>38</v>
      </c>
      <c r="L70" s="109">
        <f t="shared" si="108"/>
        <v>38</v>
      </c>
      <c r="M70" s="108">
        <v>38</v>
      </c>
      <c r="N70" s="108">
        <v>38</v>
      </c>
      <c r="O70" s="109">
        <v>38</v>
      </c>
      <c r="P70" s="109">
        <f>SUM(P71)</f>
        <v>31</v>
      </c>
      <c r="Q70" s="109">
        <f>SUM(Q71)</f>
        <v>31</v>
      </c>
      <c r="R70" s="403" t="s">
        <v>77</v>
      </c>
      <c r="S70" s="422"/>
      <c r="T70" s="118">
        <f aca="true" t="shared" si="109" ref="T70:Z71">C70/AK70*100000</f>
        <v>2.528779744771748</v>
      </c>
      <c r="U70" s="118">
        <f t="shared" si="109"/>
        <v>2.71823881015534</v>
      </c>
      <c r="V70" s="118">
        <f t="shared" si="109"/>
        <v>3.4326513799258547</v>
      </c>
      <c r="W70" s="118">
        <f t="shared" si="109"/>
        <v>4.125033765397354</v>
      </c>
      <c r="X70" s="118">
        <f t="shared" si="109"/>
        <v>4.173013124126276</v>
      </c>
      <c r="Y70" s="118">
        <f t="shared" si="109"/>
        <v>3.942485495468685</v>
      </c>
      <c r="Z70" s="118">
        <f t="shared" si="109"/>
        <v>3.755153948794721</v>
      </c>
      <c r="AA70" s="118">
        <f t="shared" si="101"/>
        <v>3.736571695469407</v>
      </c>
      <c r="AB70" s="118">
        <f t="shared" si="102"/>
        <v>4.726180052535223</v>
      </c>
      <c r="AC70" s="118">
        <f t="shared" si="103"/>
        <v>4.708372105125559</v>
      </c>
      <c r="AD70" s="118">
        <f>IF(AU70="","",(M70/AU70*100000))</f>
        <v>4.687619503457736</v>
      </c>
      <c r="AE70" s="118">
        <f>IF(AV70="","",(N70/AV70*100000))</f>
        <v>4.672989138989454</v>
      </c>
      <c r="AF70" s="118">
        <f t="shared" si="51"/>
        <v>4.683280810749855</v>
      </c>
      <c r="AG70" s="118">
        <f t="shared" si="106"/>
        <v>3.8708098483391726</v>
      </c>
      <c r="AH70" s="118">
        <f t="shared" si="107"/>
        <v>3.8798498122653315</v>
      </c>
      <c r="AI70" s="418" t="s">
        <v>77</v>
      </c>
      <c r="AJ70" s="405"/>
      <c r="AK70" s="40">
        <f>AK71</f>
        <v>672261</v>
      </c>
      <c r="AL70" s="40">
        <f aca="true" t="shared" si="110" ref="AL70:AX70">AL71</f>
        <v>698982</v>
      </c>
      <c r="AM70" s="40">
        <f t="shared" si="110"/>
        <v>728300</v>
      </c>
      <c r="AN70" s="40">
        <f t="shared" si="110"/>
        <v>751509</v>
      </c>
      <c r="AO70" s="40">
        <f t="shared" si="110"/>
        <v>766832</v>
      </c>
      <c r="AP70" s="40">
        <f t="shared" si="110"/>
        <v>786306</v>
      </c>
      <c r="AQ70" s="40">
        <f t="shared" si="110"/>
        <v>798902</v>
      </c>
      <c r="AR70" s="41">
        <f t="shared" si="110"/>
        <v>802875</v>
      </c>
      <c r="AS70" s="40">
        <f t="shared" si="110"/>
        <v>804032</v>
      </c>
      <c r="AT70" s="41">
        <f t="shared" si="110"/>
        <v>807073</v>
      </c>
      <c r="AU70" s="41">
        <f t="shared" si="110"/>
        <v>810646</v>
      </c>
      <c r="AV70" s="41">
        <f t="shared" si="110"/>
        <v>813184</v>
      </c>
      <c r="AW70" s="41">
        <f t="shared" si="110"/>
        <v>811397</v>
      </c>
      <c r="AX70" s="355">
        <f t="shared" si="110"/>
        <v>800866</v>
      </c>
      <c r="AY70" s="355">
        <f>AY71</f>
        <v>799000</v>
      </c>
    </row>
    <row r="71" spans="1:51" s="129" customFormat="1" ht="20.25" customHeight="1">
      <c r="A71" s="127"/>
      <c r="B71" s="181" t="s">
        <v>78</v>
      </c>
      <c r="C71" s="108">
        <f>SUM(C118:C129)</f>
        <v>17</v>
      </c>
      <c r="D71" s="108">
        <f aca="true" t="shared" si="111" ref="D71:J71">SUM(D118:D129)</f>
        <v>19</v>
      </c>
      <c r="E71" s="108">
        <f t="shared" si="111"/>
        <v>25</v>
      </c>
      <c r="F71" s="108">
        <f t="shared" si="111"/>
        <v>31</v>
      </c>
      <c r="G71" s="108">
        <f t="shared" si="111"/>
        <v>32</v>
      </c>
      <c r="H71" s="108">
        <f t="shared" si="111"/>
        <v>31</v>
      </c>
      <c r="I71" s="108">
        <f t="shared" si="111"/>
        <v>30</v>
      </c>
      <c r="J71" s="108">
        <f t="shared" si="111"/>
        <v>30</v>
      </c>
      <c r="K71" s="108">
        <v>38</v>
      </c>
      <c r="L71" s="109">
        <v>38</v>
      </c>
      <c r="M71" s="108">
        <v>38</v>
      </c>
      <c r="N71" s="108">
        <v>38</v>
      </c>
      <c r="O71" s="109">
        <v>38</v>
      </c>
      <c r="P71" s="109">
        <f>SUM(P72:P78)</f>
        <v>31</v>
      </c>
      <c r="Q71" s="109">
        <f>SUM(Q72:Q78)</f>
        <v>31</v>
      </c>
      <c r="R71" s="127"/>
      <c r="S71" s="181" t="s">
        <v>78</v>
      </c>
      <c r="T71" s="118">
        <f t="shared" si="109"/>
        <v>2.528779744771748</v>
      </c>
      <c r="U71" s="118">
        <f t="shared" si="109"/>
        <v>2.71823881015534</v>
      </c>
      <c r="V71" s="118">
        <f t="shared" si="109"/>
        <v>3.4326513799258547</v>
      </c>
      <c r="W71" s="118">
        <f t="shared" si="109"/>
        <v>4.125033765397354</v>
      </c>
      <c r="X71" s="118">
        <f t="shared" si="109"/>
        <v>4.173013124126276</v>
      </c>
      <c r="Y71" s="118">
        <f t="shared" si="109"/>
        <v>3.942485495468685</v>
      </c>
      <c r="Z71" s="118">
        <f t="shared" si="109"/>
        <v>3.755153948794721</v>
      </c>
      <c r="AA71" s="118">
        <f t="shared" si="101"/>
        <v>3.736571695469407</v>
      </c>
      <c r="AB71" s="118">
        <f t="shared" si="102"/>
        <v>4.726180052535223</v>
      </c>
      <c r="AC71" s="118">
        <f t="shared" si="103"/>
        <v>4.708372105125559</v>
      </c>
      <c r="AD71" s="118">
        <f>IF(AU71="","",(M71/AU71*100000))</f>
        <v>4.687619503457736</v>
      </c>
      <c r="AE71" s="118">
        <f>IF(AV71="","",(N71/AV71*100000))</f>
        <v>4.672989138989454</v>
      </c>
      <c r="AF71" s="118">
        <f t="shared" si="51"/>
        <v>4.683280810749855</v>
      </c>
      <c r="AG71" s="118">
        <f t="shared" si="106"/>
        <v>3.8708098483391726</v>
      </c>
      <c r="AH71" s="118">
        <f t="shared" si="107"/>
        <v>3.8798498122653315</v>
      </c>
      <c r="AI71" s="60"/>
      <c r="AJ71" s="34" t="s">
        <v>78</v>
      </c>
      <c r="AK71" s="40">
        <f>SUM(AK118:AK129)</f>
        <v>672261</v>
      </c>
      <c r="AL71" s="40">
        <f aca="true" t="shared" si="112" ref="AL71:AQ71">SUM(AL118:AL129)</f>
        <v>698982</v>
      </c>
      <c r="AM71" s="40">
        <f t="shared" si="112"/>
        <v>728300</v>
      </c>
      <c r="AN71" s="40">
        <f t="shared" si="112"/>
        <v>751509</v>
      </c>
      <c r="AO71" s="40">
        <f t="shared" si="112"/>
        <v>766832</v>
      </c>
      <c r="AP71" s="40">
        <f t="shared" si="112"/>
        <v>786306</v>
      </c>
      <c r="AQ71" s="40">
        <f t="shared" si="112"/>
        <v>798902</v>
      </c>
      <c r="AR71" s="41">
        <f>SUM(AR118:AR129)</f>
        <v>802875</v>
      </c>
      <c r="AS71" s="40">
        <v>804032</v>
      </c>
      <c r="AT71" s="220">
        <v>807073</v>
      </c>
      <c r="AU71" s="220">
        <v>810646</v>
      </c>
      <c r="AV71" s="220">
        <v>813184</v>
      </c>
      <c r="AW71" s="220">
        <v>811397</v>
      </c>
      <c r="AX71" s="359">
        <f>SUM(AX72:AX78)</f>
        <v>800866</v>
      </c>
      <c r="AY71" s="359">
        <v>799000</v>
      </c>
    </row>
    <row r="72" spans="1:51" s="129" customFormat="1" ht="20.25" customHeight="1">
      <c r="A72" s="127"/>
      <c r="B72" s="362" t="s">
        <v>240</v>
      </c>
      <c r="C72" s="108"/>
      <c r="D72" s="108"/>
      <c r="E72" s="108"/>
      <c r="F72" s="108"/>
      <c r="G72" s="108"/>
      <c r="H72" s="108"/>
      <c r="I72" s="108"/>
      <c r="J72" s="108"/>
      <c r="K72" s="108"/>
      <c r="L72" s="109"/>
      <c r="M72" s="108"/>
      <c r="N72" s="108"/>
      <c r="O72" s="109"/>
      <c r="P72" s="109">
        <v>8</v>
      </c>
      <c r="Q72" s="109">
        <v>8</v>
      </c>
      <c r="R72" s="127"/>
      <c r="S72" s="362" t="s">
        <v>240</v>
      </c>
      <c r="T72" s="118"/>
      <c r="U72" s="118"/>
      <c r="V72" s="118"/>
      <c r="W72" s="118"/>
      <c r="X72" s="118"/>
      <c r="Y72" s="118"/>
      <c r="Z72" s="118"/>
      <c r="AA72" s="118"/>
      <c r="AB72" s="118"/>
      <c r="AC72" s="118"/>
      <c r="AD72" s="118"/>
      <c r="AE72" s="118"/>
      <c r="AF72" s="118"/>
      <c r="AG72" s="118">
        <f t="shared" si="106"/>
        <v>3.354621200367331</v>
      </c>
      <c r="AH72" s="118">
        <f t="shared" si="107"/>
        <v>3.372595971434112</v>
      </c>
      <c r="AI72" s="60"/>
      <c r="AJ72" s="34" t="s">
        <v>240</v>
      </c>
      <c r="AK72" s="40"/>
      <c r="AL72" s="40"/>
      <c r="AM72" s="40"/>
      <c r="AN72" s="40"/>
      <c r="AO72" s="40"/>
      <c r="AP72" s="40"/>
      <c r="AQ72" s="40"/>
      <c r="AR72" s="41"/>
      <c r="AS72" s="40"/>
      <c r="AT72" s="220"/>
      <c r="AU72" s="220"/>
      <c r="AV72" s="220"/>
      <c r="AW72" s="220"/>
      <c r="AX72" s="359">
        <v>238477</v>
      </c>
      <c r="AY72" s="359">
        <v>237206</v>
      </c>
    </row>
    <row r="73" spans="1:51" s="129" customFormat="1" ht="20.25" customHeight="1">
      <c r="A73" s="127"/>
      <c r="B73" s="362" t="s">
        <v>241</v>
      </c>
      <c r="C73" s="108"/>
      <c r="D73" s="108"/>
      <c r="E73" s="108"/>
      <c r="F73" s="108"/>
      <c r="G73" s="108"/>
      <c r="H73" s="108"/>
      <c r="I73" s="108"/>
      <c r="J73" s="108"/>
      <c r="K73" s="108"/>
      <c r="L73" s="109"/>
      <c r="M73" s="108"/>
      <c r="N73" s="108"/>
      <c r="O73" s="109"/>
      <c r="P73" s="109">
        <v>4</v>
      </c>
      <c r="Q73" s="109">
        <v>4</v>
      </c>
      <c r="R73" s="127"/>
      <c r="S73" s="362" t="s">
        <v>241</v>
      </c>
      <c r="T73" s="118"/>
      <c r="U73" s="118"/>
      <c r="V73" s="118"/>
      <c r="W73" s="118"/>
      <c r="X73" s="118"/>
      <c r="Y73" s="118"/>
      <c r="Z73" s="118"/>
      <c r="AA73" s="118"/>
      <c r="AB73" s="118"/>
      <c r="AC73" s="118"/>
      <c r="AD73" s="118"/>
      <c r="AE73" s="118"/>
      <c r="AF73" s="118"/>
      <c r="AG73" s="118">
        <f t="shared" si="106"/>
        <v>3.159333064790023</v>
      </c>
      <c r="AH73" s="118">
        <f t="shared" si="107"/>
        <v>3.1661099589988764</v>
      </c>
      <c r="AI73" s="60"/>
      <c r="AJ73" s="34" t="s">
        <v>241</v>
      </c>
      <c r="AK73" s="40"/>
      <c r="AL73" s="40"/>
      <c r="AM73" s="40"/>
      <c r="AN73" s="40"/>
      <c r="AO73" s="40"/>
      <c r="AP73" s="40"/>
      <c r="AQ73" s="40"/>
      <c r="AR73" s="41"/>
      <c r="AS73" s="40"/>
      <c r="AT73" s="220"/>
      <c r="AU73" s="220"/>
      <c r="AV73" s="220"/>
      <c r="AW73" s="220"/>
      <c r="AX73" s="359">
        <v>126609</v>
      </c>
      <c r="AY73" s="359">
        <v>126338</v>
      </c>
    </row>
    <row r="74" spans="1:51" s="129" customFormat="1" ht="20.25" customHeight="1">
      <c r="A74" s="127"/>
      <c r="B74" s="362" t="s">
        <v>242</v>
      </c>
      <c r="C74" s="108"/>
      <c r="D74" s="108"/>
      <c r="E74" s="108"/>
      <c r="F74" s="108"/>
      <c r="G74" s="108"/>
      <c r="H74" s="108"/>
      <c r="I74" s="108"/>
      <c r="J74" s="108"/>
      <c r="K74" s="108"/>
      <c r="L74" s="109"/>
      <c r="M74" s="108"/>
      <c r="N74" s="108"/>
      <c r="O74" s="109"/>
      <c r="P74" s="109">
        <v>4</v>
      </c>
      <c r="Q74" s="109">
        <v>4</v>
      </c>
      <c r="R74" s="127"/>
      <c r="S74" s="362" t="s">
        <v>242</v>
      </c>
      <c r="T74" s="118"/>
      <c r="U74" s="118"/>
      <c r="V74" s="118"/>
      <c r="W74" s="118"/>
      <c r="X74" s="118"/>
      <c r="Y74" s="118"/>
      <c r="Z74" s="118"/>
      <c r="AA74" s="118"/>
      <c r="AB74" s="118"/>
      <c r="AC74" s="118"/>
      <c r="AD74" s="118"/>
      <c r="AE74" s="118"/>
      <c r="AF74" s="118"/>
      <c r="AG74" s="118">
        <f t="shared" si="106"/>
        <v>3.5194537807732242</v>
      </c>
      <c r="AH74" s="118">
        <f t="shared" si="107"/>
        <v>3.522832357215201</v>
      </c>
      <c r="AI74" s="60"/>
      <c r="AJ74" s="34" t="s">
        <v>242</v>
      </c>
      <c r="AK74" s="40"/>
      <c r="AL74" s="40"/>
      <c r="AM74" s="40"/>
      <c r="AN74" s="40"/>
      <c r="AO74" s="40"/>
      <c r="AP74" s="40"/>
      <c r="AQ74" s="40"/>
      <c r="AR74" s="41"/>
      <c r="AS74" s="40"/>
      <c r="AT74" s="220"/>
      <c r="AU74" s="220"/>
      <c r="AV74" s="220"/>
      <c r="AW74" s="220"/>
      <c r="AX74" s="359">
        <v>113654</v>
      </c>
      <c r="AY74" s="359">
        <v>113545</v>
      </c>
    </row>
    <row r="75" spans="1:51" s="129" customFormat="1" ht="20.25" customHeight="1">
      <c r="A75" s="127"/>
      <c r="B75" s="362" t="s">
        <v>243</v>
      </c>
      <c r="C75" s="108"/>
      <c r="D75" s="108"/>
      <c r="E75" s="108"/>
      <c r="F75" s="108"/>
      <c r="G75" s="108"/>
      <c r="H75" s="108"/>
      <c r="I75" s="108"/>
      <c r="J75" s="108"/>
      <c r="K75" s="108"/>
      <c r="L75" s="109"/>
      <c r="M75" s="108"/>
      <c r="N75" s="108"/>
      <c r="O75" s="109"/>
      <c r="P75" s="109">
        <v>2</v>
      </c>
      <c r="Q75" s="109">
        <v>2</v>
      </c>
      <c r="R75" s="127"/>
      <c r="S75" s="362" t="s">
        <v>243</v>
      </c>
      <c r="T75" s="118"/>
      <c r="U75" s="118"/>
      <c r="V75" s="118"/>
      <c r="W75" s="118"/>
      <c r="X75" s="118"/>
      <c r="Y75" s="118"/>
      <c r="Z75" s="118"/>
      <c r="AA75" s="118"/>
      <c r="AB75" s="118"/>
      <c r="AC75" s="118"/>
      <c r="AD75" s="118"/>
      <c r="AE75" s="118"/>
      <c r="AF75" s="118"/>
      <c r="AG75" s="118">
        <f t="shared" si="106"/>
        <v>1.953487463494203</v>
      </c>
      <c r="AH75" s="118">
        <f t="shared" si="107"/>
        <v>1.9546329687942845</v>
      </c>
      <c r="AI75" s="60"/>
      <c r="AJ75" s="34" t="s">
        <v>243</v>
      </c>
      <c r="AK75" s="40"/>
      <c r="AL75" s="40"/>
      <c r="AM75" s="40"/>
      <c r="AN75" s="40"/>
      <c r="AO75" s="40"/>
      <c r="AP75" s="40"/>
      <c r="AQ75" s="40"/>
      <c r="AR75" s="41"/>
      <c r="AS75" s="40"/>
      <c r="AT75" s="220"/>
      <c r="AU75" s="220"/>
      <c r="AV75" s="220"/>
      <c r="AW75" s="220"/>
      <c r="AX75" s="359">
        <v>102381</v>
      </c>
      <c r="AY75" s="359">
        <v>102321</v>
      </c>
    </row>
    <row r="76" spans="1:51" s="129" customFormat="1" ht="20.25" customHeight="1">
      <c r="A76" s="127"/>
      <c r="B76" s="362" t="s">
        <v>244</v>
      </c>
      <c r="C76" s="108"/>
      <c r="D76" s="108"/>
      <c r="E76" s="108"/>
      <c r="F76" s="108"/>
      <c r="G76" s="108"/>
      <c r="H76" s="108"/>
      <c r="I76" s="108"/>
      <c r="J76" s="108"/>
      <c r="K76" s="108"/>
      <c r="L76" s="109"/>
      <c r="M76" s="108"/>
      <c r="N76" s="108"/>
      <c r="O76" s="109"/>
      <c r="P76" s="109">
        <v>6</v>
      </c>
      <c r="Q76" s="109">
        <v>6</v>
      </c>
      <c r="R76" s="127"/>
      <c r="S76" s="362" t="s">
        <v>244</v>
      </c>
      <c r="T76" s="118"/>
      <c r="U76" s="118"/>
      <c r="V76" s="118"/>
      <c r="W76" s="118"/>
      <c r="X76" s="118"/>
      <c r="Y76" s="118"/>
      <c r="Z76" s="118"/>
      <c r="AA76" s="118"/>
      <c r="AB76" s="118"/>
      <c r="AC76" s="118"/>
      <c r="AD76" s="118"/>
      <c r="AE76" s="118"/>
      <c r="AF76" s="118"/>
      <c r="AG76" s="118">
        <f t="shared" si="106"/>
        <v>6.337135614702154</v>
      </c>
      <c r="AH76" s="118">
        <f t="shared" si="107"/>
        <v>6.360851081874755</v>
      </c>
      <c r="AI76" s="60"/>
      <c r="AJ76" s="34" t="s">
        <v>244</v>
      </c>
      <c r="AK76" s="40"/>
      <c r="AL76" s="40"/>
      <c r="AM76" s="40"/>
      <c r="AN76" s="40"/>
      <c r="AO76" s="40"/>
      <c r="AP76" s="40"/>
      <c r="AQ76" s="40"/>
      <c r="AR76" s="41"/>
      <c r="AS76" s="40"/>
      <c r="AT76" s="220"/>
      <c r="AU76" s="220"/>
      <c r="AV76" s="220"/>
      <c r="AW76" s="220"/>
      <c r="AX76" s="359">
        <v>94680</v>
      </c>
      <c r="AY76" s="359">
        <v>94327</v>
      </c>
    </row>
    <row r="77" spans="1:51" s="129" customFormat="1" ht="20.25" customHeight="1">
      <c r="A77" s="127"/>
      <c r="B77" s="362" t="s">
        <v>246</v>
      </c>
      <c r="C77" s="108"/>
      <c r="D77" s="108"/>
      <c r="E77" s="108"/>
      <c r="F77" s="108"/>
      <c r="G77" s="108"/>
      <c r="H77" s="108"/>
      <c r="I77" s="108"/>
      <c r="J77" s="108"/>
      <c r="K77" s="108"/>
      <c r="L77" s="109"/>
      <c r="M77" s="108"/>
      <c r="N77" s="108"/>
      <c r="O77" s="109"/>
      <c r="P77" s="109">
        <v>5</v>
      </c>
      <c r="Q77" s="109">
        <v>5</v>
      </c>
      <c r="R77" s="127"/>
      <c r="S77" s="362" t="s">
        <v>246</v>
      </c>
      <c r="T77" s="118"/>
      <c r="U77" s="118"/>
      <c r="V77" s="118"/>
      <c r="W77" s="118"/>
      <c r="X77" s="118"/>
      <c r="Y77" s="118"/>
      <c r="Z77" s="118"/>
      <c r="AA77" s="118"/>
      <c r="AB77" s="118"/>
      <c r="AC77" s="118"/>
      <c r="AD77" s="118"/>
      <c r="AE77" s="118"/>
      <c r="AF77" s="118"/>
      <c r="AG77" s="118">
        <f t="shared" si="106"/>
        <v>5.4879922729068795</v>
      </c>
      <c r="AH77" s="118">
        <f t="shared" si="107"/>
        <v>5.433955702393114</v>
      </c>
      <c r="AI77" s="60"/>
      <c r="AJ77" s="34" t="s">
        <v>246</v>
      </c>
      <c r="AK77" s="40"/>
      <c r="AL77" s="40"/>
      <c r="AM77" s="40"/>
      <c r="AN77" s="40"/>
      <c r="AO77" s="40"/>
      <c r="AP77" s="40"/>
      <c r="AQ77" s="40"/>
      <c r="AR77" s="41"/>
      <c r="AS77" s="40"/>
      <c r="AT77" s="220"/>
      <c r="AU77" s="220"/>
      <c r="AV77" s="220"/>
      <c r="AW77" s="220"/>
      <c r="AX77" s="359">
        <v>91108</v>
      </c>
      <c r="AY77" s="359">
        <v>92014</v>
      </c>
    </row>
    <row r="78" spans="1:51" s="129" customFormat="1" ht="20.25" customHeight="1">
      <c r="A78" s="199"/>
      <c r="B78" s="363" t="s">
        <v>245</v>
      </c>
      <c r="C78" s="200"/>
      <c r="D78" s="200"/>
      <c r="E78" s="200"/>
      <c r="F78" s="200"/>
      <c r="G78" s="148"/>
      <c r="H78" s="143"/>
      <c r="I78" s="202"/>
      <c r="J78" s="202"/>
      <c r="K78" s="202"/>
      <c r="L78" s="202"/>
      <c r="M78" s="326"/>
      <c r="N78" s="326"/>
      <c r="O78" s="202"/>
      <c r="P78" s="202">
        <v>2</v>
      </c>
      <c r="Q78" s="202">
        <v>2</v>
      </c>
      <c r="R78" s="199"/>
      <c r="S78" s="363" t="s">
        <v>245</v>
      </c>
      <c r="T78" s="139"/>
      <c r="U78" s="139"/>
      <c r="V78" s="139"/>
      <c r="W78" s="139"/>
      <c r="X78" s="139"/>
      <c r="Y78" s="139"/>
      <c r="Z78" s="139"/>
      <c r="AA78" s="139">
        <f t="shared" si="101"/>
      </c>
      <c r="AB78" s="139">
        <f t="shared" si="102"/>
      </c>
      <c r="AC78" s="139">
        <f t="shared" si="103"/>
      </c>
      <c r="AD78" s="139">
        <f>IF(AU78="","",(M78/AU78*100000))</f>
      </c>
      <c r="AE78" s="139">
        <f>IF(AV78="","",(N78/AV78*100000))</f>
      </c>
      <c r="AF78" s="139">
        <f>IF(AW78="","",(O78/AW78*100000))</f>
      </c>
      <c r="AG78" s="139">
        <f t="shared" si="106"/>
        <v>5.889801808169155</v>
      </c>
      <c r="AH78" s="139">
        <f t="shared" si="107"/>
        <v>6.028999487535043</v>
      </c>
      <c r="AI78" s="246"/>
      <c r="AJ78" s="62" t="s">
        <v>245</v>
      </c>
      <c r="AK78" s="233"/>
      <c r="AL78" s="233"/>
      <c r="AM78" s="233"/>
      <c r="AN78" s="233"/>
      <c r="AO78" s="234"/>
      <c r="AP78" s="234"/>
      <c r="AQ78" s="235"/>
      <c r="AR78" s="236"/>
      <c r="AS78" s="23"/>
      <c r="AT78" s="23"/>
      <c r="AU78" s="23"/>
      <c r="AV78" s="23"/>
      <c r="AW78" s="23"/>
      <c r="AX78" s="23">
        <v>33957</v>
      </c>
      <c r="AY78" s="23">
        <v>33173</v>
      </c>
    </row>
    <row r="79" spans="1:43" ht="20.25" customHeight="1">
      <c r="A79" s="149" t="s">
        <v>117</v>
      </c>
      <c r="B79" s="99"/>
      <c r="C79" s="149"/>
      <c r="D79" s="149"/>
      <c r="E79" s="149"/>
      <c r="F79" s="149"/>
      <c r="G79" s="150"/>
      <c r="H79" s="149"/>
      <c r="R79" s="149" t="s">
        <v>117</v>
      </c>
      <c r="S79" s="99"/>
      <c r="T79" s="149"/>
      <c r="U79" s="152"/>
      <c r="V79" s="152"/>
      <c r="W79" s="152"/>
      <c r="X79" s="152"/>
      <c r="Y79" s="149"/>
      <c r="AI79" s="56" t="s">
        <v>117</v>
      </c>
      <c r="AK79" s="84"/>
      <c r="AL79" s="85"/>
      <c r="AM79" s="85"/>
      <c r="AN79" s="85"/>
      <c r="AO79" s="58"/>
      <c r="AP79" s="10"/>
      <c r="AQ79" s="10"/>
    </row>
    <row r="80" spans="1:43" ht="20.25" customHeight="1">
      <c r="A80" s="149" t="s">
        <v>251</v>
      </c>
      <c r="B80" s="99"/>
      <c r="C80" s="149"/>
      <c r="D80" s="149"/>
      <c r="E80" s="149"/>
      <c r="F80" s="149"/>
      <c r="G80" s="150"/>
      <c r="H80" s="149"/>
      <c r="R80" s="149" t="s">
        <v>251</v>
      </c>
      <c r="S80" s="99"/>
      <c r="T80" s="149"/>
      <c r="U80" s="152"/>
      <c r="V80" s="152"/>
      <c r="W80" s="152"/>
      <c r="X80" s="152"/>
      <c r="Y80" s="149"/>
      <c r="AI80" s="149" t="s">
        <v>251</v>
      </c>
      <c r="AK80" s="84"/>
      <c r="AL80" s="85"/>
      <c r="AM80" s="85"/>
      <c r="AN80" s="85"/>
      <c r="AO80" s="58"/>
      <c r="AP80" s="10"/>
      <c r="AQ80" s="10"/>
    </row>
    <row r="81" spans="1:35" ht="20.25" customHeight="1">
      <c r="A81" s="153" t="s">
        <v>238</v>
      </c>
      <c r="B81" s="99"/>
      <c r="C81" s="149"/>
      <c r="D81" s="149"/>
      <c r="E81" s="149"/>
      <c r="F81" s="149"/>
      <c r="G81" s="150"/>
      <c r="H81" s="149"/>
      <c r="R81" s="153" t="s">
        <v>238</v>
      </c>
      <c r="S81" s="99"/>
      <c r="T81" s="153"/>
      <c r="U81" s="152"/>
      <c r="V81" s="152"/>
      <c r="W81" s="152"/>
      <c r="X81" s="152"/>
      <c r="Y81" s="149"/>
      <c r="AI81" s="86" t="s">
        <v>187</v>
      </c>
    </row>
    <row r="82" spans="1:49" ht="20.25" customHeight="1">
      <c r="A82" s="237"/>
      <c r="B82" s="238"/>
      <c r="C82" s="166"/>
      <c r="D82" s="166"/>
      <c r="E82" s="166"/>
      <c r="F82" s="166"/>
      <c r="G82" s="240"/>
      <c r="H82" s="166"/>
      <c r="I82" s="241"/>
      <c r="J82" s="241"/>
      <c r="K82" s="241"/>
      <c r="L82" s="241"/>
      <c r="M82" s="241"/>
      <c r="N82" s="241"/>
      <c r="O82" s="241"/>
      <c r="P82" s="241"/>
      <c r="Q82" s="241"/>
      <c r="R82" s="237"/>
      <c r="S82" s="238"/>
      <c r="T82" s="237"/>
      <c r="U82" s="242"/>
      <c r="V82" s="242"/>
      <c r="W82" s="242"/>
      <c r="X82" s="242"/>
      <c r="Y82" s="166"/>
      <c r="Z82" s="165"/>
      <c r="AA82" s="165"/>
      <c r="AB82" s="165"/>
      <c r="AC82" s="165"/>
      <c r="AD82" s="165"/>
      <c r="AE82" s="165"/>
      <c r="AF82" s="165"/>
      <c r="AG82" s="165"/>
      <c r="AH82" s="165"/>
      <c r="AI82" s="243"/>
      <c r="AJ82" s="246"/>
      <c r="AK82" s="245"/>
      <c r="AL82" s="245"/>
      <c r="AM82" s="245"/>
      <c r="AN82" s="245"/>
      <c r="AO82" s="245"/>
      <c r="AP82" s="245"/>
      <c r="AQ82" s="245"/>
      <c r="AR82" s="9"/>
      <c r="AS82" s="245"/>
      <c r="AT82" s="245"/>
      <c r="AU82" s="245"/>
      <c r="AV82" s="245"/>
      <c r="AW82" s="245"/>
    </row>
    <row r="83" spans="1:51" s="129" customFormat="1" ht="20.25" customHeight="1">
      <c r="A83" s="406" t="s">
        <v>138</v>
      </c>
      <c r="B83" s="407"/>
      <c r="C83" s="108"/>
      <c r="D83" s="108"/>
      <c r="E83" s="122"/>
      <c r="F83" s="108"/>
      <c r="G83" s="109"/>
      <c r="H83" s="115"/>
      <c r="I83" s="128"/>
      <c r="J83" s="115"/>
      <c r="K83" s="115"/>
      <c r="L83" s="115"/>
      <c r="M83" s="114"/>
      <c r="N83" s="114"/>
      <c r="O83" s="114"/>
      <c r="P83" s="114"/>
      <c r="Q83" s="114"/>
      <c r="R83" s="127"/>
      <c r="S83" s="186"/>
      <c r="T83" s="118"/>
      <c r="U83" s="118"/>
      <c r="V83" s="118"/>
      <c r="W83" s="118"/>
      <c r="X83" s="118"/>
      <c r="Y83" s="118"/>
      <c r="Z83" s="118"/>
      <c r="AA83" s="118">
        <f t="shared" si="101"/>
      </c>
      <c r="AB83" s="118">
        <f t="shared" si="102"/>
      </c>
      <c r="AC83" s="118">
        <f t="shared" si="103"/>
      </c>
      <c r="AD83" s="329"/>
      <c r="AE83" s="329"/>
      <c r="AF83" s="329"/>
      <c r="AG83" s="329"/>
      <c r="AH83" s="329"/>
      <c r="AI83" s="51"/>
      <c r="AJ83" s="34"/>
      <c r="AK83" s="40"/>
      <c r="AL83" s="40"/>
      <c r="AM83" s="40"/>
      <c r="AN83" s="40"/>
      <c r="AO83" s="41"/>
      <c r="AP83" s="48"/>
      <c r="AQ83" s="221"/>
      <c r="AR83" s="176"/>
      <c r="AS83" s="205"/>
      <c r="AT83" s="205"/>
      <c r="AU83" s="205"/>
      <c r="AV83" s="205"/>
      <c r="AW83" s="205"/>
      <c r="AX83" s="372"/>
      <c r="AY83" s="13"/>
    </row>
    <row r="84" spans="1:51" s="99" customFormat="1" ht="20.25" customHeight="1">
      <c r="A84" s="121"/>
      <c r="B84" s="181" t="s">
        <v>139</v>
      </c>
      <c r="C84" s="122">
        <v>0</v>
      </c>
      <c r="D84" s="122">
        <v>0</v>
      </c>
      <c r="E84" s="122">
        <v>0</v>
      </c>
      <c r="F84" s="108">
        <v>1</v>
      </c>
      <c r="G84" s="109">
        <v>1</v>
      </c>
      <c r="H84" s="115">
        <v>1</v>
      </c>
      <c r="I84" s="116">
        <v>1</v>
      </c>
      <c r="J84" s="116">
        <v>1</v>
      </c>
      <c r="K84" s="116"/>
      <c r="L84" s="116"/>
      <c r="M84" s="321"/>
      <c r="N84" s="321"/>
      <c r="O84" s="321"/>
      <c r="P84" s="321"/>
      <c r="Q84" s="321"/>
      <c r="R84" s="121"/>
      <c r="S84" s="181" t="s">
        <v>139</v>
      </c>
      <c r="T84" s="118">
        <f aca="true" t="shared" si="113" ref="T84:T135">C84/AK84*100000</f>
        <v>0</v>
      </c>
      <c r="U84" s="118">
        <f aca="true" t="shared" si="114" ref="U84:U135">D84/AL84*100000</f>
        <v>0</v>
      </c>
      <c r="V84" s="118">
        <f aca="true" t="shared" si="115" ref="V84:V135">E84/AM84*100000</f>
        <v>0</v>
      </c>
      <c r="W84" s="118">
        <f aca="true" t="shared" si="116" ref="W84:W135">F84/AN84*100000</f>
        <v>11.470520761642579</v>
      </c>
      <c r="X84" s="118">
        <f aca="true" t="shared" si="117" ref="X84:X135">G84/AO84*100000</f>
        <v>12.046741356463077</v>
      </c>
      <c r="Y84" s="118">
        <f aca="true" t="shared" si="118" ref="Y84:Y135">H84/AP84*100000</f>
        <v>12.908222537756549</v>
      </c>
      <c r="Z84" s="118">
        <f aca="true" t="shared" si="119" ref="Z84:Z135">I84/AQ84*100000</f>
        <v>13.466199838405602</v>
      </c>
      <c r="AA84" s="118">
        <f t="shared" si="101"/>
        <v>13.72495196266813</v>
      </c>
      <c r="AB84" s="118">
        <f t="shared" si="102"/>
      </c>
      <c r="AC84" s="118">
        <f t="shared" si="103"/>
      </c>
      <c r="AD84" s="329"/>
      <c r="AE84" s="329"/>
      <c r="AF84" s="329"/>
      <c r="AG84" s="329"/>
      <c r="AH84" s="329"/>
      <c r="AI84" s="46"/>
      <c r="AJ84" s="34" t="s">
        <v>19</v>
      </c>
      <c r="AK84" s="41">
        <v>10114</v>
      </c>
      <c r="AL84" s="40">
        <v>9721</v>
      </c>
      <c r="AM84" s="40">
        <v>9204</v>
      </c>
      <c r="AN84" s="40">
        <v>8718</v>
      </c>
      <c r="AO84" s="41">
        <v>8301</v>
      </c>
      <c r="AP84" s="48">
        <v>7747</v>
      </c>
      <c r="AQ84" s="221">
        <v>7426</v>
      </c>
      <c r="AR84" s="219">
        <v>7286</v>
      </c>
      <c r="AS84" s="205"/>
      <c r="AT84" s="205"/>
      <c r="AU84" s="205"/>
      <c r="AV84" s="205"/>
      <c r="AW84" s="205"/>
      <c r="AX84" s="373"/>
      <c r="AY84" s="205"/>
    </row>
    <row r="85" spans="1:51" s="99" customFormat="1" ht="20.25" customHeight="1">
      <c r="A85" s="121"/>
      <c r="B85" s="181" t="s">
        <v>140</v>
      </c>
      <c r="C85" s="122">
        <v>0</v>
      </c>
      <c r="D85" s="122">
        <v>0</v>
      </c>
      <c r="E85" s="122">
        <v>0</v>
      </c>
      <c r="F85" s="122">
        <v>0</v>
      </c>
      <c r="G85" s="123">
        <v>0</v>
      </c>
      <c r="H85" s="123">
        <v>0</v>
      </c>
      <c r="I85" s="124">
        <v>0</v>
      </c>
      <c r="J85" s="124">
        <v>0</v>
      </c>
      <c r="K85" s="124"/>
      <c r="L85" s="124"/>
      <c r="M85" s="322"/>
      <c r="N85" s="322"/>
      <c r="O85" s="322"/>
      <c r="P85" s="322"/>
      <c r="Q85" s="322"/>
      <c r="R85" s="121"/>
      <c r="S85" s="181" t="s">
        <v>140</v>
      </c>
      <c r="T85" s="118">
        <f t="shared" si="113"/>
        <v>0</v>
      </c>
      <c r="U85" s="118">
        <f t="shared" si="114"/>
        <v>0</v>
      </c>
      <c r="V85" s="118">
        <f t="shared" si="115"/>
        <v>0</v>
      </c>
      <c r="W85" s="118">
        <f t="shared" si="116"/>
        <v>0</v>
      </c>
      <c r="X85" s="118">
        <f t="shared" si="117"/>
        <v>0</v>
      </c>
      <c r="Y85" s="118">
        <f t="shared" si="118"/>
        <v>0</v>
      </c>
      <c r="Z85" s="118">
        <f t="shared" si="119"/>
        <v>0</v>
      </c>
      <c r="AA85" s="118">
        <f t="shared" si="101"/>
        <v>0</v>
      </c>
      <c r="AB85" s="118">
        <f t="shared" si="102"/>
      </c>
      <c r="AC85" s="118">
        <f t="shared" si="103"/>
      </c>
      <c r="AD85" s="329"/>
      <c r="AE85" s="329"/>
      <c r="AF85" s="329"/>
      <c r="AG85" s="329"/>
      <c r="AH85" s="329"/>
      <c r="AI85" s="203"/>
      <c r="AJ85" s="62" t="s">
        <v>20</v>
      </c>
      <c r="AK85" s="72">
        <v>4839</v>
      </c>
      <c r="AL85" s="71">
        <v>4655</v>
      </c>
      <c r="AM85" s="71">
        <v>4325</v>
      </c>
      <c r="AN85" s="71">
        <v>3978</v>
      </c>
      <c r="AO85" s="72">
        <v>3682</v>
      </c>
      <c r="AP85" s="81">
        <v>3521</v>
      </c>
      <c r="AQ85" s="225">
        <v>3376</v>
      </c>
      <c r="AR85" s="219">
        <v>3325</v>
      </c>
      <c r="AS85" s="23"/>
      <c r="AT85" s="23"/>
      <c r="AU85" s="23"/>
      <c r="AV85" s="23"/>
      <c r="AW85" s="23"/>
      <c r="AX85" s="373"/>
      <c r="AY85" s="205"/>
    </row>
    <row r="86" spans="1:51" s="99" customFormat="1" ht="20.25" customHeight="1">
      <c r="A86" s="127"/>
      <c r="B86" s="181" t="s">
        <v>141</v>
      </c>
      <c r="C86" s="108">
        <v>12</v>
      </c>
      <c r="D86" s="108">
        <v>11</v>
      </c>
      <c r="E86" s="108">
        <v>11</v>
      </c>
      <c r="F86" s="108">
        <v>12</v>
      </c>
      <c r="G86" s="109">
        <v>11</v>
      </c>
      <c r="H86" s="115">
        <v>11</v>
      </c>
      <c r="I86" s="128">
        <v>10</v>
      </c>
      <c r="J86" s="128">
        <v>11</v>
      </c>
      <c r="K86" s="128"/>
      <c r="L86" s="128"/>
      <c r="M86" s="324"/>
      <c r="N86" s="324"/>
      <c r="O86" s="324"/>
      <c r="P86" s="324"/>
      <c r="Q86" s="324"/>
      <c r="R86" s="127"/>
      <c r="S86" s="181" t="s">
        <v>141</v>
      </c>
      <c r="T86" s="118">
        <f t="shared" si="113"/>
        <v>6.02031857519127</v>
      </c>
      <c r="U86" s="118">
        <f t="shared" si="114"/>
        <v>5.400230737131495</v>
      </c>
      <c r="V86" s="118">
        <f t="shared" si="115"/>
        <v>5.22590146800323</v>
      </c>
      <c r="W86" s="118">
        <f t="shared" si="116"/>
        <v>5.667541987040221</v>
      </c>
      <c r="X86" s="118">
        <f t="shared" si="117"/>
        <v>5.18278749157797</v>
      </c>
      <c r="Y86" s="118">
        <f t="shared" si="118"/>
        <v>5.299723450794477</v>
      </c>
      <c r="Z86" s="118">
        <f t="shared" si="119"/>
        <v>4.836385092326592</v>
      </c>
      <c r="AA86" s="118">
        <f t="shared" si="101"/>
        <v>5.322005525209373</v>
      </c>
      <c r="AB86" s="118">
        <f t="shared" si="102"/>
      </c>
      <c r="AC86" s="118">
        <f t="shared" si="103"/>
      </c>
      <c r="AD86" s="329"/>
      <c r="AE86" s="329"/>
      <c r="AF86" s="329"/>
      <c r="AG86" s="329"/>
      <c r="AH86" s="329"/>
      <c r="AI86" s="73"/>
      <c r="AJ86" s="74" t="s">
        <v>25</v>
      </c>
      <c r="AK86" s="76">
        <v>199325</v>
      </c>
      <c r="AL86" s="40">
        <v>203695</v>
      </c>
      <c r="AM86" s="40">
        <v>210490</v>
      </c>
      <c r="AN86" s="40">
        <v>211732</v>
      </c>
      <c r="AO86" s="41">
        <v>212241</v>
      </c>
      <c r="AP86" s="48">
        <v>207558</v>
      </c>
      <c r="AQ86" s="221">
        <v>206766</v>
      </c>
      <c r="AR86" s="229">
        <v>206689</v>
      </c>
      <c r="AS86" s="205"/>
      <c r="AT86" s="205"/>
      <c r="AU86" s="205"/>
      <c r="AV86" s="205"/>
      <c r="AW86" s="205"/>
      <c r="AX86" s="373"/>
      <c r="AY86" s="205"/>
    </row>
    <row r="87" spans="1:51" s="99" customFormat="1" ht="20.25" customHeight="1">
      <c r="A87" s="127"/>
      <c r="B87" s="181" t="s">
        <v>142</v>
      </c>
      <c r="C87" s="122">
        <v>0</v>
      </c>
      <c r="D87" s="122">
        <v>0</v>
      </c>
      <c r="E87" s="122">
        <v>0</v>
      </c>
      <c r="F87" s="122">
        <v>0</v>
      </c>
      <c r="G87" s="122">
        <v>0</v>
      </c>
      <c r="H87" s="123">
        <v>0</v>
      </c>
      <c r="I87" s="128">
        <v>0</v>
      </c>
      <c r="J87" s="128">
        <v>0</v>
      </c>
      <c r="K87" s="128"/>
      <c r="L87" s="128"/>
      <c r="M87" s="324"/>
      <c r="N87" s="324"/>
      <c r="O87" s="324"/>
      <c r="P87" s="324"/>
      <c r="Q87" s="324"/>
      <c r="R87" s="127"/>
      <c r="S87" s="181" t="s">
        <v>142</v>
      </c>
      <c r="T87" s="118">
        <f t="shared" si="113"/>
        <v>0</v>
      </c>
      <c r="U87" s="118">
        <f t="shared" si="114"/>
        <v>0</v>
      </c>
      <c r="V87" s="118">
        <f t="shared" si="115"/>
        <v>0</v>
      </c>
      <c r="W87" s="118">
        <f t="shared" si="116"/>
        <v>0</v>
      </c>
      <c r="X87" s="118">
        <f t="shared" si="117"/>
        <v>0</v>
      </c>
      <c r="Y87" s="118">
        <f t="shared" si="118"/>
        <v>0</v>
      </c>
      <c r="Z87" s="118">
        <f t="shared" si="119"/>
        <v>0</v>
      </c>
      <c r="AA87" s="118">
        <f t="shared" si="101"/>
        <v>0</v>
      </c>
      <c r="AB87" s="118">
        <f t="shared" si="102"/>
      </c>
      <c r="AC87" s="118">
        <f t="shared" si="103"/>
      </c>
      <c r="AD87" s="329"/>
      <c r="AE87" s="329"/>
      <c r="AF87" s="329"/>
      <c r="AG87" s="329"/>
      <c r="AH87" s="329"/>
      <c r="AI87" s="61"/>
      <c r="AJ87" s="62" t="s">
        <v>29</v>
      </c>
      <c r="AK87" s="72">
        <v>5113</v>
      </c>
      <c r="AL87" s="40">
        <v>5013</v>
      </c>
      <c r="AM87" s="40">
        <v>4870</v>
      </c>
      <c r="AN87" s="40">
        <v>4481</v>
      </c>
      <c r="AO87" s="41">
        <v>4229</v>
      </c>
      <c r="AP87" s="48">
        <v>4001</v>
      </c>
      <c r="AQ87" s="221">
        <v>3792</v>
      </c>
      <c r="AR87" s="230">
        <v>3731</v>
      </c>
      <c r="AS87" s="205"/>
      <c r="AT87" s="205"/>
      <c r="AU87" s="205"/>
      <c r="AV87" s="205"/>
      <c r="AW87" s="205"/>
      <c r="AX87" s="373"/>
      <c r="AY87" s="205"/>
    </row>
    <row r="88" spans="1:51" s="99" customFormat="1" ht="18.75">
      <c r="A88" s="127"/>
      <c r="B88" s="181" t="s">
        <v>111</v>
      </c>
      <c r="C88" s="108">
        <v>1</v>
      </c>
      <c r="D88" s="108">
        <v>1</v>
      </c>
      <c r="E88" s="108">
        <v>1</v>
      </c>
      <c r="F88" s="108">
        <v>1</v>
      </c>
      <c r="G88" s="109">
        <v>1</v>
      </c>
      <c r="H88" s="115">
        <v>1</v>
      </c>
      <c r="I88" s="128">
        <v>1</v>
      </c>
      <c r="J88" s="146">
        <v>0</v>
      </c>
      <c r="K88" s="146"/>
      <c r="L88" s="146"/>
      <c r="M88" s="327"/>
      <c r="N88" s="327"/>
      <c r="O88" s="327"/>
      <c r="P88" s="327"/>
      <c r="Q88" s="327"/>
      <c r="R88" s="127"/>
      <c r="S88" s="186" t="s">
        <v>111</v>
      </c>
      <c r="T88" s="118">
        <f t="shared" si="113"/>
        <v>5.595970900951316</v>
      </c>
      <c r="U88" s="118">
        <f t="shared" si="114"/>
        <v>5.643022402798939</v>
      </c>
      <c r="V88" s="118">
        <f t="shared" si="115"/>
        <v>5.672149744753262</v>
      </c>
      <c r="W88" s="118">
        <f t="shared" si="116"/>
        <v>5.717552887364208</v>
      </c>
      <c r="X88" s="118">
        <f t="shared" si="117"/>
        <v>5.80618939789816</v>
      </c>
      <c r="Y88" s="118">
        <f t="shared" si="118"/>
        <v>5.941770647653001</v>
      </c>
      <c r="Z88" s="118">
        <f t="shared" si="119"/>
        <v>6.087168249330412</v>
      </c>
      <c r="AA88" s="118">
        <f t="shared" si="101"/>
      </c>
      <c r="AB88" s="118">
        <f t="shared" si="102"/>
      </c>
      <c r="AC88" s="118">
        <f t="shared" si="103"/>
      </c>
      <c r="AD88" s="329"/>
      <c r="AE88" s="329"/>
      <c r="AF88" s="329"/>
      <c r="AG88" s="329"/>
      <c r="AH88" s="329"/>
      <c r="AI88" s="51"/>
      <c r="AJ88" s="34" t="s">
        <v>111</v>
      </c>
      <c r="AK88" s="40">
        <v>17870</v>
      </c>
      <c r="AL88" s="75">
        <v>17721</v>
      </c>
      <c r="AM88" s="75">
        <v>17630</v>
      </c>
      <c r="AN88" s="75">
        <v>17490</v>
      </c>
      <c r="AO88" s="76">
        <v>17223</v>
      </c>
      <c r="AP88" s="31">
        <v>16830</v>
      </c>
      <c r="AQ88" s="224">
        <v>16428</v>
      </c>
      <c r="AR88" s="208"/>
      <c r="AS88" s="13"/>
      <c r="AT88" s="13"/>
      <c r="AU88" s="13"/>
      <c r="AV88" s="13"/>
      <c r="AW88" s="13"/>
      <c r="AX88" s="373"/>
      <c r="AY88" s="205"/>
    </row>
    <row r="89" spans="1:51" s="99" customFormat="1" ht="18.75">
      <c r="A89" s="127"/>
      <c r="B89" s="182" t="s">
        <v>112</v>
      </c>
      <c r="C89" s="122">
        <v>0</v>
      </c>
      <c r="D89" s="122">
        <v>0</v>
      </c>
      <c r="E89" s="122">
        <v>0</v>
      </c>
      <c r="F89" s="122">
        <v>0</v>
      </c>
      <c r="G89" s="122">
        <v>0</v>
      </c>
      <c r="H89" s="123">
        <v>0</v>
      </c>
      <c r="I89" s="128">
        <v>0</v>
      </c>
      <c r="J89" s="146">
        <v>0</v>
      </c>
      <c r="K89" s="146"/>
      <c r="L89" s="146"/>
      <c r="M89" s="327"/>
      <c r="N89" s="327"/>
      <c r="O89" s="327"/>
      <c r="P89" s="327"/>
      <c r="Q89" s="327"/>
      <c r="R89" s="127"/>
      <c r="S89" s="186" t="s">
        <v>112</v>
      </c>
      <c r="T89" s="118">
        <f t="shared" si="113"/>
        <v>0</v>
      </c>
      <c r="U89" s="118">
        <f t="shared" si="114"/>
        <v>0</v>
      </c>
      <c r="V89" s="118">
        <f t="shared" si="115"/>
        <v>0</v>
      </c>
      <c r="W89" s="118">
        <f t="shared" si="116"/>
        <v>0</v>
      </c>
      <c r="X89" s="118">
        <f t="shared" si="117"/>
        <v>0</v>
      </c>
      <c r="Y89" s="118">
        <f t="shared" si="118"/>
        <v>0</v>
      </c>
      <c r="Z89" s="118">
        <f t="shared" si="119"/>
        <v>0</v>
      </c>
      <c r="AA89" s="118">
        <f t="shared" si="101"/>
      </c>
      <c r="AB89" s="118">
        <f t="shared" si="102"/>
      </c>
      <c r="AC89" s="118">
        <f t="shared" si="103"/>
      </c>
      <c r="AD89" s="329"/>
      <c r="AE89" s="329"/>
      <c r="AF89" s="329"/>
      <c r="AG89" s="329"/>
      <c r="AH89" s="329"/>
      <c r="AI89" s="51"/>
      <c r="AJ89" s="34" t="s">
        <v>112</v>
      </c>
      <c r="AK89" s="40">
        <v>6983</v>
      </c>
      <c r="AL89" s="40">
        <v>6650</v>
      </c>
      <c r="AM89" s="40">
        <v>6413</v>
      </c>
      <c r="AN89" s="40">
        <v>5968</v>
      </c>
      <c r="AO89" s="41">
        <v>5830</v>
      </c>
      <c r="AP89" s="48">
        <v>5478</v>
      </c>
      <c r="AQ89" s="221">
        <v>5215</v>
      </c>
      <c r="AR89" s="176"/>
      <c r="AS89" s="205"/>
      <c r="AT89" s="205"/>
      <c r="AU89" s="205"/>
      <c r="AV89" s="205"/>
      <c r="AW89" s="205"/>
      <c r="AX89" s="373"/>
      <c r="AY89" s="205"/>
    </row>
    <row r="90" spans="1:51" s="99" customFormat="1" ht="18.75">
      <c r="A90" s="127"/>
      <c r="B90" s="187" t="s">
        <v>113</v>
      </c>
      <c r="C90" s="122">
        <v>0</v>
      </c>
      <c r="D90" s="108">
        <v>1</v>
      </c>
      <c r="E90" s="108">
        <v>2</v>
      </c>
      <c r="F90" s="108">
        <v>2</v>
      </c>
      <c r="G90" s="109">
        <v>2</v>
      </c>
      <c r="H90" s="115">
        <v>2</v>
      </c>
      <c r="I90" s="128">
        <v>2</v>
      </c>
      <c r="J90" s="146">
        <v>0</v>
      </c>
      <c r="K90" s="146"/>
      <c r="L90" s="146"/>
      <c r="M90" s="327"/>
      <c r="N90" s="327"/>
      <c r="O90" s="327"/>
      <c r="P90" s="327"/>
      <c r="Q90" s="327"/>
      <c r="R90" s="127"/>
      <c r="S90" s="187" t="s">
        <v>113</v>
      </c>
      <c r="T90" s="118">
        <f t="shared" si="113"/>
        <v>0</v>
      </c>
      <c r="U90" s="118">
        <f t="shared" si="114"/>
        <v>12.298610257040956</v>
      </c>
      <c r="V90" s="118">
        <f t="shared" si="115"/>
        <v>24.2306760358614</v>
      </c>
      <c r="W90" s="118">
        <f t="shared" si="116"/>
        <v>24.922118380062305</v>
      </c>
      <c r="X90" s="118">
        <f t="shared" si="117"/>
        <v>24.49479485609308</v>
      </c>
      <c r="Y90" s="118">
        <f t="shared" si="118"/>
        <v>25.12562814070352</v>
      </c>
      <c r="Z90" s="118">
        <f t="shared" si="119"/>
        <v>25.97065316192702</v>
      </c>
      <c r="AA90" s="118">
        <f t="shared" si="101"/>
      </c>
      <c r="AB90" s="118">
        <f t="shared" si="102"/>
      </c>
      <c r="AC90" s="118">
        <f t="shared" si="103"/>
      </c>
      <c r="AD90" s="329"/>
      <c r="AE90" s="329"/>
      <c r="AF90" s="329"/>
      <c r="AG90" s="329"/>
      <c r="AH90" s="329"/>
      <c r="AI90" s="51"/>
      <c r="AJ90" s="34" t="s">
        <v>113</v>
      </c>
      <c r="AK90" s="40">
        <v>8443</v>
      </c>
      <c r="AL90" s="40">
        <v>8131</v>
      </c>
      <c r="AM90" s="40">
        <v>8254</v>
      </c>
      <c r="AN90" s="40">
        <v>8025</v>
      </c>
      <c r="AO90" s="41">
        <v>8165</v>
      </c>
      <c r="AP90" s="48">
        <v>7960</v>
      </c>
      <c r="AQ90" s="221">
        <v>7701</v>
      </c>
      <c r="AR90" s="176"/>
      <c r="AS90" s="205"/>
      <c r="AT90" s="205"/>
      <c r="AU90" s="205"/>
      <c r="AV90" s="205"/>
      <c r="AW90" s="205"/>
      <c r="AX90" s="373"/>
      <c r="AY90" s="205"/>
    </row>
    <row r="91" spans="1:51" s="99" customFormat="1" ht="18.75">
      <c r="A91" s="127"/>
      <c r="B91" s="181" t="s">
        <v>114</v>
      </c>
      <c r="C91" s="108">
        <v>2</v>
      </c>
      <c r="D91" s="108">
        <v>2</v>
      </c>
      <c r="E91" s="108">
        <v>2</v>
      </c>
      <c r="F91" s="108">
        <v>2</v>
      </c>
      <c r="G91" s="109">
        <v>2</v>
      </c>
      <c r="H91" s="115">
        <v>2</v>
      </c>
      <c r="I91" s="128">
        <v>2</v>
      </c>
      <c r="J91" s="146">
        <v>0</v>
      </c>
      <c r="K91" s="146"/>
      <c r="L91" s="146"/>
      <c r="M91" s="327"/>
      <c r="N91" s="327"/>
      <c r="O91" s="327"/>
      <c r="P91" s="327"/>
      <c r="Q91" s="327"/>
      <c r="R91" s="127"/>
      <c r="S91" s="186" t="s">
        <v>114</v>
      </c>
      <c r="T91" s="118">
        <f t="shared" si="113"/>
        <v>27.52924982794219</v>
      </c>
      <c r="U91" s="118">
        <f t="shared" si="114"/>
        <v>26.97963037906381</v>
      </c>
      <c r="V91" s="118">
        <f t="shared" si="115"/>
        <v>26.76659528907923</v>
      </c>
      <c r="W91" s="118">
        <f t="shared" si="116"/>
        <v>26.609898882384247</v>
      </c>
      <c r="X91" s="118">
        <f t="shared" si="117"/>
        <v>24.366471734892787</v>
      </c>
      <c r="Y91" s="118">
        <f t="shared" si="118"/>
        <v>24.058703235895585</v>
      </c>
      <c r="Z91" s="118">
        <f t="shared" si="119"/>
        <v>23.741690408357076</v>
      </c>
      <c r="AA91" s="118">
        <f t="shared" si="101"/>
      </c>
      <c r="AB91" s="118">
        <f t="shared" si="102"/>
      </c>
      <c r="AC91" s="118">
        <f t="shared" si="103"/>
      </c>
      <c r="AD91" s="329"/>
      <c r="AE91" s="329"/>
      <c r="AF91" s="329"/>
      <c r="AG91" s="329"/>
      <c r="AH91" s="329"/>
      <c r="AI91" s="51"/>
      <c r="AJ91" s="34" t="s">
        <v>114</v>
      </c>
      <c r="AK91" s="40">
        <v>7265</v>
      </c>
      <c r="AL91" s="71">
        <v>7413</v>
      </c>
      <c r="AM91" s="71">
        <v>7472</v>
      </c>
      <c r="AN91" s="71">
        <v>7516</v>
      </c>
      <c r="AO91" s="72">
        <v>8208</v>
      </c>
      <c r="AP91" s="81">
        <v>8313</v>
      </c>
      <c r="AQ91" s="225">
        <v>8424</v>
      </c>
      <c r="AR91" s="82"/>
      <c r="AS91" s="23"/>
      <c r="AT91" s="23"/>
      <c r="AU91" s="23"/>
      <c r="AV91" s="23"/>
      <c r="AW91" s="23"/>
      <c r="AX91" s="373"/>
      <c r="AY91" s="205"/>
    </row>
    <row r="92" spans="1:51" s="99" customFormat="1" ht="20.25" customHeight="1">
      <c r="A92" s="127"/>
      <c r="B92" s="187" t="s">
        <v>143</v>
      </c>
      <c r="C92" s="108">
        <v>3</v>
      </c>
      <c r="D92" s="108">
        <v>2</v>
      </c>
      <c r="E92" s="108">
        <v>3</v>
      </c>
      <c r="F92" s="108">
        <v>3</v>
      </c>
      <c r="G92" s="109">
        <v>3</v>
      </c>
      <c r="H92" s="115">
        <v>3</v>
      </c>
      <c r="I92" s="128">
        <v>3</v>
      </c>
      <c r="J92" s="128">
        <v>3</v>
      </c>
      <c r="K92" s="128"/>
      <c r="L92" s="128"/>
      <c r="M92" s="324"/>
      <c r="N92" s="324"/>
      <c r="O92" s="324"/>
      <c r="P92" s="324"/>
      <c r="Q92" s="324"/>
      <c r="R92" s="127"/>
      <c r="S92" s="186" t="s">
        <v>143</v>
      </c>
      <c r="T92" s="118">
        <f t="shared" si="113"/>
        <v>24.05966797658192</v>
      </c>
      <c r="U92" s="118">
        <f t="shared" si="114"/>
        <v>14.56664238892935</v>
      </c>
      <c r="V92" s="118">
        <f t="shared" si="115"/>
        <v>20.871017114234036</v>
      </c>
      <c r="W92" s="118">
        <f t="shared" si="116"/>
        <v>20.1355795690986</v>
      </c>
      <c r="X92" s="118">
        <f t="shared" si="117"/>
        <v>19.282684149633628</v>
      </c>
      <c r="Y92" s="118">
        <f t="shared" si="118"/>
        <v>19.694085209742006</v>
      </c>
      <c r="Z92" s="118">
        <f t="shared" si="119"/>
        <v>19.53633758791352</v>
      </c>
      <c r="AA92" s="118">
        <f t="shared" si="101"/>
        <v>19.561815336463223</v>
      </c>
      <c r="AB92" s="118">
        <f t="shared" si="102"/>
      </c>
      <c r="AC92" s="118">
        <f t="shared" si="103"/>
      </c>
      <c r="AD92" s="329"/>
      <c r="AE92" s="329"/>
      <c r="AF92" s="329"/>
      <c r="AG92" s="329"/>
      <c r="AH92" s="329"/>
      <c r="AI92" s="73"/>
      <c r="AJ92" s="74" t="s">
        <v>28</v>
      </c>
      <c r="AK92" s="76">
        <v>12469</v>
      </c>
      <c r="AL92" s="40">
        <v>13730</v>
      </c>
      <c r="AM92" s="40">
        <v>14374</v>
      </c>
      <c r="AN92" s="40">
        <v>14899</v>
      </c>
      <c r="AO92" s="41">
        <v>15558</v>
      </c>
      <c r="AP92" s="48">
        <v>15233</v>
      </c>
      <c r="AQ92" s="221">
        <v>15356</v>
      </c>
      <c r="AR92" s="219">
        <v>15336</v>
      </c>
      <c r="AS92" s="205"/>
      <c r="AT92" s="205"/>
      <c r="AU92" s="205"/>
      <c r="AV92" s="205"/>
      <c r="AW92" s="205"/>
      <c r="AX92" s="373"/>
      <c r="AY92" s="205"/>
    </row>
    <row r="93" spans="1:51" s="99" customFormat="1" ht="20.25" customHeight="1">
      <c r="A93" s="127"/>
      <c r="B93" s="181" t="s">
        <v>144</v>
      </c>
      <c r="C93" s="108">
        <v>2</v>
      </c>
      <c r="D93" s="108">
        <v>2</v>
      </c>
      <c r="E93" s="108">
        <v>2</v>
      </c>
      <c r="F93" s="108">
        <v>2</v>
      </c>
      <c r="G93" s="109">
        <v>2</v>
      </c>
      <c r="H93" s="115">
        <v>2</v>
      </c>
      <c r="I93" s="128">
        <v>2</v>
      </c>
      <c r="J93" s="128">
        <v>2</v>
      </c>
      <c r="K93" s="128"/>
      <c r="L93" s="128"/>
      <c r="M93" s="324"/>
      <c r="N93" s="324"/>
      <c r="O93" s="324"/>
      <c r="P93" s="324"/>
      <c r="Q93" s="324"/>
      <c r="R93" s="127"/>
      <c r="S93" s="181" t="s">
        <v>144</v>
      </c>
      <c r="T93" s="118">
        <f t="shared" si="113"/>
        <v>13.609145345672292</v>
      </c>
      <c r="U93" s="118">
        <f t="shared" si="114"/>
        <v>12.740476493820868</v>
      </c>
      <c r="V93" s="118">
        <f t="shared" si="115"/>
        <v>11.836420666390485</v>
      </c>
      <c r="W93" s="118">
        <f t="shared" si="116"/>
        <v>11.148893472322872</v>
      </c>
      <c r="X93" s="118">
        <f t="shared" si="117"/>
        <v>10.51690592627649</v>
      </c>
      <c r="Y93" s="118">
        <f t="shared" si="118"/>
        <v>10.303967027305513</v>
      </c>
      <c r="Z93" s="118">
        <f t="shared" si="119"/>
        <v>10.271686097272866</v>
      </c>
      <c r="AA93" s="118">
        <f t="shared" si="101"/>
        <v>10.224426154082101</v>
      </c>
      <c r="AB93" s="118">
        <f t="shared" si="102"/>
      </c>
      <c r="AC93" s="118">
        <f t="shared" si="103"/>
      </c>
      <c r="AD93" s="329"/>
      <c r="AE93" s="329"/>
      <c r="AF93" s="329"/>
      <c r="AG93" s="329"/>
      <c r="AH93" s="329"/>
      <c r="AI93" s="51"/>
      <c r="AJ93" s="34" t="s">
        <v>31</v>
      </c>
      <c r="AK93" s="41">
        <v>14696</v>
      </c>
      <c r="AL93" s="40">
        <v>15698</v>
      </c>
      <c r="AM93" s="40">
        <v>16897</v>
      </c>
      <c r="AN93" s="40">
        <v>17939</v>
      </c>
      <c r="AO93" s="41">
        <v>19017</v>
      </c>
      <c r="AP93" s="48">
        <v>19410</v>
      </c>
      <c r="AQ93" s="221">
        <v>19471</v>
      </c>
      <c r="AR93" s="219">
        <v>19561</v>
      </c>
      <c r="AS93" s="205"/>
      <c r="AT93" s="205"/>
      <c r="AU93" s="205"/>
      <c r="AV93" s="205"/>
      <c r="AW93" s="205"/>
      <c r="AX93" s="373"/>
      <c r="AY93" s="205"/>
    </row>
    <row r="94" spans="1:51" s="99" customFormat="1" ht="20.25" customHeight="1">
      <c r="A94" s="127"/>
      <c r="B94" s="181" t="s">
        <v>145</v>
      </c>
      <c r="C94" s="122">
        <v>0</v>
      </c>
      <c r="D94" s="122">
        <v>0</v>
      </c>
      <c r="E94" s="108">
        <v>1</v>
      </c>
      <c r="F94" s="108">
        <v>1</v>
      </c>
      <c r="G94" s="109">
        <v>1</v>
      </c>
      <c r="H94" s="115">
        <v>1</v>
      </c>
      <c r="I94" s="128">
        <v>1</v>
      </c>
      <c r="J94" s="128">
        <v>1</v>
      </c>
      <c r="K94" s="128"/>
      <c r="L94" s="128"/>
      <c r="M94" s="324"/>
      <c r="N94" s="324"/>
      <c r="O94" s="324"/>
      <c r="P94" s="324"/>
      <c r="Q94" s="324"/>
      <c r="R94" s="127"/>
      <c r="S94" s="181" t="s">
        <v>145</v>
      </c>
      <c r="T94" s="118">
        <f t="shared" si="113"/>
        <v>0</v>
      </c>
      <c r="U94" s="118">
        <f t="shared" si="114"/>
        <v>0</v>
      </c>
      <c r="V94" s="118">
        <f t="shared" si="115"/>
        <v>6.60414740457007</v>
      </c>
      <c r="W94" s="118">
        <f t="shared" si="116"/>
        <v>6.438735432361085</v>
      </c>
      <c r="X94" s="118">
        <f t="shared" si="117"/>
        <v>6.347997206881229</v>
      </c>
      <c r="Y94" s="118">
        <f t="shared" si="118"/>
        <v>6.485504896556197</v>
      </c>
      <c r="Z94" s="118">
        <f t="shared" si="119"/>
        <v>6.5603883749918</v>
      </c>
      <c r="AA94" s="118">
        <f t="shared" si="101"/>
        <v>6.587615283267457</v>
      </c>
      <c r="AB94" s="118">
        <f t="shared" si="102"/>
      </c>
      <c r="AC94" s="118">
        <f t="shared" si="103"/>
      </c>
      <c r="AD94" s="329"/>
      <c r="AE94" s="329"/>
      <c r="AF94" s="329"/>
      <c r="AG94" s="329"/>
      <c r="AH94" s="329"/>
      <c r="AI94" s="61"/>
      <c r="AJ94" s="62" t="s">
        <v>32</v>
      </c>
      <c r="AK94" s="72">
        <v>14000</v>
      </c>
      <c r="AL94" s="40">
        <v>14618</v>
      </c>
      <c r="AM94" s="40">
        <v>15142</v>
      </c>
      <c r="AN94" s="40">
        <v>15531</v>
      </c>
      <c r="AO94" s="41">
        <v>15753</v>
      </c>
      <c r="AP94" s="48">
        <v>15419</v>
      </c>
      <c r="AQ94" s="221">
        <v>15243</v>
      </c>
      <c r="AR94" s="226">
        <v>15180</v>
      </c>
      <c r="AS94" s="205"/>
      <c r="AT94" s="205"/>
      <c r="AU94" s="205"/>
      <c r="AV94" s="205"/>
      <c r="AW94" s="205"/>
      <c r="AX94" s="373"/>
      <c r="AY94" s="205"/>
    </row>
    <row r="95" spans="1:51" s="129" customFormat="1" ht="18.75">
      <c r="A95" s="127"/>
      <c r="B95" s="182" t="s">
        <v>109</v>
      </c>
      <c r="C95" s="108">
        <v>15</v>
      </c>
      <c r="D95" s="108">
        <v>16</v>
      </c>
      <c r="E95" s="108">
        <v>15</v>
      </c>
      <c r="F95" s="108">
        <v>15</v>
      </c>
      <c r="G95" s="109">
        <v>18</v>
      </c>
      <c r="H95" s="115">
        <v>17</v>
      </c>
      <c r="I95" s="128"/>
      <c r="J95" s="146"/>
      <c r="K95" s="146"/>
      <c r="L95" s="146"/>
      <c r="M95" s="327"/>
      <c r="N95" s="327"/>
      <c r="O95" s="327"/>
      <c r="P95" s="327"/>
      <c r="Q95" s="327"/>
      <c r="R95" s="127"/>
      <c r="S95" s="186" t="s">
        <v>109</v>
      </c>
      <c r="T95" s="118">
        <f t="shared" si="113"/>
        <v>3.356065080814047</v>
      </c>
      <c r="U95" s="118">
        <f t="shared" si="114"/>
        <v>3.4908506984974066</v>
      </c>
      <c r="V95" s="118">
        <f t="shared" si="115"/>
        <v>3.2026509409388466</v>
      </c>
      <c r="W95" s="118">
        <f t="shared" si="116"/>
        <v>3.1766469855737873</v>
      </c>
      <c r="X95" s="118">
        <f t="shared" si="117"/>
        <v>3.796731436092573</v>
      </c>
      <c r="Y95" s="118">
        <f t="shared" si="118"/>
        <v>3.6193700167129728</v>
      </c>
      <c r="Z95" s="118">
        <f t="shared" si="119"/>
        <v>0</v>
      </c>
      <c r="AA95" s="118">
        <f t="shared" si="101"/>
      </c>
      <c r="AB95" s="118">
        <f t="shared" si="102"/>
      </c>
      <c r="AC95" s="118">
        <f t="shared" si="103"/>
      </c>
      <c r="AD95" s="329"/>
      <c r="AE95" s="329"/>
      <c r="AF95" s="329"/>
      <c r="AG95" s="329"/>
      <c r="AH95" s="329"/>
      <c r="AI95" s="73"/>
      <c r="AJ95" s="74" t="s">
        <v>109</v>
      </c>
      <c r="AK95" s="76">
        <v>446952</v>
      </c>
      <c r="AL95" s="75">
        <v>458341</v>
      </c>
      <c r="AM95" s="75">
        <v>468362</v>
      </c>
      <c r="AN95" s="75">
        <v>472196</v>
      </c>
      <c r="AO95" s="76">
        <v>474092</v>
      </c>
      <c r="AP95" s="65">
        <v>469695</v>
      </c>
      <c r="AQ95" s="224">
        <v>468899</v>
      </c>
      <c r="AR95" s="229"/>
      <c r="AS95" s="13"/>
      <c r="AT95" s="13"/>
      <c r="AU95" s="13"/>
      <c r="AV95" s="13"/>
      <c r="AW95" s="13"/>
      <c r="AX95" s="373"/>
      <c r="AY95" s="205"/>
    </row>
    <row r="96" spans="1:51" s="99" customFormat="1" ht="18.75">
      <c r="A96" s="127"/>
      <c r="B96" s="182" t="s">
        <v>185</v>
      </c>
      <c r="C96" s="108">
        <v>6</v>
      </c>
      <c r="D96" s="108">
        <v>5</v>
      </c>
      <c r="E96" s="108">
        <v>4</v>
      </c>
      <c r="F96" s="108">
        <v>4</v>
      </c>
      <c r="G96" s="109">
        <v>4</v>
      </c>
      <c r="H96" s="115">
        <v>4</v>
      </c>
      <c r="I96" s="128"/>
      <c r="J96" s="146"/>
      <c r="K96" s="146"/>
      <c r="L96" s="146"/>
      <c r="M96" s="327"/>
      <c r="N96" s="327"/>
      <c r="O96" s="327"/>
      <c r="P96" s="327"/>
      <c r="Q96" s="327"/>
      <c r="R96" s="127"/>
      <c r="S96" s="186" t="s">
        <v>110</v>
      </c>
      <c r="T96" s="118">
        <f t="shared" si="113"/>
        <v>2.468638011265218</v>
      </c>
      <c r="U96" s="118">
        <f t="shared" si="114"/>
        <v>2.0697420273537106</v>
      </c>
      <c r="V96" s="118">
        <f t="shared" si="115"/>
        <v>1.651759536846626</v>
      </c>
      <c r="W96" s="118">
        <f t="shared" si="116"/>
        <v>1.6561569705576695</v>
      </c>
      <c r="X96" s="118">
        <f t="shared" si="117"/>
        <v>1.66545920874033</v>
      </c>
      <c r="Y96" s="118">
        <f t="shared" si="118"/>
        <v>1.6890607977434147</v>
      </c>
      <c r="Z96" s="118">
        <f t="shared" si="119"/>
        <v>0</v>
      </c>
      <c r="AA96" s="118">
        <f t="shared" si="101"/>
      </c>
      <c r="AB96" s="118">
        <f t="shared" si="102"/>
      </c>
      <c r="AC96" s="118">
        <f t="shared" si="103"/>
      </c>
      <c r="AD96" s="329"/>
      <c r="AE96" s="329"/>
      <c r="AF96" s="329"/>
      <c r="AG96" s="329"/>
      <c r="AH96" s="329"/>
      <c r="AI96" s="51"/>
      <c r="AJ96" s="34" t="s">
        <v>110</v>
      </c>
      <c r="AK96" s="41">
        <v>243049</v>
      </c>
      <c r="AL96" s="40">
        <v>241576</v>
      </c>
      <c r="AM96" s="40">
        <v>242166</v>
      </c>
      <c r="AN96" s="40">
        <v>241523</v>
      </c>
      <c r="AO96" s="41">
        <v>240174</v>
      </c>
      <c r="AP96" s="42">
        <v>236818</v>
      </c>
      <c r="AQ96" s="221">
        <v>234956</v>
      </c>
      <c r="AR96" s="176"/>
      <c r="AS96" s="205"/>
      <c r="AT96" s="205"/>
      <c r="AU96" s="205"/>
      <c r="AV96" s="205"/>
      <c r="AW96" s="205"/>
      <c r="AX96" s="373"/>
      <c r="AY96" s="205"/>
    </row>
    <row r="97" spans="1:51" s="99" customFormat="1" ht="20.25" customHeight="1">
      <c r="A97" s="127"/>
      <c r="B97" s="182" t="s">
        <v>182</v>
      </c>
      <c r="C97" s="108">
        <v>1</v>
      </c>
      <c r="D97" s="108">
        <v>1</v>
      </c>
      <c r="E97" s="122">
        <v>0</v>
      </c>
      <c r="F97" s="122">
        <v>0</v>
      </c>
      <c r="G97" s="122">
        <v>0</v>
      </c>
      <c r="H97" s="123">
        <v>0</v>
      </c>
      <c r="I97" s="128">
        <v>0</v>
      </c>
      <c r="J97" s="128">
        <v>0</v>
      </c>
      <c r="K97" s="128">
        <v>0</v>
      </c>
      <c r="L97" s="128">
        <v>0</v>
      </c>
      <c r="M97" s="324"/>
      <c r="N97" s="324"/>
      <c r="O97" s="324"/>
      <c r="P97" s="324"/>
      <c r="Q97" s="324"/>
      <c r="R97" s="127"/>
      <c r="S97" s="181" t="s">
        <v>48</v>
      </c>
      <c r="T97" s="118">
        <f t="shared" si="113"/>
        <v>5.98193455763594</v>
      </c>
      <c r="U97" s="118">
        <f t="shared" si="114"/>
        <v>6.396315722144045</v>
      </c>
      <c r="V97" s="118">
        <f t="shared" si="115"/>
        <v>0</v>
      </c>
      <c r="W97" s="118">
        <f t="shared" si="116"/>
        <v>0</v>
      </c>
      <c r="X97" s="118">
        <f t="shared" si="117"/>
        <v>0</v>
      </c>
      <c r="Y97" s="118">
        <f t="shared" si="118"/>
        <v>0</v>
      </c>
      <c r="Z97" s="118">
        <f t="shared" si="119"/>
        <v>0</v>
      </c>
      <c r="AA97" s="118">
        <f t="shared" si="101"/>
        <v>0</v>
      </c>
      <c r="AB97" s="118">
        <f t="shared" si="102"/>
        <v>0</v>
      </c>
      <c r="AC97" s="118">
        <f t="shared" si="103"/>
      </c>
      <c r="AD97" s="329"/>
      <c r="AE97" s="329"/>
      <c r="AF97" s="329"/>
      <c r="AG97" s="329"/>
      <c r="AH97" s="329"/>
      <c r="AI97" s="51"/>
      <c r="AJ97" s="34" t="s">
        <v>48</v>
      </c>
      <c r="AK97" s="40">
        <v>16717</v>
      </c>
      <c r="AL97" s="71">
        <v>15634</v>
      </c>
      <c r="AM97" s="71">
        <v>15223</v>
      </c>
      <c r="AN97" s="71">
        <v>14688</v>
      </c>
      <c r="AO97" s="72">
        <v>14040</v>
      </c>
      <c r="AP97" s="81">
        <v>13454</v>
      </c>
      <c r="AQ97" s="225">
        <v>13060</v>
      </c>
      <c r="AR97" s="230">
        <v>12907</v>
      </c>
      <c r="AS97" s="213">
        <v>12837</v>
      </c>
      <c r="AT97" s="23"/>
      <c r="AU97" s="23"/>
      <c r="AV97" s="23"/>
      <c r="AW97" s="23"/>
      <c r="AX97" s="373"/>
      <c r="AY97" s="205"/>
    </row>
    <row r="98" spans="1:51" s="129" customFormat="1" ht="20.25" customHeight="1">
      <c r="A98" s="127"/>
      <c r="B98" s="181" t="s">
        <v>146</v>
      </c>
      <c r="C98" s="109">
        <v>2</v>
      </c>
      <c r="D98" s="109">
        <v>2</v>
      </c>
      <c r="E98" s="109">
        <v>2</v>
      </c>
      <c r="F98" s="109">
        <v>2</v>
      </c>
      <c r="G98" s="109">
        <v>1</v>
      </c>
      <c r="H98" s="115">
        <v>1</v>
      </c>
      <c r="I98" s="128">
        <v>1</v>
      </c>
      <c r="J98" s="128">
        <v>1</v>
      </c>
      <c r="K98" s="128"/>
      <c r="L98" s="128"/>
      <c r="M98" s="324"/>
      <c r="N98" s="324"/>
      <c r="O98" s="324"/>
      <c r="P98" s="324"/>
      <c r="Q98" s="324"/>
      <c r="R98" s="127"/>
      <c r="S98" s="181" t="s">
        <v>146</v>
      </c>
      <c r="T98" s="118">
        <f t="shared" si="113"/>
        <v>2.906131938390003</v>
      </c>
      <c r="U98" s="118">
        <f t="shared" si="114"/>
        <v>2.8286542677321265</v>
      </c>
      <c r="V98" s="118">
        <f t="shared" si="115"/>
        <v>2.762888876609383</v>
      </c>
      <c r="W98" s="118">
        <f t="shared" si="116"/>
        <v>2.7096599376778214</v>
      </c>
      <c r="X98" s="118">
        <f t="shared" si="117"/>
        <v>1.3328179770488744</v>
      </c>
      <c r="Y98" s="118">
        <f t="shared" si="118"/>
        <v>1.3289389751222622</v>
      </c>
      <c r="Z98" s="118">
        <f t="shared" si="119"/>
        <v>1.3242752903473576</v>
      </c>
      <c r="AA98" s="118">
        <f t="shared" si="101"/>
        <v>1.3192612137203166</v>
      </c>
      <c r="AB98" s="118">
        <f t="shared" si="102"/>
      </c>
      <c r="AC98" s="118">
        <f t="shared" si="103"/>
      </c>
      <c r="AD98" s="329"/>
      <c r="AE98" s="329"/>
      <c r="AF98" s="329"/>
      <c r="AG98" s="329"/>
      <c r="AH98" s="329"/>
      <c r="AI98" s="73"/>
      <c r="AJ98" s="74" t="s">
        <v>44</v>
      </c>
      <c r="AK98" s="76">
        <v>68820</v>
      </c>
      <c r="AL98" s="40">
        <v>70705</v>
      </c>
      <c r="AM98" s="40">
        <v>72388</v>
      </c>
      <c r="AN98" s="40">
        <v>73810</v>
      </c>
      <c r="AO98" s="41">
        <v>75029</v>
      </c>
      <c r="AP98" s="48">
        <v>75248</v>
      </c>
      <c r="AQ98" s="221">
        <v>75513</v>
      </c>
      <c r="AR98" s="220">
        <v>75800</v>
      </c>
      <c r="AS98" s="214"/>
      <c r="AT98" s="205"/>
      <c r="AU98" s="205"/>
      <c r="AV98" s="205"/>
      <c r="AW98" s="205"/>
      <c r="AX98" s="373"/>
      <c r="AY98" s="205"/>
    </row>
    <row r="99" spans="1:51" s="129" customFormat="1" ht="20.25" customHeight="1">
      <c r="A99" s="127"/>
      <c r="B99" s="181" t="s">
        <v>147</v>
      </c>
      <c r="C99" s="122">
        <v>0</v>
      </c>
      <c r="D99" s="122">
        <v>0</v>
      </c>
      <c r="E99" s="122">
        <v>0</v>
      </c>
      <c r="F99" s="122">
        <v>0</v>
      </c>
      <c r="G99" s="122">
        <v>0</v>
      </c>
      <c r="H99" s="123">
        <v>0</v>
      </c>
      <c r="I99" s="128">
        <v>0</v>
      </c>
      <c r="J99" s="128">
        <v>0</v>
      </c>
      <c r="K99" s="128"/>
      <c r="L99" s="128"/>
      <c r="M99" s="324"/>
      <c r="N99" s="324"/>
      <c r="O99" s="324"/>
      <c r="P99" s="324"/>
      <c r="Q99" s="324"/>
      <c r="R99" s="127"/>
      <c r="S99" s="181" t="s">
        <v>147</v>
      </c>
      <c r="T99" s="118">
        <f t="shared" si="113"/>
        <v>0</v>
      </c>
      <c r="U99" s="118">
        <f t="shared" si="114"/>
        <v>0</v>
      </c>
      <c r="V99" s="118">
        <f t="shared" si="115"/>
        <v>0</v>
      </c>
      <c r="W99" s="118">
        <f t="shared" si="116"/>
        <v>0</v>
      </c>
      <c r="X99" s="118">
        <f t="shared" si="117"/>
        <v>0</v>
      </c>
      <c r="Y99" s="118">
        <f t="shared" si="118"/>
        <v>0</v>
      </c>
      <c r="Z99" s="118">
        <f t="shared" si="119"/>
        <v>0</v>
      </c>
      <c r="AA99" s="118">
        <f t="shared" si="101"/>
        <v>0</v>
      </c>
      <c r="AB99" s="118">
        <f t="shared" si="102"/>
      </c>
      <c r="AC99" s="118">
        <f t="shared" si="103"/>
      </c>
      <c r="AD99" s="329"/>
      <c r="AE99" s="329"/>
      <c r="AF99" s="329"/>
      <c r="AG99" s="329"/>
      <c r="AH99" s="329"/>
      <c r="AI99" s="61"/>
      <c r="AJ99" s="62" t="s">
        <v>55</v>
      </c>
      <c r="AK99" s="72">
        <v>21825</v>
      </c>
      <c r="AL99" s="40">
        <v>21857</v>
      </c>
      <c r="AM99" s="40">
        <v>22082</v>
      </c>
      <c r="AN99" s="40">
        <v>22048</v>
      </c>
      <c r="AO99" s="41">
        <v>21482</v>
      </c>
      <c r="AP99" s="48">
        <v>20836</v>
      </c>
      <c r="AQ99" s="221">
        <v>20485</v>
      </c>
      <c r="AR99" s="219">
        <v>20406</v>
      </c>
      <c r="AS99" s="205"/>
      <c r="AT99" s="205"/>
      <c r="AU99" s="205"/>
      <c r="AV99" s="205"/>
      <c r="AW99" s="205"/>
      <c r="AX99" s="373"/>
      <c r="AY99" s="205"/>
    </row>
    <row r="100" spans="1:51" s="129" customFormat="1" ht="20.25" customHeight="1">
      <c r="A100" s="127"/>
      <c r="B100" s="181" t="s">
        <v>148</v>
      </c>
      <c r="C100" s="122">
        <v>0</v>
      </c>
      <c r="D100" s="122">
        <v>0</v>
      </c>
      <c r="E100" s="122">
        <v>0</v>
      </c>
      <c r="F100" s="122">
        <v>0</v>
      </c>
      <c r="G100" s="122">
        <v>0</v>
      </c>
      <c r="H100" s="123">
        <v>0</v>
      </c>
      <c r="I100" s="128">
        <v>0</v>
      </c>
      <c r="J100" s="128">
        <v>0</v>
      </c>
      <c r="K100" s="128"/>
      <c r="L100" s="128"/>
      <c r="M100" s="324"/>
      <c r="N100" s="324"/>
      <c r="O100" s="324"/>
      <c r="P100" s="324"/>
      <c r="Q100" s="324"/>
      <c r="R100" s="127"/>
      <c r="S100" s="181" t="s">
        <v>148</v>
      </c>
      <c r="T100" s="118">
        <f t="shared" si="113"/>
        <v>0</v>
      </c>
      <c r="U100" s="118">
        <f t="shared" si="114"/>
        <v>0</v>
      </c>
      <c r="V100" s="118">
        <f t="shared" si="115"/>
        <v>0</v>
      </c>
      <c r="W100" s="118">
        <f t="shared" si="116"/>
        <v>0</v>
      </c>
      <c r="X100" s="118">
        <f t="shared" si="117"/>
        <v>0</v>
      </c>
      <c r="Y100" s="118">
        <f t="shared" si="118"/>
        <v>0</v>
      </c>
      <c r="Z100" s="118">
        <f t="shared" si="119"/>
        <v>0</v>
      </c>
      <c r="AA100" s="118">
        <f t="shared" si="101"/>
        <v>0</v>
      </c>
      <c r="AB100" s="118">
        <f t="shared" si="102"/>
      </c>
      <c r="AC100" s="118">
        <f t="shared" si="103"/>
      </c>
      <c r="AD100" s="329"/>
      <c r="AE100" s="329"/>
      <c r="AF100" s="329"/>
      <c r="AG100" s="329"/>
      <c r="AH100" s="329"/>
      <c r="AI100" s="73"/>
      <c r="AJ100" s="74" t="s">
        <v>57</v>
      </c>
      <c r="AK100" s="76">
        <v>8576</v>
      </c>
      <c r="AL100" s="75">
        <v>7930</v>
      </c>
      <c r="AM100" s="75">
        <v>7622</v>
      </c>
      <c r="AN100" s="75">
        <v>7141</v>
      </c>
      <c r="AO100" s="76">
        <v>6857</v>
      </c>
      <c r="AP100" s="31">
        <v>6431</v>
      </c>
      <c r="AQ100" s="224">
        <v>6208</v>
      </c>
      <c r="AR100" s="227">
        <v>6111</v>
      </c>
      <c r="AS100" s="13"/>
      <c r="AT100" s="13"/>
      <c r="AU100" s="13"/>
      <c r="AV100" s="13"/>
      <c r="AW100" s="13"/>
      <c r="AX100" s="373"/>
      <c r="AY100" s="205"/>
    </row>
    <row r="101" spans="1:51" s="129" customFormat="1" ht="20.25" customHeight="1">
      <c r="A101" s="127"/>
      <c r="B101" s="181" t="s">
        <v>149</v>
      </c>
      <c r="C101" s="122">
        <v>0</v>
      </c>
      <c r="D101" s="122">
        <v>0</v>
      </c>
      <c r="E101" s="122">
        <v>0</v>
      </c>
      <c r="F101" s="122">
        <v>0</v>
      </c>
      <c r="G101" s="122">
        <v>0</v>
      </c>
      <c r="H101" s="123">
        <v>0</v>
      </c>
      <c r="I101" s="128">
        <v>0</v>
      </c>
      <c r="J101" s="128">
        <v>0</v>
      </c>
      <c r="K101" s="128"/>
      <c r="L101" s="128"/>
      <c r="M101" s="324"/>
      <c r="N101" s="324"/>
      <c r="O101" s="324"/>
      <c r="P101" s="324"/>
      <c r="Q101" s="324"/>
      <c r="R101" s="127"/>
      <c r="S101" s="181" t="s">
        <v>149</v>
      </c>
      <c r="T101" s="118">
        <f t="shared" si="113"/>
        <v>0</v>
      </c>
      <c r="U101" s="118">
        <f t="shared" si="114"/>
        <v>0</v>
      </c>
      <c r="V101" s="118">
        <f t="shared" si="115"/>
        <v>0</v>
      </c>
      <c r="W101" s="118">
        <f t="shared" si="116"/>
        <v>0</v>
      </c>
      <c r="X101" s="118">
        <f t="shared" si="117"/>
        <v>0</v>
      </c>
      <c r="Y101" s="118">
        <f t="shared" si="118"/>
        <v>0</v>
      </c>
      <c r="Z101" s="118">
        <f t="shared" si="119"/>
        <v>0</v>
      </c>
      <c r="AA101" s="118">
        <f t="shared" si="101"/>
        <v>0</v>
      </c>
      <c r="AB101" s="118">
        <f t="shared" si="102"/>
      </c>
      <c r="AC101" s="118">
        <f t="shared" si="103"/>
      </c>
      <c r="AD101" s="329"/>
      <c r="AE101" s="329"/>
      <c r="AF101" s="329"/>
      <c r="AG101" s="329"/>
      <c r="AH101" s="329"/>
      <c r="AI101" s="61"/>
      <c r="AJ101" s="62" t="s">
        <v>58</v>
      </c>
      <c r="AK101" s="72">
        <v>5363</v>
      </c>
      <c r="AL101" s="71">
        <v>4846</v>
      </c>
      <c r="AM101" s="71">
        <v>4280</v>
      </c>
      <c r="AN101" s="71">
        <v>3985</v>
      </c>
      <c r="AO101" s="72">
        <v>3830</v>
      </c>
      <c r="AP101" s="81">
        <v>3354</v>
      </c>
      <c r="AQ101" s="225">
        <v>3171</v>
      </c>
      <c r="AR101" s="228">
        <v>3095</v>
      </c>
      <c r="AS101" s="23"/>
      <c r="AT101" s="23"/>
      <c r="AU101" s="23"/>
      <c r="AV101" s="23"/>
      <c r="AW101" s="23"/>
      <c r="AX101" s="373"/>
      <c r="AY101" s="205"/>
    </row>
    <row r="102" spans="1:51" s="129" customFormat="1" ht="20.25" customHeight="1">
      <c r="A102" s="127"/>
      <c r="B102" s="182" t="s">
        <v>183</v>
      </c>
      <c r="C102" s="122">
        <v>0</v>
      </c>
      <c r="D102" s="122">
        <v>0</v>
      </c>
      <c r="E102" s="122">
        <v>0</v>
      </c>
      <c r="F102" s="122">
        <v>0</v>
      </c>
      <c r="G102" s="122">
        <v>0</v>
      </c>
      <c r="H102" s="123">
        <v>0</v>
      </c>
      <c r="I102" s="128">
        <v>0</v>
      </c>
      <c r="J102" s="128">
        <v>0</v>
      </c>
      <c r="K102" s="128">
        <v>0</v>
      </c>
      <c r="L102" s="128">
        <v>0</v>
      </c>
      <c r="M102" s="324"/>
      <c r="N102" s="324"/>
      <c r="O102" s="324"/>
      <c r="P102" s="324"/>
      <c r="Q102" s="324"/>
      <c r="R102" s="127"/>
      <c r="S102" s="181" t="s">
        <v>52</v>
      </c>
      <c r="T102" s="118">
        <f t="shared" si="113"/>
        <v>0</v>
      </c>
      <c r="U102" s="118">
        <f t="shared" si="114"/>
        <v>0</v>
      </c>
      <c r="V102" s="118">
        <f t="shared" si="115"/>
        <v>0</v>
      </c>
      <c r="W102" s="118">
        <f t="shared" si="116"/>
        <v>0</v>
      </c>
      <c r="X102" s="118">
        <f t="shared" si="117"/>
        <v>0</v>
      </c>
      <c r="Y102" s="118">
        <f t="shared" si="118"/>
        <v>0</v>
      </c>
      <c r="Z102" s="118">
        <f t="shared" si="119"/>
        <v>0</v>
      </c>
      <c r="AA102" s="118">
        <f t="shared" si="101"/>
        <v>0</v>
      </c>
      <c r="AB102" s="118">
        <f t="shared" si="102"/>
        <v>0</v>
      </c>
      <c r="AC102" s="118">
        <f t="shared" si="103"/>
      </c>
      <c r="AD102" s="329"/>
      <c r="AE102" s="329"/>
      <c r="AF102" s="329"/>
      <c r="AG102" s="329"/>
      <c r="AH102" s="329"/>
      <c r="AI102" s="51"/>
      <c r="AJ102" s="34" t="s">
        <v>52</v>
      </c>
      <c r="AK102" s="40">
        <v>25283</v>
      </c>
      <c r="AL102" s="40">
        <v>25527</v>
      </c>
      <c r="AM102" s="40">
        <v>26316</v>
      </c>
      <c r="AN102" s="40">
        <v>26597</v>
      </c>
      <c r="AO102" s="41">
        <v>26877</v>
      </c>
      <c r="AP102" s="48">
        <v>26290</v>
      </c>
      <c r="AQ102" s="221">
        <v>26058</v>
      </c>
      <c r="AR102" s="219">
        <v>26073</v>
      </c>
      <c r="AS102" s="214">
        <v>25656</v>
      </c>
      <c r="AT102" s="205"/>
      <c r="AU102" s="205"/>
      <c r="AV102" s="205"/>
      <c r="AW102" s="205"/>
      <c r="AX102" s="373"/>
      <c r="AY102" s="205"/>
    </row>
    <row r="103" spans="1:51" s="129" customFormat="1" ht="20.25" customHeight="1">
      <c r="A103" s="127"/>
      <c r="B103" s="182" t="s">
        <v>184</v>
      </c>
      <c r="C103" s="108">
        <v>1</v>
      </c>
      <c r="D103" s="108">
        <v>1</v>
      </c>
      <c r="E103" s="108">
        <v>1</v>
      </c>
      <c r="F103" s="108">
        <v>1</v>
      </c>
      <c r="G103" s="109">
        <v>1</v>
      </c>
      <c r="H103" s="115">
        <v>1</v>
      </c>
      <c r="I103" s="128">
        <v>1</v>
      </c>
      <c r="J103" s="128">
        <v>1</v>
      </c>
      <c r="K103" s="128">
        <v>1</v>
      </c>
      <c r="L103" s="128">
        <v>1</v>
      </c>
      <c r="M103" s="324"/>
      <c r="N103" s="324"/>
      <c r="O103" s="324"/>
      <c r="P103" s="324"/>
      <c r="Q103" s="324"/>
      <c r="R103" s="127"/>
      <c r="S103" s="181" t="s">
        <v>53</v>
      </c>
      <c r="T103" s="118">
        <f t="shared" si="113"/>
        <v>4.358627903935841</v>
      </c>
      <c r="U103" s="118">
        <f t="shared" si="114"/>
        <v>4.290372404324695</v>
      </c>
      <c r="V103" s="118">
        <f t="shared" si="115"/>
        <v>4.133597883597884</v>
      </c>
      <c r="W103" s="118">
        <f t="shared" si="116"/>
        <v>4.046780785884829</v>
      </c>
      <c r="X103" s="118">
        <f t="shared" si="117"/>
        <v>3.969829297340214</v>
      </c>
      <c r="Y103" s="118">
        <f t="shared" si="118"/>
        <v>3.939799858167205</v>
      </c>
      <c r="Z103" s="118">
        <f t="shared" si="119"/>
        <v>3.9508514084785267</v>
      </c>
      <c r="AA103" s="118">
        <f t="shared" si="101"/>
        <v>3.9578880709253546</v>
      </c>
      <c r="AB103" s="118">
        <f t="shared" si="102"/>
        <v>4.0017607747408865</v>
      </c>
      <c r="AC103" s="118">
        <f t="shared" si="103"/>
      </c>
      <c r="AD103" s="329"/>
      <c r="AE103" s="329"/>
      <c r="AF103" s="329"/>
      <c r="AG103" s="329"/>
      <c r="AH103" s="329"/>
      <c r="AI103" s="51"/>
      <c r="AJ103" s="34" t="s">
        <v>53</v>
      </c>
      <c r="AK103" s="40">
        <v>22943</v>
      </c>
      <c r="AL103" s="40">
        <v>23308</v>
      </c>
      <c r="AM103" s="40">
        <v>24192</v>
      </c>
      <c r="AN103" s="40">
        <v>24711</v>
      </c>
      <c r="AO103" s="41">
        <v>25190</v>
      </c>
      <c r="AP103" s="48">
        <v>25382</v>
      </c>
      <c r="AQ103" s="221">
        <v>25311</v>
      </c>
      <c r="AR103" s="219">
        <v>25266</v>
      </c>
      <c r="AS103" s="213">
        <v>24989</v>
      </c>
      <c r="AT103" s="205"/>
      <c r="AU103" s="205"/>
      <c r="AV103" s="205"/>
      <c r="AW103" s="205"/>
      <c r="AX103" s="373"/>
      <c r="AY103" s="205"/>
    </row>
    <row r="104" spans="1:51" s="129" customFormat="1" ht="18.75">
      <c r="A104" s="127"/>
      <c r="B104" s="181" t="s">
        <v>115</v>
      </c>
      <c r="C104" s="122">
        <v>0</v>
      </c>
      <c r="D104" s="122">
        <v>0</v>
      </c>
      <c r="E104" s="122">
        <v>0</v>
      </c>
      <c r="F104" s="122">
        <v>0</v>
      </c>
      <c r="G104" s="122">
        <v>0</v>
      </c>
      <c r="H104" s="123">
        <v>0</v>
      </c>
      <c r="I104" s="128">
        <v>0</v>
      </c>
      <c r="J104" s="146">
        <v>0</v>
      </c>
      <c r="K104" s="146"/>
      <c r="L104" s="146"/>
      <c r="M104" s="327"/>
      <c r="N104" s="327"/>
      <c r="O104" s="327"/>
      <c r="P104" s="327"/>
      <c r="Q104" s="327"/>
      <c r="R104" s="127"/>
      <c r="S104" s="186" t="s">
        <v>115</v>
      </c>
      <c r="T104" s="118">
        <f t="shared" si="113"/>
        <v>0</v>
      </c>
      <c r="U104" s="118">
        <f t="shared" si="114"/>
        <v>0</v>
      </c>
      <c r="V104" s="118">
        <f t="shared" si="115"/>
        <v>0</v>
      </c>
      <c r="W104" s="118">
        <f t="shared" si="116"/>
        <v>0</v>
      </c>
      <c r="X104" s="118">
        <f t="shared" si="117"/>
        <v>0</v>
      </c>
      <c r="Y104" s="118">
        <f t="shared" si="118"/>
        <v>0</v>
      </c>
      <c r="Z104" s="118">
        <f t="shared" si="119"/>
        <v>0</v>
      </c>
      <c r="AA104" s="118">
        <f t="shared" si="101"/>
      </c>
      <c r="AB104" s="118">
        <f t="shared" si="102"/>
      </c>
      <c r="AC104" s="118">
        <f t="shared" si="103"/>
      </c>
      <c r="AD104" s="329"/>
      <c r="AE104" s="329"/>
      <c r="AF104" s="329"/>
      <c r="AG104" s="329"/>
      <c r="AH104" s="329"/>
      <c r="AI104" s="73"/>
      <c r="AJ104" s="74" t="s">
        <v>115</v>
      </c>
      <c r="AK104" s="76">
        <v>10708</v>
      </c>
      <c r="AL104" s="75">
        <v>10915</v>
      </c>
      <c r="AM104" s="75">
        <v>11324</v>
      </c>
      <c r="AN104" s="75">
        <v>11346</v>
      </c>
      <c r="AO104" s="76">
        <v>11769</v>
      </c>
      <c r="AP104" s="31">
        <v>11569</v>
      </c>
      <c r="AQ104" s="224">
        <v>11522</v>
      </c>
      <c r="AR104" s="208"/>
      <c r="AS104" s="214"/>
      <c r="AT104" s="13"/>
      <c r="AU104" s="13"/>
      <c r="AV104" s="13"/>
      <c r="AW104" s="13"/>
      <c r="AX104" s="373"/>
      <c r="AY104" s="205"/>
    </row>
    <row r="105" spans="1:51" s="129" customFormat="1" ht="18.75">
      <c r="A105" s="134"/>
      <c r="B105" s="196" t="s">
        <v>116</v>
      </c>
      <c r="C105" s="142">
        <v>1</v>
      </c>
      <c r="D105" s="142">
        <v>1</v>
      </c>
      <c r="E105" s="136">
        <v>1</v>
      </c>
      <c r="F105" s="142">
        <v>1</v>
      </c>
      <c r="G105" s="148">
        <v>1</v>
      </c>
      <c r="H105" s="143">
        <v>1</v>
      </c>
      <c r="I105" s="138">
        <v>1</v>
      </c>
      <c r="J105" s="143">
        <v>0</v>
      </c>
      <c r="K105" s="143"/>
      <c r="L105" s="143"/>
      <c r="M105" s="200"/>
      <c r="N105" s="200"/>
      <c r="O105" s="200"/>
      <c r="P105" s="200"/>
      <c r="Q105" s="200"/>
      <c r="R105" s="134"/>
      <c r="S105" s="188" t="s">
        <v>116</v>
      </c>
      <c r="T105" s="139">
        <f t="shared" si="113"/>
        <v>5.370280865689276</v>
      </c>
      <c r="U105" s="139">
        <f t="shared" si="114"/>
        <v>5.035500276952515</v>
      </c>
      <c r="V105" s="139">
        <f t="shared" si="115"/>
        <v>4.513653802753328</v>
      </c>
      <c r="W105" s="139">
        <f t="shared" si="116"/>
        <v>4.36852911624656</v>
      </c>
      <c r="X105" s="139">
        <f t="shared" si="117"/>
        <v>4.246825497940289</v>
      </c>
      <c r="Y105" s="139">
        <f t="shared" si="118"/>
        <v>4.083299305839118</v>
      </c>
      <c r="Z105" s="139">
        <f t="shared" si="119"/>
        <v>4.028684231729917</v>
      </c>
      <c r="AA105" s="139">
        <f t="shared" si="101"/>
      </c>
      <c r="AB105" s="139">
        <f t="shared" si="102"/>
      </c>
      <c r="AC105" s="139">
        <f t="shared" si="103"/>
      </c>
      <c r="AD105" s="330"/>
      <c r="AE105" s="330"/>
      <c r="AF105" s="330"/>
      <c r="AG105" s="330"/>
      <c r="AH105" s="330"/>
      <c r="AI105" s="61"/>
      <c r="AJ105" s="62" t="s">
        <v>116</v>
      </c>
      <c r="AK105" s="72">
        <v>18621</v>
      </c>
      <c r="AL105" s="71">
        <v>19859</v>
      </c>
      <c r="AM105" s="71">
        <v>22155</v>
      </c>
      <c r="AN105" s="71">
        <v>22891</v>
      </c>
      <c r="AO105" s="72">
        <v>23547</v>
      </c>
      <c r="AP105" s="81">
        <v>24490</v>
      </c>
      <c r="AQ105" s="225">
        <v>24822</v>
      </c>
      <c r="AR105" s="82"/>
      <c r="AS105" s="23"/>
      <c r="AT105" s="23"/>
      <c r="AU105" s="23"/>
      <c r="AV105" s="23"/>
      <c r="AW105" s="23"/>
      <c r="AX105" s="373"/>
      <c r="AY105" s="205"/>
    </row>
    <row r="106" spans="1:51" s="129" customFormat="1" ht="20.25" customHeight="1">
      <c r="A106" s="127"/>
      <c r="B106" s="181" t="s">
        <v>150</v>
      </c>
      <c r="C106" s="122">
        <v>0</v>
      </c>
      <c r="D106" s="122">
        <v>0</v>
      </c>
      <c r="E106" s="122">
        <v>0</v>
      </c>
      <c r="F106" s="122">
        <v>0</v>
      </c>
      <c r="G106" s="122">
        <v>0</v>
      </c>
      <c r="H106" s="123">
        <v>0</v>
      </c>
      <c r="I106" s="128">
        <v>0</v>
      </c>
      <c r="J106" s="128">
        <v>0</v>
      </c>
      <c r="K106" s="128"/>
      <c r="L106" s="128"/>
      <c r="M106" s="324"/>
      <c r="N106" s="324"/>
      <c r="O106" s="324"/>
      <c r="P106" s="324"/>
      <c r="Q106" s="324"/>
      <c r="R106" s="127"/>
      <c r="S106" s="181" t="s">
        <v>150</v>
      </c>
      <c r="T106" s="118">
        <f t="shared" si="113"/>
        <v>0</v>
      </c>
      <c r="U106" s="118">
        <f t="shared" si="114"/>
        <v>0</v>
      </c>
      <c r="V106" s="118">
        <f t="shared" si="115"/>
        <v>0</v>
      </c>
      <c r="W106" s="118">
        <f t="shared" si="116"/>
        <v>0</v>
      </c>
      <c r="X106" s="118">
        <f t="shared" si="117"/>
        <v>0</v>
      </c>
      <c r="Y106" s="118">
        <f t="shared" si="118"/>
        <v>0</v>
      </c>
      <c r="Z106" s="118">
        <f t="shared" si="119"/>
        <v>0</v>
      </c>
      <c r="AA106" s="118">
        <f t="shared" si="101"/>
        <v>0</v>
      </c>
      <c r="AB106" s="118">
        <f t="shared" si="102"/>
      </c>
      <c r="AC106" s="118">
        <f t="shared" si="103"/>
      </c>
      <c r="AD106" s="329"/>
      <c r="AE106" s="329"/>
      <c r="AF106" s="329"/>
      <c r="AG106" s="329"/>
      <c r="AH106" s="329"/>
      <c r="AI106" s="73"/>
      <c r="AJ106" s="74" t="s">
        <v>63</v>
      </c>
      <c r="AK106" s="76">
        <v>11463</v>
      </c>
      <c r="AL106" s="40">
        <v>12150</v>
      </c>
      <c r="AM106" s="40">
        <v>13047</v>
      </c>
      <c r="AN106" s="40">
        <v>13903</v>
      </c>
      <c r="AO106" s="41">
        <v>15659</v>
      </c>
      <c r="AP106" s="48">
        <v>15508</v>
      </c>
      <c r="AQ106" s="221">
        <v>15851</v>
      </c>
      <c r="AR106" s="210">
        <v>15911</v>
      </c>
      <c r="AS106" s="214"/>
      <c r="AT106" s="205"/>
      <c r="AU106" s="205"/>
      <c r="AV106" s="205"/>
      <c r="AW106" s="205"/>
      <c r="AX106" s="373"/>
      <c r="AY106" s="205"/>
    </row>
    <row r="107" spans="1:51" s="129" customFormat="1" ht="20.25" customHeight="1">
      <c r="A107" s="127"/>
      <c r="B107" s="181" t="s">
        <v>151</v>
      </c>
      <c r="C107" s="108">
        <v>1</v>
      </c>
      <c r="D107" s="108">
        <v>1</v>
      </c>
      <c r="E107" s="108">
        <v>1</v>
      </c>
      <c r="F107" s="108">
        <v>1</v>
      </c>
      <c r="G107" s="109">
        <v>1</v>
      </c>
      <c r="H107" s="115">
        <v>1</v>
      </c>
      <c r="I107" s="128">
        <v>1</v>
      </c>
      <c r="J107" s="128">
        <v>1</v>
      </c>
      <c r="K107" s="128"/>
      <c r="L107" s="128"/>
      <c r="M107" s="324"/>
      <c r="N107" s="324"/>
      <c r="O107" s="324"/>
      <c r="P107" s="324"/>
      <c r="Q107" s="324"/>
      <c r="R107" s="127"/>
      <c r="S107" s="181" t="s">
        <v>151</v>
      </c>
      <c r="T107" s="118">
        <f t="shared" si="113"/>
        <v>4.018485031143259</v>
      </c>
      <c r="U107" s="118">
        <f t="shared" si="114"/>
        <v>3.8563881068990784</v>
      </c>
      <c r="V107" s="118">
        <f t="shared" si="115"/>
        <v>3.605422555523507</v>
      </c>
      <c r="W107" s="118">
        <f t="shared" si="116"/>
        <v>3.349073981044241</v>
      </c>
      <c r="X107" s="118">
        <f t="shared" si="117"/>
        <v>3.2599837000814995</v>
      </c>
      <c r="Y107" s="118">
        <f t="shared" si="118"/>
        <v>3.1717838112154277</v>
      </c>
      <c r="Z107" s="118">
        <f t="shared" si="119"/>
        <v>3.1312625250501</v>
      </c>
      <c r="AA107" s="118">
        <f t="shared" si="101"/>
        <v>3.145247530980688</v>
      </c>
      <c r="AB107" s="118">
        <f t="shared" si="102"/>
      </c>
      <c r="AC107" s="118">
        <f t="shared" si="103"/>
      </c>
      <c r="AD107" s="329"/>
      <c r="AE107" s="329"/>
      <c r="AF107" s="329"/>
      <c r="AG107" s="329"/>
      <c r="AH107" s="329"/>
      <c r="AI107" s="61"/>
      <c r="AJ107" s="62" t="s">
        <v>64</v>
      </c>
      <c r="AK107" s="72">
        <v>24885</v>
      </c>
      <c r="AL107" s="40">
        <v>25931</v>
      </c>
      <c r="AM107" s="40">
        <v>27736</v>
      </c>
      <c r="AN107" s="40">
        <v>29859</v>
      </c>
      <c r="AO107" s="41">
        <v>30675</v>
      </c>
      <c r="AP107" s="48">
        <v>31528</v>
      </c>
      <c r="AQ107" s="221">
        <v>31936</v>
      </c>
      <c r="AR107" s="210">
        <v>31794</v>
      </c>
      <c r="AS107" s="205"/>
      <c r="AT107" s="205"/>
      <c r="AU107" s="205"/>
      <c r="AV107" s="205"/>
      <c r="AW107" s="205"/>
      <c r="AX107" s="373"/>
      <c r="AY107" s="205"/>
    </row>
    <row r="108" spans="1:51" s="129" customFormat="1" ht="20.25" customHeight="1">
      <c r="A108" s="127"/>
      <c r="B108" s="181" t="s">
        <v>152</v>
      </c>
      <c r="C108" s="108">
        <v>2</v>
      </c>
      <c r="D108" s="108">
        <v>2</v>
      </c>
      <c r="E108" s="108">
        <v>1</v>
      </c>
      <c r="F108" s="108">
        <v>2</v>
      </c>
      <c r="G108" s="109">
        <v>2</v>
      </c>
      <c r="H108" s="115">
        <v>2</v>
      </c>
      <c r="I108" s="128">
        <v>3</v>
      </c>
      <c r="J108" s="128">
        <v>3</v>
      </c>
      <c r="K108" s="128"/>
      <c r="L108" s="128"/>
      <c r="M108" s="324"/>
      <c r="N108" s="324"/>
      <c r="O108" s="324"/>
      <c r="P108" s="324"/>
      <c r="Q108" s="324"/>
      <c r="R108" s="127"/>
      <c r="S108" s="181" t="s">
        <v>152</v>
      </c>
      <c r="T108" s="118">
        <f t="shared" si="113"/>
        <v>2.955737826054829</v>
      </c>
      <c r="U108" s="118">
        <f t="shared" si="114"/>
        <v>2.638174383326738</v>
      </c>
      <c r="V108" s="118">
        <f t="shared" si="115"/>
        <v>1.2374706100730108</v>
      </c>
      <c r="W108" s="118">
        <f t="shared" si="116"/>
        <v>2.394607344260725</v>
      </c>
      <c r="X108" s="118">
        <f t="shared" si="117"/>
        <v>2.349541252070533</v>
      </c>
      <c r="Y108" s="118">
        <f t="shared" si="118"/>
        <v>2.306352848922357</v>
      </c>
      <c r="Z108" s="118">
        <f t="shared" si="119"/>
        <v>3.3770093205457243</v>
      </c>
      <c r="AA108" s="118">
        <f t="shared" si="101"/>
        <v>3.345787096414431</v>
      </c>
      <c r="AB108" s="118">
        <f t="shared" si="102"/>
      </c>
      <c r="AC108" s="118">
        <f t="shared" si="103"/>
      </c>
      <c r="AD108" s="329"/>
      <c r="AE108" s="329"/>
      <c r="AF108" s="329"/>
      <c r="AG108" s="329"/>
      <c r="AH108" s="329"/>
      <c r="AI108" s="51"/>
      <c r="AJ108" s="34" t="s">
        <v>59</v>
      </c>
      <c r="AK108" s="40">
        <v>67665</v>
      </c>
      <c r="AL108" s="75">
        <v>75810</v>
      </c>
      <c r="AM108" s="75">
        <v>80810</v>
      </c>
      <c r="AN108" s="75">
        <v>83521</v>
      </c>
      <c r="AO108" s="76">
        <v>85123</v>
      </c>
      <c r="AP108" s="31">
        <v>86717</v>
      </c>
      <c r="AQ108" s="224">
        <v>88836</v>
      </c>
      <c r="AR108" s="214">
        <v>89665</v>
      </c>
      <c r="AS108" s="214"/>
      <c r="AT108" s="13"/>
      <c r="AU108" s="13"/>
      <c r="AV108" s="13"/>
      <c r="AW108" s="13"/>
      <c r="AX108" s="373"/>
      <c r="AY108" s="205"/>
    </row>
    <row r="109" spans="1:51" s="129" customFormat="1" ht="20.25" customHeight="1">
      <c r="A109" s="127"/>
      <c r="B109" s="181" t="s">
        <v>153</v>
      </c>
      <c r="C109" s="122">
        <v>0</v>
      </c>
      <c r="D109" s="122">
        <v>0</v>
      </c>
      <c r="E109" s="122">
        <v>0</v>
      </c>
      <c r="F109" s="122">
        <v>0</v>
      </c>
      <c r="G109" s="122">
        <v>0</v>
      </c>
      <c r="H109" s="123">
        <v>0</v>
      </c>
      <c r="I109" s="128">
        <v>0</v>
      </c>
      <c r="J109" s="128">
        <v>0</v>
      </c>
      <c r="K109" s="128"/>
      <c r="L109" s="128"/>
      <c r="M109" s="324"/>
      <c r="N109" s="324"/>
      <c r="O109" s="324"/>
      <c r="P109" s="324"/>
      <c r="Q109" s="324"/>
      <c r="R109" s="127"/>
      <c r="S109" s="181" t="s">
        <v>153</v>
      </c>
      <c r="T109" s="118">
        <f t="shared" si="113"/>
        <v>0</v>
      </c>
      <c r="U109" s="118">
        <f t="shared" si="114"/>
        <v>0</v>
      </c>
      <c r="V109" s="118">
        <f t="shared" si="115"/>
        <v>0</v>
      </c>
      <c r="W109" s="118">
        <f t="shared" si="116"/>
        <v>0</v>
      </c>
      <c r="X109" s="118">
        <f t="shared" si="117"/>
        <v>0</v>
      </c>
      <c r="Y109" s="118">
        <f t="shared" si="118"/>
        <v>0</v>
      </c>
      <c r="Z109" s="118">
        <f t="shared" si="119"/>
        <v>0</v>
      </c>
      <c r="AA109" s="118">
        <f t="shared" si="101"/>
        <v>0</v>
      </c>
      <c r="AB109" s="118">
        <f t="shared" si="102"/>
      </c>
      <c r="AC109" s="118">
        <f t="shared" si="103"/>
      </c>
      <c r="AD109" s="329"/>
      <c r="AE109" s="329"/>
      <c r="AF109" s="329"/>
      <c r="AG109" s="329"/>
      <c r="AH109" s="329"/>
      <c r="AI109" s="51"/>
      <c r="AJ109" s="34" t="s">
        <v>68</v>
      </c>
      <c r="AK109" s="40">
        <v>16624</v>
      </c>
      <c r="AL109" s="40">
        <v>16997</v>
      </c>
      <c r="AM109" s="40">
        <v>17939</v>
      </c>
      <c r="AN109" s="40">
        <v>18608</v>
      </c>
      <c r="AO109" s="41">
        <v>19341</v>
      </c>
      <c r="AP109" s="42">
        <v>19415</v>
      </c>
      <c r="AQ109" s="221">
        <v>19461</v>
      </c>
      <c r="AR109" s="210">
        <v>19490</v>
      </c>
      <c r="AS109" s="205"/>
      <c r="AT109" s="205"/>
      <c r="AU109" s="205"/>
      <c r="AV109" s="205"/>
      <c r="AW109" s="205"/>
      <c r="AX109" s="373"/>
      <c r="AY109" s="205"/>
    </row>
    <row r="110" spans="1:51" s="129" customFormat="1" ht="20.25" customHeight="1">
      <c r="A110" s="127"/>
      <c r="B110" s="181" t="s">
        <v>154</v>
      </c>
      <c r="C110" s="122">
        <v>0</v>
      </c>
      <c r="D110" s="122">
        <v>0</v>
      </c>
      <c r="E110" s="122">
        <v>0</v>
      </c>
      <c r="F110" s="122">
        <v>0</v>
      </c>
      <c r="G110" s="122">
        <v>0</v>
      </c>
      <c r="H110" s="123">
        <v>0</v>
      </c>
      <c r="I110" s="128">
        <v>0</v>
      </c>
      <c r="J110" s="128">
        <v>0</v>
      </c>
      <c r="K110" s="128"/>
      <c r="L110" s="128"/>
      <c r="M110" s="324"/>
      <c r="N110" s="324"/>
      <c r="O110" s="324"/>
      <c r="P110" s="324"/>
      <c r="Q110" s="324"/>
      <c r="R110" s="127"/>
      <c r="S110" s="181" t="s">
        <v>154</v>
      </c>
      <c r="T110" s="118">
        <f t="shared" si="113"/>
        <v>0</v>
      </c>
      <c r="U110" s="118">
        <f t="shared" si="114"/>
        <v>0</v>
      </c>
      <c r="V110" s="118">
        <f t="shared" si="115"/>
        <v>0</v>
      </c>
      <c r="W110" s="118">
        <f t="shared" si="116"/>
        <v>0</v>
      </c>
      <c r="X110" s="118">
        <f t="shared" si="117"/>
        <v>0</v>
      </c>
      <c r="Y110" s="118">
        <f t="shared" si="118"/>
        <v>0</v>
      </c>
      <c r="Z110" s="118">
        <f t="shared" si="119"/>
        <v>0</v>
      </c>
      <c r="AA110" s="118">
        <f t="shared" si="101"/>
        <v>0</v>
      </c>
      <c r="AB110" s="118">
        <f t="shared" si="102"/>
      </c>
      <c r="AC110" s="118">
        <f t="shared" si="103"/>
      </c>
      <c r="AD110" s="329"/>
      <c r="AE110" s="329"/>
      <c r="AF110" s="329"/>
      <c r="AG110" s="329"/>
      <c r="AH110" s="329"/>
      <c r="AI110" s="51"/>
      <c r="AJ110" s="34" t="s">
        <v>69</v>
      </c>
      <c r="AK110" s="40">
        <v>13294</v>
      </c>
      <c r="AL110" s="40">
        <v>15564</v>
      </c>
      <c r="AM110" s="40">
        <v>16648</v>
      </c>
      <c r="AN110" s="40">
        <v>17993</v>
      </c>
      <c r="AO110" s="41">
        <v>19294</v>
      </c>
      <c r="AP110" s="42">
        <v>19738</v>
      </c>
      <c r="AQ110" s="221">
        <v>19746</v>
      </c>
      <c r="AR110" s="210">
        <v>19746</v>
      </c>
      <c r="AS110" s="205"/>
      <c r="AT110" s="205"/>
      <c r="AU110" s="205"/>
      <c r="AV110" s="205"/>
      <c r="AW110" s="205"/>
      <c r="AX110" s="373"/>
      <c r="AY110" s="205"/>
    </row>
    <row r="111" spans="1:51" s="129" customFormat="1" ht="20.25" customHeight="1">
      <c r="A111" s="127"/>
      <c r="B111" s="181" t="s">
        <v>155</v>
      </c>
      <c r="C111" s="122">
        <v>0</v>
      </c>
      <c r="D111" s="122">
        <v>0</v>
      </c>
      <c r="E111" s="122">
        <v>0</v>
      </c>
      <c r="F111" s="122">
        <v>0</v>
      </c>
      <c r="G111" s="122">
        <v>0</v>
      </c>
      <c r="H111" s="123">
        <v>1</v>
      </c>
      <c r="I111" s="128">
        <v>2</v>
      </c>
      <c r="J111" s="128">
        <v>2</v>
      </c>
      <c r="K111" s="128"/>
      <c r="L111" s="128"/>
      <c r="M111" s="324"/>
      <c r="N111" s="324"/>
      <c r="O111" s="324"/>
      <c r="P111" s="324"/>
      <c r="Q111" s="324"/>
      <c r="R111" s="127"/>
      <c r="S111" s="181" t="s">
        <v>155</v>
      </c>
      <c r="T111" s="118">
        <f t="shared" si="113"/>
        <v>0</v>
      </c>
      <c r="U111" s="118">
        <f t="shared" si="114"/>
        <v>0</v>
      </c>
      <c r="V111" s="118">
        <f t="shared" si="115"/>
        <v>0</v>
      </c>
      <c r="W111" s="118">
        <f t="shared" si="116"/>
        <v>0</v>
      </c>
      <c r="X111" s="118">
        <f t="shared" si="117"/>
        <v>0</v>
      </c>
      <c r="Y111" s="118">
        <f t="shared" si="118"/>
        <v>3.4687294044191614</v>
      </c>
      <c r="Z111" s="118">
        <f t="shared" si="119"/>
        <v>6.814542233125489</v>
      </c>
      <c r="AA111" s="118">
        <f t="shared" si="101"/>
        <v>6.792094002580996</v>
      </c>
      <c r="AB111" s="118">
        <f t="shared" si="102"/>
      </c>
      <c r="AC111" s="118">
        <f t="shared" si="103"/>
      </c>
      <c r="AD111" s="329"/>
      <c r="AE111" s="329"/>
      <c r="AF111" s="329"/>
      <c r="AG111" s="329"/>
      <c r="AH111" s="329"/>
      <c r="AI111" s="51"/>
      <c r="AJ111" s="34" t="s">
        <v>70</v>
      </c>
      <c r="AK111" s="40">
        <v>15614</v>
      </c>
      <c r="AL111" s="40">
        <v>21745</v>
      </c>
      <c r="AM111" s="40">
        <v>24211</v>
      </c>
      <c r="AN111" s="40">
        <v>25614</v>
      </c>
      <c r="AO111" s="41">
        <v>27404</v>
      </c>
      <c r="AP111" s="42">
        <v>28829</v>
      </c>
      <c r="AQ111" s="221">
        <v>29349</v>
      </c>
      <c r="AR111" s="210">
        <v>29446</v>
      </c>
      <c r="AS111" s="205"/>
      <c r="AT111" s="205"/>
      <c r="AU111" s="205"/>
      <c r="AV111" s="205"/>
      <c r="AW111" s="205"/>
      <c r="AX111" s="373"/>
      <c r="AY111" s="205"/>
    </row>
    <row r="112" spans="1:51" s="129" customFormat="1" ht="20.25" customHeight="1">
      <c r="A112" s="127"/>
      <c r="B112" s="181" t="s">
        <v>156</v>
      </c>
      <c r="C112" s="122">
        <v>0</v>
      </c>
      <c r="D112" s="122">
        <v>0</v>
      </c>
      <c r="E112" s="122">
        <v>0</v>
      </c>
      <c r="F112" s="122">
        <v>0</v>
      </c>
      <c r="G112" s="122">
        <v>0</v>
      </c>
      <c r="H112" s="123">
        <v>0</v>
      </c>
      <c r="I112" s="128">
        <v>0</v>
      </c>
      <c r="J112" s="128">
        <v>0</v>
      </c>
      <c r="K112" s="128"/>
      <c r="L112" s="128"/>
      <c r="M112" s="324"/>
      <c r="N112" s="324"/>
      <c r="O112" s="324"/>
      <c r="P112" s="324"/>
      <c r="Q112" s="324"/>
      <c r="R112" s="127"/>
      <c r="S112" s="181" t="s">
        <v>156</v>
      </c>
      <c r="T112" s="118">
        <f t="shared" si="113"/>
        <v>0</v>
      </c>
      <c r="U112" s="118">
        <f t="shared" si="114"/>
        <v>0</v>
      </c>
      <c r="V112" s="118">
        <f t="shared" si="115"/>
        <v>0</v>
      </c>
      <c r="W112" s="118">
        <f t="shared" si="116"/>
        <v>0</v>
      </c>
      <c r="X112" s="118">
        <f t="shared" si="117"/>
        <v>0</v>
      </c>
      <c r="Y112" s="118">
        <f t="shared" si="118"/>
        <v>0</v>
      </c>
      <c r="Z112" s="118">
        <f t="shared" si="119"/>
        <v>0</v>
      </c>
      <c r="AA112" s="118">
        <f t="shared" si="101"/>
        <v>0</v>
      </c>
      <c r="AB112" s="118">
        <f t="shared" si="102"/>
      </c>
      <c r="AC112" s="118">
        <f t="shared" si="103"/>
      </c>
      <c r="AD112" s="329"/>
      <c r="AE112" s="329"/>
      <c r="AF112" s="329"/>
      <c r="AG112" s="329"/>
      <c r="AH112" s="329"/>
      <c r="AI112" s="51"/>
      <c r="AJ112" s="34" t="s">
        <v>73</v>
      </c>
      <c r="AK112" s="40">
        <v>9872</v>
      </c>
      <c r="AL112" s="71">
        <v>10635</v>
      </c>
      <c r="AM112" s="71">
        <v>11224</v>
      </c>
      <c r="AN112" s="71">
        <v>11483</v>
      </c>
      <c r="AO112" s="72">
        <v>11505</v>
      </c>
      <c r="AP112" s="66">
        <v>11303</v>
      </c>
      <c r="AQ112" s="225">
        <v>11238</v>
      </c>
      <c r="AR112" s="23">
        <v>11246</v>
      </c>
      <c r="AS112" s="23"/>
      <c r="AT112" s="23"/>
      <c r="AU112" s="23"/>
      <c r="AV112" s="23"/>
      <c r="AW112" s="23"/>
      <c r="AX112" s="373"/>
      <c r="AY112" s="205"/>
    </row>
    <row r="113" spans="1:51" s="129" customFormat="1" ht="20.25" customHeight="1">
      <c r="A113" s="127"/>
      <c r="B113" s="181" t="s">
        <v>157</v>
      </c>
      <c r="C113" s="108">
        <v>1</v>
      </c>
      <c r="D113" s="108">
        <v>1</v>
      </c>
      <c r="E113" s="108">
        <v>1</v>
      </c>
      <c r="F113" s="108">
        <v>1</v>
      </c>
      <c r="G113" s="109">
        <v>1</v>
      </c>
      <c r="H113" s="115">
        <v>2</v>
      </c>
      <c r="I113" s="128">
        <v>2</v>
      </c>
      <c r="J113" s="128">
        <v>2</v>
      </c>
      <c r="K113" s="128"/>
      <c r="L113" s="128"/>
      <c r="M113" s="324"/>
      <c r="N113" s="324"/>
      <c r="O113" s="324"/>
      <c r="P113" s="324"/>
      <c r="Q113" s="324"/>
      <c r="R113" s="127"/>
      <c r="S113" s="181" t="s">
        <v>157</v>
      </c>
      <c r="T113" s="118">
        <f t="shared" si="113"/>
        <v>1.619931638884839</v>
      </c>
      <c r="U113" s="118">
        <f t="shared" si="114"/>
        <v>1.5421865120367657</v>
      </c>
      <c r="V113" s="118">
        <f t="shared" si="115"/>
        <v>1.4550957453000408</v>
      </c>
      <c r="W113" s="118">
        <f t="shared" si="116"/>
        <v>1.3737207225771002</v>
      </c>
      <c r="X113" s="118">
        <f t="shared" si="117"/>
        <v>1.3014224547430342</v>
      </c>
      <c r="Y113" s="118">
        <f t="shared" si="118"/>
        <v>2.4932370943814903</v>
      </c>
      <c r="Z113" s="118">
        <f t="shared" si="119"/>
        <v>2.447710778494413</v>
      </c>
      <c r="AA113" s="118">
        <f t="shared" si="101"/>
        <v>2.4276558555059236</v>
      </c>
      <c r="AB113" s="118">
        <f t="shared" si="102"/>
      </c>
      <c r="AC113" s="118">
        <f t="shared" si="103"/>
      </c>
      <c r="AD113" s="329"/>
      <c r="AE113" s="329"/>
      <c r="AF113" s="329"/>
      <c r="AG113" s="329"/>
      <c r="AH113" s="329"/>
      <c r="AI113" s="73"/>
      <c r="AJ113" s="74" t="s">
        <v>60</v>
      </c>
      <c r="AK113" s="76">
        <v>61731</v>
      </c>
      <c r="AL113" s="40">
        <v>64843</v>
      </c>
      <c r="AM113" s="40">
        <v>68724</v>
      </c>
      <c r="AN113" s="40">
        <v>72795</v>
      </c>
      <c r="AO113" s="41">
        <v>76839</v>
      </c>
      <c r="AP113" s="48">
        <v>80217</v>
      </c>
      <c r="AQ113" s="221">
        <v>81709</v>
      </c>
      <c r="AR113" s="210">
        <v>82384</v>
      </c>
      <c r="AS113" s="214"/>
      <c r="AT113" s="205"/>
      <c r="AU113" s="205"/>
      <c r="AV113" s="205"/>
      <c r="AW113" s="205"/>
      <c r="AX113" s="373"/>
      <c r="AY113" s="205"/>
    </row>
    <row r="114" spans="1:51" s="129" customFormat="1" ht="20.25" customHeight="1">
      <c r="A114" s="127"/>
      <c r="B114" s="181" t="s">
        <v>158</v>
      </c>
      <c r="C114" s="122">
        <v>0</v>
      </c>
      <c r="D114" s="122">
        <v>0</v>
      </c>
      <c r="E114" s="122">
        <v>0</v>
      </c>
      <c r="F114" s="122">
        <v>0</v>
      </c>
      <c r="G114" s="122">
        <v>0</v>
      </c>
      <c r="H114" s="123">
        <v>0</v>
      </c>
      <c r="I114" s="128">
        <v>0</v>
      </c>
      <c r="J114" s="128">
        <v>0</v>
      </c>
      <c r="K114" s="128"/>
      <c r="L114" s="128"/>
      <c r="M114" s="324"/>
      <c r="N114" s="324"/>
      <c r="O114" s="324"/>
      <c r="P114" s="324"/>
      <c r="Q114" s="324"/>
      <c r="R114" s="127"/>
      <c r="S114" s="181" t="s">
        <v>158</v>
      </c>
      <c r="T114" s="118">
        <f t="shared" si="113"/>
        <v>0</v>
      </c>
      <c r="U114" s="118">
        <f t="shared" si="114"/>
        <v>0</v>
      </c>
      <c r="V114" s="118">
        <f t="shared" si="115"/>
        <v>0</v>
      </c>
      <c r="W114" s="118">
        <f t="shared" si="116"/>
        <v>0</v>
      </c>
      <c r="X114" s="118">
        <f t="shared" si="117"/>
        <v>0</v>
      </c>
      <c r="Y114" s="118">
        <f t="shared" si="118"/>
        <v>0</v>
      </c>
      <c r="Z114" s="118">
        <f t="shared" si="119"/>
        <v>0</v>
      </c>
      <c r="AA114" s="118">
        <f t="shared" si="101"/>
        <v>0</v>
      </c>
      <c r="AB114" s="118">
        <f t="shared" si="102"/>
      </c>
      <c r="AC114" s="118">
        <f t="shared" si="103"/>
      </c>
      <c r="AD114" s="329"/>
      <c r="AE114" s="329"/>
      <c r="AF114" s="329"/>
      <c r="AG114" s="329"/>
      <c r="AH114" s="329"/>
      <c r="AI114" s="51"/>
      <c r="AJ114" s="34" t="s">
        <v>62</v>
      </c>
      <c r="AK114" s="41">
        <v>10918</v>
      </c>
      <c r="AL114" s="40">
        <v>11314</v>
      </c>
      <c r="AM114" s="40">
        <v>12111</v>
      </c>
      <c r="AN114" s="40">
        <v>12079</v>
      </c>
      <c r="AO114" s="41">
        <v>12144</v>
      </c>
      <c r="AP114" s="48">
        <v>12320</v>
      </c>
      <c r="AQ114" s="221">
        <v>12418</v>
      </c>
      <c r="AR114" s="210">
        <v>12518</v>
      </c>
      <c r="AS114" s="205"/>
      <c r="AT114" s="205"/>
      <c r="AU114" s="205"/>
      <c r="AV114" s="205"/>
      <c r="AW114" s="205"/>
      <c r="AX114" s="373"/>
      <c r="AY114" s="205"/>
    </row>
    <row r="115" spans="1:51" s="129" customFormat="1" ht="20.25" customHeight="1">
      <c r="A115" s="127"/>
      <c r="B115" s="181" t="s">
        <v>159</v>
      </c>
      <c r="C115" s="122">
        <v>0</v>
      </c>
      <c r="D115" s="122">
        <v>0</v>
      </c>
      <c r="E115" s="122">
        <v>0</v>
      </c>
      <c r="F115" s="122">
        <v>0</v>
      </c>
      <c r="G115" s="122">
        <v>0</v>
      </c>
      <c r="H115" s="123">
        <v>0</v>
      </c>
      <c r="I115" s="128">
        <v>0</v>
      </c>
      <c r="J115" s="128">
        <v>0</v>
      </c>
      <c r="K115" s="128"/>
      <c r="L115" s="128"/>
      <c r="M115" s="324"/>
      <c r="N115" s="324"/>
      <c r="O115" s="324"/>
      <c r="P115" s="324"/>
      <c r="Q115" s="324"/>
      <c r="R115" s="127"/>
      <c r="S115" s="181" t="s">
        <v>159</v>
      </c>
      <c r="T115" s="118">
        <f t="shared" si="113"/>
        <v>0</v>
      </c>
      <c r="U115" s="118">
        <f t="shared" si="114"/>
        <v>0</v>
      </c>
      <c r="V115" s="118">
        <f t="shared" si="115"/>
        <v>0</v>
      </c>
      <c r="W115" s="118">
        <f t="shared" si="116"/>
        <v>0</v>
      </c>
      <c r="X115" s="118">
        <f t="shared" si="117"/>
        <v>0</v>
      </c>
      <c r="Y115" s="118">
        <f t="shared" si="118"/>
        <v>0</v>
      </c>
      <c r="Z115" s="118">
        <f t="shared" si="119"/>
        <v>0</v>
      </c>
      <c r="AA115" s="118">
        <f t="shared" si="101"/>
        <v>0</v>
      </c>
      <c r="AB115" s="118">
        <f t="shared" si="102"/>
      </c>
      <c r="AC115" s="118">
        <f t="shared" si="103"/>
      </c>
      <c r="AD115" s="329"/>
      <c r="AE115" s="329"/>
      <c r="AF115" s="329"/>
      <c r="AG115" s="329"/>
      <c r="AH115" s="329"/>
      <c r="AI115" s="61"/>
      <c r="AJ115" s="62" t="s">
        <v>65</v>
      </c>
      <c r="AK115" s="72">
        <v>17511</v>
      </c>
      <c r="AL115" s="40">
        <v>18241</v>
      </c>
      <c r="AM115" s="40">
        <v>19139</v>
      </c>
      <c r="AN115" s="40">
        <v>20156</v>
      </c>
      <c r="AO115" s="41">
        <v>20995</v>
      </c>
      <c r="AP115" s="48">
        <v>21791</v>
      </c>
      <c r="AQ115" s="221">
        <v>22043</v>
      </c>
      <c r="AR115" s="210">
        <v>22107</v>
      </c>
      <c r="AS115" s="205"/>
      <c r="AT115" s="205"/>
      <c r="AU115" s="205"/>
      <c r="AV115" s="205"/>
      <c r="AW115" s="205"/>
      <c r="AX115" s="373"/>
      <c r="AY115" s="205"/>
    </row>
    <row r="116" spans="1:51" s="129" customFormat="1" ht="20.25" customHeight="1">
      <c r="A116" s="127"/>
      <c r="B116" s="181" t="s">
        <v>160</v>
      </c>
      <c r="C116" s="108">
        <v>1</v>
      </c>
      <c r="D116" s="108">
        <v>1</v>
      </c>
      <c r="E116" s="108">
        <v>1</v>
      </c>
      <c r="F116" s="108">
        <v>1</v>
      </c>
      <c r="G116" s="109">
        <v>2</v>
      </c>
      <c r="H116" s="115">
        <v>2</v>
      </c>
      <c r="I116" s="128">
        <v>2</v>
      </c>
      <c r="J116" s="128">
        <v>2</v>
      </c>
      <c r="K116" s="128"/>
      <c r="L116" s="128"/>
      <c r="M116" s="324"/>
      <c r="N116" s="324"/>
      <c r="O116" s="324"/>
      <c r="P116" s="324"/>
      <c r="Q116" s="324"/>
      <c r="R116" s="127"/>
      <c r="S116" s="181" t="s">
        <v>160</v>
      </c>
      <c r="T116" s="118">
        <f t="shared" si="113"/>
        <v>2.3484652779408655</v>
      </c>
      <c r="U116" s="118">
        <f t="shared" si="114"/>
        <v>2.1510002151000216</v>
      </c>
      <c r="V116" s="118">
        <f t="shared" si="115"/>
        <v>2.021018593371059</v>
      </c>
      <c r="W116" s="118">
        <f t="shared" si="116"/>
        <v>1.8804061677322301</v>
      </c>
      <c r="X116" s="118">
        <f t="shared" si="117"/>
        <v>3.5027496584819082</v>
      </c>
      <c r="Y116" s="118">
        <f t="shared" si="118"/>
        <v>3.3425252778474137</v>
      </c>
      <c r="Z116" s="118">
        <f t="shared" si="119"/>
        <v>3.2222204320997596</v>
      </c>
      <c r="AA116" s="118">
        <f t="shared" si="101"/>
        <v>3.178184938581576</v>
      </c>
      <c r="AB116" s="118">
        <f t="shared" si="102"/>
      </c>
      <c r="AC116" s="118">
        <f t="shared" si="103"/>
      </c>
      <c r="AD116" s="329"/>
      <c r="AE116" s="329"/>
      <c r="AF116" s="329"/>
      <c r="AG116" s="329"/>
      <c r="AH116" s="329"/>
      <c r="AI116" s="51"/>
      <c r="AJ116" s="34" t="s">
        <v>61</v>
      </c>
      <c r="AK116" s="40">
        <v>42581</v>
      </c>
      <c r="AL116" s="75">
        <v>46490</v>
      </c>
      <c r="AM116" s="75">
        <v>49480</v>
      </c>
      <c r="AN116" s="75">
        <v>53180</v>
      </c>
      <c r="AO116" s="76">
        <v>57098</v>
      </c>
      <c r="AP116" s="31">
        <v>59835</v>
      </c>
      <c r="AQ116" s="224">
        <v>62069</v>
      </c>
      <c r="AR116" s="214">
        <v>62929</v>
      </c>
      <c r="AS116" s="214"/>
      <c r="AT116" s="13"/>
      <c r="AU116" s="13"/>
      <c r="AV116" s="13"/>
      <c r="AW116" s="13"/>
      <c r="AX116" s="373"/>
      <c r="AY116" s="205"/>
    </row>
    <row r="117" spans="1:51" s="129" customFormat="1" ht="20.25" customHeight="1">
      <c r="A117" s="127"/>
      <c r="B117" s="181" t="s">
        <v>161</v>
      </c>
      <c r="C117" s="122">
        <v>0</v>
      </c>
      <c r="D117" s="122">
        <v>0</v>
      </c>
      <c r="E117" s="122">
        <v>0</v>
      </c>
      <c r="F117" s="122">
        <v>0</v>
      </c>
      <c r="G117" s="122">
        <v>0</v>
      </c>
      <c r="H117" s="123">
        <v>0</v>
      </c>
      <c r="I117" s="128">
        <v>0</v>
      </c>
      <c r="J117" s="128">
        <v>0</v>
      </c>
      <c r="K117" s="128"/>
      <c r="L117" s="128"/>
      <c r="M117" s="324"/>
      <c r="N117" s="324"/>
      <c r="O117" s="324"/>
      <c r="P117" s="324"/>
      <c r="Q117" s="324"/>
      <c r="R117" s="127"/>
      <c r="S117" s="181" t="s">
        <v>161</v>
      </c>
      <c r="T117" s="118">
        <f t="shared" si="113"/>
        <v>0</v>
      </c>
      <c r="U117" s="118">
        <f t="shared" si="114"/>
        <v>0</v>
      </c>
      <c r="V117" s="118">
        <f t="shared" si="115"/>
        <v>0</v>
      </c>
      <c r="W117" s="118">
        <f t="shared" si="116"/>
        <v>0</v>
      </c>
      <c r="X117" s="118">
        <f t="shared" si="117"/>
        <v>0</v>
      </c>
      <c r="Y117" s="118">
        <f t="shared" si="118"/>
        <v>0</v>
      </c>
      <c r="Z117" s="118">
        <f t="shared" si="119"/>
        <v>0</v>
      </c>
      <c r="AA117" s="118">
        <f t="shared" si="101"/>
        <v>0</v>
      </c>
      <c r="AB117" s="118">
        <f t="shared" si="102"/>
      </c>
      <c r="AC117" s="118">
        <f t="shared" si="103"/>
      </c>
      <c r="AD117" s="329"/>
      <c r="AE117" s="329"/>
      <c r="AF117" s="329"/>
      <c r="AG117" s="329"/>
      <c r="AH117" s="329"/>
      <c r="AI117" s="51"/>
      <c r="AJ117" s="34" t="s">
        <v>67</v>
      </c>
      <c r="AK117" s="40">
        <v>10022</v>
      </c>
      <c r="AL117" s="71">
        <v>11434</v>
      </c>
      <c r="AM117" s="71">
        <v>13225</v>
      </c>
      <c r="AN117" s="71">
        <v>15786</v>
      </c>
      <c r="AO117" s="72">
        <v>17728</v>
      </c>
      <c r="AP117" s="66">
        <v>18897</v>
      </c>
      <c r="AQ117" s="225">
        <v>19226</v>
      </c>
      <c r="AR117" s="23">
        <v>19244</v>
      </c>
      <c r="AS117" s="23"/>
      <c r="AT117" s="23"/>
      <c r="AU117" s="23"/>
      <c r="AV117" s="23"/>
      <c r="AW117" s="23"/>
      <c r="AX117" s="373"/>
      <c r="AY117" s="205"/>
    </row>
    <row r="118" spans="1:51" s="129" customFormat="1" ht="20.25" customHeight="1">
      <c r="A118" s="127"/>
      <c r="B118" s="181" t="s">
        <v>162</v>
      </c>
      <c r="C118" s="108">
        <v>13</v>
      </c>
      <c r="D118" s="108">
        <v>15</v>
      </c>
      <c r="E118" s="108">
        <v>20</v>
      </c>
      <c r="F118" s="108">
        <v>24</v>
      </c>
      <c r="G118" s="109">
        <v>24</v>
      </c>
      <c r="H118" s="115">
        <v>23</v>
      </c>
      <c r="I118" s="128">
        <v>22</v>
      </c>
      <c r="J118" s="128">
        <v>22</v>
      </c>
      <c r="K118" s="128"/>
      <c r="L118" s="128"/>
      <c r="M118" s="324"/>
      <c r="N118" s="324"/>
      <c r="O118" s="324"/>
      <c r="P118" s="324"/>
      <c r="Q118" s="324"/>
      <c r="R118" s="127"/>
      <c r="S118" s="181" t="s">
        <v>162</v>
      </c>
      <c r="T118" s="118">
        <f t="shared" si="113"/>
        <v>2.706213466118207</v>
      </c>
      <c r="U118" s="118">
        <f t="shared" si="114"/>
        <v>2.980845089455161</v>
      </c>
      <c r="V118" s="118">
        <f t="shared" si="115"/>
        <v>3.7932957291283387</v>
      </c>
      <c r="W118" s="118">
        <f t="shared" si="116"/>
        <v>4.380561259411362</v>
      </c>
      <c r="X118" s="118">
        <f t="shared" si="117"/>
        <v>4.273458616895119</v>
      </c>
      <c r="Y118" s="118">
        <f t="shared" si="118"/>
        <v>3.9512450716807392</v>
      </c>
      <c r="Z118" s="118">
        <f t="shared" si="119"/>
        <v>3.6945295772282627</v>
      </c>
      <c r="AA118" s="118">
        <f t="shared" si="101"/>
        <v>3.670410485361736</v>
      </c>
      <c r="AB118" s="118">
        <f t="shared" si="102"/>
      </c>
      <c r="AC118" s="118">
        <f t="shared" si="103"/>
      </c>
      <c r="AD118" s="329"/>
      <c r="AE118" s="329"/>
      <c r="AF118" s="329"/>
      <c r="AG118" s="329"/>
      <c r="AH118" s="329"/>
      <c r="AI118" s="73"/>
      <c r="AJ118" s="74" t="s">
        <v>78</v>
      </c>
      <c r="AK118" s="76">
        <v>480376</v>
      </c>
      <c r="AL118" s="40">
        <v>503213</v>
      </c>
      <c r="AM118" s="40">
        <v>527246</v>
      </c>
      <c r="AN118" s="40">
        <v>547875</v>
      </c>
      <c r="AO118" s="41">
        <v>561606</v>
      </c>
      <c r="AP118" s="42">
        <v>582095</v>
      </c>
      <c r="AQ118" s="221">
        <v>595475</v>
      </c>
      <c r="AR118" s="205">
        <v>599388</v>
      </c>
      <c r="AS118" s="214"/>
      <c r="AT118" s="205"/>
      <c r="AU118" s="205"/>
      <c r="AV118" s="205"/>
      <c r="AW118" s="205"/>
      <c r="AX118" s="373"/>
      <c r="AY118" s="205"/>
    </row>
    <row r="119" spans="1:51" s="129" customFormat="1" ht="20.25" customHeight="1">
      <c r="A119" s="127"/>
      <c r="B119" s="181" t="s">
        <v>163</v>
      </c>
      <c r="C119" s="122">
        <v>0</v>
      </c>
      <c r="D119" s="122">
        <v>0</v>
      </c>
      <c r="E119" s="122">
        <v>0</v>
      </c>
      <c r="F119" s="122">
        <v>0</v>
      </c>
      <c r="G119" s="109">
        <v>1</v>
      </c>
      <c r="H119" s="115">
        <v>1</v>
      </c>
      <c r="I119" s="128">
        <v>1</v>
      </c>
      <c r="J119" s="128">
        <v>1</v>
      </c>
      <c r="K119" s="128"/>
      <c r="L119" s="128"/>
      <c r="M119" s="324"/>
      <c r="N119" s="324"/>
      <c r="O119" s="324"/>
      <c r="P119" s="324"/>
      <c r="Q119" s="324"/>
      <c r="R119" s="127"/>
      <c r="S119" s="181" t="s">
        <v>163</v>
      </c>
      <c r="T119" s="118">
        <f t="shared" si="113"/>
        <v>0</v>
      </c>
      <c r="U119" s="118">
        <f t="shared" si="114"/>
        <v>0</v>
      </c>
      <c r="V119" s="118">
        <f t="shared" si="115"/>
        <v>0</v>
      </c>
      <c r="W119" s="118">
        <f t="shared" si="116"/>
        <v>0</v>
      </c>
      <c r="X119" s="118">
        <f t="shared" si="117"/>
        <v>4.147140546593124</v>
      </c>
      <c r="Y119" s="118">
        <f t="shared" si="118"/>
        <v>4.211058238935444</v>
      </c>
      <c r="Z119" s="118">
        <f t="shared" si="119"/>
        <v>4.340466166066236</v>
      </c>
      <c r="AA119" s="118">
        <f t="shared" si="101"/>
        <v>4.377325454147516</v>
      </c>
      <c r="AB119" s="118">
        <f t="shared" si="102"/>
      </c>
      <c r="AC119" s="118">
        <f t="shared" si="103"/>
      </c>
      <c r="AD119" s="329"/>
      <c r="AE119" s="329"/>
      <c r="AF119" s="329"/>
      <c r="AG119" s="329"/>
      <c r="AH119" s="329"/>
      <c r="AI119" s="51"/>
      <c r="AJ119" s="34" t="s">
        <v>71</v>
      </c>
      <c r="AK119" s="41">
        <v>26451</v>
      </c>
      <c r="AL119" s="40">
        <v>25126</v>
      </c>
      <c r="AM119" s="40">
        <v>25008</v>
      </c>
      <c r="AN119" s="40">
        <v>24519</v>
      </c>
      <c r="AO119" s="41">
        <v>24113</v>
      </c>
      <c r="AP119" s="42">
        <v>23747</v>
      </c>
      <c r="AQ119" s="221">
        <v>23039</v>
      </c>
      <c r="AR119" s="205">
        <v>22845</v>
      </c>
      <c r="AS119" s="205"/>
      <c r="AT119" s="205"/>
      <c r="AU119" s="205"/>
      <c r="AV119" s="205"/>
      <c r="AW119" s="205"/>
      <c r="AX119" s="373"/>
      <c r="AY119" s="205"/>
    </row>
    <row r="120" spans="1:51" s="129" customFormat="1" ht="20.25" customHeight="1">
      <c r="A120" s="127"/>
      <c r="B120" s="181" t="s">
        <v>164</v>
      </c>
      <c r="C120" s="108">
        <v>1</v>
      </c>
      <c r="D120" s="108">
        <v>1</v>
      </c>
      <c r="E120" s="108">
        <v>1</v>
      </c>
      <c r="F120" s="108">
        <v>3</v>
      </c>
      <c r="G120" s="109">
        <v>3</v>
      </c>
      <c r="H120" s="115">
        <v>3</v>
      </c>
      <c r="I120" s="128">
        <v>3</v>
      </c>
      <c r="J120" s="128">
        <v>3</v>
      </c>
      <c r="K120" s="128"/>
      <c r="L120" s="128"/>
      <c r="M120" s="324"/>
      <c r="N120" s="324"/>
      <c r="O120" s="324"/>
      <c r="P120" s="324"/>
      <c r="Q120" s="324"/>
      <c r="R120" s="127"/>
      <c r="S120" s="181" t="s">
        <v>164</v>
      </c>
      <c r="T120" s="118">
        <f t="shared" si="113"/>
        <v>1.4885382554331645</v>
      </c>
      <c r="U120" s="118">
        <f t="shared" si="114"/>
        <v>1.379843249806822</v>
      </c>
      <c r="V120" s="118">
        <f t="shared" si="115"/>
        <v>1.2948671466307557</v>
      </c>
      <c r="W120" s="118">
        <f t="shared" si="116"/>
        <v>3.6965388074965806</v>
      </c>
      <c r="X120" s="118">
        <f t="shared" si="117"/>
        <v>3.5795251163345663</v>
      </c>
      <c r="Y120" s="118">
        <f t="shared" si="118"/>
        <v>3.533360815028561</v>
      </c>
      <c r="Z120" s="118">
        <f t="shared" si="119"/>
        <v>3.48423962277299</v>
      </c>
      <c r="AA120" s="118">
        <f t="shared" si="101"/>
        <v>3.469732367976683</v>
      </c>
      <c r="AB120" s="118">
        <f t="shared" si="102"/>
      </c>
      <c r="AC120" s="118">
        <f t="shared" si="103"/>
      </c>
      <c r="AD120" s="329"/>
      <c r="AE120" s="329"/>
      <c r="AF120" s="329"/>
      <c r="AG120" s="329"/>
      <c r="AH120" s="329"/>
      <c r="AI120" s="51"/>
      <c r="AJ120" s="34" t="s">
        <v>79</v>
      </c>
      <c r="AK120" s="41">
        <v>67180</v>
      </c>
      <c r="AL120" s="40">
        <v>72472</v>
      </c>
      <c r="AM120" s="40">
        <v>77228</v>
      </c>
      <c r="AN120" s="40">
        <v>81157</v>
      </c>
      <c r="AO120" s="41">
        <v>83810</v>
      </c>
      <c r="AP120" s="42">
        <v>84905</v>
      </c>
      <c r="AQ120" s="221">
        <v>86102</v>
      </c>
      <c r="AR120" s="205">
        <v>86462</v>
      </c>
      <c r="AS120" s="205"/>
      <c r="AT120" s="205"/>
      <c r="AU120" s="205"/>
      <c r="AV120" s="205"/>
      <c r="AW120" s="205"/>
      <c r="AX120" s="373"/>
      <c r="AY120" s="205"/>
    </row>
    <row r="121" spans="1:51" s="129" customFormat="1" ht="20.25" customHeight="1">
      <c r="A121" s="127"/>
      <c r="B121" s="181" t="s">
        <v>165</v>
      </c>
      <c r="C121" s="122">
        <v>0</v>
      </c>
      <c r="D121" s="122">
        <v>0</v>
      </c>
      <c r="E121" s="122">
        <v>0</v>
      </c>
      <c r="F121" s="122">
        <v>0</v>
      </c>
      <c r="G121" s="122">
        <v>0</v>
      </c>
      <c r="H121" s="123">
        <v>0</v>
      </c>
      <c r="I121" s="128">
        <v>0</v>
      </c>
      <c r="J121" s="128">
        <v>0</v>
      </c>
      <c r="K121" s="128"/>
      <c r="L121" s="128"/>
      <c r="M121" s="324"/>
      <c r="N121" s="324"/>
      <c r="O121" s="324"/>
      <c r="P121" s="324"/>
      <c r="Q121" s="324"/>
      <c r="R121" s="127"/>
      <c r="S121" s="181" t="s">
        <v>165</v>
      </c>
      <c r="T121" s="118">
        <f t="shared" si="113"/>
        <v>0</v>
      </c>
      <c r="U121" s="118">
        <f t="shared" si="114"/>
        <v>0</v>
      </c>
      <c r="V121" s="118">
        <f t="shared" si="115"/>
        <v>0</v>
      </c>
      <c r="W121" s="118">
        <f t="shared" si="116"/>
        <v>0</v>
      </c>
      <c r="X121" s="118">
        <f t="shared" si="117"/>
        <v>0</v>
      </c>
      <c r="Y121" s="118">
        <f t="shared" si="118"/>
        <v>0</v>
      </c>
      <c r="Z121" s="118">
        <f t="shared" si="119"/>
        <v>0</v>
      </c>
      <c r="AA121" s="118">
        <f t="shared" si="101"/>
        <v>0</v>
      </c>
      <c r="AB121" s="118">
        <f t="shared" si="102"/>
      </c>
      <c r="AC121" s="118">
        <f t="shared" si="103"/>
      </c>
      <c r="AD121" s="329"/>
      <c r="AE121" s="329"/>
      <c r="AF121" s="329"/>
      <c r="AG121" s="329"/>
      <c r="AH121" s="329"/>
      <c r="AI121" s="51"/>
      <c r="AJ121" s="34" t="s">
        <v>72</v>
      </c>
      <c r="AK121" s="41">
        <v>9170</v>
      </c>
      <c r="AL121" s="40">
        <v>8437</v>
      </c>
      <c r="AM121" s="40">
        <v>7877</v>
      </c>
      <c r="AN121" s="40">
        <v>7372</v>
      </c>
      <c r="AO121" s="41">
        <v>6897</v>
      </c>
      <c r="AP121" s="42">
        <v>6414</v>
      </c>
      <c r="AQ121" s="221">
        <v>6141</v>
      </c>
      <c r="AR121" s="205">
        <v>6047</v>
      </c>
      <c r="AS121" s="205"/>
      <c r="AT121" s="205"/>
      <c r="AU121" s="205"/>
      <c r="AV121" s="205"/>
      <c r="AW121" s="205"/>
      <c r="AX121" s="373"/>
      <c r="AY121" s="205"/>
    </row>
    <row r="122" spans="1:51" s="129" customFormat="1" ht="20.25" customHeight="1">
      <c r="A122" s="127"/>
      <c r="B122" s="181" t="s">
        <v>166</v>
      </c>
      <c r="C122" s="122">
        <v>0</v>
      </c>
      <c r="D122" s="122">
        <v>0</v>
      </c>
      <c r="E122" s="122">
        <v>0</v>
      </c>
      <c r="F122" s="122">
        <v>0</v>
      </c>
      <c r="G122" s="122">
        <v>0</v>
      </c>
      <c r="H122" s="123">
        <v>0</v>
      </c>
      <c r="I122" s="128">
        <v>0</v>
      </c>
      <c r="J122" s="128">
        <v>0</v>
      </c>
      <c r="K122" s="128"/>
      <c r="L122" s="128"/>
      <c r="M122" s="324"/>
      <c r="N122" s="324"/>
      <c r="O122" s="324"/>
      <c r="P122" s="324"/>
      <c r="Q122" s="324"/>
      <c r="R122" s="127"/>
      <c r="S122" s="181" t="s">
        <v>166</v>
      </c>
      <c r="T122" s="118">
        <f t="shared" si="113"/>
        <v>0</v>
      </c>
      <c r="U122" s="118">
        <f t="shared" si="114"/>
        <v>0</v>
      </c>
      <c r="V122" s="118">
        <f t="shared" si="115"/>
        <v>0</v>
      </c>
      <c r="W122" s="118">
        <f t="shared" si="116"/>
        <v>0</v>
      </c>
      <c r="X122" s="118">
        <f t="shared" si="117"/>
        <v>0</v>
      </c>
      <c r="Y122" s="118">
        <f t="shared" si="118"/>
        <v>0</v>
      </c>
      <c r="Z122" s="118">
        <f t="shared" si="119"/>
        <v>0</v>
      </c>
      <c r="AA122" s="118">
        <f t="shared" si="101"/>
        <v>0</v>
      </c>
      <c r="AB122" s="118">
        <f t="shared" si="102"/>
      </c>
      <c r="AC122" s="118">
        <f t="shared" si="103"/>
      </c>
      <c r="AD122" s="329"/>
      <c r="AE122" s="329"/>
      <c r="AF122" s="329"/>
      <c r="AG122" s="329"/>
      <c r="AH122" s="329"/>
      <c r="AI122" s="51"/>
      <c r="AJ122" s="34" t="s">
        <v>74</v>
      </c>
      <c r="AK122" s="41">
        <v>2362</v>
      </c>
      <c r="AL122" s="40">
        <v>2082</v>
      </c>
      <c r="AM122" s="40">
        <v>1830</v>
      </c>
      <c r="AN122" s="40">
        <v>1619</v>
      </c>
      <c r="AO122" s="41">
        <v>1410</v>
      </c>
      <c r="AP122" s="42">
        <v>1236</v>
      </c>
      <c r="AQ122" s="221">
        <v>1188</v>
      </c>
      <c r="AR122" s="205">
        <v>1157</v>
      </c>
      <c r="AS122" s="205"/>
      <c r="AT122" s="205"/>
      <c r="AU122" s="205"/>
      <c r="AV122" s="205"/>
      <c r="AW122" s="205"/>
      <c r="AX122" s="373"/>
      <c r="AY122" s="205"/>
    </row>
    <row r="123" spans="1:51" s="129" customFormat="1" ht="20.25" customHeight="1">
      <c r="A123" s="127"/>
      <c r="B123" s="181" t="s">
        <v>167</v>
      </c>
      <c r="C123" s="108">
        <v>1</v>
      </c>
      <c r="D123" s="108">
        <v>1</v>
      </c>
      <c r="E123" s="108">
        <v>1</v>
      </c>
      <c r="F123" s="108">
        <v>1</v>
      </c>
      <c r="G123" s="109">
        <v>1</v>
      </c>
      <c r="H123" s="115">
        <v>1</v>
      </c>
      <c r="I123" s="128">
        <v>1</v>
      </c>
      <c r="J123" s="128">
        <v>1</v>
      </c>
      <c r="K123" s="128"/>
      <c r="L123" s="128"/>
      <c r="M123" s="324"/>
      <c r="N123" s="324"/>
      <c r="O123" s="324"/>
      <c r="P123" s="324"/>
      <c r="Q123" s="324"/>
      <c r="R123" s="127"/>
      <c r="S123" s="181" t="s">
        <v>167</v>
      </c>
      <c r="T123" s="118">
        <f t="shared" si="113"/>
        <v>9.383503800319039</v>
      </c>
      <c r="U123" s="118">
        <f t="shared" si="114"/>
        <v>10.278548668927948</v>
      </c>
      <c r="V123" s="118">
        <f t="shared" si="115"/>
        <v>11.903344839900013</v>
      </c>
      <c r="W123" s="118">
        <f t="shared" si="116"/>
        <v>13.433637829124129</v>
      </c>
      <c r="X123" s="118">
        <f t="shared" si="117"/>
        <v>14.755791648221928</v>
      </c>
      <c r="Y123" s="118">
        <f t="shared" si="118"/>
        <v>16.644474034620508</v>
      </c>
      <c r="Z123" s="118">
        <f t="shared" si="119"/>
        <v>17.77777777777778</v>
      </c>
      <c r="AA123" s="118">
        <f t="shared" si="101"/>
        <v>18.148820326678763</v>
      </c>
      <c r="AB123" s="118">
        <f t="shared" si="102"/>
      </c>
      <c r="AC123" s="118">
        <f t="shared" si="103"/>
      </c>
      <c r="AD123" s="329"/>
      <c r="AE123" s="329"/>
      <c r="AF123" s="329"/>
      <c r="AG123" s="329"/>
      <c r="AH123" s="329"/>
      <c r="AI123" s="51"/>
      <c r="AJ123" s="34" t="s">
        <v>75</v>
      </c>
      <c r="AK123" s="41">
        <v>10657</v>
      </c>
      <c r="AL123" s="40">
        <v>9729</v>
      </c>
      <c r="AM123" s="40">
        <v>8401</v>
      </c>
      <c r="AN123" s="40">
        <v>7444</v>
      </c>
      <c r="AO123" s="41">
        <v>6777</v>
      </c>
      <c r="AP123" s="42">
        <v>6008</v>
      </c>
      <c r="AQ123" s="221">
        <v>5625</v>
      </c>
      <c r="AR123" s="205">
        <v>5510</v>
      </c>
      <c r="AS123" s="205"/>
      <c r="AT123" s="205"/>
      <c r="AU123" s="205"/>
      <c r="AV123" s="205"/>
      <c r="AW123" s="205"/>
      <c r="AX123" s="373"/>
      <c r="AY123" s="205"/>
    </row>
    <row r="124" spans="1:51" s="129" customFormat="1" ht="20.25" customHeight="1">
      <c r="A124" s="127"/>
      <c r="B124" s="181" t="s">
        <v>168</v>
      </c>
      <c r="C124" s="122">
        <v>0</v>
      </c>
      <c r="D124" s="122">
        <v>0</v>
      </c>
      <c r="E124" s="122">
        <v>0</v>
      </c>
      <c r="F124" s="122">
        <v>0</v>
      </c>
      <c r="G124" s="122">
        <v>0</v>
      </c>
      <c r="H124" s="123">
        <v>0</v>
      </c>
      <c r="I124" s="128">
        <v>0</v>
      </c>
      <c r="J124" s="128">
        <v>0</v>
      </c>
      <c r="K124" s="128"/>
      <c r="L124" s="128"/>
      <c r="M124" s="324"/>
      <c r="N124" s="324"/>
      <c r="O124" s="324"/>
      <c r="P124" s="324"/>
      <c r="Q124" s="324"/>
      <c r="R124" s="127"/>
      <c r="S124" s="181" t="s">
        <v>168</v>
      </c>
      <c r="T124" s="118">
        <f t="shared" si="113"/>
        <v>0</v>
      </c>
      <c r="U124" s="118">
        <f t="shared" si="114"/>
        <v>0</v>
      </c>
      <c r="V124" s="118">
        <f t="shared" si="115"/>
        <v>0</v>
      </c>
      <c r="W124" s="118">
        <f t="shared" si="116"/>
        <v>0</v>
      </c>
      <c r="X124" s="118">
        <f t="shared" si="117"/>
        <v>0</v>
      </c>
      <c r="Y124" s="118">
        <f t="shared" si="118"/>
        <v>0</v>
      </c>
      <c r="Z124" s="118">
        <f t="shared" si="119"/>
        <v>0</v>
      </c>
      <c r="AA124" s="118">
        <f t="shared" si="101"/>
        <v>0</v>
      </c>
      <c r="AB124" s="118">
        <f t="shared" si="102"/>
      </c>
      <c r="AC124" s="118">
        <f t="shared" si="103"/>
      </c>
      <c r="AD124" s="329"/>
      <c r="AE124" s="329"/>
      <c r="AF124" s="329"/>
      <c r="AG124" s="329"/>
      <c r="AH124" s="329"/>
      <c r="AI124" s="51"/>
      <c r="AJ124" s="34" t="s">
        <v>76</v>
      </c>
      <c r="AK124" s="41">
        <v>6422</v>
      </c>
      <c r="AL124" s="40">
        <v>5803</v>
      </c>
      <c r="AM124" s="40">
        <v>5228</v>
      </c>
      <c r="AN124" s="40">
        <v>4608</v>
      </c>
      <c r="AO124" s="41">
        <v>4112</v>
      </c>
      <c r="AP124" s="42">
        <v>3723</v>
      </c>
      <c r="AQ124" s="221">
        <v>3427</v>
      </c>
      <c r="AR124" s="205">
        <v>3305</v>
      </c>
      <c r="AS124" s="205"/>
      <c r="AT124" s="205"/>
      <c r="AU124" s="205"/>
      <c r="AV124" s="205"/>
      <c r="AW124" s="205"/>
      <c r="AX124" s="373"/>
      <c r="AY124" s="205"/>
    </row>
    <row r="125" spans="1:51" s="129" customFormat="1" ht="20.25" customHeight="1">
      <c r="A125" s="127"/>
      <c r="B125" s="181" t="s">
        <v>169</v>
      </c>
      <c r="C125" s="122">
        <v>0</v>
      </c>
      <c r="D125" s="122">
        <v>0</v>
      </c>
      <c r="E125" s="122">
        <v>0</v>
      </c>
      <c r="F125" s="122">
        <v>0</v>
      </c>
      <c r="G125" s="122">
        <v>0</v>
      </c>
      <c r="H125" s="123">
        <v>0</v>
      </c>
      <c r="I125" s="128">
        <v>0</v>
      </c>
      <c r="J125" s="128">
        <v>0</v>
      </c>
      <c r="K125" s="128"/>
      <c r="L125" s="128"/>
      <c r="M125" s="324"/>
      <c r="N125" s="324"/>
      <c r="O125" s="324"/>
      <c r="P125" s="324"/>
      <c r="Q125" s="324"/>
      <c r="R125" s="127"/>
      <c r="S125" s="181" t="s">
        <v>169</v>
      </c>
      <c r="T125" s="118">
        <f t="shared" si="113"/>
        <v>0</v>
      </c>
      <c r="U125" s="118">
        <f t="shared" si="114"/>
        <v>0</v>
      </c>
      <c r="V125" s="118">
        <f t="shared" si="115"/>
        <v>0</v>
      </c>
      <c r="W125" s="118">
        <f t="shared" si="116"/>
        <v>0</v>
      </c>
      <c r="X125" s="118">
        <f t="shared" si="117"/>
        <v>0</v>
      </c>
      <c r="Y125" s="118">
        <f t="shared" si="118"/>
        <v>0</v>
      </c>
      <c r="Z125" s="118">
        <f t="shared" si="119"/>
        <v>0</v>
      </c>
      <c r="AA125" s="118">
        <f t="shared" si="101"/>
        <v>0</v>
      </c>
      <c r="AB125" s="118">
        <f t="shared" si="102"/>
      </c>
      <c r="AC125" s="118">
        <f t="shared" si="103"/>
      </c>
      <c r="AD125" s="329"/>
      <c r="AE125" s="329"/>
      <c r="AF125" s="329"/>
      <c r="AG125" s="329"/>
      <c r="AH125" s="329"/>
      <c r="AI125" s="51"/>
      <c r="AJ125" s="34" t="s">
        <v>81</v>
      </c>
      <c r="AK125" s="41">
        <v>10969</v>
      </c>
      <c r="AL125" s="40">
        <v>11151</v>
      </c>
      <c r="AM125" s="40">
        <v>11192</v>
      </c>
      <c r="AN125" s="40">
        <v>11492</v>
      </c>
      <c r="AO125" s="41">
        <v>11677</v>
      </c>
      <c r="AP125" s="42">
        <v>11787</v>
      </c>
      <c r="AQ125" s="221">
        <v>11798</v>
      </c>
      <c r="AR125" s="205">
        <v>11868</v>
      </c>
      <c r="AS125" s="205"/>
      <c r="AT125" s="205"/>
      <c r="AU125" s="205"/>
      <c r="AV125" s="205"/>
      <c r="AW125" s="205"/>
      <c r="AX125" s="373"/>
      <c r="AY125" s="205"/>
    </row>
    <row r="126" spans="1:51" s="129" customFormat="1" ht="20.25" customHeight="1">
      <c r="A126" s="127"/>
      <c r="B126" s="181" t="s">
        <v>170</v>
      </c>
      <c r="C126" s="122">
        <v>0</v>
      </c>
      <c r="D126" s="122">
        <v>0</v>
      </c>
      <c r="E126" s="122">
        <v>0</v>
      </c>
      <c r="F126" s="122">
        <v>0</v>
      </c>
      <c r="G126" s="122">
        <v>0</v>
      </c>
      <c r="H126" s="123">
        <v>0</v>
      </c>
      <c r="I126" s="128">
        <v>0</v>
      </c>
      <c r="J126" s="128">
        <v>0</v>
      </c>
      <c r="K126" s="128"/>
      <c r="L126" s="128"/>
      <c r="M126" s="324"/>
      <c r="N126" s="324"/>
      <c r="O126" s="324"/>
      <c r="P126" s="324"/>
      <c r="Q126" s="324"/>
      <c r="R126" s="127"/>
      <c r="S126" s="181" t="s">
        <v>170</v>
      </c>
      <c r="T126" s="118">
        <f t="shared" si="113"/>
        <v>0</v>
      </c>
      <c r="U126" s="118">
        <f t="shared" si="114"/>
        <v>0</v>
      </c>
      <c r="V126" s="118">
        <f t="shared" si="115"/>
        <v>0</v>
      </c>
      <c r="W126" s="118">
        <f t="shared" si="116"/>
        <v>0</v>
      </c>
      <c r="X126" s="118">
        <f t="shared" si="117"/>
        <v>0</v>
      </c>
      <c r="Y126" s="118">
        <f t="shared" si="118"/>
        <v>0</v>
      </c>
      <c r="Z126" s="118">
        <f t="shared" si="119"/>
        <v>0</v>
      </c>
      <c r="AA126" s="118">
        <f t="shared" si="101"/>
        <v>0</v>
      </c>
      <c r="AB126" s="118">
        <f t="shared" si="102"/>
      </c>
      <c r="AC126" s="118">
        <f t="shared" si="103"/>
      </c>
      <c r="AD126" s="329"/>
      <c r="AE126" s="329"/>
      <c r="AF126" s="329"/>
      <c r="AG126" s="329"/>
      <c r="AH126" s="329"/>
      <c r="AI126" s="51"/>
      <c r="AJ126" s="34" t="s">
        <v>83</v>
      </c>
      <c r="AK126" s="41">
        <v>13075</v>
      </c>
      <c r="AL126" s="40">
        <v>13621</v>
      </c>
      <c r="AM126" s="40">
        <v>14004</v>
      </c>
      <c r="AN126" s="40">
        <v>13841</v>
      </c>
      <c r="AO126" s="41">
        <v>13956</v>
      </c>
      <c r="AP126" s="42">
        <v>13889</v>
      </c>
      <c r="AQ126" s="221">
        <v>13622</v>
      </c>
      <c r="AR126" s="205">
        <v>13666</v>
      </c>
      <c r="AS126" s="205"/>
      <c r="AT126" s="205"/>
      <c r="AU126" s="205"/>
      <c r="AV126" s="205"/>
      <c r="AW126" s="205"/>
      <c r="AX126" s="373"/>
      <c r="AY126" s="205"/>
    </row>
    <row r="127" spans="1:51" s="129" customFormat="1" ht="20.25" customHeight="1">
      <c r="A127" s="127"/>
      <c r="B127" s="181" t="s">
        <v>171</v>
      </c>
      <c r="C127" s="108">
        <v>1</v>
      </c>
      <c r="D127" s="108">
        <v>1</v>
      </c>
      <c r="E127" s="108">
        <v>1</v>
      </c>
      <c r="F127" s="108">
        <v>1</v>
      </c>
      <c r="G127" s="109">
        <v>1</v>
      </c>
      <c r="H127" s="115">
        <v>1</v>
      </c>
      <c r="I127" s="128">
        <v>1</v>
      </c>
      <c r="J127" s="128">
        <v>1</v>
      </c>
      <c r="K127" s="128"/>
      <c r="L127" s="128"/>
      <c r="M127" s="324"/>
      <c r="N127" s="324"/>
      <c r="O127" s="324"/>
      <c r="P127" s="324"/>
      <c r="Q127" s="324"/>
      <c r="R127" s="127"/>
      <c r="S127" s="181" t="s">
        <v>171</v>
      </c>
      <c r="T127" s="118">
        <f t="shared" si="113"/>
        <v>6.454944487477407</v>
      </c>
      <c r="U127" s="118">
        <f t="shared" si="114"/>
        <v>5.968723886832994</v>
      </c>
      <c r="V127" s="118">
        <f t="shared" si="115"/>
        <v>5.351313747525017</v>
      </c>
      <c r="W127" s="118">
        <f t="shared" si="116"/>
        <v>5.01002004008016</v>
      </c>
      <c r="X127" s="118">
        <f t="shared" si="117"/>
        <v>4.919323101141282</v>
      </c>
      <c r="Y127" s="118">
        <f t="shared" si="118"/>
        <v>4.699027301348621</v>
      </c>
      <c r="Z127" s="118">
        <f t="shared" si="119"/>
        <v>4.619577770591768</v>
      </c>
      <c r="AA127" s="118">
        <f t="shared" si="101"/>
        <v>4.561211457763181</v>
      </c>
      <c r="AB127" s="118">
        <f t="shared" si="102"/>
      </c>
      <c r="AC127" s="118">
        <f t="shared" si="103"/>
      </c>
      <c r="AD127" s="329"/>
      <c r="AE127" s="329"/>
      <c r="AF127" s="329"/>
      <c r="AG127" s="329"/>
      <c r="AH127" s="329"/>
      <c r="AI127" s="51"/>
      <c r="AJ127" s="34" t="s">
        <v>84</v>
      </c>
      <c r="AK127" s="41">
        <v>15492</v>
      </c>
      <c r="AL127" s="40">
        <v>16754</v>
      </c>
      <c r="AM127" s="40">
        <v>18687</v>
      </c>
      <c r="AN127" s="40">
        <v>19960</v>
      </c>
      <c r="AO127" s="41">
        <v>20328</v>
      </c>
      <c r="AP127" s="42">
        <v>21281</v>
      </c>
      <c r="AQ127" s="221">
        <v>21647</v>
      </c>
      <c r="AR127" s="205">
        <v>21924</v>
      </c>
      <c r="AS127" s="205"/>
      <c r="AT127" s="205"/>
      <c r="AU127" s="205"/>
      <c r="AV127" s="205"/>
      <c r="AW127" s="205"/>
      <c r="AX127" s="373"/>
      <c r="AY127" s="205"/>
    </row>
    <row r="128" spans="1:51" s="129" customFormat="1" ht="20.25" customHeight="1">
      <c r="A128" s="127"/>
      <c r="B128" s="181" t="s">
        <v>172</v>
      </c>
      <c r="C128" s="108">
        <v>1</v>
      </c>
      <c r="D128" s="108">
        <v>1</v>
      </c>
      <c r="E128" s="108">
        <v>1</v>
      </c>
      <c r="F128" s="108">
        <v>1</v>
      </c>
      <c r="G128" s="123">
        <v>1</v>
      </c>
      <c r="H128" s="115">
        <v>1</v>
      </c>
      <c r="I128" s="128">
        <v>1</v>
      </c>
      <c r="J128" s="128">
        <v>1</v>
      </c>
      <c r="K128" s="128"/>
      <c r="L128" s="128"/>
      <c r="M128" s="324"/>
      <c r="N128" s="324"/>
      <c r="O128" s="324"/>
      <c r="P128" s="324"/>
      <c r="Q128" s="324"/>
      <c r="R128" s="127"/>
      <c r="S128" s="181" t="s">
        <v>172</v>
      </c>
      <c r="T128" s="118">
        <f t="shared" si="113"/>
        <v>7.095721280068119</v>
      </c>
      <c r="U128" s="118">
        <f t="shared" si="114"/>
        <v>6.920415224913495</v>
      </c>
      <c r="V128" s="118">
        <f t="shared" si="115"/>
        <v>6.616819956328988</v>
      </c>
      <c r="W128" s="118">
        <f t="shared" si="116"/>
        <v>6.615944426066822</v>
      </c>
      <c r="X128" s="118">
        <f t="shared" si="117"/>
        <v>6.460783046905284</v>
      </c>
      <c r="Y128" s="118">
        <f t="shared" si="118"/>
        <v>6.6212010858769785</v>
      </c>
      <c r="Z128" s="118">
        <f t="shared" si="119"/>
        <v>6.7663576696664185</v>
      </c>
      <c r="AA128" s="118">
        <f t="shared" si="101"/>
        <v>6.858240175570948</v>
      </c>
      <c r="AB128" s="118">
        <f t="shared" si="102"/>
      </c>
      <c r="AC128" s="118">
        <f t="shared" si="103"/>
      </c>
      <c r="AD128" s="329"/>
      <c r="AE128" s="329"/>
      <c r="AF128" s="329"/>
      <c r="AG128" s="329"/>
      <c r="AH128" s="329"/>
      <c r="AI128" s="51"/>
      <c r="AJ128" s="34" t="s">
        <v>85</v>
      </c>
      <c r="AK128" s="41">
        <v>14093</v>
      </c>
      <c r="AL128" s="40">
        <v>14450</v>
      </c>
      <c r="AM128" s="40">
        <v>15113</v>
      </c>
      <c r="AN128" s="40">
        <v>15115</v>
      </c>
      <c r="AO128" s="41">
        <v>15478</v>
      </c>
      <c r="AP128" s="42">
        <v>15103</v>
      </c>
      <c r="AQ128" s="221">
        <v>14779</v>
      </c>
      <c r="AR128" s="205">
        <v>14581</v>
      </c>
      <c r="AS128" s="205"/>
      <c r="AT128" s="205"/>
      <c r="AU128" s="205"/>
      <c r="AV128" s="205"/>
      <c r="AW128" s="205"/>
      <c r="AX128" s="373"/>
      <c r="AY128" s="205"/>
    </row>
    <row r="129" spans="1:51" s="129" customFormat="1" ht="20.25" customHeight="1">
      <c r="A129" s="134"/>
      <c r="B129" s="184" t="s">
        <v>173</v>
      </c>
      <c r="C129" s="136">
        <v>0</v>
      </c>
      <c r="D129" s="136">
        <v>0</v>
      </c>
      <c r="E129" s="142">
        <v>1</v>
      </c>
      <c r="F129" s="142">
        <v>1</v>
      </c>
      <c r="G129" s="137">
        <v>1</v>
      </c>
      <c r="H129" s="143">
        <v>1</v>
      </c>
      <c r="I129" s="138">
        <v>1</v>
      </c>
      <c r="J129" s="138">
        <v>1</v>
      </c>
      <c r="K129" s="138"/>
      <c r="L129" s="138"/>
      <c r="M129" s="328"/>
      <c r="N129" s="328"/>
      <c r="O129" s="328"/>
      <c r="P129" s="328"/>
      <c r="Q129" s="328"/>
      <c r="R129" s="134"/>
      <c r="S129" s="184" t="s">
        <v>173</v>
      </c>
      <c r="T129" s="139">
        <f t="shared" si="113"/>
        <v>0</v>
      </c>
      <c r="U129" s="139">
        <f t="shared" si="114"/>
        <v>0</v>
      </c>
      <c r="V129" s="139">
        <f t="shared" si="115"/>
        <v>6.065752759917506</v>
      </c>
      <c r="W129" s="139">
        <f t="shared" si="116"/>
        <v>6.058035984733749</v>
      </c>
      <c r="X129" s="139">
        <f t="shared" si="117"/>
        <v>5.999520038396928</v>
      </c>
      <c r="Y129" s="139">
        <f t="shared" si="118"/>
        <v>6.204243702692642</v>
      </c>
      <c r="Z129" s="139">
        <f t="shared" si="119"/>
        <v>6.227037798119435</v>
      </c>
      <c r="AA129" s="139">
        <f t="shared" si="101"/>
        <v>6.202704379109291</v>
      </c>
      <c r="AB129" s="139">
        <f t="shared" si="102"/>
      </c>
      <c r="AC129" s="139">
        <f t="shared" si="103"/>
      </c>
      <c r="AD129" s="330"/>
      <c r="AE129" s="330"/>
      <c r="AF129" s="330"/>
      <c r="AG129" s="330"/>
      <c r="AH129" s="330"/>
      <c r="AI129" s="61"/>
      <c r="AJ129" s="62" t="s">
        <v>86</v>
      </c>
      <c r="AK129" s="72">
        <v>16014</v>
      </c>
      <c r="AL129" s="71">
        <v>16144</v>
      </c>
      <c r="AM129" s="71">
        <v>16486</v>
      </c>
      <c r="AN129" s="71">
        <v>16507</v>
      </c>
      <c r="AO129" s="72">
        <v>16668</v>
      </c>
      <c r="AP129" s="66">
        <v>16118</v>
      </c>
      <c r="AQ129" s="225">
        <v>16059</v>
      </c>
      <c r="AR129" s="23">
        <v>16122</v>
      </c>
      <c r="AS129" s="23"/>
      <c r="AT129" s="23"/>
      <c r="AU129" s="23"/>
      <c r="AV129" s="23"/>
      <c r="AW129" s="23"/>
      <c r="AX129" s="373"/>
      <c r="AY129" s="205"/>
    </row>
    <row r="130" spans="1:51" s="99" customFormat="1" ht="20.25" customHeight="1">
      <c r="A130" s="144"/>
      <c r="B130" s="316" t="s">
        <v>40</v>
      </c>
      <c r="C130" s="317">
        <v>5</v>
      </c>
      <c r="D130" s="317">
        <v>5</v>
      </c>
      <c r="E130" s="317">
        <v>6</v>
      </c>
      <c r="F130" s="317">
        <v>8</v>
      </c>
      <c r="G130" s="157">
        <v>8</v>
      </c>
      <c r="H130" s="110">
        <v>8</v>
      </c>
      <c r="I130" s="399">
        <v>8</v>
      </c>
      <c r="J130" s="399">
        <v>9</v>
      </c>
      <c r="K130" s="399">
        <v>12</v>
      </c>
      <c r="L130" s="399">
        <v>12</v>
      </c>
      <c r="M130" s="400"/>
      <c r="N130" s="400"/>
      <c r="O130" s="400"/>
      <c r="P130" s="400"/>
      <c r="Q130" s="400"/>
      <c r="R130" s="144"/>
      <c r="S130" s="316" t="s">
        <v>40</v>
      </c>
      <c r="T130" s="112" t="e">
        <f t="shared" si="113"/>
        <v>#DIV/0!</v>
      </c>
      <c r="U130" s="112" t="e">
        <f t="shared" si="114"/>
        <v>#DIV/0!</v>
      </c>
      <c r="V130" s="112" t="e">
        <f t="shared" si="115"/>
        <v>#DIV/0!</v>
      </c>
      <c r="W130" s="112" t="e">
        <f t="shared" si="116"/>
        <v>#DIV/0!</v>
      </c>
      <c r="X130" s="112" t="e">
        <f t="shared" si="117"/>
        <v>#DIV/0!</v>
      </c>
      <c r="Y130" s="112" t="e">
        <f t="shared" si="118"/>
        <v>#DIV/0!</v>
      </c>
      <c r="Z130" s="112" t="e">
        <f t="shared" si="119"/>
        <v>#DIV/0!</v>
      </c>
      <c r="AA130" s="112">
        <f t="shared" si="101"/>
      </c>
      <c r="AB130" s="112">
        <f t="shared" si="102"/>
        <v>5.2158718981861805</v>
      </c>
      <c r="AC130" s="112">
        <f t="shared" si="103"/>
        <v>4.958042564795419</v>
      </c>
      <c r="AD130" s="401"/>
      <c r="AE130" s="401"/>
      <c r="AF130" s="401"/>
      <c r="AG130" s="401"/>
      <c r="AH130" s="401"/>
      <c r="AI130" s="59"/>
      <c r="AJ130" s="204" t="s">
        <v>135</v>
      </c>
      <c r="AK130" s="53"/>
      <c r="AL130" s="53"/>
      <c r="AM130" s="53"/>
      <c r="AN130" s="41"/>
      <c r="AO130" s="53"/>
      <c r="AP130" s="48"/>
      <c r="AQ130" s="223"/>
      <c r="AR130" s="47"/>
      <c r="AS130" s="217">
        <f>230067+AS177</f>
        <v>230067</v>
      </c>
      <c r="AT130" s="219">
        <v>242031</v>
      </c>
      <c r="AU130" s="219">
        <v>241254</v>
      </c>
      <c r="AV130" s="219">
        <v>240635</v>
      </c>
      <c r="AW130" s="219">
        <v>248330</v>
      </c>
      <c r="AX130" s="205"/>
      <c r="AY130" s="375"/>
    </row>
    <row r="131" spans="1:51" s="99" customFormat="1" ht="20.25" customHeight="1">
      <c r="A131" s="134"/>
      <c r="B131" s="184" t="s">
        <v>47</v>
      </c>
      <c r="C131" s="136">
        <v>0</v>
      </c>
      <c r="D131" s="136">
        <v>0</v>
      </c>
      <c r="E131" s="142">
        <v>1</v>
      </c>
      <c r="F131" s="142">
        <v>1</v>
      </c>
      <c r="G131" s="148">
        <v>1</v>
      </c>
      <c r="H131" s="143">
        <v>1</v>
      </c>
      <c r="I131" s="138">
        <v>1</v>
      </c>
      <c r="J131" s="138">
        <v>1</v>
      </c>
      <c r="K131" s="138">
        <v>1</v>
      </c>
      <c r="L131" s="138">
        <v>1</v>
      </c>
      <c r="M131" s="328"/>
      <c r="N131" s="328"/>
      <c r="O131" s="328"/>
      <c r="P131" s="328"/>
      <c r="Q131" s="328"/>
      <c r="R131" s="134"/>
      <c r="S131" s="184" t="s">
        <v>47</v>
      </c>
      <c r="T131" s="139">
        <f t="shared" si="113"/>
        <v>0</v>
      </c>
      <c r="U131" s="139">
        <f t="shared" si="114"/>
        <v>0</v>
      </c>
      <c r="V131" s="139">
        <f t="shared" si="115"/>
        <v>8.812902088657795</v>
      </c>
      <c r="W131" s="139">
        <f t="shared" si="116"/>
        <v>9.180207472688883</v>
      </c>
      <c r="X131" s="139">
        <f t="shared" si="117"/>
        <v>9.645061728395062</v>
      </c>
      <c r="Y131" s="139">
        <f t="shared" si="118"/>
        <v>9.987016878058524</v>
      </c>
      <c r="Z131" s="139">
        <f t="shared" si="119"/>
        <v>10.171905197843556</v>
      </c>
      <c r="AA131" s="139">
        <f t="shared" si="101"/>
        <v>10.234367004400777</v>
      </c>
      <c r="AB131" s="139">
        <f t="shared" si="102"/>
        <v>10.416666666666668</v>
      </c>
      <c r="AC131" s="139">
        <f t="shared" si="103"/>
        <v>10.584250635055037</v>
      </c>
      <c r="AD131" s="330"/>
      <c r="AE131" s="330"/>
      <c r="AF131" s="330"/>
      <c r="AG131" s="330"/>
      <c r="AH131" s="330"/>
      <c r="AI131" s="298"/>
      <c r="AJ131" s="300" t="s">
        <v>49</v>
      </c>
      <c r="AK131" s="301">
        <v>12001</v>
      </c>
      <c r="AL131" s="301">
        <v>11709</v>
      </c>
      <c r="AM131" s="301">
        <v>11347</v>
      </c>
      <c r="AN131" s="301">
        <v>10893</v>
      </c>
      <c r="AO131" s="302">
        <v>10368</v>
      </c>
      <c r="AP131" s="303">
        <v>10013</v>
      </c>
      <c r="AQ131" s="304">
        <v>9831</v>
      </c>
      <c r="AR131" s="305">
        <v>9771</v>
      </c>
      <c r="AS131" s="306">
        <v>9600</v>
      </c>
      <c r="AT131" s="307">
        <v>9448</v>
      </c>
      <c r="AU131" s="307">
        <v>9265</v>
      </c>
      <c r="AV131" s="307">
        <v>9085</v>
      </c>
      <c r="AW131" s="307"/>
      <c r="AX131" s="374"/>
      <c r="AY131" s="376"/>
    </row>
    <row r="132" spans="1:51" s="99" customFormat="1" ht="20.25" customHeight="1">
      <c r="A132" s="127"/>
      <c r="B132" s="181" t="s">
        <v>39</v>
      </c>
      <c r="C132" s="108">
        <v>4</v>
      </c>
      <c r="D132" s="108">
        <v>5</v>
      </c>
      <c r="E132" s="108">
        <v>5</v>
      </c>
      <c r="F132" s="108">
        <v>5</v>
      </c>
      <c r="G132" s="109">
        <v>5</v>
      </c>
      <c r="H132" s="115">
        <v>5</v>
      </c>
      <c r="I132" s="128">
        <v>4</v>
      </c>
      <c r="J132" s="128">
        <v>4</v>
      </c>
      <c r="K132" s="128">
        <v>6</v>
      </c>
      <c r="L132" s="128">
        <v>6</v>
      </c>
      <c r="M132" s="324">
        <v>6</v>
      </c>
      <c r="N132" s="324">
        <v>6</v>
      </c>
      <c r="O132" s="128">
        <v>6</v>
      </c>
      <c r="P132" s="128">
        <v>4</v>
      </c>
      <c r="Q132" s="324">
        <v>4</v>
      </c>
      <c r="R132" s="127"/>
      <c r="S132" s="181" t="s">
        <v>39</v>
      </c>
      <c r="T132" s="118">
        <f t="shared" si="113"/>
        <v>4.42683547665951</v>
      </c>
      <c r="U132" s="118">
        <f t="shared" si="114"/>
        <v>4.8437878420925164</v>
      </c>
      <c r="V132" s="118">
        <f t="shared" si="115"/>
        <v>4.464883689779882</v>
      </c>
      <c r="W132" s="118">
        <f t="shared" si="116"/>
        <v>4.173100196135709</v>
      </c>
      <c r="X132" s="118">
        <f t="shared" si="117"/>
        <v>4.005704122670683</v>
      </c>
      <c r="Y132" s="118">
        <f t="shared" si="118"/>
        <v>3.8912322754369857</v>
      </c>
      <c r="Z132" s="118">
        <f t="shared" si="119"/>
        <v>3.090784054645062</v>
      </c>
      <c r="AA132" s="118">
        <f aca="true" t="shared" si="120" ref="AA132:AH132">IF(AR132="","",(J132/AR132*100000))</f>
        <v>3.0844205915918694</v>
      </c>
      <c r="AB132" s="118">
        <f t="shared" si="120"/>
        <v>4.642238177766774</v>
      </c>
      <c r="AC132" s="118">
        <f t="shared" si="120"/>
        <v>4.6460845122772785</v>
      </c>
      <c r="AD132" s="118">
        <f t="shared" si="120"/>
        <v>4.636534345128162</v>
      </c>
      <c r="AE132" s="118">
        <f t="shared" si="120"/>
        <v>4.630844511677447</v>
      </c>
      <c r="AF132" s="118">
        <f t="shared" si="120"/>
        <v>4.228955659399911</v>
      </c>
      <c r="AG132" s="118">
        <f t="shared" si="120"/>
      </c>
      <c r="AH132" s="118">
        <f t="shared" si="120"/>
      </c>
      <c r="AI132" s="60"/>
      <c r="AJ132" s="34" t="s">
        <v>46</v>
      </c>
      <c r="AK132" s="40">
        <v>90358</v>
      </c>
      <c r="AL132" s="40">
        <v>103225</v>
      </c>
      <c r="AM132" s="40">
        <v>111985</v>
      </c>
      <c r="AN132" s="40">
        <v>119815</v>
      </c>
      <c r="AO132" s="41">
        <v>124822</v>
      </c>
      <c r="AP132" s="48">
        <v>128494</v>
      </c>
      <c r="AQ132" s="221">
        <v>129417</v>
      </c>
      <c r="AR132" s="220">
        <v>129684</v>
      </c>
      <c r="AS132" s="216">
        <v>129248</v>
      </c>
      <c r="AT132" s="219">
        <v>129141</v>
      </c>
      <c r="AU132" s="219">
        <v>129407</v>
      </c>
      <c r="AV132" s="219">
        <v>129566</v>
      </c>
      <c r="AW132" s="219">
        <v>141879</v>
      </c>
      <c r="AX132" s="205"/>
      <c r="AY132" s="375"/>
    </row>
    <row r="133" spans="1:51" s="99" customFormat="1" ht="20.25" customHeight="1">
      <c r="A133" s="127"/>
      <c r="B133" s="181" t="s">
        <v>41</v>
      </c>
      <c r="C133" s="122">
        <v>0</v>
      </c>
      <c r="D133" s="122">
        <v>0</v>
      </c>
      <c r="E133" s="122">
        <v>0</v>
      </c>
      <c r="F133" s="122">
        <v>0</v>
      </c>
      <c r="G133" s="122">
        <v>0</v>
      </c>
      <c r="H133" s="123">
        <v>0</v>
      </c>
      <c r="I133" s="128">
        <v>0</v>
      </c>
      <c r="J133" s="128">
        <v>0</v>
      </c>
      <c r="K133" s="128">
        <v>0</v>
      </c>
      <c r="L133" s="128">
        <v>0</v>
      </c>
      <c r="M133" s="324">
        <v>0</v>
      </c>
      <c r="N133" s="324">
        <v>0</v>
      </c>
      <c r="O133" s="128">
        <v>0</v>
      </c>
      <c r="P133" s="128"/>
      <c r="Q133" s="324"/>
      <c r="R133" s="127"/>
      <c r="S133" s="181" t="s">
        <v>41</v>
      </c>
      <c r="T133" s="118">
        <f t="shared" si="113"/>
        <v>0</v>
      </c>
      <c r="U133" s="118">
        <f t="shared" si="114"/>
        <v>0</v>
      </c>
      <c r="V133" s="118">
        <f t="shared" si="115"/>
        <v>0</v>
      </c>
      <c r="W133" s="118">
        <f t="shared" si="116"/>
        <v>0</v>
      </c>
      <c r="X133" s="118">
        <f t="shared" si="117"/>
        <v>0</v>
      </c>
      <c r="Y133" s="118">
        <f t="shared" si="118"/>
        <v>0</v>
      </c>
      <c r="Z133" s="118">
        <f t="shared" si="119"/>
        <v>0</v>
      </c>
      <c r="AA133" s="118">
        <f aca="true" t="shared" si="121" ref="AA133:AF135">IF(AR133="","",(J133/AR133*100000))</f>
        <v>0</v>
      </c>
      <c r="AB133" s="118">
        <f t="shared" si="121"/>
        <v>0</v>
      </c>
      <c r="AC133" s="118">
        <f t="shared" si="121"/>
        <v>0</v>
      </c>
      <c r="AD133" s="118">
        <f t="shared" si="121"/>
        <v>0</v>
      </c>
      <c r="AE133" s="118">
        <f t="shared" si="121"/>
        <v>0</v>
      </c>
      <c r="AF133" s="118">
        <f t="shared" si="121"/>
      </c>
      <c r="AG133" s="118"/>
      <c r="AH133" s="118"/>
      <c r="AI133" s="298"/>
      <c r="AJ133" s="300" t="s">
        <v>50</v>
      </c>
      <c r="AK133" s="301">
        <v>10748</v>
      </c>
      <c r="AL133" s="301">
        <v>11597</v>
      </c>
      <c r="AM133" s="301">
        <v>12732</v>
      </c>
      <c r="AN133" s="301">
        <v>13332</v>
      </c>
      <c r="AO133" s="302">
        <v>13566</v>
      </c>
      <c r="AP133" s="303">
        <v>13149</v>
      </c>
      <c r="AQ133" s="304">
        <v>12839</v>
      </c>
      <c r="AR133" s="307">
        <v>12716</v>
      </c>
      <c r="AS133" s="306">
        <v>12696</v>
      </c>
      <c r="AT133" s="305">
        <v>12561</v>
      </c>
      <c r="AU133" s="305">
        <v>12357</v>
      </c>
      <c r="AV133" s="305">
        <v>12222</v>
      </c>
      <c r="AW133" s="305"/>
      <c r="AX133" s="374"/>
      <c r="AY133" s="376"/>
    </row>
    <row r="134" spans="1:51" s="129" customFormat="1" ht="20.25" customHeight="1">
      <c r="A134" s="144"/>
      <c r="B134" s="316" t="s">
        <v>80</v>
      </c>
      <c r="C134" s="317">
        <v>1</v>
      </c>
      <c r="D134" s="317">
        <v>1</v>
      </c>
      <c r="E134" s="317">
        <v>1</v>
      </c>
      <c r="F134" s="317">
        <v>2</v>
      </c>
      <c r="G134" s="157">
        <v>2</v>
      </c>
      <c r="H134" s="110">
        <v>2</v>
      </c>
      <c r="I134" s="399">
        <v>2</v>
      </c>
      <c r="J134" s="399">
        <v>2</v>
      </c>
      <c r="K134" s="399">
        <v>2</v>
      </c>
      <c r="L134" s="399">
        <v>2</v>
      </c>
      <c r="M134" s="400">
        <v>2</v>
      </c>
      <c r="N134" s="400">
        <v>2</v>
      </c>
      <c r="O134" s="399">
        <v>2</v>
      </c>
      <c r="P134" s="399">
        <v>2</v>
      </c>
      <c r="Q134" s="400">
        <v>2</v>
      </c>
      <c r="R134" s="144"/>
      <c r="S134" s="316" t="s">
        <v>80</v>
      </c>
      <c r="T134" s="112">
        <f t="shared" si="113"/>
        <v>1.0626766699963868</v>
      </c>
      <c r="U134" s="112">
        <f t="shared" si="114"/>
        <v>0.9581939959564214</v>
      </c>
      <c r="V134" s="112">
        <f t="shared" si="115"/>
        <v>0.9211665653383444</v>
      </c>
      <c r="W134" s="112">
        <f t="shared" si="116"/>
        <v>1.7827536412743124</v>
      </c>
      <c r="X134" s="112">
        <f t="shared" si="117"/>
        <v>1.7251641062356056</v>
      </c>
      <c r="Y134" s="112">
        <f t="shared" si="118"/>
        <v>1.6913605304106625</v>
      </c>
      <c r="Z134" s="112">
        <f t="shared" si="119"/>
        <v>1.663727414900343</v>
      </c>
      <c r="AA134" s="112">
        <f t="shared" si="121"/>
        <v>1.659255326209597</v>
      </c>
      <c r="AB134" s="112">
        <f t="shared" si="121"/>
        <v>1.6651541516455888</v>
      </c>
      <c r="AC134" s="112">
        <f t="shared" si="121"/>
        <v>1.6670139612419252</v>
      </c>
      <c r="AD134" s="112">
        <f t="shared" si="121"/>
        <v>1.6640042598509053</v>
      </c>
      <c r="AE134" s="112">
        <f t="shared" si="121"/>
        <v>1.6591452083886382</v>
      </c>
      <c r="AF134" s="112">
        <f t="shared" si="121"/>
        <v>1.3936505281935503</v>
      </c>
      <c r="AG134" s="112">
        <f>IF(AX134="","",(P134/AX134*100000))</f>
      </c>
      <c r="AH134" s="112">
        <f>IF(AY134="","",(Q134/AY134*100000))</f>
      </c>
      <c r="AI134" s="60"/>
      <c r="AJ134" s="34" t="s">
        <v>45</v>
      </c>
      <c r="AK134" s="40">
        <v>94102</v>
      </c>
      <c r="AL134" s="40">
        <v>104363</v>
      </c>
      <c r="AM134" s="40">
        <v>108558</v>
      </c>
      <c r="AN134" s="40">
        <v>112186</v>
      </c>
      <c r="AO134" s="41">
        <v>115931</v>
      </c>
      <c r="AP134" s="48">
        <v>118248</v>
      </c>
      <c r="AQ134" s="221">
        <v>120212</v>
      </c>
      <c r="AR134" s="220">
        <v>120536</v>
      </c>
      <c r="AS134" s="216">
        <v>120109</v>
      </c>
      <c r="AT134" s="219">
        <v>119975</v>
      </c>
      <c r="AU134" s="219">
        <v>120192</v>
      </c>
      <c r="AV134" s="219">
        <v>120544</v>
      </c>
      <c r="AW134" s="219">
        <v>143508</v>
      </c>
      <c r="AX134" s="205"/>
      <c r="AY134" s="375"/>
    </row>
    <row r="135" spans="1:51" s="129" customFormat="1" ht="20.25" customHeight="1">
      <c r="A135" s="134"/>
      <c r="B135" s="184" t="s">
        <v>82</v>
      </c>
      <c r="C135" s="136">
        <v>0</v>
      </c>
      <c r="D135" s="136">
        <v>0</v>
      </c>
      <c r="E135" s="136">
        <v>0</v>
      </c>
      <c r="F135" s="136">
        <v>0</v>
      </c>
      <c r="G135" s="136">
        <v>0</v>
      </c>
      <c r="H135" s="137">
        <v>0</v>
      </c>
      <c r="I135" s="138">
        <v>0</v>
      </c>
      <c r="J135" s="138">
        <v>0</v>
      </c>
      <c r="K135" s="138">
        <v>0</v>
      </c>
      <c r="L135" s="138">
        <v>0</v>
      </c>
      <c r="M135" s="328">
        <v>0</v>
      </c>
      <c r="N135" s="328">
        <v>0</v>
      </c>
      <c r="O135" s="138">
        <v>0</v>
      </c>
      <c r="P135" s="138"/>
      <c r="Q135" s="328"/>
      <c r="R135" s="134"/>
      <c r="S135" s="184" t="s">
        <v>82</v>
      </c>
      <c r="T135" s="139">
        <f t="shared" si="113"/>
        <v>0</v>
      </c>
      <c r="U135" s="139">
        <f t="shared" si="114"/>
        <v>0</v>
      </c>
      <c r="V135" s="139">
        <f t="shared" si="115"/>
        <v>0</v>
      </c>
      <c r="W135" s="139">
        <f t="shared" si="116"/>
        <v>0</v>
      </c>
      <c r="X135" s="139">
        <f t="shared" si="117"/>
        <v>0</v>
      </c>
      <c r="Y135" s="139">
        <f t="shared" si="118"/>
        <v>0</v>
      </c>
      <c r="Z135" s="139">
        <f t="shared" si="119"/>
        <v>0</v>
      </c>
      <c r="AA135" s="139">
        <f t="shared" si="121"/>
        <v>0</v>
      </c>
      <c r="AB135" s="139">
        <f t="shared" si="121"/>
        <v>0</v>
      </c>
      <c r="AC135" s="139">
        <f t="shared" si="121"/>
        <v>0</v>
      </c>
      <c r="AD135" s="139">
        <f t="shared" si="121"/>
        <v>0</v>
      </c>
      <c r="AE135" s="139">
        <f t="shared" si="121"/>
        <v>0</v>
      </c>
      <c r="AF135" s="139">
        <f t="shared" si="121"/>
      </c>
      <c r="AG135" s="139"/>
      <c r="AH135" s="139"/>
      <c r="AI135" s="298"/>
      <c r="AJ135" s="300" t="s">
        <v>51</v>
      </c>
      <c r="AK135" s="301">
        <v>17582</v>
      </c>
      <c r="AL135" s="301">
        <v>19708</v>
      </c>
      <c r="AM135" s="301">
        <v>21548</v>
      </c>
      <c r="AN135" s="301">
        <v>22022</v>
      </c>
      <c r="AO135" s="302">
        <v>23152</v>
      </c>
      <c r="AP135" s="308">
        <v>23204</v>
      </c>
      <c r="AQ135" s="304">
        <v>23282</v>
      </c>
      <c r="AR135" s="307">
        <v>23246</v>
      </c>
      <c r="AS135" s="306">
        <v>22992</v>
      </c>
      <c r="AT135" s="305">
        <v>22854</v>
      </c>
      <c r="AU135" s="305">
        <v>22839</v>
      </c>
      <c r="AV135" s="305">
        <v>22695</v>
      </c>
      <c r="AW135" s="305"/>
      <c r="AX135" s="374"/>
      <c r="AY135" s="376"/>
    </row>
    <row r="136" spans="35:51" ht="20.25" customHeight="1">
      <c r="AI136" s="60"/>
      <c r="AJ136" s="34" t="s">
        <v>44</v>
      </c>
      <c r="AK136" s="40">
        <f>AK54</f>
        <v>98998</v>
      </c>
      <c r="AL136" s="40">
        <f aca="true" t="shared" si="122" ref="AL136:AR136">AL54</f>
        <v>100519</v>
      </c>
      <c r="AM136" s="40">
        <f t="shared" si="122"/>
        <v>102086</v>
      </c>
      <c r="AN136" s="40">
        <f t="shared" si="122"/>
        <v>103149</v>
      </c>
      <c r="AO136" s="40">
        <f t="shared" si="122"/>
        <v>103490</v>
      </c>
      <c r="AP136" s="40">
        <f t="shared" si="122"/>
        <v>102585</v>
      </c>
      <c r="AQ136" s="40">
        <f t="shared" si="122"/>
        <v>102249</v>
      </c>
      <c r="AR136" s="40">
        <f t="shared" si="122"/>
        <v>102343</v>
      </c>
      <c r="AS136" s="40">
        <v>96078</v>
      </c>
      <c r="AT136" s="219">
        <v>95796</v>
      </c>
      <c r="AU136" s="219">
        <v>95696</v>
      </c>
      <c r="AV136" s="219">
        <v>101352</v>
      </c>
      <c r="AW136" s="219">
        <v>100949</v>
      </c>
      <c r="AX136" s="205"/>
      <c r="AY136" s="375"/>
    </row>
    <row r="137" spans="35:51" ht="20.25" customHeight="1">
      <c r="AI137" s="298"/>
      <c r="AJ137" s="300" t="s">
        <v>56</v>
      </c>
      <c r="AK137" s="301">
        <v>8353</v>
      </c>
      <c r="AL137" s="301">
        <v>7957</v>
      </c>
      <c r="AM137" s="301">
        <v>7616</v>
      </c>
      <c r="AN137" s="301">
        <v>7291</v>
      </c>
      <c r="AO137" s="302">
        <v>6979</v>
      </c>
      <c r="AP137" s="303">
        <v>6501</v>
      </c>
      <c r="AQ137" s="304">
        <v>6251</v>
      </c>
      <c r="AR137" s="305">
        <v>6137</v>
      </c>
      <c r="AS137" s="306">
        <v>6030</v>
      </c>
      <c r="AT137" s="305">
        <v>5938</v>
      </c>
      <c r="AU137" s="305">
        <v>5814</v>
      </c>
      <c r="AV137" s="305"/>
      <c r="AW137" s="305"/>
      <c r="AX137" s="374"/>
      <c r="AY137" s="376"/>
    </row>
    <row r="138" spans="35:51" ht="20.25" customHeight="1">
      <c r="AI138" s="51"/>
      <c r="AJ138" s="34" t="s">
        <v>40</v>
      </c>
      <c r="AK138" s="40">
        <v>199195</v>
      </c>
      <c r="AL138" s="40">
        <v>205751</v>
      </c>
      <c r="AM138" s="40">
        <v>214448</v>
      </c>
      <c r="AN138" s="40">
        <v>222490</v>
      </c>
      <c r="AO138" s="41">
        <v>229187</v>
      </c>
      <c r="AP138" s="48">
        <v>234187</v>
      </c>
      <c r="AQ138" s="221">
        <v>237024</v>
      </c>
      <c r="AR138" s="219">
        <v>237659</v>
      </c>
      <c r="AS138" s="216">
        <v>236474</v>
      </c>
      <c r="AT138" s="219">
        <v>236437</v>
      </c>
      <c r="AU138" s="219">
        <v>236836</v>
      </c>
      <c r="AV138" s="219">
        <v>237449</v>
      </c>
      <c r="AW138" s="219">
        <v>254076</v>
      </c>
      <c r="AX138" s="205"/>
      <c r="AY138" s="375"/>
    </row>
    <row r="139" spans="35:51" ht="20.25" customHeight="1">
      <c r="AI139" s="61"/>
      <c r="AJ139" s="62" t="s">
        <v>47</v>
      </c>
      <c r="AK139" s="71">
        <v>16262</v>
      </c>
      <c r="AL139" s="71">
        <v>16737</v>
      </c>
      <c r="AM139" s="71">
        <v>16728</v>
      </c>
      <c r="AN139" s="71">
        <v>17306</v>
      </c>
      <c r="AO139" s="72">
        <v>17798</v>
      </c>
      <c r="AP139" s="81">
        <v>17372</v>
      </c>
      <c r="AQ139" s="225">
        <v>17022</v>
      </c>
      <c r="AR139" s="230">
        <v>16966</v>
      </c>
      <c r="AS139" s="294">
        <v>16823</v>
      </c>
      <c r="AT139" s="230">
        <v>16686</v>
      </c>
      <c r="AU139" s="309">
        <v>16511</v>
      </c>
      <c r="AV139" s="23">
        <v>16395</v>
      </c>
      <c r="AW139" s="23"/>
      <c r="AX139" s="23"/>
      <c r="AY139" s="23"/>
    </row>
    <row r="140" spans="35:51" ht="20.25" customHeight="1">
      <c r="AI140" s="379"/>
      <c r="AJ140" s="74" t="s">
        <v>39</v>
      </c>
      <c r="AK140" s="75">
        <v>100577</v>
      </c>
      <c r="AL140" s="75">
        <v>108208</v>
      </c>
      <c r="AM140" s="75">
        <v>112642</v>
      </c>
      <c r="AN140" s="75">
        <v>117092</v>
      </c>
      <c r="AO140" s="76">
        <v>119536</v>
      </c>
      <c r="AP140" s="31">
        <v>120222</v>
      </c>
      <c r="AQ140" s="224">
        <v>122208</v>
      </c>
      <c r="AR140" s="229">
        <v>122267</v>
      </c>
      <c r="AS140" s="380">
        <v>121779</v>
      </c>
      <c r="AT140" s="229">
        <v>121741</v>
      </c>
      <c r="AU140" s="229">
        <v>121861</v>
      </c>
      <c r="AV140" s="229">
        <v>122239</v>
      </c>
      <c r="AW140" s="229">
        <v>122403</v>
      </c>
      <c r="AX140" s="381">
        <v>132001</v>
      </c>
      <c r="AY140" s="381">
        <v>132096</v>
      </c>
    </row>
    <row r="141" spans="35:51" ht="20.25" customHeight="1">
      <c r="AI141" s="387"/>
      <c r="AJ141" s="388" t="s">
        <v>41</v>
      </c>
      <c r="AK141" s="389">
        <v>10003</v>
      </c>
      <c r="AL141" s="389">
        <v>10006</v>
      </c>
      <c r="AM141" s="389">
        <v>10011</v>
      </c>
      <c r="AN141" s="389">
        <v>10035</v>
      </c>
      <c r="AO141" s="390">
        <v>10463</v>
      </c>
      <c r="AP141" s="391">
        <v>10150</v>
      </c>
      <c r="AQ141" s="225">
        <v>9942</v>
      </c>
      <c r="AR141" s="230">
        <v>9910</v>
      </c>
      <c r="AS141" s="294">
        <v>9697</v>
      </c>
      <c r="AT141" s="230">
        <v>9606</v>
      </c>
      <c r="AU141" s="230">
        <v>9513</v>
      </c>
      <c r="AV141" s="230">
        <v>9370</v>
      </c>
      <c r="AW141" s="230">
        <v>9273</v>
      </c>
      <c r="AX141" s="392"/>
      <c r="AY141" s="392"/>
    </row>
    <row r="142" spans="35:51" ht="20.25" customHeight="1">
      <c r="AI142" s="379"/>
      <c r="AJ142" s="74" t="s">
        <v>80</v>
      </c>
      <c r="AK142" s="75">
        <v>33920</v>
      </c>
      <c r="AL142" s="75">
        <v>37633</v>
      </c>
      <c r="AM142" s="75">
        <v>41371</v>
      </c>
      <c r="AN142" s="75">
        <v>43055</v>
      </c>
      <c r="AO142" s="76">
        <v>43762</v>
      </c>
      <c r="AP142" s="65">
        <v>43711</v>
      </c>
      <c r="AQ142" s="224">
        <v>43577</v>
      </c>
      <c r="AR142" s="211">
        <v>44016</v>
      </c>
      <c r="AS142" s="380">
        <v>44057</v>
      </c>
      <c r="AT142" s="394">
        <v>44165</v>
      </c>
      <c r="AU142" s="394">
        <v>44536</v>
      </c>
      <c r="AV142" s="394">
        <v>44784</v>
      </c>
      <c r="AW142" s="394">
        <v>43866</v>
      </c>
      <c r="AX142" s="381">
        <v>60107</v>
      </c>
      <c r="AY142" s="381">
        <v>59710</v>
      </c>
    </row>
    <row r="143" spans="35:51" ht="20.25" customHeight="1">
      <c r="AI143" s="396"/>
      <c r="AJ143" s="62" t="s">
        <v>82</v>
      </c>
      <c r="AK143" s="71">
        <v>16079</v>
      </c>
      <c r="AL143" s="71">
        <v>16619</v>
      </c>
      <c r="AM143" s="71">
        <v>16841</v>
      </c>
      <c r="AN143" s="71">
        <v>16871</v>
      </c>
      <c r="AO143" s="72">
        <v>16952</v>
      </c>
      <c r="AP143" s="66">
        <v>17116</v>
      </c>
      <c r="AQ143" s="225">
        <v>17210</v>
      </c>
      <c r="AR143" s="397">
        <v>17096</v>
      </c>
      <c r="AS143" s="294">
        <v>16937</v>
      </c>
      <c r="AT143" s="228">
        <v>16767</v>
      </c>
      <c r="AU143" s="228">
        <v>16959</v>
      </c>
      <c r="AV143" s="228">
        <v>17085</v>
      </c>
      <c r="AW143" s="228">
        <v>16983</v>
      </c>
      <c r="AX143" s="398">
        <v>0</v>
      </c>
      <c r="AY143" s="398"/>
    </row>
  </sheetData>
  <sheetProtection/>
  <mergeCells count="61">
    <mergeCell ref="AI61:AJ61"/>
    <mergeCell ref="AI70:AJ70"/>
    <mergeCell ref="R70:S70"/>
    <mergeCell ref="AI25:AJ25"/>
    <mergeCell ref="AI29:AJ29"/>
    <mergeCell ref="AI39:AJ39"/>
    <mergeCell ref="AI43:AJ43"/>
    <mergeCell ref="R47:S47"/>
    <mergeCell ref="R53:S53"/>
    <mergeCell ref="R61:S61"/>
    <mergeCell ref="AI47:AJ47"/>
    <mergeCell ref="AI53:AJ53"/>
    <mergeCell ref="AI13:AJ13"/>
    <mergeCell ref="AI14:AJ14"/>
    <mergeCell ref="AI15:AJ15"/>
    <mergeCell ref="AI17:AJ17"/>
    <mergeCell ref="AI3:AJ5"/>
    <mergeCell ref="AI6:AJ6"/>
    <mergeCell ref="AI7:AJ7"/>
    <mergeCell ref="AI8:AJ8"/>
    <mergeCell ref="AI12:AJ12"/>
    <mergeCell ref="R17:S17"/>
    <mergeCell ref="AI9:AJ9"/>
    <mergeCell ref="AI10:AJ10"/>
    <mergeCell ref="AI11:AJ11"/>
    <mergeCell ref="R11:S11"/>
    <mergeCell ref="R12:S12"/>
    <mergeCell ref="R9:S9"/>
    <mergeCell ref="R10:S10"/>
    <mergeCell ref="R43:S43"/>
    <mergeCell ref="R13:S13"/>
    <mergeCell ref="R14:S14"/>
    <mergeCell ref="R15:S15"/>
    <mergeCell ref="R25:S25"/>
    <mergeCell ref="R29:S29"/>
    <mergeCell ref="R39:S39"/>
    <mergeCell ref="A3:B5"/>
    <mergeCell ref="A6:B6"/>
    <mergeCell ref="R3:S5"/>
    <mergeCell ref="R6:S6"/>
    <mergeCell ref="R7:S7"/>
    <mergeCell ref="R8:S8"/>
    <mergeCell ref="A7:B7"/>
    <mergeCell ref="A8:B8"/>
    <mergeCell ref="A11:B11"/>
    <mergeCell ref="A12:B12"/>
    <mergeCell ref="A9:B9"/>
    <mergeCell ref="A10:B10"/>
    <mergeCell ref="A25:B25"/>
    <mergeCell ref="A29:B29"/>
    <mergeCell ref="A17:B17"/>
    <mergeCell ref="A13:B13"/>
    <mergeCell ref="A14:B14"/>
    <mergeCell ref="A15:B15"/>
    <mergeCell ref="A39:B39"/>
    <mergeCell ref="A83:B83"/>
    <mergeCell ref="A70:B70"/>
    <mergeCell ref="A43:B43"/>
    <mergeCell ref="A47:B47"/>
    <mergeCell ref="A53:B53"/>
    <mergeCell ref="A61:B61"/>
  </mergeCells>
  <printOptions horizontalCentered="1"/>
  <pageMargins left="0.64" right="0.33" top="0.7874015748031497" bottom="0.7874015748031497" header="0.5118110236220472" footer="0.5118110236220472"/>
  <pageSetup horizontalDpi="600" verticalDpi="600" orientation="portrait" paperSize="9" scale="44" r:id="rId1"/>
  <colBreaks count="1" manualBreakCount="1">
    <brk id="17" max="82" man="1"/>
  </colBreaks>
</worksheet>
</file>

<file path=xl/worksheets/sheet3.xml><?xml version="1.0" encoding="utf-8"?>
<worksheet xmlns="http://schemas.openxmlformats.org/spreadsheetml/2006/main" xmlns:r="http://schemas.openxmlformats.org/officeDocument/2006/relationships">
  <dimension ref="A1:AY143"/>
  <sheetViews>
    <sheetView view="pageBreakPreview" zoomScale="50" zoomScaleNormal="75" zoomScaleSheetLayoutView="50" zoomScalePageLayoutView="0" workbookViewId="0" topLeftCell="A1">
      <pane xSplit="2" ySplit="6" topLeftCell="C7" activePane="bottomRight" state="frozen"/>
      <selection pane="topLeft" activeCell="H25" sqref="H25"/>
      <selection pane="topRight" activeCell="H25" sqref="H25"/>
      <selection pane="bottomLeft" activeCell="H25" sqref="H25"/>
      <selection pane="bottomRight" activeCell="A6" sqref="A6:B6"/>
    </sheetView>
  </sheetViews>
  <sheetFormatPr defaultColWidth="9.00390625" defaultRowHeight="20.25" customHeight="1"/>
  <cols>
    <col min="1" max="1" width="2.375" style="156" customWidth="1"/>
    <col min="2" max="2" width="17.00390625" style="193" bestFit="1" customWidth="1"/>
    <col min="3" max="17" width="12.375" style="156" customWidth="1"/>
    <col min="18" max="18" width="2.375" style="156" customWidth="1"/>
    <col min="19" max="19" width="17.00390625" style="193" bestFit="1" customWidth="1"/>
    <col min="20" max="34" width="12.375" style="156" customWidth="1"/>
    <col min="35" max="35" width="3.625" style="83" customWidth="1"/>
    <col min="36" max="36" width="23.875" style="83" customWidth="1"/>
    <col min="37" max="37" width="12.875" style="56" customWidth="1"/>
    <col min="38" max="43" width="15.875" style="56" customWidth="1"/>
    <col min="44" max="44" width="15.875" style="10" customWidth="1"/>
    <col min="45" max="45" width="15.875" style="56" customWidth="1"/>
    <col min="46" max="49" width="14.00390625" style="56" customWidth="1"/>
    <col min="50" max="50" width="13.625" style="87" customWidth="1"/>
    <col min="51" max="51" width="15.375" style="56" customWidth="1"/>
    <col min="52" max="16384" width="9.00390625" style="156" customWidth="1"/>
  </cols>
  <sheetData>
    <row r="1" spans="1:51" ht="24.75" customHeight="1">
      <c r="A1" s="155"/>
      <c r="B1" s="179"/>
      <c r="D1" s="3"/>
      <c r="E1" s="3"/>
      <c r="F1" s="3"/>
      <c r="G1" s="3"/>
      <c r="H1" s="2"/>
      <c r="I1" s="4"/>
      <c r="J1" s="4"/>
      <c r="K1" s="4"/>
      <c r="L1" s="4"/>
      <c r="M1" s="4"/>
      <c r="N1" s="4"/>
      <c r="O1" s="4"/>
      <c r="P1" s="4"/>
      <c r="Q1" s="4"/>
      <c r="R1" s="91"/>
      <c r="S1" s="179"/>
      <c r="T1" s="3"/>
      <c r="U1" s="3"/>
      <c r="V1" s="3"/>
      <c r="W1" s="3"/>
      <c r="X1" s="3"/>
      <c r="Y1" s="2"/>
      <c r="Z1" s="4"/>
      <c r="AA1" s="4"/>
      <c r="AB1" s="4"/>
      <c r="AC1" s="4"/>
      <c r="AD1" s="4"/>
      <c r="AE1" s="4"/>
      <c r="AF1" s="4"/>
      <c r="AG1" s="4"/>
      <c r="AH1" s="4"/>
      <c r="AI1" s="2"/>
      <c r="AJ1" s="2"/>
      <c r="AK1" s="209">
        <f aca="true" t="shared" si="0" ref="AK1:AY1">AK17+AK25+AK29+AK39+AK43+AK47+AK53+AK61+AK70</f>
        <v>3308799</v>
      </c>
      <c r="AL1" s="209">
        <f t="shared" si="0"/>
        <v>3431170</v>
      </c>
      <c r="AM1" s="209">
        <f t="shared" si="0"/>
        <v>3559469</v>
      </c>
      <c r="AN1" s="209">
        <f t="shared" si="0"/>
        <v>3656152</v>
      </c>
      <c r="AO1" s="209">
        <f t="shared" si="0"/>
        <v>3723649</v>
      </c>
      <c r="AP1" s="209">
        <f t="shared" si="0"/>
        <v>3753939</v>
      </c>
      <c r="AQ1" s="209">
        <f t="shared" si="0"/>
        <v>3780583</v>
      </c>
      <c r="AR1" s="209">
        <f t="shared" si="0"/>
        <v>3799809</v>
      </c>
      <c r="AS1" s="209">
        <f t="shared" si="0"/>
        <v>3792377</v>
      </c>
      <c r="AT1" s="209">
        <f t="shared" si="0"/>
        <v>3793153</v>
      </c>
      <c r="AU1" s="209">
        <f t="shared" si="0"/>
        <v>3796808</v>
      </c>
      <c r="AV1" s="209">
        <f t="shared" si="0"/>
        <v>3798258</v>
      </c>
      <c r="AW1" s="209">
        <f t="shared" si="0"/>
        <v>3787982</v>
      </c>
      <c r="AX1" s="209">
        <f t="shared" si="0"/>
        <v>3765007</v>
      </c>
      <c r="AY1" s="209">
        <f t="shared" si="0"/>
        <v>3753155</v>
      </c>
    </row>
    <row r="2" spans="1:51" ht="27.75" customHeight="1">
      <c r="A2" s="5" t="s">
        <v>121</v>
      </c>
      <c r="B2" s="180"/>
      <c r="D2" s="6"/>
      <c r="E2" s="6"/>
      <c r="F2" s="6"/>
      <c r="G2" s="6"/>
      <c r="H2" s="6"/>
      <c r="I2" s="7"/>
      <c r="J2" s="7"/>
      <c r="K2" s="7"/>
      <c r="L2" s="7"/>
      <c r="M2" s="7"/>
      <c r="N2" s="7"/>
      <c r="O2" s="7"/>
      <c r="P2" s="7"/>
      <c r="Q2" s="7"/>
      <c r="R2" s="5" t="s">
        <v>122</v>
      </c>
      <c r="S2" s="180"/>
      <c r="U2" s="6"/>
      <c r="V2" s="6"/>
      <c r="W2" s="6"/>
      <c r="X2" s="6"/>
      <c r="Y2" s="6"/>
      <c r="Z2" s="7"/>
      <c r="AA2" s="7"/>
      <c r="AB2" s="7"/>
      <c r="AC2" s="7"/>
      <c r="AD2" s="7"/>
      <c r="AE2" s="7"/>
      <c r="AF2" s="7"/>
      <c r="AG2" s="7"/>
      <c r="AH2" s="7"/>
      <c r="AI2" s="8" t="s">
        <v>0</v>
      </c>
      <c r="AJ2" s="6"/>
      <c r="AK2" s="209"/>
      <c r="AL2" s="331"/>
      <c r="AM2" s="331"/>
      <c r="AN2" s="209"/>
      <c r="AO2" s="209"/>
      <c r="AP2" s="209"/>
      <c r="AQ2" s="209"/>
      <c r="AR2" s="209"/>
      <c r="AS2" s="209"/>
      <c r="AT2" s="209"/>
      <c r="AU2" s="209"/>
      <c r="AV2" s="209"/>
      <c r="AW2" s="209"/>
      <c r="AX2" s="3"/>
      <c r="AY2" s="2"/>
    </row>
    <row r="3" spans="1:51" ht="20.25" customHeight="1">
      <c r="A3" s="424" t="s">
        <v>1</v>
      </c>
      <c r="B3" s="425"/>
      <c r="C3" s="95" t="s">
        <v>2</v>
      </c>
      <c r="D3" s="96"/>
      <c r="E3" s="96"/>
      <c r="F3" s="96" t="s">
        <v>90</v>
      </c>
      <c r="G3" s="97"/>
      <c r="H3" s="97"/>
      <c r="I3" s="97"/>
      <c r="J3" s="97"/>
      <c r="K3" s="97"/>
      <c r="L3" s="97"/>
      <c r="M3" s="97"/>
      <c r="N3" s="97"/>
      <c r="O3" s="97"/>
      <c r="P3" s="97"/>
      <c r="Q3" s="97"/>
      <c r="R3" s="424" t="s">
        <v>1</v>
      </c>
      <c r="S3" s="425"/>
      <c r="T3" s="175" t="s">
        <v>2</v>
      </c>
      <c r="U3" s="96"/>
      <c r="V3" s="96"/>
      <c r="W3" s="96" t="s">
        <v>90</v>
      </c>
      <c r="X3" s="97"/>
      <c r="Y3" s="97"/>
      <c r="Z3" s="97"/>
      <c r="AA3" s="97"/>
      <c r="AB3" s="97"/>
      <c r="AC3" s="97"/>
      <c r="AD3" s="97"/>
      <c r="AE3" s="97"/>
      <c r="AF3" s="97"/>
      <c r="AG3" s="97"/>
      <c r="AH3" s="97"/>
      <c r="AI3" s="419" t="s">
        <v>1</v>
      </c>
      <c r="AJ3" s="411"/>
      <c r="AK3" s="16" t="s">
        <v>91</v>
      </c>
      <c r="AL3" s="14" t="s">
        <v>3</v>
      </c>
      <c r="AM3" s="14" t="s">
        <v>4</v>
      </c>
      <c r="AN3" s="15" t="s">
        <v>92</v>
      </c>
      <c r="AO3" s="16" t="s">
        <v>93</v>
      </c>
      <c r="AP3" s="17" t="s">
        <v>5</v>
      </c>
      <c r="AQ3" s="17" t="s">
        <v>94</v>
      </c>
      <c r="AR3" s="17" t="s">
        <v>95</v>
      </c>
      <c r="AS3" s="17" t="s">
        <v>125</v>
      </c>
      <c r="AT3" s="17" t="s">
        <v>177</v>
      </c>
      <c r="AU3" s="17" t="s">
        <v>235</v>
      </c>
      <c r="AV3" s="17" t="s">
        <v>236</v>
      </c>
      <c r="AW3" s="17" t="s">
        <v>237</v>
      </c>
      <c r="AX3" s="17" t="s">
        <v>248</v>
      </c>
      <c r="AY3" s="17" t="s">
        <v>252</v>
      </c>
    </row>
    <row r="4" spans="1:51" ht="20.25" customHeight="1">
      <c r="A4" s="426"/>
      <c r="B4" s="427"/>
      <c r="C4" s="100" t="s">
        <v>96</v>
      </c>
      <c r="D4" s="100" t="s">
        <v>97</v>
      </c>
      <c r="E4" s="100" t="s">
        <v>98</v>
      </c>
      <c r="F4" s="100" t="s">
        <v>99</v>
      </c>
      <c r="G4" s="101" t="s">
        <v>93</v>
      </c>
      <c r="H4" s="101" t="s">
        <v>100</v>
      </c>
      <c r="I4" s="231" t="s">
        <v>101</v>
      </c>
      <c r="J4" s="231" t="s">
        <v>6</v>
      </c>
      <c r="K4" s="101" t="s">
        <v>126</v>
      </c>
      <c r="L4" s="101" t="s">
        <v>174</v>
      </c>
      <c r="M4" s="101" t="s">
        <v>232</v>
      </c>
      <c r="N4" s="101" t="s">
        <v>233</v>
      </c>
      <c r="O4" s="101" t="s">
        <v>234</v>
      </c>
      <c r="P4" s="101" t="s">
        <v>247</v>
      </c>
      <c r="Q4" s="101" t="s">
        <v>249</v>
      </c>
      <c r="R4" s="426"/>
      <c r="S4" s="427"/>
      <c r="T4" s="101" t="s">
        <v>96</v>
      </c>
      <c r="U4" s="100" t="s">
        <v>97</v>
      </c>
      <c r="V4" s="100" t="s">
        <v>98</v>
      </c>
      <c r="W4" s="100" t="s">
        <v>99</v>
      </c>
      <c r="X4" s="101" t="s">
        <v>93</v>
      </c>
      <c r="Y4" s="101" t="s">
        <v>100</v>
      </c>
      <c r="Z4" s="101" t="s">
        <v>101</v>
      </c>
      <c r="AA4" s="101" t="s">
        <v>6</v>
      </c>
      <c r="AB4" s="101" t="s">
        <v>125</v>
      </c>
      <c r="AC4" s="101" t="s">
        <v>174</v>
      </c>
      <c r="AD4" s="101" t="s">
        <v>232</v>
      </c>
      <c r="AE4" s="101" t="s">
        <v>233</v>
      </c>
      <c r="AF4" s="101" t="s">
        <v>234</v>
      </c>
      <c r="AG4" s="101" t="s">
        <v>247</v>
      </c>
      <c r="AH4" s="101" t="s">
        <v>249</v>
      </c>
      <c r="AI4" s="420"/>
      <c r="AJ4" s="413"/>
      <c r="AK4" s="21" t="s">
        <v>102</v>
      </c>
      <c r="AL4" s="21" t="s">
        <v>102</v>
      </c>
      <c r="AM4" s="21" t="s">
        <v>102</v>
      </c>
      <c r="AN4" s="21" t="s">
        <v>102</v>
      </c>
      <c r="AO4" s="21" t="s">
        <v>102</v>
      </c>
      <c r="AP4" s="21" t="s">
        <v>102</v>
      </c>
      <c r="AQ4" s="21" t="s">
        <v>103</v>
      </c>
      <c r="AR4" s="21" t="s">
        <v>103</v>
      </c>
      <c r="AS4" s="21" t="s">
        <v>102</v>
      </c>
      <c r="AT4" s="21" t="s">
        <v>103</v>
      </c>
      <c r="AU4" s="21" t="s">
        <v>103</v>
      </c>
      <c r="AV4" s="21" t="s">
        <v>103</v>
      </c>
      <c r="AW4" s="21" t="s">
        <v>103</v>
      </c>
      <c r="AX4" s="21" t="s">
        <v>102</v>
      </c>
      <c r="AY4" s="21" t="s">
        <v>253</v>
      </c>
    </row>
    <row r="5" spans="1:51" ht="20.25" customHeight="1">
      <c r="A5" s="428"/>
      <c r="B5" s="429"/>
      <c r="C5" s="103"/>
      <c r="D5" s="103"/>
      <c r="E5" s="103"/>
      <c r="F5" s="103"/>
      <c r="G5" s="104"/>
      <c r="H5" s="104"/>
      <c r="I5" s="104"/>
      <c r="J5" s="104"/>
      <c r="K5" s="104"/>
      <c r="L5" s="104"/>
      <c r="M5" s="104"/>
      <c r="N5" s="104"/>
      <c r="O5" s="104"/>
      <c r="P5" s="104"/>
      <c r="Q5" s="104"/>
      <c r="R5" s="428"/>
      <c r="S5" s="429"/>
      <c r="T5" s="107"/>
      <c r="U5" s="106"/>
      <c r="V5" s="106"/>
      <c r="W5" s="106"/>
      <c r="X5" s="106"/>
      <c r="Y5" s="107"/>
      <c r="Z5" s="107"/>
      <c r="AA5" s="107"/>
      <c r="AB5" s="107"/>
      <c r="AC5" s="107"/>
      <c r="AD5" s="107"/>
      <c r="AE5" s="107"/>
      <c r="AF5" s="107"/>
      <c r="AG5" s="107"/>
      <c r="AH5" s="107"/>
      <c r="AI5" s="421"/>
      <c r="AJ5" s="415"/>
      <c r="AK5" s="26" t="s">
        <v>104</v>
      </c>
      <c r="AL5" s="26" t="s">
        <v>104</v>
      </c>
      <c r="AM5" s="26" t="s">
        <v>104</v>
      </c>
      <c r="AN5" s="26" t="s">
        <v>104</v>
      </c>
      <c r="AO5" s="26" t="s">
        <v>104</v>
      </c>
      <c r="AP5" s="26" t="s">
        <v>104</v>
      </c>
      <c r="AQ5" s="26" t="s">
        <v>105</v>
      </c>
      <c r="AR5" s="26" t="s">
        <v>105</v>
      </c>
      <c r="AS5" s="26" t="s">
        <v>104</v>
      </c>
      <c r="AT5" s="26" t="s">
        <v>105</v>
      </c>
      <c r="AU5" s="26" t="s">
        <v>105</v>
      </c>
      <c r="AV5" s="26" t="s">
        <v>105</v>
      </c>
      <c r="AW5" s="26" t="s">
        <v>105</v>
      </c>
      <c r="AX5" s="26" t="s">
        <v>104</v>
      </c>
      <c r="AY5" s="26" t="s">
        <v>105</v>
      </c>
    </row>
    <row r="6" spans="1:51" ht="20.25" customHeight="1">
      <c r="A6" s="430" t="s">
        <v>7</v>
      </c>
      <c r="B6" s="431"/>
      <c r="C6" s="108">
        <f>SUM(C8:C15)</f>
        <v>1865</v>
      </c>
      <c r="D6" s="108">
        <f aca="true" t="shared" si="1" ref="D6:P6">SUM(D8:D15)</f>
        <v>2015</v>
      </c>
      <c r="E6" s="108">
        <f t="shared" si="1"/>
        <v>2067</v>
      </c>
      <c r="F6" s="108">
        <f t="shared" si="1"/>
        <v>2185</v>
      </c>
      <c r="G6" s="109">
        <f t="shared" si="1"/>
        <v>2377</v>
      </c>
      <c r="H6" s="157">
        <f t="shared" si="1"/>
        <v>2486</v>
      </c>
      <c r="I6" s="157">
        <f t="shared" si="1"/>
        <v>2600</v>
      </c>
      <c r="J6" s="157">
        <f t="shared" si="1"/>
        <v>2628</v>
      </c>
      <c r="K6" s="157">
        <f>SUM(K8:K15)</f>
        <v>2627</v>
      </c>
      <c r="L6" s="157">
        <f>SUM(L8:L15)</f>
        <v>2650</v>
      </c>
      <c r="M6" s="157">
        <f>SUM(M8:M15)</f>
        <v>2680</v>
      </c>
      <c r="N6" s="157">
        <f>SUM(N8:N15)</f>
        <v>2666</v>
      </c>
      <c r="O6" s="157">
        <f t="shared" si="1"/>
        <v>2698</v>
      </c>
      <c r="P6" s="157">
        <f t="shared" si="1"/>
        <v>2704</v>
      </c>
      <c r="Q6" s="157">
        <f>SUM(Q8:Q15)</f>
        <v>2693</v>
      </c>
      <c r="R6" s="430" t="s">
        <v>7</v>
      </c>
      <c r="S6" s="431"/>
      <c r="T6" s="158">
        <f aca="true" t="shared" si="2" ref="T6:Z6">C6/AK6*100000</f>
        <v>56.36143850105772</v>
      </c>
      <c r="U6" s="158">
        <f t="shared" si="2"/>
        <v>58.355053576600056</v>
      </c>
      <c r="V6" s="158">
        <f t="shared" si="2"/>
        <v>57.70519262981574</v>
      </c>
      <c r="W6" s="158">
        <f t="shared" si="2"/>
        <v>59.52056660310542</v>
      </c>
      <c r="X6" s="158">
        <f t="shared" si="2"/>
        <v>63.590155163188875</v>
      </c>
      <c r="Y6" s="158">
        <f t="shared" si="2"/>
        <v>65.98727555102427</v>
      </c>
      <c r="Z6" s="158">
        <f t="shared" si="2"/>
        <v>68.54732401792776</v>
      </c>
      <c r="AA6" s="158">
        <f aca="true" t="shared" si="3" ref="AA6:AH6">IF(AR6="","",(J6/AR6*100000))</f>
        <v>69.2490118577075</v>
      </c>
      <c r="AB6" s="158">
        <f t="shared" si="3"/>
        <v>69.27053929501207</v>
      </c>
      <c r="AC6" s="158">
        <f t="shared" si="3"/>
        <v>69.79194100605741</v>
      </c>
      <c r="AD6" s="158">
        <f t="shared" si="3"/>
        <v>70.50776111549592</v>
      </c>
      <c r="AE6" s="158">
        <f t="shared" si="3"/>
        <v>70.15789473684211</v>
      </c>
      <c r="AF6" s="158">
        <f t="shared" si="3"/>
        <v>71.14978902953587</v>
      </c>
      <c r="AG6" s="158">
        <f t="shared" si="3"/>
        <v>71.81925558172934</v>
      </c>
      <c r="AH6" s="158">
        <f t="shared" si="3"/>
        <v>71.83248866364363</v>
      </c>
      <c r="AI6" s="402" t="s">
        <v>7</v>
      </c>
      <c r="AJ6" s="417"/>
      <c r="AK6" s="76">
        <v>3309000</v>
      </c>
      <c r="AL6" s="31">
        <v>3453000</v>
      </c>
      <c r="AM6" s="31">
        <v>3582000</v>
      </c>
      <c r="AN6" s="31">
        <v>3671000</v>
      </c>
      <c r="AO6" s="31">
        <v>3738000</v>
      </c>
      <c r="AP6" s="31">
        <v>3767393</v>
      </c>
      <c r="AQ6" s="31">
        <v>3793000</v>
      </c>
      <c r="AR6" s="32">
        <v>3795000</v>
      </c>
      <c r="AS6" s="211">
        <v>3792377</v>
      </c>
      <c r="AT6" s="211">
        <v>3797000</v>
      </c>
      <c r="AU6" s="211">
        <v>3801000</v>
      </c>
      <c r="AV6" s="211">
        <v>3800000</v>
      </c>
      <c r="AW6" s="211">
        <v>3792000</v>
      </c>
      <c r="AX6" s="211">
        <f>SUM(AX8:AX15)</f>
        <v>3765007</v>
      </c>
      <c r="AY6" s="211">
        <v>3749000</v>
      </c>
    </row>
    <row r="7" spans="1:51" ht="20.25" customHeight="1">
      <c r="A7" s="403"/>
      <c r="B7" s="422"/>
      <c r="C7" s="114"/>
      <c r="D7" s="114"/>
      <c r="E7" s="114"/>
      <c r="F7" s="114"/>
      <c r="G7" s="115"/>
      <c r="H7" s="115"/>
      <c r="I7" s="115"/>
      <c r="J7" s="115"/>
      <c r="K7" s="115"/>
      <c r="L7" s="115"/>
      <c r="M7" s="115"/>
      <c r="N7" s="115"/>
      <c r="O7" s="115"/>
      <c r="P7" s="115"/>
      <c r="Q7" s="115"/>
      <c r="R7" s="403"/>
      <c r="S7" s="422"/>
      <c r="T7" s="159"/>
      <c r="U7" s="159"/>
      <c r="V7" s="159"/>
      <c r="W7" s="159"/>
      <c r="X7" s="159"/>
      <c r="Y7" s="159"/>
      <c r="Z7" s="159"/>
      <c r="AA7" s="159"/>
      <c r="AB7" s="159"/>
      <c r="AC7" s="159"/>
      <c r="AD7" s="159"/>
      <c r="AE7" s="159"/>
      <c r="AF7" s="159"/>
      <c r="AG7" s="159"/>
      <c r="AH7" s="159"/>
      <c r="AI7" s="418"/>
      <c r="AJ7" s="405"/>
      <c r="AK7" s="37"/>
      <c r="AL7" s="37"/>
      <c r="AM7" s="37"/>
      <c r="AN7" s="37"/>
      <c r="AO7" s="38"/>
      <c r="AP7" s="38"/>
      <c r="AQ7" s="37"/>
      <c r="AR7" s="39"/>
      <c r="AS7" s="205"/>
      <c r="AT7" s="205"/>
      <c r="AU7" s="205"/>
      <c r="AV7" s="205"/>
      <c r="AW7" s="205"/>
      <c r="AX7" s="205"/>
      <c r="AY7" s="205"/>
    </row>
    <row r="8" spans="1:51" ht="20.25" customHeight="1">
      <c r="A8" s="403" t="s">
        <v>137</v>
      </c>
      <c r="B8" s="422"/>
      <c r="C8" s="108">
        <f>SUM(C17)</f>
        <v>62</v>
      </c>
      <c r="D8" s="108">
        <f aca="true" t="shared" si="4" ref="D8:O8">SUM(D17)</f>
        <v>62</v>
      </c>
      <c r="E8" s="108">
        <f t="shared" si="4"/>
        <v>56</v>
      </c>
      <c r="F8" s="108">
        <f t="shared" si="4"/>
        <v>55</v>
      </c>
      <c r="G8" s="108">
        <f t="shared" si="4"/>
        <v>52</v>
      </c>
      <c r="H8" s="108">
        <f t="shared" si="4"/>
        <v>52</v>
      </c>
      <c r="I8" s="108">
        <f t="shared" si="4"/>
        <v>58</v>
      </c>
      <c r="J8" s="108">
        <f t="shared" si="4"/>
        <v>60</v>
      </c>
      <c r="K8" s="108">
        <f t="shared" si="4"/>
        <v>62</v>
      </c>
      <c r="L8" s="108">
        <f>SUM(L17)</f>
        <v>62</v>
      </c>
      <c r="M8" s="108">
        <f>SUM(M17)</f>
        <v>60</v>
      </c>
      <c r="N8" s="108">
        <f>SUM(N17)</f>
        <v>58</v>
      </c>
      <c r="O8" s="109">
        <f t="shared" si="4"/>
        <v>56</v>
      </c>
      <c r="P8" s="109">
        <f>SUM(P17)</f>
        <v>55</v>
      </c>
      <c r="Q8" s="109">
        <f>SUM(Q17)</f>
        <v>56</v>
      </c>
      <c r="R8" s="404" t="s">
        <v>137</v>
      </c>
      <c r="S8" s="422"/>
      <c r="T8" s="159">
        <f aca="true" t="shared" si="5" ref="T8:Z15">C8/AK8*100000</f>
        <v>64.51411506404587</v>
      </c>
      <c r="U8" s="159">
        <f t="shared" si="5"/>
        <v>66.19900274405543</v>
      </c>
      <c r="V8" s="159">
        <f t="shared" si="5"/>
        <v>61.34566088995026</v>
      </c>
      <c r="W8" s="159">
        <f t="shared" si="5"/>
        <v>61.74225415356983</v>
      </c>
      <c r="X8" s="159">
        <f t="shared" si="5"/>
        <v>60.16499091740041</v>
      </c>
      <c r="Y8" s="159">
        <f t="shared" si="5"/>
        <v>63.10909377768608</v>
      </c>
      <c r="Z8" s="159">
        <f t="shared" si="5"/>
        <v>72.09805335255948</v>
      </c>
      <c r="AA8" s="159">
        <f aca="true" t="shared" si="6" ref="AA8:AA65">IF(AR8="","",(J8/AR8*100000))</f>
        <v>75.39014399517504</v>
      </c>
      <c r="AB8" s="159">
        <f aca="true" t="shared" si="7" ref="AB8:AB65">IF(AS8="","",(K8/AS8*100000))</f>
        <v>78.97686742076837</v>
      </c>
      <c r="AC8" s="159">
        <f aca="true" t="shared" si="8" ref="AC8:AF15">IF(AT8="","",(L8/AT8*100000))</f>
        <v>80.04544515595951</v>
      </c>
      <c r="AD8" s="159">
        <f t="shared" si="8"/>
        <v>78.5391714117416</v>
      </c>
      <c r="AE8" s="159">
        <f t="shared" si="8"/>
        <v>77.06412266482421</v>
      </c>
      <c r="AF8" s="159">
        <f t="shared" si="8"/>
        <v>75.16677628488208</v>
      </c>
      <c r="AG8" s="159">
        <f aca="true" t="shared" si="9" ref="AG8:AH32">IF(AX8="","",(P8/AX8*100000))</f>
        <v>74.61370450259791</v>
      </c>
      <c r="AH8" s="159">
        <f t="shared" si="9"/>
        <v>77.33204446592556</v>
      </c>
      <c r="AI8" s="418" t="s">
        <v>137</v>
      </c>
      <c r="AJ8" s="405"/>
      <c r="AK8" s="40">
        <f>AK17</f>
        <v>96103</v>
      </c>
      <c r="AL8" s="40">
        <f aca="true" t="shared" si="10" ref="AL8:AT8">AL17</f>
        <v>93657</v>
      </c>
      <c r="AM8" s="40">
        <f t="shared" si="10"/>
        <v>91286</v>
      </c>
      <c r="AN8" s="40">
        <f t="shared" si="10"/>
        <v>89080</v>
      </c>
      <c r="AO8" s="40">
        <f t="shared" si="10"/>
        <v>86429</v>
      </c>
      <c r="AP8" s="40">
        <f t="shared" si="10"/>
        <v>82397</v>
      </c>
      <c r="AQ8" s="40">
        <f t="shared" si="10"/>
        <v>80446</v>
      </c>
      <c r="AR8" s="41">
        <f t="shared" si="10"/>
        <v>79586</v>
      </c>
      <c r="AS8" s="41">
        <f t="shared" si="10"/>
        <v>78504</v>
      </c>
      <c r="AT8" s="41">
        <f t="shared" si="10"/>
        <v>77456</v>
      </c>
      <c r="AU8" s="41">
        <f>AU17</f>
        <v>76395</v>
      </c>
      <c r="AV8" s="41">
        <f>AV17</f>
        <v>75262</v>
      </c>
      <c r="AW8" s="41">
        <f>AW17</f>
        <v>74501</v>
      </c>
      <c r="AX8" s="355">
        <f>AX17</f>
        <v>73713</v>
      </c>
      <c r="AY8" s="355">
        <f>AY17</f>
        <v>72415</v>
      </c>
    </row>
    <row r="9" spans="1:51" ht="20.25" customHeight="1">
      <c r="A9" s="403" t="s">
        <v>8</v>
      </c>
      <c r="B9" s="422"/>
      <c r="C9" s="108">
        <f>SUM(C25)</f>
        <v>85</v>
      </c>
      <c r="D9" s="108">
        <f aca="true" t="shared" si="11" ref="D9:O9">SUM(D25)</f>
        <v>93</v>
      </c>
      <c r="E9" s="108">
        <f t="shared" si="11"/>
        <v>89</v>
      </c>
      <c r="F9" s="108">
        <f t="shared" si="11"/>
        <v>97</v>
      </c>
      <c r="G9" s="108">
        <f t="shared" si="11"/>
        <v>103</v>
      </c>
      <c r="H9" s="108">
        <f t="shared" si="11"/>
        <v>103</v>
      </c>
      <c r="I9" s="108">
        <f t="shared" si="11"/>
        <v>98</v>
      </c>
      <c r="J9" s="108">
        <f t="shared" si="11"/>
        <v>95</v>
      </c>
      <c r="K9" s="108">
        <f t="shared" si="11"/>
        <v>90</v>
      </c>
      <c r="L9" s="108">
        <f>SUM(L25)</f>
        <v>91</v>
      </c>
      <c r="M9" s="108">
        <f>SUM(M25)</f>
        <v>94</v>
      </c>
      <c r="N9" s="108">
        <f>SUM(N25)</f>
        <v>94</v>
      </c>
      <c r="O9" s="109">
        <f t="shared" si="11"/>
        <v>96</v>
      </c>
      <c r="P9" s="109">
        <f>SUM(P25)</f>
        <v>95</v>
      </c>
      <c r="Q9" s="109">
        <f>SUM(Q25)</f>
        <v>94</v>
      </c>
      <c r="R9" s="403" t="s">
        <v>8</v>
      </c>
      <c r="S9" s="422"/>
      <c r="T9" s="159">
        <f t="shared" si="5"/>
        <v>71.12435046732881</v>
      </c>
      <c r="U9" s="159">
        <f t="shared" si="5"/>
        <v>77.68125626461745</v>
      </c>
      <c r="V9" s="159">
        <f t="shared" si="5"/>
        <v>74.4327637972418</v>
      </c>
      <c r="W9" s="159">
        <f t="shared" si="5"/>
        <v>81.84687041193446</v>
      </c>
      <c r="X9" s="159">
        <f t="shared" si="5"/>
        <v>87.36439434421571</v>
      </c>
      <c r="Y9" s="159">
        <f t="shared" si="5"/>
        <v>89.83393804074798</v>
      </c>
      <c r="Z9" s="159">
        <f t="shared" si="5"/>
        <v>86.10313046381472</v>
      </c>
      <c r="AA9" s="159">
        <f t="shared" si="6"/>
        <v>83.54806652185002</v>
      </c>
      <c r="AB9" s="159">
        <f t="shared" si="7"/>
        <v>79.19537499010058</v>
      </c>
      <c r="AC9" s="159">
        <f t="shared" si="8"/>
        <v>80.26036108342667</v>
      </c>
      <c r="AD9" s="159">
        <f t="shared" si="8"/>
        <v>83.41245685180091</v>
      </c>
      <c r="AE9" s="159">
        <f t="shared" si="8"/>
        <v>83.9563069942749</v>
      </c>
      <c r="AF9" s="159">
        <f t="shared" si="8"/>
        <v>86.33481721300417</v>
      </c>
      <c r="AG9" s="159">
        <f t="shared" si="9"/>
        <v>85.54859160002881</v>
      </c>
      <c r="AH9" s="159">
        <f t="shared" si="9"/>
        <v>85.35289791248604</v>
      </c>
      <c r="AI9" s="418" t="s">
        <v>8</v>
      </c>
      <c r="AJ9" s="405"/>
      <c r="AK9" s="40">
        <f>AK25</f>
        <v>119509</v>
      </c>
      <c r="AL9" s="40">
        <f aca="true" t="shared" si="12" ref="AL9:AT9">AL25</f>
        <v>119720</v>
      </c>
      <c r="AM9" s="40">
        <f t="shared" si="12"/>
        <v>119571</v>
      </c>
      <c r="AN9" s="40">
        <f t="shared" si="12"/>
        <v>118514</v>
      </c>
      <c r="AO9" s="40">
        <f t="shared" si="12"/>
        <v>117897</v>
      </c>
      <c r="AP9" s="40">
        <f t="shared" si="12"/>
        <v>114656</v>
      </c>
      <c r="AQ9" s="40">
        <f t="shared" si="12"/>
        <v>113817</v>
      </c>
      <c r="AR9" s="41">
        <f t="shared" si="12"/>
        <v>113707</v>
      </c>
      <c r="AS9" s="41">
        <f t="shared" si="12"/>
        <v>113643</v>
      </c>
      <c r="AT9" s="41">
        <f t="shared" si="12"/>
        <v>113381</v>
      </c>
      <c r="AU9" s="41">
        <f>AU25</f>
        <v>112693</v>
      </c>
      <c r="AV9" s="41">
        <f>AV25</f>
        <v>111963</v>
      </c>
      <c r="AW9" s="41">
        <f>AW25</f>
        <v>111195</v>
      </c>
      <c r="AX9" s="355">
        <f>AX25</f>
        <v>111048</v>
      </c>
      <c r="AY9" s="355">
        <f>AY25</f>
        <v>110131</v>
      </c>
    </row>
    <row r="10" spans="1:51" ht="20.25" customHeight="1">
      <c r="A10" s="403" t="s">
        <v>9</v>
      </c>
      <c r="B10" s="422"/>
      <c r="C10" s="108">
        <f>C29+C39</f>
        <v>362</v>
      </c>
      <c r="D10" s="108">
        <f aca="true" t="shared" si="13" ref="D10:O10">D29+D39</f>
        <v>388</v>
      </c>
      <c r="E10" s="108">
        <f t="shared" si="13"/>
        <v>400</v>
      </c>
      <c r="F10" s="108">
        <f t="shared" si="13"/>
        <v>418</v>
      </c>
      <c r="G10" s="108">
        <f t="shared" si="13"/>
        <v>437</v>
      </c>
      <c r="H10" s="108">
        <f t="shared" si="13"/>
        <v>453</v>
      </c>
      <c r="I10" s="108">
        <f t="shared" si="13"/>
        <v>466</v>
      </c>
      <c r="J10" s="108">
        <f t="shared" si="13"/>
        <v>464</v>
      </c>
      <c r="K10" s="108">
        <f t="shared" si="13"/>
        <v>459</v>
      </c>
      <c r="L10" s="108">
        <f>L29+L39</f>
        <v>462</v>
      </c>
      <c r="M10" s="108">
        <f>M29+M39</f>
        <v>472</v>
      </c>
      <c r="N10" s="108">
        <f>N29+N39</f>
        <v>469</v>
      </c>
      <c r="O10" s="109">
        <f t="shared" si="13"/>
        <v>470</v>
      </c>
      <c r="P10" s="109">
        <f>P29+P39</f>
        <v>464</v>
      </c>
      <c r="Q10" s="109">
        <f>Q29+Q39</f>
        <v>456</v>
      </c>
      <c r="R10" s="403" t="s">
        <v>9</v>
      </c>
      <c r="S10" s="422"/>
      <c r="T10" s="159">
        <f t="shared" si="5"/>
        <v>62.46710554697544</v>
      </c>
      <c r="U10" s="159">
        <f t="shared" si="5"/>
        <v>63.88313995511715</v>
      </c>
      <c r="V10" s="159">
        <f t="shared" si="5"/>
        <v>62.94266395383785</v>
      </c>
      <c r="W10" s="159">
        <f t="shared" si="5"/>
        <v>63.60239071952868</v>
      </c>
      <c r="X10" s="159">
        <f t="shared" si="5"/>
        <v>65.26995923988129</v>
      </c>
      <c r="Y10" s="159">
        <f t="shared" si="5"/>
        <v>67.22853695566033</v>
      </c>
      <c r="Z10" s="159">
        <f t="shared" si="5"/>
        <v>68.61154381862995</v>
      </c>
      <c r="AA10" s="159">
        <f t="shared" si="6"/>
        <v>68.25055012296868</v>
      </c>
      <c r="AB10" s="159">
        <f t="shared" si="7"/>
        <v>67.81113343576409</v>
      </c>
      <c r="AC10" s="159">
        <f t="shared" si="8"/>
        <v>68.18956699624957</v>
      </c>
      <c r="AD10" s="159">
        <f t="shared" si="8"/>
        <v>69.6354172813861</v>
      </c>
      <c r="AE10" s="159">
        <f t="shared" si="8"/>
        <v>69.22917958255837</v>
      </c>
      <c r="AF10" s="159">
        <f t="shared" si="8"/>
        <v>69.52107376038009</v>
      </c>
      <c r="AG10" s="159">
        <f t="shared" si="9"/>
        <v>68.89854392430664</v>
      </c>
      <c r="AH10" s="159">
        <f t="shared" si="9"/>
        <v>67.95047364162383</v>
      </c>
      <c r="AI10" s="418" t="s">
        <v>9</v>
      </c>
      <c r="AJ10" s="405"/>
      <c r="AK10" s="40">
        <f>AK29+AK39</f>
        <v>579505</v>
      </c>
      <c r="AL10" s="40">
        <f aca="true" t="shared" si="14" ref="AL10:AT10">AL29+AL39</f>
        <v>607359</v>
      </c>
      <c r="AM10" s="40">
        <f t="shared" si="14"/>
        <v>635499</v>
      </c>
      <c r="AN10" s="40">
        <f t="shared" si="14"/>
        <v>657208</v>
      </c>
      <c r="AO10" s="40">
        <f t="shared" si="14"/>
        <v>669527</v>
      </c>
      <c r="AP10" s="40">
        <f t="shared" si="14"/>
        <v>673821</v>
      </c>
      <c r="AQ10" s="40">
        <f t="shared" si="14"/>
        <v>679186</v>
      </c>
      <c r="AR10" s="41">
        <f t="shared" si="14"/>
        <v>679848</v>
      </c>
      <c r="AS10" s="40">
        <f t="shared" si="14"/>
        <v>676880</v>
      </c>
      <c r="AT10" s="41">
        <f t="shared" si="14"/>
        <v>677523</v>
      </c>
      <c r="AU10" s="41">
        <f>AU29+AU39</f>
        <v>677816</v>
      </c>
      <c r="AV10" s="41">
        <f>AV29+AV39</f>
        <v>677460</v>
      </c>
      <c r="AW10" s="41">
        <f>AW29+AW39</f>
        <v>676054</v>
      </c>
      <c r="AX10" s="355">
        <f>AX29+AX39</f>
        <v>673454</v>
      </c>
      <c r="AY10" s="355">
        <f>AY29+AY39</f>
        <v>671077</v>
      </c>
    </row>
    <row r="11" spans="1:51" ht="20.25" customHeight="1">
      <c r="A11" s="403" t="s">
        <v>10</v>
      </c>
      <c r="B11" s="422"/>
      <c r="C11" s="108">
        <f>SUM(C43)</f>
        <v>178</v>
      </c>
      <c r="D11" s="108">
        <f aca="true" t="shared" si="15" ref="D11:O11">SUM(D43)</f>
        <v>178</v>
      </c>
      <c r="E11" s="108">
        <f t="shared" si="15"/>
        <v>178</v>
      </c>
      <c r="F11" s="108">
        <f t="shared" si="15"/>
        <v>195</v>
      </c>
      <c r="G11" s="108">
        <f t="shared" si="15"/>
        <v>204</v>
      </c>
      <c r="H11" s="108">
        <f t="shared" si="15"/>
        <v>221</v>
      </c>
      <c r="I11" s="108">
        <f t="shared" si="15"/>
        <v>238</v>
      </c>
      <c r="J11" s="108">
        <f t="shared" si="15"/>
        <v>241</v>
      </c>
      <c r="K11" s="108">
        <f t="shared" si="15"/>
        <v>237</v>
      </c>
      <c r="L11" s="108">
        <f>SUM(L43)</f>
        <v>235</v>
      </c>
      <c r="M11" s="108">
        <f>SUM(M43)</f>
        <v>239</v>
      </c>
      <c r="N11" s="108">
        <f>SUM(N43)</f>
        <v>237</v>
      </c>
      <c r="O11" s="109">
        <f t="shared" si="15"/>
        <v>245</v>
      </c>
      <c r="P11" s="109">
        <f>SUM(P43)</f>
        <v>257</v>
      </c>
      <c r="Q11" s="109">
        <f>SUM(Q43)</f>
        <v>260</v>
      </c>
      <c r="R11" s="403" t="s">
        <v>10</v>
      </c>
      <c r="S11" s="422"/>
      <c r="T11" s="159">
        <f t="shared" si="5"/>
        <v>54.59503062535847</v>
      </c>
      <c r="U11" s="159">
        <f t="shared" si="5"/>
        <v>52.24507047214281</v>
      </c>
      <c r="V11" s="159">
        <f t="shared" si="5"/>
        <v>50.30678661161182</v>
      </c>
      <c r="W11" s="159">
        <f t="shared" si="5"/>
        <v>53.14466522948957</v>
      </c>
      <c r="X11" s="159">
        <f t="shared" si="5"/>
        <v>54.11370243829977</v>
      </c>
      <c r="Y11" s="159">
        <f t="shared" si="5"/>
        <v>57.86385498951381</v>
      </c>
      <c r="Z11" s="159">
        <f t="shared" si="5"/>
        <v>61.62673875441486</v>
      </c>
      <c r="AA11" s="159">
        <f t="shared" si="6"/>
        <v>62.305779184182086</v>
      </c>
      <c r="AB11" s="159">
        <f t="shared" si="7"/>
        <v>61.59475846797982</v>
      </c>
      <c r="AC11" s="159">
        <f t="shared" si="8"/>
        <v>61.12310453351366</v>
      </c>
      <c r="AD11" s="159">
        <f t="shared" si="8"/>
        <v>62.12294104039031</v>
      </c>
      <c r="AE11" s="159">
        <f t="shared" si="8"/>
        <v>61.48609558104361</v>
      </c>
      <c r="AF11" s="159">
        <f t="shared" si="8"/>
        <v>63.51230842613907</v>
      </c>
      <c r="AG11" s="159">
        <f t="shared" si="9"/>
        <v>66.57548157128498</v>
      </c>
      <c r="AH11" s="159">
        <f t="shared" si="9"/>
        <v>67.34948684871752</v>
      </c>
      <c r="AI11" s="418" t="s">
        <v>10</v>
      </c>
      <c r="AJ11" s="405"/>
      <c r="AK11" s="40">
        <f>AK43</f>
        <v>326037</v>
      </c>
      <c r="AL11" s="40">
        <f aca="true" t="shared" si="16" ref="AL11:AT11">AL43</f>
        <v>340702</v>
      </c>
      <c r="AM11" s="40">
        <f t="shared" si="16"/>
        <v>353829</v>
      </c>
      <c r="AN11" s="40">
        <f t="shared" si="16"/>
        <v>366923</v>
      </c>
      <c r="AO11" s="40">
        <f>AO43</f>
        <v>376984</v>
      </c>
      <c r="AP11" s="40">
        <f t="shared" si="16"/>
        <v>381931</v>
      </c>
      <c r="AQ11" s="40">
        <f t="shared" si="16"/>
        <v>386196</v>
      </c>
      <c r="AR11" s="41">
        <f t="shared" si="16"/>
        <v>386802</v>
      </c>
      <c r="AS11" s="40">
        <f t="shared" si="16"/>
        <v>384773</v>
      </c>
      <c r="AT11" s="41">
        <f t="shared" si="16"/>
        <v>384470</v>
      </c>
      <c r="AU11" s="41">
        <f>AU43</f>
        <v>384721</v>
      </c>
      <c r="AV11" s="41">
        <f>AV43</f>
        <v>385453</v>
      </c>
      <c r="AW11" s="41">
        <f>AW43</f>
        <v>385752</v>
      </c>
      <c r="AX11" s="355">
        <f>AX43</f>
        <v>386028</v>
      </c>
      <c r="AY11" s="355">
        <f>AY43</f>
        <v>386046</v>
      </c>
    </row>
    <row r="12" spans="1:51" ht="20.25" customHeight="1">
      <c r="A12" s="403" t="s">
        <v>132</v>
      </c>
      <c r="B12" s="422"/>
      <c r="C12" s="108">
        <f>SUM(C47)</f>
        <v>427</v>
      </c>
      <c r="D12" s="108">
        <f aca="true" t="shared" si="17" ref="D12:O12">SUM(D47)</f>
        <v>475</v>
      </c>
      <c r="E12" s="108">
        <f t="shared" si="17"/>
        <v>482</v>
      </c>
      <c r="F12" s="108">
        <f t="shared" si="17"/>
        <v>491</v>
      </c>
      <c r="G12" s="108">
        <f t="shared" si="17"/>
        <v>533</v>
      </c>
      <c r="H12" s="108">
        <f t="shared" si="17"/>
        <v>533</v>
      </c>
      <c r="I12" s="108">
        <f t="shared" si="17"/>
        <v>538</v>
      </c>
      <c r="J12" s="108">
        <f t="shared" si="17"/>
        <v>546</v>
      </c>
      <c r="K12" s="108">
        <f t="shared" si="17"/>
        <v>551</v>
      </c>
      <c r="L12" s="108">
        <f t="shared" si="17"/>
        <v>557</v>
      </c>
      <c r="M12" s="108">
        <f t="shared" si="17"/>
        <v>561</v>
      </c>
      <c r="N12" s="108">
        <f t="shared" si="17"/>
        <v>564</v>
      </c>
      <c r="O12" s="109">
        <f t="shared" si="17"/>
        <v>562</v>
      </c>
      <c r="P12" s="109">
        <f>SUM(P47)</f>
        <v>562</v>
      </c>
      <c r="Q12" s="109">
        <f>SUM(Q47)</f>
        <v>555</v>
      </c>
      <c r="R12" s="404" t="s">
        <v>132</v>
      </c>
      <c r="S12" s="422"/>
      <c r="T12" s="159">
        <f t="shared" si="5"/>
        <v>59.411258085566125</v>
      </c>
      <c r="U12" s="159">
        <f t="shared" si="5"/>
        <v>66.74854488172159</v>
      </c>
      <c r="V12" s="159">
        <f t="shared" si="5"/>
        <v>66.77056277056278</v>
      </c>
      <c r="W12" s="159">
        <f t="shared" si="5"/>
        <v>67.76040142862664</v>
      </c>
      <c r="X12" s="159">
        <f t="shared" si="5"/>
        <v>73.55437365621817</v>
      </c>
      <c r="Y12" s="159">
        <f t="shared" si="5"/>
        <v>74.38669357427365</v>
      </c>
      <c r="Z12" s="159">
        <f t="shared" si="5"/>
        <v>75.3832918118052</v>
      </c>
      <c r="AA12" s="159">
        <f t="shared" si="6"/>
        <v>75.2919632034662</v>
      </c>
      <c r="AB12" s="159">
        <f t="shared" si="7"/>
        <v>76.17620343885096</v>
      </c>
      <c r="AC12" s="159">
        <f t="shared" si="8"/>
        <v>77.18765330133118</v>
      </c>
      <c r="AD12" s="159">
        <f t="shared" si="8"/>
        <v>77.91515164982903</v>
      </c>
      <c r="AE12" s="159">
        <f t="shared" si="8"/>
        <v>78.46869182673444</v>
      </c>
      <c r="AF12" s="159">
        <f t="shared" si="8"/>
        <v>78.36050853460272</v>
      </c>
      <c r="AG12" s="159">
        <f t="shared" si="9"/>
        <v>78.47002989400961</v>
      </c>
      <c r="AH12" s="159">
        <f t="shared" si="9"/>
        <v>77.62237762237763</v>
      </c>
      <c r="AI12" s="418" t="s">
        <v>106</v>
      </c>
      <c r="AJ12" s="405"/>
      <c r="AK12" s="40">
        <f>AK47</f>
        <v>718719</v>
      </c>
      <c r="AL12" s="40">
        <f aca="true" t="shared" si="18" ref="AL12:AW12">AL47</f>
        <v>711626</v>
      </c>
      <c r="AM12" s="40">
        <f t="shared" si="18"/>
        <v>721875</v>
      </c>
      <c r="AN12" s="40">
        <f t="shared" si="18"/>
        <v>724612</v>
      </c>
      <c r="AO12" s="40">
        <f t="shared" si="18"/>
        <v>724634</v>
      </c>
      <c r="AP12" s="40">
        <f t="shared" si="18"/>
        <v>716526</v>
      </c>
      <c r="AQ12" s="40">
        <f t="shared" si="18"/>
        <v>713686</v>
      </c>
      <c r="AR12" s="41">
        <f t="shared" si="18"/>
        <v>725177</v>
      </c>
      <c r="AS12" s="40">
        <f t="shared" si="18"/>
        <v>723323</v>
      </c>
      <c r="AT12" s="41">
        <f t="shared" si="18"/>
        <v>721618</v>
      </c>
      <c r="AU12" s="41">
        <f t="shared" si="18"/>
        <v>720014</v>
      </c>
      <c r="AV12" s="41">
        <f t="shared" si="18"/>
        <v>718758</v>
      </c>
      <c r="AW12" s="41">
        <f t="shared" si="18"/>
        <v>717198</v>
      </c>
      <c r="AX12" s="355">
        <f>AX47</f>
        <v>716197</v>
      </c>
      <c r="AY12" s="355">
        <f>AY47</f>
        <v>715000</v>
      </c>
    </row>
    <row r="13" spans="1:51" ht="20.25" customHeight="1">
      <c r="A13" s="403" t="s">
        <v>11</v>
      </c>
      <c r="B13" s="422"/>
      <c r="C13" s="108">
        <f>SUM(C53)</f>
        <v>191</v>
      </c>
      <c r="D13" s="108">
        <f aca="true" t="shared" si="19" ref="D13:O13">SUM(D53)</f>
        <v>212</v>
      </c>
      <c r="E13" s="108">
        <f t="shared" si="19"/>
        <v>215</v>
      </c>
      <c r="F13" s="108">
        <f t="shared" si="19"/>
        <v>229</v>
      </c>
      <c r="G13" s="108">
        <f t="shared" si="19"/>
        <v>259</v>
      </c>
      <c r="H13" s="108">
        <f t="shared" si="19"/>
        <v>267</v>
      </c>
      <c r="I13" s="108">
        <f t="shared" si="19"/>
        <v>287</v>
      </c>
      <c r="J13" s="108">
        <f t="shared" si="19"/>
        <v>291</v>
      </c>
      <c r="K13" s="108">
        <f t="shared" si="19"/>
        <v>301</v>
      </c>
      <c r="L13" s="108">
        <f t="shared" si="19"/>
        <v>303</v>
      </c>
      <c r="M13" s="108">
        <f t="shared" si="19"/>
        <v>302</v>
      </c>
      <c r="N13" s="108">
        <f t="shared" si="19"/>
        <v>299</v>
      </c>
      <c r="O13" s="109">
        <f t="shared" si="19"/>
        <v>310</v>
      </c>
      <c r="P13" s="109">
        <f>SUM(P53)</f>
        <v>308</v>
      </c>
      <c r="Q13" s="109">
        <f>SUM(Q53)</f>
        <v>300</v>
      </c>
      <c r="R13" s="403" t="s">
        <v>11</v>
      </c>
      <c r="S13" s="422"/>
      <c r="T13" s="159">
        <f t="shared" si="5"/>
        <v>48.41841623613991</v>
      </c>
      <c r="U13" s="159">
        <f t="shared" si="5"/>
        <v>50.17787108547516</v>
      </c>
      <c r="V13" s="159">
        <f t="shared" si="5"/>
        <v>48.59185329328461</v>
      </c>
      <c r="W13" s="159">
        <f t="shared" si="5"/>
        <v>49.990722245871396</v>
      </c>
      <c r="X13" s="159">
        <f t="shared" si="5"/>
        <v>55.08411493226142</v>
      </c>
      <c r="Y13" s="159">
        <f t="shared" si="5"/>
        <v>56.254464012944844</v>
      </c>
      <c r="Z13" s="159">
        <f t="shared" si="5"/>
        <v>60.18954463568548</v>
      </c>
      <c r="AA13" s="159">
        <f t="shared" si="6"/>
        <v>60.945088684528535</v>
      </c>
      <c r="AB13" s="159">
        <f t="shared" si="7"/>
        <v>63.31057517973052</v>
      </c>
      <c r="AC13" s="159">
        <f t="shared" si="8"/>
        <v>63.885368985445524</v>
      </c>
      <c r="AD13" s="159">
        <f t="shared" si="8"/>
        <v>63.708375963800144</v>
      </c>
      <c r="AE13" s="159">
        <f t="shared" si="8"/>
        <v>63.0579521560969</v>
      </c>
      <c r="AF13" s="159">
        <f t="shared" si="8"/>
        <v>65.48387301198355</v>
      </c>
      <c r="AG13" s="159">
        <f t="shared" si="9"/>
        <v>65.1735987676265</v>
      </c>
      <c r="AH13" s="159">
        <f t="shared" si="9"/>
        <v>63.69534939022319</v>
      </c>
      <c r="AI13" s="418" t="s">
        <v>11</v>
      </c>
      <c r="AJ13" s="405"/>
      <c r="AK13" s="40">
        <f>AK53</f>
        <v>394478</v>
      </c>
      <c r="AL13" s="40">
        <f aca="true" t="shared" si="20" ref="AL13:AW13">AL53</f>
        <v>422497</v>
      </c>
      <c r="AM13" s="40">
        <f t="shared" si="20"/>
        <v>442461</v>
      </c>
      <c r="AN13" s="40">
        <f t="shared" si="20"/>
        <v>458085</v>
      </c>
      <c r="AO13" s="40">
        <f t="shared" si="20"/>
        <v>470190</v>
      </c>
      <c r="AP13" s="40">
        <f t="shared" si="20"/>
        <v>474629</v>
      </c>
      <c r="AQ13" s="40">
        <f t="shared" si="20"/>
        <v>476827</v>
      </c>
      <c r="AR13" s="41">
        <f t="shared" si="20"/>
        <v>477479</v>
      </c>
      <c r="AS13" s="40">
        <f t="shared" si="20"/>
        <v>475434</v>
      </c>
      <c r="AT13" s="41">
        <f t="shared" si="20"/>
        <v>474287</v>
      </c>
      <c r="AU13" s="41">
        <f t="shared" si="20"/>
        <v>474035</v>
      </c>
      <c r="AV13" s="41">
        <f t="shared" si="20"/>
        <v>474167</v>
      </c>
      <c r="AW13" s="41">
        <f t="shared" si="20"/>
        <v>473399</v>
      </c>
      <c r="AX13" s="355">
        <f>AX53</f>
        <v>472584</v>
      </c>
      <c r="AY13" s="355">
        <f>AY53</f>
        <v>470992</v>
      </c>
    </row>
    <row r="14" spans="1:51" ht="20.25" customHeight="1">
      <c r="A14" s="403" t="s">
        <v>12</v>
      </c>
      <c r="B14" s="422"/>
      <c r="C14" s="108">
        <f>SUM(C61)-C68</f>
        <v>162</v>
      </c>
      <c r="D14" s="108">
        <f aca="true" t="shared" si="21" ref="D14:Q14">SUM(D61)-D68</f>
        <v>173</v>
      </c>
      <c r="E14" s="108">
        <f t="shared" si="21"/>
        <v>174</v>
      </c>
      <c r="F14" s="108">
        <f t="shared" si="21"/>
        <v>205</v>
      </c>
      <c r="G14" s="108">
        <f t="shared" si="21"/>
        <v>236</v>
      </c>
      <c r="H14" s="108">
        <f t="shared" si="21"/>
        <v>266</v>
      </c>
      <c r="I14" s="108">
        <f t="shared" si="21"/>
        <v>278</v>
      </c>
      <c r="J14" s="108">
        <f t="shared" si="21"/>
        <v>281</v>
      </c>
      <c r="K14" s="108">
        <f t="shared" si="21"/>
        <v>278</v>
      </c>
      <c r="L14" s="108">
        <f t="shared" si="21"/>
        <v>283</v>
      </c>
      <c r="M14" s="108">
        <f t="shared" si="21"/>
        <v>290</v>
      </c>
      <c r="N14" s="108">
        <f t="shared" si="21"/>
        <v>292</v>
      </c>
      <c r="O14" s="108">
        <f t="shared" si="21"/>
        <v>300</v>
      </c>
      <c r="P14" s="108">
        <f t="shared" si="21"/>
        <v>302</v>
      </c>
      <c r="Q14" s="109">
        <f t="shared" si="21"/>
        <v>305</v>
      </c>
      <c r="R14" s="403" t="s">
        <v>12</v>
      </c>
      <c r="S14" s="422"/>
      <c r="T14" s="159">
        <f t="shared" si="5"/>
        <v>45.998160073597056</v>
      </c>
      <c r="U14" s="159">
        <f t="shared" si="5"/>
        <v>45.243543641712975</v>
      </c>
      <c r="V14" s="159">
        <f t="shared" si="5"/>
        <v>42.60153365521159</v>
      </c>
      <c r="W14" s="159">
        <f t="shared" si="5"/>
        <v>47.64173415912339</v>
      </c>
      <c r="X14" s="159">
        <f t="shared" si="5"/>
        <v>52.39298289235906</v>
      </c>
      <c r="Y14" s="159">
        <f t="shared" si="5"/>
        <v>57.47051935200909</v>
      </c>
      <c r="Z14" s="159">
        <f t="shared" si="5"/>
        <v>59.05645627273036</v>
      </c>
      <c r="AA14" s="159">
        <f t="shared" si="6"/>
        <v>59.380038586459236</v>
      </c>
      <c r="AB14" s="159">
        <f t="shared" si="7"/>
        <v>58.55170874105402</v>
      </c>
      <c r="AC14" s="159">
        <f t="shared" si="8"/>
        <v>59.40224133262526</v>
      </c>
      <c r="AD14" s="159">
        <f t="shared" si="8"/>
        <v>60.54368226675546</v>
      </c>
      <c r="AE14" s="159">
        <f t="shared" si="8"/>
        <v>60.81534212795381</v>
      </c>
      <c r="AF14" s="159">
        <f t="shared" si="8"/>
        <v>62.80920447955246</v>
      </c>
      <c r="AG14" s="159">
        <f t="shared" si="9"/>
        <v>64.11753465956137</v>
      </c>
      <c r="AH14" s="159">
        <f t="shared" si="9"/>
        <v>65.06194750674085</v>
      </c>
      <c r="AI14" s="418" t="s">
        <v>12</v>
      </c>
      <c r="AJ14" s="405"/>
      <c r="AK14" s="40">
        <f>AK61-AK68</f>
        <v>352188</v>
      </c>
      <c r="AL14" s="40">
        <f aca="true" t="shared" si="22" ref="AL14:AY14">AL61-AL68</f>
        <v>382375</v>
      </c>
      <c r="AM14" s="40">
        <f t="shared" si="22"/>
        <v>408436</v>
      </c>
      <c r="AN14" s="40">
        <f t="shared" si="22"/>
        <v>430295</v>
      </c>
      <c r="AO14" s="40">
        <f t="shared" si="22"/>
        <v>450442</v>
      </c>
      <c r="AP14" s="40">
        <f t="shared" si="22"/>
        <v>462846</v>
      </c>
      <c r="AQ14" s="40">
        <f t="shared" si="22"/>
        <v>470736</v>
      </c>
      <c r="AR14" s="40">
        <f t="shared" si="22"/>
        <v>473223</v>
      </c>
      <c r="AS14" s="40">
        <f t="shared" si="22"/>
        <v>474794</v>
      </c>
      <c r="AT14" s="40">
        <f t="shared" si="22"/>
        <v>476413</v>
      </c>
      <c r="AU14" s="40">
        <f t="shared" si="22"/>
        <v>478993</v>
      </c>
      <c r="AV14" s="40">
        <f t="shared" si="22"/>
        <v>480142</v>
      </c>
      <c r="AW14" s="40">
        <f t="shared" si="22"/>
        <v>477637</v>
      </c>
      <c r="AX14" s="40">
        <f t="shared" si="22"/>
        <v>471010</v>
      </c>
      <c r="AY14" s="40">
        <f t="shared" si="22"/>
        <v>468784</v>
      </c>
    </row>
    <row r="15" spans="1:51" ht="20.25" customHeight="1">
      <c r="A15" s="403" t="s">
        <v>136</v>
      </c>
      <c r="B15" s="422"/>
      <c r="C15" s="108">
        <f>C70+C68</f>
        <v>398</v>
      </c>
      <c r="D15" s="108">
        <f aca="true" t="shared" si="23" ref="D15:Q15">D70+D68</f>
        <v>434</v>
      </c>
      <c r="E15" s="108">
        <f t="shared" si="23"/>
        <v>473</v>
      </c>
      <c r="F15" s="108">
        <f t="shared" si="23"/>
        <v>495</v>
      </c>
      <c r="G15" s="108">
        <f t="shared" si="23"/>
        <v>553</v>
      </c>
      <c r="H15" s="108">
        <f t="shared" si="23"/>
        <v>591</v>
      </c>
      <c r="I15" s="108">
        <f t="shared" si="23"/>
        <v>637</v>
      </c>
      <c r="J15" s="108">
        <f t="shared" si="23"/>
        <v>650</v>
      </c>
      <c r="K15" s="108">
        <f t="shared" si="23"/>
        <v>649</v>
      </c>
      <c r="L15" s="108">
        <f t="shared" si="23"/>
        <v>657</v>
      </c>
      <c r="M15" s="108">
        <f t="shared" si="23"/>
        <v>662</v>
      </c>
      <c r="N15" s="108">
        <f t="shared" si="23"/>
        <v>653</v>
      </c>
      <c r="O15" s="108">
        <f t="shared" si="23"/>
        <v>659</v>
      </c>
      <c r="P15" s="108">
        <f t="shared" si="23"/>
        <v>661</v>
      </c>
      <c r="Q15" s="109">
        <f t="shared" si="23"/>
        <v>667</v>
      </c>
      <c r="R15" s="404" t="s">
        <v>136</v>
      </c>
      <c r="S15" s="422"/>
      <c r="T15" s="159">
        <f t="shared" si="5"/>
        <v>55.10480990225127</v>
      </c>
      <c r="U15" s="159">
        <f t="shared" si="5"/>
        <v>57.61821691532777</v>
      </c>
      <c r="V15" s="159">
        <f t="shared" si="5"/>
        <v>60.13894257175987</v>
      </c>
      <c r="W15" s="159">
        <f t="shared" si="5"/>
        <v>61.00303782804537</v>
      </c>
      <c r="X15" s="159">
        <f t="shared" si="5"/>
        <v>66.82407986988035</v>
      </c>
      <c r="Y15" s="159">
        <f t="shared" si="5"/>
        <v>69.76472407520424</v>
      </c>
      <c r="Z15" s="159">
        <f t="shared" si="5"/>
        <v>74.0965628267897</v>
      </c>
      <c r="AA15" s="159">
        <f t="shared" si="6"/>
        <v>75.23261345367466</v>
      </c>
      <c r="AB15" s="159">
        <f t="shared" si="7"/>
        <v>75.02664659790572</v>
      </c>
      <c r="AC15" s="159">
        <f t="shared" si="8"/>
        <v>75.69080823267147</v>
      </c>
      <c r="AD15" s="159">
        <f t="shared" si="8"/>
        <v>75.90515753759999</v>
      </c>
      <c r="AE15" s="159">
        <f t="shared" si="8"/>
        <v>74.62405134317578</v>
      </c>
      <c r="AF15" s="159">
        <f t="shared" si="8"/>
        <v>75.55208049105413</v>
      </c>
      <c r="AG15" s="159">
        <f t="shared" si="9"/>
        <v>76.77360381800591</v>
      </c>
      <c r="AH15" s="159">
        <f t="shared" si="9"/>
        <v>77.67465151215195</v>
      </c>
      <c r="AI15" s="418" t="s">
        <v>13</v>
      </c>
      <c r="AJ15" s="405"/>
      <c r="AK15" s="40">
        <f>SUM(AK68:AK70)</f>
        <v>722260</v>
      </c>
      <c r="AL15" s="40">
        <f aca="true" t="shared" si="24" ref="AL15:AT15">SUM(AL68:AL70)</f>
        <v>753234</v>
      </c>
      <c r="AM15" s="40">
        <f t="shared" si="24"/>
        <v>786512</v>
      </c>
      <c r="AN15" s="40">
        <f t="shared" si="24"/>
        <v>811435</v>
      </c>
      <c r="AO15" s="40">
        <f t="shared" si="24"/>
        <v>827546</v>
      </c>
      <c r="AP15" s="40">
        <f t="shared" si="24"/>
        <v>847133</v>
      </c>
      <c r="AQ15" s="40">
        <f t="shared" si="24"/>
        <v>859689</v>
      </c>
      <c r="AR15" s="41">
        <f>SUM(AR68:AR70)</f>
        <v>863987</v>
      </c>
      <c r="AS15" s="40">
        <f t="shared" si="24"/>
        <v>865026</v>
      </c>
      <c r="AT15" s="41">
        <f t="shared" si="24"/>
        <v>868005</v>
      </c>
      <c r="AU15" s="41">
        <f>SUM(AU68:AU70)</f>
        <v>872141</v>
      </c>
      <c r="AV15" s="41">
        <f>SUM(AV68:AV70)</f>
        <v>875053</v>
      </c>
      <c r="AW15" s="41">
        <f>SUM(AW68:AW70)</f>
        <v>872246</v>
      </c>
      <c r="AX15" s="355">
        <f>SUM(AX68:AX70)</f>
        <v>860973</v>
      </c>
      <c r="AY15" s="355">
        <f>SUM(AY68:AY70)</f>
        <v>858710</v>
      </c>
    </row>
    <row r="16" spans="1:51" ht="20.25" customHeight="1">
      <c r="A16" s="119"/>
      <c r="B16" s="120"/>
      <c r="C16" s="114"/>
      <c r="D16" s="114"/>
      <c r="E16" s="114"/>
      <c r="F16" s="114"/>
      <c r="G16" s="115"/>
      <c r="H16" s="115"/>
      <c r="I16" s="115"/>
      <c r="J16" s="115"/>
      <c r="K16" s="115"/>
      <c r="L16" s="115"/>
      <c r="M16" s="115"/>
      <c r="N16" s="115"/>
      <c r="O16" s="115"/>
      <c r="P16" s="115"/>
      <c r="Q16" s="115"/>
      <c r="R16" s="119"/>
      <c r="S16" s="120"/>
      <c r="T16" s="159"/>
      <c r="U16" s="159"/>
      <c r="V16" s="159"/>
      <c r="W16" s="159"/>
      <c r="X16" s="159"/>
      <c r="Y16" s="159"/>
      <c r="Z16" s="159"/>
      <c r="AA16" s="159">
        <f t="shared" si="6"/>
      </c>
      <c r="AB16" s="159">
        <f t="shared" si="7"/>
      </c>
      <c r="AC16" s="159"/>
      <c r="AD16" s="159"/>
      <c r="AE16" s="159"/>
      <c r="AF16" s="159"/>
      <c r="AG16" s="159">
        <f t="shared" si="9"/>
      </c>
      <c r="AH16" s="159">
        <f t="shared" si="9"/>
      </c>
      <c r="AI16" s="54"/>
      <c r="AJ16" s="45"/>
      <c r="AK16" s="37"/>
      <c r="AL16" s="37"/>
      <c r="AM16" s="37"/>
      <c r="AN16" s="37"/>
      <c r="AO16" s="38"/>
      <c r="AP16" s="38"/>
      <c r="AQ16" s="215"/>
      <c r="AR16" s="215"/>
      <c r="AS16" s="215"/>
      <c r="AT16" s="212"/>
      <c r="AU16" s="212"/>
      <c r="AV16" s="212"/>
      <c r="AW16" s="212"/>
      <c r="AX16" s="360"/>
      <c r="AY16" s="360"/>
    </row>
    <row r="17" spans="1:51" ht="20.25" customHeight="1">
      <c r="A17" s="403" t="s">
        <v>254</v>
      </c>
      <c r="B17" s="423"/>
      <c r="C17" s="108">
        <f>SUM(C18:C23)</f>
        <v>62</v>
      </c>
      <c r="D17" s="108">
        <f aca="true" t="shared" si="25" ref="D17:Q17">SUM(D18:D23)</f>
        <v>62</v>
      </c>
      <c r="E17" s="108">
        <f t="shared" si="25"/>
        <v>56</v>
      </c>
      <c r="F17" s="108">
        <f t="shared" si="25"/>
        <v>55</v>
      </c>
      <c r="G17" s="108">
        <f t="shared" si="25"/>
        <v>52</v>
      </c>
      <c r="H17" s="108">
        <f t="shared" si="25"/>
        <v>52</v>
      </c>
      <c r="I17" s="108">
        <f t="shared" si="25"/>
        <v>58</v>
      </c>
      <c r="J17" s="108">
        <f t="shared" si="25"/>
        <v>60</v>
      </c>
      <c r="K17" s="108">
        <f>SUM(K18:K23)</f>
        <v>62</v>
      </c>
      <c r="L17" s="108">
        <f>SUM(L18:L23)</f>
        <v>62</v>
      </c>
      <c r="M17" s="108">
        <f>SUM(M18:M23)</f>
        <v>60</v>
      </c>
      <c r="N17" s="108">
        <f>SUM(N18:N23)</f>
        <v>58</v>
      </c>
      <c r="O17" s="109">
        <f t="shared" si="25"/>
        <v>56</v>
      </c>
      <c r="P17" s="109">
        <f t="shared" si="25"/>
        <v>55</v>
      </c>
      <c r="Q17" s="109">
        <f t="shared" si="25"/>
        <v>56</v>
      </c>
      <c r="R17" s="403" t="s">
        <v>254</v>
      </c>
      <c r="S17" s="423"/>
      <c r="T17" s="159">
        <f aca="true" t="shared" si="26" ref="T17:Z23">C17/AK17*100000</f>
        <v>64.51411506404587</v>
      </c>
      <c r="U17" s="159">
        <f t="shared" si="26"/>
        <v>66.19900274405543</v>
      </c>
      <c r="V17" s="159">
        <f t="shared" si="26"/>
        <v>61.34566088995026</v>
      </c>
      <c r="W17" s="159">
        <f t="shared" si="26"/>
        <v>61.74225415356983</v>
      </c>
      <c r="X17" s="159">
        <f t="shared" si="26"/>
        <v>60.16499091740041</v>
      </c>
      <c r="Y17" s="159">
        <f t="shared" si="26"/>
        <v>63.10909377768608</v>
      </c>
      <c r="Z17" s="159">
        <f t="shared" si="26"/>
        <v>72.09805335255948</v>
      </c>
      <c r="AA17" s="159">
        <f t="shared" si="6"/>
        <v>75.39014399517504</v>
      </c>
      <c r="AB17" s="159">
        <f t="shared" si="7"/>
        <v>78.97686742076837</v>
      </c>
      <c r="AC17" s="159">
        <f aca="true" t="shared" si="27" ref="AC17:AF23">IF(AT17="","",(L17/AT17*100000))</f>
        <v>80.04544515595951</v>
      </c>
      <c r="AD17" s="159">
        <f t="shared" si="27"/>
        <v>78.5391714117416</v>
      </c>
      <c r="AE17" s="159">
        <f t="shared" si="27"/>
        <v>77.06412266482421</v>
      </c>
      <c r="AF17" s="159">
        <f t="shared" si="27"/>
        <v>75.16677628488208</v>
      </c>
      <c r="AG17" s="159">
        <f t="shared" si="9"/>
        <v>74.61370450259791</v>
      </c>
      <c r="AH17" s="159">
        <f t="shared" si="9"/>
        <v>77.33204446592556</v>
      </c>
      <c r="AI17" s="418" t="s">
        <v>254</v>
      </c>
      <c r="AJ17" s="409"/>
      <c r="AK17" s="40">
        <f>SUM(AK18:AK23)</f>
        <v>96103</v>
      </c>
      <c r="AL17" s="40">
        <f aca="true" t="shared" si="28" ref="AL17:AT17">SUM(AL18:AL23)</f>
        <v>93657</v>
      </c>
      <c r="AM17" s="40">
        <f t="shared" si="28"/>
        <v>91286</v>
      </c>
      <c r="AN17" s="40">
        <f t="shared" si="28"/>
        <v>89080</v>
      </c>
      <c r="AO17" s="40">
        <f t="shared" si="28"/>
        <v>86429</v>
      </c>
      <c r="AP17" s="40">
        <f t="shared" si="28"/>
        <v>82397</v>
      </c>
      <c r="AQ17" s="40">
        <f t="shared" si="28"/>
        <v>80446</v>
      </c>
      <c r="AR17" s="41">
        <f t="shared" si="28"/>
        <v>79586</v>
      </c>
      <c r="AS17" s="40">
        <f>SUM(AS18:AS23)</f>
        <v>78504</v>
      </c>
      <c r="AT17" s="41">
        <f t="shared" si="28"/>
        <v>77456</v>
      </c>
      <c r="AU17" s="41">
        <f>SUM(AU18:AU23)</f>
        <v>76395</v>
      </c>
      <c r="AV17" s="41">
        <f>SUM(AV18:AV23)</f>
        <v>75262</v>
      </c>
      <c r="AW17" s="41">
        <f>SUM(AW18:AW23)</f>
        <v>74501</v>
      </c>
      <c r="AX17" s="355">
        <f>SUM(AX18:AX23)</f>
        <v>73713</v>
      </c>
      <c r="AY17" s="355">
        <f>SUM(AY18:AY23)</f>
        <v>72415</v>
      </c>
    </row>
    <row r="18" spans="1:51" ht="20.25" customHeight="1">
      <c r="A18" s="121"/>
      <c r="B18" s="181" t="s">
        <v>14</v>
      </c>
      <c r="C18" s="108">
        <v>21</v>
      </c>
      <c r="D18" s="108">
        <v>21</v>
      </c>
      <c r="E18" s="108">
        <v>21</v>
      </c>
      <c r="F18" s="108">
        <v>21</v>
      </c>
      <c r="G18" s="109">
        <v>19</v>
      </c>
      <c r="H18" s="115">
        <v>20</v>
      </c>
      <c r="I18" s="160">
        <v>23</v>
      </c>
      <c r="J18" s="160">
        <v>24</v>
      </c>
      <c r="K18" s="160">
        <v>26</v>
      </c>
      <c r="L18" s="160">
        <v>26</v>
      </c>
      <c r="M18" s="160">
        <v>25</v>
      </c>
      <c r="N18" s="160">
        <v>26</v>
      </c>
      <c r="O18" s="160">
        <v>25</v>
      </c>
      <c r="P18" s="160">
        <v>24</v>
      </c>
      <c r="Q18" s="160">
        <v>24</v>
      </c>
      <c r="R18" s="121"/>
      <c r="S18" s="181" t="s">
        <v>14</v>
      </c>
      <c r="T18" s="159">
        <f t="shared" si="26"/>
        <v>66.24605678233438</v>
      </c>
      <c r="U18" s="159">
        <f t="shared" si="26"/>
        <v>67.72664237107749</v>
      </c>
      <c r="V18" s="159">
        <f t="shared" si="26"/>
        <v>69.51570723956436</v>
      </c>
      <c r="W18" s="159">
        <f t="shared" si="26"/>
        <v>69.81150892590007</v>
      </c>
      <c r="X18" s="159">
        <f t="shared" si="26"/>
        <v>65.28536576985191</v>
      </c>
      <c r="Y18" s="159">
        <f t="shared" si="26"/>
        <v>71.94762213108856</v>
      </c>
      <c r="Z18" s="159">
        <f t="shared" si="26"/>
        <v>84.4408546883031</v>
      </c>
      <c r="AA18" s="159">
        <f t="shared" si="6"/>
        <v>88.91194013262698</v>
      </c>
      <c r="AB18" s="159">
        <f t="shared" si="7"/>
        <v>97.90262454343487</v>
      </c>
      <c r="AC18" s="159">
        <f t="shared" si="27"/>
        <v>99.35040122277417</v>
      </c>
      <c r="AD18" s="159">
        <f t="shared" si="27"/>
        <v>96.71179883945841</v>
      </c>
      <c r="AE18" s="159">
        <f t="shared" si="27"/>
        <v>102.11295263529965</v>
      </c>
      <c r="AF18" s="159">
        <f t="shared" si="27"/>
        <v>99.43520801845517</v>
      </c>
      <c r="AG18" s="159">
        <f t="shared" si="9"/>
        <v>95.95010594490864</v>
      </c>
      <c r="AH18" s="159">
        <f t="shared" si="9"/>
        <v>97.36703314536086</v>
      </c>
      <c r="AI18" s="87"/>
      <c r="AJ18" s="34" t="s">
        <v>14</v>
      </c>
      <c r="AK18" s="40">
        <v>31700</v>
      </c>
      <c r="AL18" s="40">
        <v>31007</v>
      </c>
      <c r="AM18" s="40">
        <v>30209</v>
      </c>
      <c r="AN18" s="40">
        <v>30081</v>
      </c>
      <c r="AO18" s="41">
        <v>29103</v>
      </c>
      <c r="AP18" s="42">
        <v>27798</v>
      </c>
      <c r="AQ18" s="221">
        <v>27238</v>
      </c>
      <c r="AR18" s="226">
        <v>26993</v>
      </c>
      <c r="AS18" s="216">
        <v>26557</v>
      </c>
      <c r="AT18" s="219">
        <v>26170</v>
      </c>
      <c r="AU18" s="219">
        <v>25850</v>
      </c>
      <c r="AV18" s="219">
        <v>25462</v>
      </c>
      <c r="AW18" s="219">
        <v>25142</v>
      </c>
      <c r="AX18" s="361">
        <v>25013</v>
      </c>
      <c r="AY18" s="361">
        <v>24649</v>
      </c>
    </row>
    <row r="19" spans="1:51" ht="20.25" customHeight="1">
      <c r="A19" s="121"/>
      <c r="B19" s="181" t="s">
        <v>15</v>
      </c>
      <c r="C19" s="108">
        <v>14</v>
      </c>
      <c r="D19" s="108">
        <v>16</v>
      </c>
      <c r="E19" s="108">
        <v>11</v>
      </c>
      <c r="F19" s="108">
        <v>11</v>
      </c>
      <c r="G19" s="109">
        <v>9</v>
      </c>
      <c r="H19" s="115">
        <v>9</v>
      </c>
      <c r="I19" s="160">
        <v>9</v>
      </c>
      <c r="J19" s="160">
        <v>9</v>
      </c>
      <c r="K19" s="160">
        <v>10</v>
      </c>
      <c r="L19" s="160">
        <v>10</v>
      </c>
      <c r="M19" s="160">
        <v>10</v>
      </c>
      <c r="N19" s="160">
        <v>8</v>
      </c>
      <c r="O19" s="160">
        <v>8</v>
      </c>
      <c r="P19" s="160">
        <v>8</v>
      </c>
      <c r="Q19" s="160">
        <v>9</v>
      </c>
      <c r="R19" s="121"/>
      <c r="S19" s="181" t="s">
        <v>15</v>
      </c>
      <c r="T19" s="159">
        <f t="shared" si="26"/>
        <v>80.81274532440544</v>
      </c>
      <c r="U19" s="159">
        <f t="shared" si="26"/>
        <v>93.95184967704051</v>
      </c>
      <c r="V19" s="159">
        <f t="shared" si="26"/>
        <v>64.58052016673516</v>
      </c>
      <c r="W19" s="159">
        <f t="shared" si="26"/>
        <v>65.7934086966924</v>
      </c>
      <c r="X19" s="159">
        <f t="shared" si="26"/>
        <v>53.76022937697868</v>
      </c>
      <c r="Y19" s="159">
        <f t="shared" si="26"/>
        <v>56.93680015183146</v>
      </c>
      <c r="Z19" s="159">
        <f t="shared" si="26"/>
        <v>58.612829697167044</v>
      </c>
      <c r="AA19" s="159">
        <f t="shared" si="6"/>
        <v>59.28072717692003</v>
      </c>
      <c r="AB19" s="159">
        <f t="shared" si="7"/>
        <v>65.94131223211342</v>
      </c>
      <c r="AC19" s="159">
        <f t="shared" si="27"/>
        <v>66.85832720465334</v>
      </c>
      <c r="AD19" s="159">
        <f t="shared" si="27"/>
        <v>67.46727836999055</v>
      </c>
      <c r="AE19" s="159">
        <f t="shared" si="27"/>
        <v>54.89980785067252</v>
      </c>
      <c r="AF19" s="159">
        <f t="shared" si="27"/>
        <v>55.27534028881365</v>
      </c>
      <c r="AG19" s="159">
        <f t="shared" si="9"/>
        <v>56.88282138794084</v>
      </c>
      <c r="AH19" s="159">
        <f t="shared" si="9"/>
        <v>65.22211754474962</v>
      </c>
      <c r="AI19" s="87"/>
      <c r="AJ19" s="34" t="s">
        <v>15</v>
      </c>
      <c r="AK19" s="40">
        <v>17324</v>
      </c>
      <c r="AL19" s="40">
        <v>17030</v>
      </c>
      <c r="AM19" s="40">
        <v>17033</v>
      </c>
      <c r="AN19" s="40">
        <v>16719</v>
      </c>
      <c r="AO19" s="41">
        <v>16741</v>
      </c>
      <c r="AP19" s="48">
        <v>15807</v>
      </c>
      <c r="AQ19" s="221">
        <v>15355</v>
      </c>
      <c r="AR19" s="219">
        <v>15182</v>
      </c>
      <c r="AS19" s="216">
        <v>15165</v>
      </c>
      <c r="AT19" s="219">
        <v>14957</v>
      </c>
      <c r="AU19" s="219">
        <v>14822</v>
      </c>
      <c r="AV19" s="219">
        <v>14572</v>
      </c>
      <c r="AW19" s="219">
        <v>14473</v>
      </c>
      <c r="AX19" s="361">
        <v>14064</v>
      </c>
      <c r="AY19" s="361">
        <v>13799</v>
      </c>
    </row>
    <row r="20" spans="1:51" ht="20.25" customHeight="1">
      <c r="A20" s="121"/>
      <c r="B20" s="181" t="s">
        <v>16</v>
      </c>
      <c r="C20" s="108">
        <v>10</v>
      </c>
      <c r="D20" s="108">
        <v>7</v>
      </c>
      <c r="E20" s="108">
        <v>7</v>
      </c>
      <c r="F20" s="108">
        <v>6</v>
      </c>
      <c r="G20" s="109">
        <v>6</v>
      </c>
      <c r="H20" s="115">
        <v>8</v>
      </c>
      <c r="I20" s="160">
        <v>9</v>
      </c>
      <c r="J20" s="160">
        <v>10</v>
      </c>
      <c r="K20" s="160">
        <v>9</v>
      </c>
      <c r="L20" s="160">
        <v>9</v>
      </c>
      <c r="M20" s="160">
        <v>9</v>
      </c>
      <c r="N20" s="160">
        <v>8</v>
      </c>
      <c r="O20" s="160">
        <v>7</v>
      </c>
      <c r="P20" s="160">
        <v>7</v>
      </c>
      <c r="Q20" s="160">
        <v>7</v>
      </c>
      <c r="R20" s="121"/>
      <c r="S20" s="181" t="s">
        <v>16</v>
      </c>
      <c r="T20" s="159">
        <f t="shared" si="26"/>
        <v>102.3331968890708</v>
      </c>
      <c r="U20" s="159">
        <f t="shared" si="26"/>
        <v>73.61447050163004</v>
      </c>
      <c r="V20" s="159">
        <f t="shared" si="26"/>
        <v>75.21220586655205</v>
      </c>
      <c r="W20" s="159">
        <f t="shared" si="26"/>
        <v>65.80390436499232</v>
      </c>
      <c r="X20" s="159">
        <f t="shared" si="26"/>
        <v>66.40106241699867</v>
      </c>
      <c r="Y20" s="159">
        <f t="shared" si="26"/>
        <v>91.90120620333143</v>
      </c>
      <c r="Z20" s="159">
        <f t="shared" si="26"/>
        <v>106.320141760189</v>
      </c>
      <c r="AA20" s="159">
        <f t="shared" si="6"/>
        <v>118.69436201780415</v>
      </c>
      <c r="AB20" s="159">
        <f t="shared" si="7"/>
        <v>108.39455618451163</v>
      </c>
      <c r="AC20" s="159">
        <f t="shared" si="27"/>
        <v>109.62241169305724</v>
      </c>
      <c r="AD20" s="159">
        <f t="shared" si="27"/>
        <v>111.097395383286</v>
      </c>
      <c r="AE20" s="159">
        <f t="shared" si="27"/>
        <v>99.19404835709858</v>
      </c>
      <c r="AF20" s="159">
        <f t="shared" si="27"/>
        <v>87.3035669743078</v>
      </c>
      <c r="AG20" s="159">
        <f t="shared" si="9"/>
        <v>87.52188047011752</v>
      </c>
      <c r="AH20" s="159">
        <f t="shared" si="9"/>
        <v>88.60759493670886</v>
      </c>
      <c r="AI20" s="87"/>
      <c r="AJ20" s="34" t="s">
        <v>16</v>
      </c>
      <c r="AK20" s="40">
        <v>9772</v>
      </c>
      <c r="AL20" s="40">
        <v>9509</v>
      </c>
      <c r="AM20" s="40">
        <v>9307</v>
      </c>
      <c r="AN20" s="40">
        <v>9118</v>
      </c>
      <c r="AO20" s="41">
        <v>9036</v>
      </c>
      <c r="AP20" s="48">
        <v>8705</v>
      </c>
      <c r="AQ20" s="221">
        <v>8465</v>
      </c>
      <c r="AR20" s="219">
        <v>8425</v>
      </c>
      <c r="AS20" s="216">
        <v>8303</v>
      </c>
      <c r="AT20" s="219">
        <v>8210</v>
      </c>
      <c r="AU20" s="219">
        <v>8101</v>
      </c>
      <c r="AV20" s="219">
        <v>8065</v>
      </c>
      <c r="AW20" s="219">
        <v>8018</v>
      </c>
      <c r="AX20" s="361">
        <v>7998</v>
      </c>
      <c r="AY20" s="361">
        <v>7900</v>
      </c>
    </row>
    <row r="21" spans="1:51" ht="20.25" customHeight="1">
      <c r="A21" s="121"/>
      <c r="B21" s="181" t="s">
        <v>17</v>
      </c>
      <c r="C21" s="108">
        <v>7</v>
      </c>
      <c r="D21" s="108">
        <v>6</v>
      </c>
      <c r="E21" s="108">
        <v>6</v>
      </c>
      <c r="F21" s="108">
        <v>7</v>
      </c>
      <c r="G21" s="109">
        <v>9</v>
      </c>
      <c r="H21" s="115">
        <v>7</v>
      </c>
      <c r="I21" s="160">
        <v>6</v>
      </c>
      <c r="J21" s="160">
        <v>6</v>
      </c>
      <c r="K21" s="160">
        <v>6</v>
      </c>
      <c r="L21" s="160">
        <v>6</v>
      </c>
      <c r="M21" s="160">
        <v>6</v>
      </c>
      <c r="N21" s="160">
        <v>6</v>
      </c>
      <c r="O21" s="160">
        <v>6</v>
      </c>
      <c r="P21" s="160">
        <v>6</v>
      </c>
      <c r="Q21" s="160">
        <v>6</v>
      </c>
      <c r="R21" s="121"/>
      <c r="S21" s="181" t="s">
        <v>17</v>
      </c>
      <c r="T21" s="159">
        <f t="shared" si="26"/>
        <v>58.25081135058667</v>
      </c>
      <c r="U21" s="159">
        <f t="shared" si="26"/>
        <v>51.18580447022693</v>
      </c>
      <c r="V21" s="159">
        <f t="shared" si="26"/>
        <v>51.84481119847922</v>
      </c>
      <c r="W21" s="159">
        <f t="shared" si="26"/>
        <v>62.5</v>
      </c>
      <c r="X21" s="159">
        <f t="shared" si="26"/>
        <v>83.91608391608392</v>
      </c>
      <c r="Y21" s="159">
        <f t="shared" si="26"/>
        <v>67.93478260869566</v>
      </c>
      <c r="Z21" s="159">
        <f t="shared" si="26"/>
        <v>59.026069847515984</v>
      </c>
      <c r="AA21" s="159">
        <f t="shared" si="6"/>
        <v>59.44125222904695</v>
      </c>
      <c r="AB21" s="159">
        <f t="shared" si="7"/>
        <v>59.98200539838049</v>
      </c>
      <c r="AC21" s="159">
        <f t="shared" si="27"/>
        <v>60.36824630244491</v>
      </c>
      <c r="AD21" s="159">
        <f t="shared" si="27"/>
        <v>61.224489795918366</v>
      </c>
      <c r="AE21" s="159">
        <f t="shared" si="27"/>
        <v>62.053986968662734</v>
      </c>
      <c r="AF21" s="159">
        <f t="shared" si="27"/>
        <v>62.486981878775254</v>
      </c>
      <c r="AG21" s="159">
        <f t="shared" si="9"/>
        <v>63.05170239596469</v>
      </c>
      <c r="AH21" s="159">
        <f t="shared" si="9"/>
        <v>64.1094133988674</v>
      </c>
      <c r="AI21" s="87"/>
      <c r="AJ21" s="34" t="s">
        <v>17</v>
      </c>
      <c r="AK21" s="40">
        <v>12017</v>
      </c>
      <c r="AL21" s="40">
        <v>11722</v>
      </c>
      <c r="AM21" s="40">
        <v>11573</v>
      </c>
      <c r="AN21" s="40">
        <v>11200</v>
      </c>
      <c r="AO21" s="41">
        <v>10725</v>
      </c>
      <c r="AP21" s="48">
        <v>10304</v>
      </c>
      <c r="AQ21" s="221">
        <v>10165</v>
      </c>
      <c r="AR21" s="219">
        <v>10094</v>
      </c>
      <c r="AS21" s="216">
        <v>10003</v>
      </c>
      <c r="AT21" s="219">
        <v>9939</v>
      </c>
      <c r="AU21" s="219">
        <v>9800</v>
      </c>
      <c r="AV21" s="219">
        <v>9669</v>
      </c>
      <c r="AW21" s="219">
        <v>9602</v>
      </c>
      <c r="AX21" s="361">
        <v>9516</v>
      </c>
      <c r="AY21" s="361">
        <v>9359</v>
      </c>
    </row>
    <row r="22" spans="1:51" ht="20.25" customHeight="1">
      <c r="A22" s="121"/>
      <c r="B22" s="181" t="s">
        <v>18</v>
      </c>
      <c r="C22" s="108">
        <v>5</v>
      </c>
      <c r="D22" s="108">
        <v>6</v>
      </c>
      <c r="E22" s="108">
        <v>5</v>
      </c>
      <c r="F22" s="108">
        <v>5</v>
      </c>
      <c r="G22" s="109">
        <v>5</v>
      </c>
      <c r="H22" s="115">
        <v>4</v>
      </c>
      <c r="I22" s="160">
        <v>6</v>
      </c>
      <c r="J22" s="160">
        <v>6</v>
      </c>
      <c r="K22" s="160">
        <v>6</v>
      </c>
      <c r="L22" s="160">
        <v>6</v>
      </c>
      <c r="M22" s="160">
        <v>5</v>
      </c>
      <c r="N22" s="160">
        <v>5</v>
      </c>
      <c r="O22" s="160">
        <v>5</v>
      </c>
      <c r="P22" s="160">
        <v>5</v>
      </c>
      <c r="Q22" s="160">
        <v>5</v>
      </c>
      <c r="R22" s="121"/>
      <c r="S22" s="181" t="s">
        <v>18</v>
      </c>
      <c r="T22" s="159">
        <f t="shared" si="26"/>
        <v>48.369933249492114</v>
      </c>
      <c r="U22" s="159">
        <f t="shared" si="26"/>
        <v>59.92210126835114</v>
      </c>
      <c r="V22" s="159">
        <f t="shared" si="26"/>
        <v>51.89413596263622</v>
      </c>
      <c r="W22" s="159">
        <f t="shared" si="26"/>
        <v>53.96071659831643</v>
      </c>
      <c r="X22" s="159">
        <f t="shared" si="26"/>
        <v>56.554688383667006</v>
      </c>
      <c r="Y22" s="159">
        <f t="shared" si="26"/>
        <v>46.97592483852026</v>
      </c>
      <c r="Z22" s="159">
        <f t="shared" si="26"/>
        <v>71.25044531528322</v>
      </c>
      <c r="AA22" s="159">
        <f t="shared" si="6"/>
        <v>72.45501750996257</v>
      </c>
      <c r="AB22" s="159">
        <f t="shared" si="7"/>
        <v>74.03751233958539</v>
      </c>
      <c r="AC22" s="159">
        <f t="shared" si="27"/>
        <v>74.94379215588309</v>
      </c>
      <c r="AD22" s="159">
        <f t="shared" si="27"/>
        <v>63.86511687316388</v>
      </c>
      <c r="AE22" s="159">
        <f t="shared" si="27"/>
        <v>64.71654154801966</v>
      </c>
      <c r="AF22" s="159">
        <f t="shared" si="27"/>
        <v>65.32532009406846</v>
      </c>
      <c r="AG22" s="159">
        <f t="shared" si="9"/>
        <v>65.33385600418137</v>
      </c>
      <c r="AH22" s="159">
        <f t="shared" si="9"/>
        <v>66.80919294494923</v>
      </c>
      <c r="AI22" s="87"/>
      <c r="AJ22" s="34" t="s">
        <v>18</v>
      </c>
      <c r="AK22" s="40">
        <v>10337</v>
      </c>
      <c r="AL22" s="40">
        <v>10013</v>
      </c>
      <c r="AM22" s="40">
        <v>9635</v>
      </c>
      <c r="AN22" s="40">
        <v>9266</v>
      </c>
      <c r="AO22" s="41">
        <v>8841</v>
      </c>
      <c r="AP22" s="48">
        <v>8515</v>
      </c>
      <c r="AQ22" s="221">
        <v>8421</v>
      </c>
      <c r="AR22" s="219">
        <v>8281</v>
      </c>
      <c r="AS22" s="216">
        <v>8104</v>
      </c>
      <c r="AT22" s="219">
        <v>8006</v>
      </c>
      <c r="AU22" s="219">
        <v>7829</v>
      </c>
      <c r="AV22" s="219">
        <v>7726</v>
      </c>
      <c r="AW22" s="219">
        <v>7654</v>
      </c>
      <c r="AX22" s="361">
        <v>7653</v>
      </c>
      <c r="AY22" s="361">
        <v>7484</v>
      </c>
    </row>
    <row r="23" spans="1:51" ht="20.25" customHeight="1">
      <c r="A23" s="121"/>
      <c r="B23" s="181" t="s">
        <v>19</v>
      </c>
      <c r="C23" s="108">
        <f>C84+C85</f>
        <v>5</v>
      </c>
      <c r="D23" s="108">
        <f aca="true" t="shared" si="29" ref="D23:J23">D84+D85</f>
        <v>6</v>
      </c>
      <c r="E23" s="108">
        <f t="shared" si="29"/>
        <v>6</v>
      </c>
      <c r="F23" s="108">
        <f t="shared" si="29"/>
        <v>5</v>
      </c>
      <c r="G23" s="108">
        <f t="shared" si="29"/>
        <v>4</v>
      </c>
      <c r="H23" s="108">
        <f t="shared" si="29"/>
        <v>4</v>
      </c>
      <c r="I23" s="108">
        <f t="shared" si="29"/>
        <v>5</v>
      </c>
      <c r="J23" s="108">
        <f t="shared" si="29"/>
        <v>5</v>
      </c>
      <c r="K23" s="108">
        <v>5</v>
      </c>
      <c r="L23" s="108">
        <v>5</v>
      </c>
      <c r="M23" s="108">
        <v>5</v>
      </c>
      <c r="N23" s="108">
        <v>5</v>
      </c>
      <c r="O23" s="109">
        <v>5</v>
      </c>
      <c r="P23" s="109">
        <v>5</v>
      </c>
      <c r="Q23" s="109">
        <v>5</v>
      </c>
      <c r="R23" s="121"/>
      <c r="S23" s="181" t="s">
        <v>19</v>
      </c>
      <c r="T23" s="159">
        <f t="shared" si="26"/>
        <v>33.43810606567244</v>
      </c>
      <c r="U23" s="159">
        <f t="shared" si="26"/>
        <v>41.736227045075125</v>
      </c>
      <c r="V23" s="159">
        <f t="shared" si="26"/>
        <v>44.349175844482225</v>
      </c>
      <c r="W23" s="159">
        <f t="shared" si="26"/>
        <v>39.38248267170762</v>
      </c>
      <c r="X23" s="159">
        <f t="shared" si="26"/>
        <v>33.38062254861053</v>
      </c>
      <c r="Y23" s="159">
        <f t="shared" si="26"/>
        <v>35.49875754348598</v>
      </c>
      <c r="Z23" s="159">
        <f t="shared" si="26"/>
        <v>46.287724495463806</v>
      </c>
      <c r="AA23" s="159">
        <f t="shared" si="6"/>
        <v>47.12091226086137</v>
      </c>
      <c r="AB23" s="159">
        <f t="shared" si="7"/>
        <v>48.20671037408407</v>
      </c>
      <c r="AC23" s="159">
        <f t="shared" si="27"/>
        <v>49.144879103597404</v>
      </c>
      <c r="AD23" s="159">
        <f t="shared" si="27"/>
        <v>50.03502451716201</v>
      </c>
      <c r="AE23" s="159">
        <f t="shared" si="27"/>
        <v>51.187551187551186</v>
      </c>
      <c r="AF23" s="159">
        <f t="shared" si="27"/>
        <v>52.01831044527674</v>
      </c>
      <c r="AG23" s="159">
        <f t="shared" si="9"/>
        <v>52.803886366036544</v>
      </c>
      <c r="AH23" s="159">
        <f t="shared" si="9"/>
        <v>54.20641803989592</v>
      </c>
      <c r="AI23" s="87"/>
      <c r="AJ23" s="34" t="s">
        <v>19</v>
      </c>
      <c r="AK23" s="40">
        <f>AK84+AK85</f>
        <v>14953</v>
      </c>
      <c r="AL23" s="40">
        <f aca="true" t="shared" si="30" ref="AL23:AR23">AL84+AL85</f>
        <v>14376</v>
      </c>
      <c r="AM23" s="40">
        <f t="shared" si="30"/>
        <v>13529</v>
      </c>
      <c r="AN23" s="40">
        <f t="shared" si="30"/>
        <v>12696</v>
      </c>
      <c r="AO23" s="40">
        <f t="shared" si="30"/>
        <v>11983</v>
      </c>
      <c r="AP23" s="40">
        <f t="shared" si="30"/>
        <v>11268</v>
      </c>
      <c r="AQ23" s="40">
        <f t="shared" si="30"/>
        <v>10802</v>
      </c>
      <c r="AR23" s="41">
        <f t="shared" si="30"/>
        <v>10611</v>
      </c>
      <c r="AS23" s="216">
        <v>10372</v>
      </c>
      <c r="AT23" s="219">
        <v>10174</v>
      </c>
      <c r="AU23" s="219">
        <v>9993</v>
      </c>
      <c r="AV23" s="219">
        <v>9768</v>
      </c>
      <c r="AW23" s="219">
        <v>9612</v>
      </c>
      <c r="AX23" s="361">
        <v>9469</v>
      </c>
      <c r="AY23" s="361">
        <v>9224</v>
      </c>
    </row>
    <row r="24" spans="1:51" ht="20.25" customHeight="1">
      <c r="A24" s="119"/>
      <c r="B24" s="120"/>
      <c r="C24" s="114"/>
      <c r="D24" s="114"/>
      <c r="E24" s="114"/>
      <c r="F24" s="114"/>
      <c r="G24" s="115"/>
      <c r="H24" s="115"/>
      <c r="I24" s="115"/>
      <c r="J24" s="115"/>
      <c r="K24" s="115"/>
      <c r="L24" s="115"/>
      <c r="M24" s="115"/>
      <c r="N24" s="115"/>
      <c r="O24" s="115"/>
      <c r="P24" s="115"/>
      <c r="Q24" s="115"/>
      <c r="R24" s="119"/>
      <c r="S24" s="120"/>
      <c r="T24" s="159"/>
      <c r="U24" s="159"/>
      <c r="V24" s="159"/>
      <c r="W24" s="159"/>
      <c r="X24" s="159"/>
      <c r="Y24" s="159"/>
      <c r="Z24" s="159"/>
      <c r="AA24" s="159">
        <f t="shared" si="6"/>
      </c>
      <c r="AB24" s="159">
        <f t="shared" si="7"/>
      </c>
      <c r="AC24" s="159"/>
      <c r="AD24" s="159"/>
      <c r="AE24" s="159"/>
      <c r="AF24" s="159"/>
      <c r="AG24" s="159">
        <f t="shared" si="9"/>
      </c>
      <c r="AH24" s="159">
        <f t="shared" si="9"/>
      </c>
      <c r="AI24" s="54"/>
      <c r="AJ24" s="45"/>
      <c r="AK24" s="37"/>
      <c r="AL24" s="37"/>
      <c r="AM24" s="37"/>
      <c r="AN24" s="37"/>
      <c r="AO24" s="38"/>
      <c r="AP24" s="38"/>
      <c r="AQ24" s="222"/>
      <c r="AR24" s="39"/>
      <c r="AS24" s="44"/>
      <c r="AT24" s="205"/>
      <c r="AU24" s="205"/>
      <c r="AV24" s="205"/>
      <c r="AW24" s="205"/>
      <c r="AX24" s="205"/>
      <c r="AY24" s="205"/>
    </row>
    <row r="25" spans="1:51" ht="20.25" customHeight="1">
      <c r="A25" s="403" t="s">
        <v>21</v>
      </c>
      <c r="B25" s="422"/>
      <c r="C25" s="108">
        <f>SUM(C26:C27)</f>
        <v>85</v>
      </c>
      <c r="D25" s="108">
        <f aca="true" t="shared" si="31" ref="D25:Q25">SUM(D26:D27)</f>
        <v>93</v>
      </c>
      <c r="E25" s="108">
        <f t="shared" si="31"/>
        <v>89</v>
      </c>
      <c r="F25" s="108">
        <f t="shared" si="31"/>
        <v>97</v>
      </c>
      <c r="G25" s="108">
        <f t="shared" si="31"/>
        <v>103</v>
      </c>
      <c r="H25" s="108">
        <f t="shared" si="31"/>
        <v>103</v>
      </c>
      <c r="I25" s="108">
        <f t="shared" si="31"/>
        <v>98</v>
      </c>
      <c r="J25" s="108">
        <f t="shared" si="31"/>
        <v>95</v>
      </c>
      <c r="K25" s="108">
        <f>SUM(K26:K27)</f>
        <v>90</v>
      </c>
      <c r="L25" s="108">
        <f>SUM(L26:L27)</f>
        <v>91</v>
      </c>
      <c r="M25" s="108">
        <f>SUM(M26:M27)</f>
        <v>94</v>
      </c>
      <c r="N25" s="108">
        <f>SUM(N26:N27)</f>
        <v>94</v>
      </c>
      <c r="O25" s="109">
        <f t="shared" si="31"/>
        <v>96</v>
      </c>
      <c r="P25" s="109">
        <f t="shared" si="31"/>
        <v>95</v>
      </c>
      <c r="Q25" s="109">
        <f t="shared" si="31"/>
        <v>94</v>
      </c>
      <c r="R25" s="403" t="s">
        <v>21</v>
      </c>
      <c r="S25" s="422"/>
      <c r="T25" s="159">
        <f aca="true" t="shared" si="32" ref="T25:Z27">C25/AK25*100000</f>
        <v>71.12435046732881</v>
      </c>
      <c r="U25" s="159">
        <f t="shared" si="32"/>
        <v>77.68125626461745</v>
      </c>
      <c r="V25" s="159">
        <f t="shared" si="32"/>
        <v>74.4327637972418</v>
      </c>
      <c r="W25" s="159">
        <f t="shared" si="32"/>
        <v>81.84687041193446</v>
      </c>
      <c r="X25" s="159">
        <f t="shared" si="32"/>
        <v>87.36439434421571</v>
      </c>
      <c r="Y25" s="159">
        <f t="shared" si="32"/>
        <v>89.83393804074798</v>
      </c>
      <c r="Z25" s="159">
        <f t="shared" si="32"/>
        <v>86.10313046381472</v>
      </c>
      <c r="AA25" s="159">
        <f t="shared" si="6"/>
        <v>83.54806652185002</v>
      </c>
      <c r="AB25" s="159">
        <f t="shared" si="7"/>
        <v>79.19537499010058</v>
      </c>
      <c r="AC25" s="159">
        <f aca="true" t="shared" si="33" ref="AC25:AF27">IF(AT25="","",(L25/AT25*100000))</f>
        <v>80.26036108342667</v>
      </c>
      <c r="AD25" s="159">
        <f t="shared" si="33"/>
        <v>83.41245685180091</v>
      </c>
      <c r="AE25" s="159">
        <f t="shared" si="33"/>
        <v>83.9563069942749</v>
      </c>
      <c r="AF25" s="159">
        <f t="shared" si="33"/>
        <v>86.33481721300417</v>
      </c>
      <c r="AG25" s="159">
        <f t="shared" si="9"/>
        <v>85.54859160002881</v>
      </c>
      <c r="AH25" s="159">
        <f t="shared" si="9"/>
        <v>85.35289791248604</v>
      </c>
      <c r="AI25" s="418" t="s">
        <v>21</v>
      </c>
      <c r="AJ25" s="405"/>
      <c r="AK25" s="40">
        <f aca="true" t="shared" si="34" ref="AK25:AT25">SUM(AK26:AK27)</f>
        <v>119509</v>
      </c>
      <c r="AL25" s="40">
        <f t="shared" si="34"/>
        <v>119720</v>
      </c>
      <c r="AM25" s="40">
        <f t="shared" si="34"/>
        <v>119571</v>
      </c>
      <c r="AN25" s="40">
        <f t="shared" si="34"/>
        <v>118514</v>
      </c>
      <c r="AO25" s="40">
        <f t="shared" si="34"/>
        <v>117897</v>
      </c>
      <c r="AP25" s="40">
        <f t="shared" si="34"/>
        <v>114656</v>
      </c>
      <c r="AQ25" s="40">
        <f t="shared" si="34"/>
        <v>113817</v>
      </c>
      <c r="AR25" s="41">
        <f t="shared" si="34"/>
        <v>113707</v>
      </c>
      <c r="AS25" s="40">
        <f t="shared" si="34"/>
        <v>113643</v>
      </c>
      <c r="AT25" s="41">
        <f t="shared" si="34"/>
        <v>113381</v>
      </c>
      <c r="AU25" s="41">
        <f>SUM(AU26:AU27)</f>
        <v>112693</v>
      </c>
      <c r="AV25" s="41">
        <f>SUM(AV26:AV27)</f>
        <v>111963</v>
      </c>
      <c r="AW25" s="41">
        <f>SUM(AW26:AW27)</f>
        <v>111195</v>
      </c>
      <c r="AX25" s="355">
        <f>SUM(AX26:AX27)</f>
        <v>111048</v>
      </c>
      <c r="AY25" s="355">
        <f>SUM(AY26:AY27)</f>
        <v>110131</v>
      </c>
    </row>
    <row r="26" spans="1:51" ht="20.25" customHeight="1">
      <c r="A26" s="127"/>
      <c r="B26" s="181" t="s">
        <v>22</v>
      </c>
      <c r="C26" s="108">
        <v>37</v>
      </c>
      <c r="D26" s="108">
        <v>39</v>
      </c>
      <c r="E26" s="108">
        <v>36</v>
      </c>
      <c r="F26" s="108">
        <v>37</v>
      </c>
      <c r="G26" s="109">
        <v>40</v>
      </c>
      <c r="H26" s="115">
        <v>39</v>
      </c>
      <c r="I26" s="115">
        <v>37</v>
      </c>
      <c r="J26" s="115">
        <v>37</v>
      </c>
      <c r="K26" s="115">
        <v>36</v>
      </c>
      <c r="L26" s="115">
        <v>36</v>
      </c>
      <c r="M26" s="115">
        <v>36</v>
      </c>
      <c r="N26" s="115">
        <v>37</v>
      </c>
      <c r="O26" s="115">
        <v>37</v>
      </c>
      <c r="P26" s="115">
        <v>37</v>
      </c>
      <c r="Q26" s="115">
        <v>36</v>
      </c>
      <c r="R26" s="127"/>
      <c r="S26" s="181" t="s">
        <v>22</v>
      </c>
      <c r="T26" s="159">
        <f t="shared" si="32"/>
        <v>71.93265548146276</v>
      </c>
      <c r="U26" s="159">
        <f t="shared" si="32"/>
        <v>77.87228944530969</v>
      </c>
      <c r="V26" s="159">
        <f t="shared" si="32"/>
        <v>72.91286912139992</v>
      </c>
      <c r="W26" s="159">
        <f t="shared" si="32"/>
        <v>78.23898839102579</v>
      </c>
      <c r="X26" s="159">
        <f t="shared" si="32"/>
        <v>87.70006577504934</v>
      </c>
      <c r="Y26" s="159">
        <f t="shared" si="32"/>
        <v>90.83286752375629</v>
      </c>
      <c r="Z26" s="159">
        <f t="shared" si="32"/>
        <v>87.95701992107641</v>
      </c>
      <c r="AA26" s="159">
        <f t="shared" si="6"/>
        <v>88.91879551080243</v>
      </c>
      <c r="AB26" s="159">
        <f t="shared" si="7"/>
        <v>87.3743993010048</v>
      </c>
      <c r="AC26" s="159">
        <f t="shared" si="33"/>
        <v>87.9142347798481</v>
      </c>
      <c r="AD26" s="159">
        <f t="shared" si="33"/>
        <v>88.58267716535433</v>
      </c>
      <c r="AE26" s="159">
        <f t="shared" si="33"/>
        <v>92.01691121611539</v>
      </c>
      <c r="AF26" s="159">
        <f t="shared" si="33"/>
        <v>93.0443092088719</v>
      </c>
      <c r="AG26" s="159">
        <f t="shared" si="9"/>
        <v>93.40839665749414</v>
      </c>
      <c r="AH26" s="159">
        <f t="shared" si="9"/>
        <v>91.99632014719411</v>
      </c>
      <c r="AI26" s="60"/>
      <c r="AJ26" s="34" t="s">
        <v>22</v>
      </c>
      <c r="AK26" s="40">
        <v>51437</v>
      </c>
      <c r="AL26" s="40">
        <v>50082</v>
      </c>
      <c r="AM26" s="40">
        <v>49374</v>
      </c>
      <c r="AN26" s="40">
        <v>47291</v>
      </c>
      <c r="AO26" s="41">
        <v>45610</v>
      </c>
      <c r="AP26" s="48">
        <v>42936</v>
      </c>
      <c r="AQ26" s="221">
        <v>42066</v>
      </c>
      <c r="AR26" s="219">
        <v>41611</v>
      </c>
      <c r="AS26" s="216">
        <v>41202</v>
      </c>
      <c r="AT26" s="219">
        <v>40949</v>
      </c>
      <c r="AU26" s="219">
        <v>40640</v>
      </c>
      <c r="AV26" s="219">
        <v>40210</v>
      </c>
      <c r="AW26" s="219">
        <v>39766</v>
      </c>
      <c r="AX26" s="361">
        <v>39611</v>
      </c>
      <c r="AY26" s="361">
        <v>39132</v>
      </c>
    </row>
    <row r="27" spans="1:51" ht="20.25" customHeight="1">
      <c r="A27" s="127"/>
      <c r="B27" s="181" t="s">
        <v>23</v>
      </c>
      <c r="C27" s="108">
        <v>48</v>
      </c>
      <c r="D27" s="108">
        <v>54</v>
      </c>
      <c r="E27" s="108">
        <v>53</v>
      </c>
      <c r="F27" s="108">
        <v>60</v>
      </c>
      <c r="G27" s="109">
        <v>63</v>
      </c>
      <c r="H27" s="115">
        <v>64</v>
      </c>
      <c r="I27" s="115">
        <v>61</v>
      </c>
      <c r="J27" s="115">
        <v>58</v>
      </c>
      <c r="K27" s="115">
        <v>54</v>
      </c>
      <c r="L27" s="115">
        <v>55</v>
      </c>
      <c r="M27" s="115">
        <v>58</v>
      </c>
      <c r="N27" s="115">
        <v>57</v>
      </c>
      <c r="O27" s="115">
        <v>59</v>
      </c>
      <c r="P27" s="115">
        <v>58</v>
      </c>
      <c r="Q27" s="115">
        <v>58</v>
      </c>
      <c r="R27" s="127"/>
      <c r="S27" s="181" t="s">
        <v>23</v>
      </c>
      <c r="T27" s="159">
        <f t="shared" si="32"/>
        <v>70.51357386296863</v>
      </c>
      <c r="U27" s="159">
        <f t="shared" si="32"/>
        <v>77.54386972629887</v>
      </c>
      <c r="V27" s="159">
        <f t="shared" si="32"/>
        <v>75.50180207131358</v>
      </c>
      <c r="W27" s="159">
        <f t="shared" si="32"/>
        <v>84.24244977043932</v>
      </c>
      <c r="X27" s="159">
        <f t="shared" si="32"/>
        <v>87.15260005256823</v>
      </c>
      <c r="Y27" s="159">
        <f t="shared" si="32"/>
        <v>89.23591745677636</v>
      </c>
      <c r="Z27" s="159">
        <f t="shared" si="32"/>
        <v>85.01623670750234</v>
      </c>
      <c r="AA27" s="159">
        <f t="shared" si="6"/>
        <v>80.44829116733244</v>
      </c>
      <c r="AB27" s="159">
        <f t="shared" si="7"/>
        <v>74.54342154304882</v>
      </c>
      <c r="AC27" s="159">
        <f t="shared" si="33"/>
        <v>75.93328915396509</v>
      </c>
      <c r="AD27" s="159">
        <f t="shared" si="33"/>
        <v>80.49630133374045</v>
      </c>
      <c r="AE27" s="159">
        <f t="shared" si="33"/>
        <v>79.43918721168453</v>
      </c>
      <c r="AF27" s="159">
        <f t="shared" si="33"/>
        <v>82.59950440297358</v>
      </c>
      <c r="AG27" s="159">
        <f t="shared" si="9"/>
        <v>81.19041953049539</v>
      </c>
      <c r="AH27" s="159">
        <f t="shared" si="9"/>
        <v>81.69129142663981</v>
      </c>
      <c r="AI27" s="60"/>
      <c r="AJ27" s="34" t="s">
        <v>23</v>
      </c>
      <c r="AK27" s="40">
        <v>68072</v>
      </c>
      <c r="AL27" s="40">
        <v>69638</v>
      </c>
      <c r="AM27" s="40">
        <v>70197</v>
      </c>
      <c r="AN27" s="40">
        <v>71223</v>
      </c>
      <c r="AO27" s="41">
        <v>72287</v>
      </c>
      <c r="AP27" s="48">
        <v>71720</v>
      </c>
      <c r="AQ27" s="221">
        <v>71751</v>
      </c>
      <c r="AR27" s="226">
        <v>72096</v>
      </c>
      <c r="AS27" s="216">
        <v>72441</v>
      </c>
      <c r="AT27" s="219">
        <v>72432</v>
      </c>
      <c r="AU27" s="219">
        <v>72053</v>
      </c>
      <c r="AV27" s="219">
        <v>71753</v>
      </c>
      <c r="AW27" s="219">
        <v>71429</v>
      </c>
      <c r="AX27" s="361">
        <v>71437</v>
      </c>
      <c r="AY27" s="361">
        <v>70999</v>
      </c>
    </row>
    <row r="28" spans="1:51" ht="20.25" customHeight="1">
      <c r="A28" s="119"/>
      <c r="B28" s="120"/>
      <c r="C28" s="114"/>
      <c r="D28" s="114"/>
      <c r="E28" s="114"/>
      <c r="F28" s="114"/>
      <c r="G28" s="115"/>
      <c r="H28" s="115"/>
      <c r="I28" s="115"/>
      <c r="J28" s="115"/>
      <c r="K28" s="115"/>
      <c r="L28" s="115"/>
      <c r="M28" s="115"/>
      <c r="N28" s="115"/>
      <c r="O28" s="115"/>
      <c r="P28" s="115"/>
      <c r="Q28" s="115"/>
      <c r="R28" s="119"/>
      <c r="S28" s="120"/>
      <c r="T28" s="159"/>
      <c r="U28" s="159"/>
      <c r="V28" s="159"/>
      <c r="W28" s="159"/>
      <c r="X28" s="159"/>
      <c r="Y28" s="159"/>
      <c r="Z28" s="159"/>
      <c r="AA28" s="159">
        <f t="shared" si="6"/>
      </c>
      <c r="AB28" s="159">
        <f t="shared" si="7"/>
      </c>
      <c r="AC28" s="159"/>
      <c r="AD28" s="159"/>
      <c r="AE28" s="159"/>
      <c r="AF28" s="159"/>
      <c r="AG28" s="159">
        <f t="shared" si="9"/>
      </c>
      <c r="AH28" s="159">
        <f t="shared" si="9"/>
      </c>
      <c r="AI28" s="54"/>
      <c r="AJ28" s="45"/>
      <c r="AK28" s="37"/>
      <c r="AL28" s="37"/>
      <c r="AM28" s="37"/>
      <c r="AN28" s="37"/>
      <c r="AO28" s="38"/>
      <c r="AP28" s="38"/>
      <c r="AQ28" s="222"/>
      <c r="AR28" s="39"/>
      <c r="AS28" s="44"/>
      <c r="AT28" s="205"/>
      <c r="AU28" s="205"/>
      <c r="AV28" s="205"/>
      <c r="AW28" s="205"/>
      <c r="AX28" s="205"/>
      <c r="AY28" s="205"/>
    </row>
    <row r="29" spans="1:51" ht="20.25" customHeight="1">
      <c r="A29" s="403" t="s">
        <v>24</v>
      </c>
      <c r="B29" s="422"/>
      <c r="C29" s="108">
        <f>SUM(C30:C37)</f>
        <v>313</v>
      </c>
      <c r="D29" s="108">
        <f aca="true" t="shared" si="35" ref="D29:Q29">SUM(D30:D37)</f>
        <v>337</v>
      </c>
      <c r="E29" s="108">
        <f t="shared" si="35"/>
        <v>353</v>
      </c>
      <c r="F29" s="108">
        <f t="shared" si="35"/>
        <v>366</v>
      </c>
      <c r="G29" s="108">
        <f t="shared" si="35"/>
        <v>378</v>
      </c>
      <c r="H29" s="108">
        <f>SUM(H30:H37)</f>
        <v>398</v>
      </c>
      <c r="I29" s="108">
        <f>SUM(I30:I37)</f>
        <v>414</v>
      </c>
      <c r="J29" s="108">
        <f t="shared" si="35"/>
        <v>414</v>
      </c>
      <c r="K29" s="108">
        <f>SUM(K30:K37)</f>
        <v>407</v>
      </c>
      <c r="L29" s="108">
        <f>SUM(L30:L37)</f>
        <v>409</v>
      </c>
      <c r="M29" s="108">
        <f>SUM(M30:M37)</f>
        <v>417</v>
      </c>
      <c r="N29" s="108">
        <f>SUM(N30:N37)</f>
        <v>415</v>
      </c>
      <c r="O29" s="109">
        <f t="shared" si="35"/>
        <v>416</v>
      </c>
      <c r="P29" s="109">
        <f t="shared" si="35"/>
        <v>410</v>
      </c>
      <c r="Q29" s="109">
        <f t="shared" si="35"/>
        <v>401</v>
      </c>
      <c r="R29" s="403" t="s">
        <v>24</v>
      </c>
      <c r="S29" s="422"/>
      <c r="T29" s="159">
        <f aca="true" t="shared" si="36" ref="T29:Z33">C29/AK29*100000</f>
        <v>63.526083241494504</v>
      </c>
      <c r="U29" s="159">
        <f t="shared" si="36"/>
        <v>65.45138147084985</v>
      </c>
      <c r="V29" s="159">
        <f t="shared" si="36"/>
        <v>65.69397402017344</v>
      </c>
      <c r="W29" s="159">
        <f t="shared" si="36"/>
        <v>66.05484718048675</v>
      </c>
      <c r="X29" s="159">
        <f t="shared" si="36"/>
        <v>66.90928658415702</v>
      </c>
      <c r="Y29" s="159">
        <f t="shared" si="36"/>
        <v>69.94076122962184</v>
      </c>
      <c r="Z29" s="159">
        <f t="shared" si="36"/>
        <v>72.41040960854653</v>
      </c>
      <c r="AA29" s="159">
        <f t="shared" si="6"/>
        <v>72.36585660023808</v>
      </c>
      <c r="AB29" s="159">
        <f t="shared" si="7"/>
        <v>71.47548584012672</v>
      </c>
      <c r="AC29" s="159">
        <f aca="true" t="shared" si="37" ref="AC29:AC37">IF(AT29="","",(L29/AT29*100000))</f>
        <v>71.80590985461498</v>
      </c>
      <c r="AD29" s="159">
        <f aca="true" t="shared" si="38" ref="AD29:AD37">IF(AU29="","",(M29/AU29*100000))</f>
        <v>73.27384738656612</v>
      </c>
      <c r="AE29" s="159">
        <f aca="true" t="shared" si="39" ref="AE29:AE37">IF(AV29="","",(N29/AV29*100000))</f>
        <v>73.10520984718369</v>
      </c>
      <c r="AF29" s="159">
        <f aca="true" t="shared" si="40" ref="AF29:AF37">IF(AW29="","",(O29/AW29*100000))</f>
        <v>73.436214645582</v>
      </c>
      <c r="AG29" s="159">
        <f t="shared" si="9"/>
        <v>72.72146790943518</v>
      </c>
      <c r="AH29" s="159">
        <f t="shared" si="9"/>
        <v>71.40911009290308</v>
      </c>
      <c r="AI29" s="418" t="s">
        <v>24</v>
      </c>
      <c r="AJ29" s="405"/>
      <c r="AK29" s="40">
        <f>SUM(AK30:AK37)</f>
        <v>492711</v>
      </c>
      <c r="AL29" s="40">
        <f aca="true" t="shared" si="41" ref="AL29:AT29">SUM(AL30:AL37)</f>
        <v>514886</v>
      </c>
      <c r="AM29" s="40">
        <f t="shared" si="41"/>
        <v>537340</v>
      </c>
      <c r="AN29" s="40">
        <f t="shared" si="41"/>
        <v>554085</v>
      </c>
      <c r="AO29" s="40">
        <f t="shared" si="41"/>
        <v>564944</v>
      </c>
      <c r="AP29" s="40">
        <f t="shared" si="41"/>
        <v>569053</v>
      </c>
      <c r="AQ29" s="40">
        <f t="shared" si="41"/>
        <v>571741</v>
      </c>
      <c r="AR29" s="41">
        <f>SUM(AR30:AR37)</f>
        <v>572093</v>
      </c>
      <c r="AS29" s="40">
        <f t="shared" si="41"/>
        <v>569426</v>
      </c>
      <c r="AT29" s="41">
        <f t="shared" si="41"/>
        <v>569591</v>
      </c>
      <c r="AU29" s="41">
        <f>SUM(AU30:AU37)</f>
        <v>569098</v>
      </c>
      <c r="AV29" s="41">
        <f>SUM(AV30:AV37)</f>
        <v>567675</v>
      </c>
      <c r="AW29" s="41">
        <f>SUM(AW30:AW37)</f>
        <v>566478</v>
      </c>
      <c r="AX29" s="355">
        <f>SUM(AX30:AX37)</f>
        <v>563795</v>
      </c>
      <c r="AY29" s="355">
        <f>SUM(AY30:AY37)</f>
        <v>561553</v>
      </c>
    </row>
    <row r="30" spans="1:51" ht="20.25" customHeight="1">
      <c r="A30" s="127"/>
      <c r="B30" s="181" t="s">
        <v>25</v>
      </c>
      <c r="C30" s="108">
        <f>C86+C87</f>
        <v>155</v>
      </c>
      <c r="D30" s="108">
        <f aca="true" t="shared" si="42" ref="D30:J30">D86+D87</f>
        <v>160</v>
      </c>
      <c r="E30" s="108">
        <f t="shared" si="42"/>
        <v>170</v>
      </c>
      <c r="F30" s="108">
        <f t="shared" si="42"/>
        <v>168</v>
      </c>
      <c r="G30" s="108">
        <f t="shared" si="42"/>
        <v>164</v>
      </c>
      <c r="H30" s="108">
        <f t="shared" si="42"/>
        <v>169</v>
      </c>
      <c r="I30" s="108">
        <f t="shared" si="42"/>
        <v>171</v>
      </c>
      <c r="J30" s="108">
        <f t="shared" si="42"/>
        <v>165</v>
      </c>
      <c r="K30" s="108">
        <v>156</v>
      </c>
      <c r="L30" s="108">
        <v>155</v>
      </c>
      <c r="M30" s="108">
        <v>157</v>
      </c>
      <c r="N30" s="108">
        <v>160</v>
      </c>
      <c r="O30" s="109">
        <v>163</v>
      </c>
      <c r="P30" s="109">
        <v>160</v>
      </c>
      <c r="Q30" s="109">
        <v>162</v>
      </c>
      <c r="R30" s="127"/>
      <c r="S30" s="181" t="s">
        <v>25</v>
      </c>
      <c r="T30" s="159">
        <f t="shared" si="36"/>
        <v>75.81760729414296</v>
      </c>
      <c r="U30" s="159">
        <f t="shared" si="36"/>
        <v>76.66213082392626</v>
      </c>
      <c r="V30" s="159">
        <f t="shared" si="36"/>
        <v>78.93759286775632</v>
      </c>
      <c r="W30" s="159">
        <f t="shared" si="36"/>
        <v>77.70115580469259</v>
      </c>
      <c r="X30" s="159">
        <f t="shared" si="36"/>
        <v>75.76107543770499</v>
      </c>
      <c r="Y30" s="159">
        <f t="shared" si="36"/>
        <v>79.88315316294745</v>
      </c>
      <c r="Z30" s="159">
        <f t="shared" si="36"/>
        <v>81.21277747698971</v>
      </c>
      <c r="AA30" s="159">
        <f t="shared" si="6"/>
        <v>78.4145993726832</v>
      </c>
      <c r="AB30" s="159">
        <f t="shared" si="7"/>
        <v>74.99819715872214</v>
      </c>
      <c r="AC30" s="159">
        <f t="shared" si="37"/>
        <v>74.6678485061613</v>
      </c>
      <c r="AD30" s="159">
        <f t="shared" si="38"/>
        <v>75.85896996081425</v>
      </c>
      <c r="AE30" s="159">
        <f t="shared" si="39"/>
        <v>77.69290906530574</v>
      </c>
      <c r="AF30" s="159">
        <f t="shared" si="40"/>
        <v>79.44476395644672</v>
      </c>
      <c r="AG30" s="159">
        <f t="shared" si="9"/>
        <v>79.08889591901297</v>
      </c>
      <c r="AH30" s="159">
        <f t="shared" si="9"/>
        <v>80.70823971343593</v>
      </c>
      <c r="AI30" s="60"/>
      <c r="AJ30" s="34" t="s">
        <v>25</v>
      </c>
      <c r="AK30" s="40">
        <f>AK86+AK87</f>
        <v>204438</v>
      </c>
      <c r="AL30" s="40">
        <f aca="true" t="shared" si="43" ref="AL30:AR30">AL86+AL87</f>
        <v>208708</v>
      </c>
      <c r="AM30" s="40">
        <f t="shared" si="43"/>
        <v>215360</v>
      </c>
      <c r="AN30" s="40">
        <f t="shared" si="43"/>
        <v>216213</v>
      </c>
      <c r="AO30" s="40">
        <f t="shared" si="43"/>
        <v>216470</v>
      </c>
      <c r="AP30" s="40">
        <f t="shared" si="43"/>
        <v>211559</v>
      </c>
      <c r="AQ30" s="40">
        <f t="shared" si="43"/>
        <v>210558</v>
      </c>
      <c r="AR30" s="41">
        <f t="shared" si="43"/>
        <v>210420</v>
      </c>
      <c r="AS30" s="216">
        <v>208005</v>
      </c>
      <c r="AT30" s="219">
        <v>207586</v>
      </c>
      <c r="AU30" s="219">
        <v>206963</v>
      </c>
      <c r="AV30" s="219">
        <v>205939</v>
      </c>
      <c r="AW30" s="219">
        <v>205174</v>
      </c>
      <c r="AX30" s="361">
        <v>202304</v>
      </c>
      <c r="AY30" s="361">
        <v>200723</v>
      </c>
    </row>
    <row r="31" spans="1:51" ht="20.25" customHeight="1">
      <c r="A31" s="127"/>
      <c r="B31" s="181" t="s">
        <v>26</v>
      </c>
      <c r="C31" s="108">
        <v>71</v>
      </c>
      <c r="D31" s="108">
        <v>82</v>
      </c>
      <c r="E31" s="108">
        <v>83</v>
      </c>
      <c r="F31" s="108">
        <v>87</v>
      </c>
      <c r="G31" s="109">
        <v>89</v>
      </c>
      <c r="H31" s="115">
        <v>92</v>
      </c>
      <c r="I31" s="115">
        <v>94</v>
      </c>
      <c r="J31" s="115">
        <v>96</v>
      </c>
      <c r="K31" s="115">
        <v>98</v>
      </c>
      <c r="L31" s="115">
        <v>95</v>
      </c>
      <c r="M31" s="115">
        <v>95</v>
      </c>
      <c r="N31" s="115">
        <v>95</v>
      </c>
      <c r="O31" s="115">
        <v>93</v>
      </c>
      <c r="P31" s="115">
        <v>91</v>
      </c>
      <c r="Q31" s="115">
        <v>86</v>
      </c>
      <c r="R31" s="127"/>
      <c r="S31" s="181" t="s">
        <v>26</v>
      </c>
      <c r="T31" s="159">
        <f t="shared" si="36"/>
        <v>79.55360344209394</v>
      </c>
      <c r="U31" s="159">
        <f t="shared" si="36"/>
        <v>86.66976704857736</v>
      </c>
      <c r="V31" s="159">
        <f t="shared" si="36"/>
        <v>83.33333333333334</v>
      </c>
      <c r="W31" s="159">
        <f t="shared" si="36"/>
        <v>82.52860042876928</v>
      </c>
      <c r="X31" s="159">
        <f t="shared" si="36"/>
        <v>82.49142645286867</v>
      </c>
      <c r="Y31" s="159">
        <f t="shared" si="36"/>
        <v>83.24360517196138</v>
      </c>
      <c r="Z31" s="159">
        <f t="shared" si="36"/>
        <v>84.11783656083331</v>
      </c>
      <c r="AA31" s="159">
        <f t="shared" si="6"/>
        <v>85.6783314144957</v>
      </c>
      <c r="AB31" s="159">
        <f t="shared" si="7"/>
        <v>87.31212302099945</v>
      </c>
      <c r="AC31" s="159">
        <f t="shared" si="37"/>
        <v>84.68457225376847</v>
      </c>
      <c r="AD31" s="159">
        <f t="shared" si="38"/>
        <v>84.63402465968213</v>
      </c>
      <c r="AE31" s="159">
        <f t="shared" si="39"/>
        <v>84.6430735236466</v>
      </c>
      <c r="AF31" s="159">
        <f t="shared" si="40"/>
        <v>83.27587596371679</v>
      </c>
      <c r="AG31" s="159">
        <f t="shared" si="9"/>
        <v>81.36769255530321</v>
      </c>
      <c r="AH31" s="159">
        <f t="shared" si="9"/>
        <v>76.98573973448872</v>
      </c>
      <c r="AI31" s="60"/>
      <c r="AJ31" s="34" t="s">
        <v>26</v>
      </c>
      <c r="AK31" s="40">
        <v>89248</v>
      </c>
      <c r="AL31" s="40">
        <v>94612</v>
      </c>
      <c r="AM31" s="40">
        <v>99600</v>
      </c>
      <c r="AN31" s="40">
        <v>105418</v>
      </c>
      <c r="AO31" s="41">
        <v>107890</v>
      </c>
      <c r="AP31" s="48">
        <v>110519</v>
      </c>
      <c r="AQ31" s="221">
        <v>111748</v>
      </c>
      <c r="AR31" s="219">
        <v>112047</v>
      </c>
      <c r="AS31" s="216">
        <v>112241</v>
      </c>
      <c r="AT31" s="219">
        <v>112181</v>
      </c>
      <c r="AU31" s="219">
        <v>112248</v>
      </c>
      <c r="AV31" s="219">
        <v>112236</v>
      </c>
      <c r="AW31" s="219">
        <v>111677</v>
      </c>
      <c r="AX31" s="361">
        <v>111838</v>
      </c>
      <c r="AY31" s="361">
        <v>111709</v>
      </c>
    </row>
    <row r="32" spans="1:51" ht="20.25" customHeight="1">
      <c r="A32" s="127"/>
      <c r="B32" s="181" t="s">
        <v>27</v>
      </c>
      <c r="C32" s="108">
        <v>17</v>
      </c>
      <c r="D32" s="108">
        <v>19</v>
      </c>
      <c r="E32" s="108">
        <v>22</v>
      </c>
      <c r="F32" s="108">
        <v>25</v>
      </c>
      <c r="G32" s="109">
        <v>27</v>
      </c>
      <c r="H32" s="115">
        <v>30</v>
      </c>
      <c r="I32" s="115">
        <v>32</v>
      </c>
      <c r="J32" s="115">
        <v>31</v>
      </c>
      <c r="K32" s="115">
        <v>31</v>
      </c>
      <c r="L32" s="115">
        <v>34</v>
      </c>
      <c r="M32" s="115">
        <v>36</v>
      </c>
      <c r="N32" s="115">
        <v>35</v>
      </c>
      <c r="O32" s="115">
        <v>36</v>
      </c>
      <c r="P32" s="115">
        <v>38</v>
      </c>
      <c r="Q32" s="115">
        <v>38</v>
      </c>
      <c r="R32" s="127"/>
      <c r="S32" s="181" t="s">
        <v>27</v>
      </c>
      <c r="T32" s="159">
        <f t="shared" si="36"/>
        <v>45.006883405697344</v>
      </c>
      <c r="U32" s="159">
        <f t="shared" si="36"/>
        <v>46.31322364411944</v>
      </c>
      <c r="V32" s="159">
        <f t="shared" si="36"/>
        <v>48.7275465680303</v>
      </c>
      <c r="W32" s="159">
        <f t="shared" si="36"/>
        <v>50.979832378311144</v>
      </c>
      <c r="X32" s="159">
        <f t="shared" si="36"/>
        <v>54.29427497033924</v>
      </c>
      <c r="Y32" s="159">
        <f t="shared" si="36"/>
        <v>56.94544626248055</v>
      </c>
      <c r="Z32" s="159">
        <f t="shared" si="36"/>
        <v>60.47891742737805</v>
      </c>
      <c r="AA32" s="159">
        <f t="shared" si="6"/>
        <v>58.59559587940649</v>
      </c>
      <c r="AB32" s="159">
        <f t="shared" si="7"/>
        <v>58.422223059816815</v>
      </c>
      <c r="AC32" s="159">
        <f t="shared" si="37"/>
        <v>63.635853188343404</v>
      </c>
      <c r="AD32" s="159">
        <f t="shared" si="38"/>
        <v>67.10158434296365</v>
      </c>
      <c r="AE32" s="159">
        <f t="shared" si="39"/>
        <v>65.1720542231491</v>
      </c>
      <c r="AF32" s="159">
        <f t="shared" si="40"/>
        <v>66.84988486964272</v>
      </c>
      <c r="AG32" s="159">
        <f t="shared" si="9"/>
        <v>69.66597000696659</v>
      </c>
      <c r="AH32" s="159">
        <f t="shared" si="9"/>
        <v>69.94551612428214</v>
      </c>
      <c r="AI32" s="60"/>
      <c r="AJ32" s="34" t="s">
        <v>27</v>
      </c>
      <c r="AK32" s="40">
        <v>37772</v>
      </c>
      <c r="AL32" s="40">
        <v>41025</v>
      </c>
      <c r="AM32" s="40">
        <v>45149</v>
      </c>
      <c r="AN32" s="40">
        <v>49039</v>
      </c>
      <c r="AO32" s="41">
        <v>49729</v>
      </c>
      <c r="AP32" s="42">
        <v>52682</v>
      </c>
      <c r="AQ32" s="221">
        <v>52911</v>
      </c>
      <c r="AR32" s="219">
        <v>52905</v>
      </c>
      <c r="AS32" s="216">
        <v>53062</v>
      </c>
      <c r="AT32" s="219">
        <v>53429</v>
      </c>
      <c r="AU32" s="219">
        <v>53650</v>
      </c>
      <c r="AV32" s="219">
        <v>53704</v>
      </c>
      <c r="AW32" s="219">
        <v>53852</v>
      </c>
      <c r="AX32" s="361">
        <v>54546</v>
      </c>
      <c r="AY32" s="361">
        <v>54328</v>
      </c>
    </row>
    <row r="33" spans="1:51" ht="20.25" customHeight="1">
      <c r="A33" s="127"/>
      <c r="B33" s="181" t="s">
        <v>107</v>
      </c>
      <c r="C33" s="108">
        <f>SUM(C88:C91)</f>
        <v>21</v>
      </c>
      <c r="D33" s="108">
        <f aca="true" t="shared" si="44" ref="D33:I33">SUM(D88:D91)</f>
        <v>23</v>
      </c>
      <c r="E33" s="108">
        <f t="shared" si="44"/>
        <v>24</v>
      </c>
      <c r="F33" s="108">
        <f t="shared" si="44"/>
        <v>23</v>
      </c>
      <c r="G33" s="108">
        <f t="shared" si="44"/>
        <v>26</v>
      </c>
      <c r="H33" s="108">
        <f t="shared" si="44"/>
        <v>25</v>
      </c>
      <c r="I33" s="108">
        <f t="shared" si="44"/>
        <v>25</v>
      </c>
      <c r="J33" s="115">
        <v>26</v>
      </c>
      <c r="K33" s="115">
        <v>24</v>
      </c>
      <c r="L33" s="115">
        <v>23</v>
      </c>
      <c r="M33" s="115">
        <v>24</v>
      </c>
      <c r="N33" s="115">
        <v>24</v>
      </c>
      <c r="O33" s="115">
        <v>24</v>
      </c>
      <c r="P33" s="115">
        <v>24</v>
      </c>
      <c r="Q33" s="115">
        <v>20</v>
      </c>
      <c r="R33" s="127"/>
      <c r="S33" s="181" t="s">
        <v>107</v>
      </c>
      <c r="T33" s="159">
        <f t="shared" si="36"/>
        <v>51.77387145287345</v>
      </c>
      <c r="U33" s="159">
        <f t="shared" si="36"/>
        <v>57.6224477013654</v>
      </c>
      <c r="V33" s="159">
        <f t="shared" si="36"/>
        <v>60.34851266061506</v>
      </c>
      <c r="W33" s="159">
        <f t="shared" si="36"/>
        <v>58.975871176184</v>
      </c>
      <c r="X33" s="159">
        <f t="shared" si="36"/>
        <v>65.94632983310507</v>
      </c>
      <c r="Y33" s="159">
        <f t="shared" si="36"/>
        <v>64.7987351286903</v>
      </c>
      <c r="Z33" s="159">
        <f t="shared" si="36"/>
        <v>66.19360305020123</v>
      </c>
      <c r="AA33" s="159">
        <f t="shared" si="6"/>
        <v>69.27421933283598</v>
      </c>
      <c r="AB33" s="159">
        <f t="shared" si="7"/>
        <v>65.52543205831763</v>
      </c>
      <c r="AC33" s="159">
        <f t="shared" si="37"/>
        <v>63.32424768040527</v>
      </c>
      <c r="AD33" s="159">
        <f t="shared" si="38"/>
        <v>66.67037057614313</v>
      </c>
      <c r="AE33" s="159">
        <f t="shared" si="39"/>
        <v>67.56376330161591</v>
      </c>
      <c r="AF33" s="159">
        <f t="shared" si="40"/>
        <v>68.34686031610423</v>
      </c>
      <c r="AG33" s="159">
        <f aca="true" t="shared" si="45" ref="AG33:AG44">IF(AX33="","",(P33/AX33*100000))</f>
        <v>70.17133500964856</v>
      </c>
      <c r="AH33" s="159">
        <f aca="true" t="shared" si="46" ref="AH33:AH44">IF(AY33="","",(Q33/AY33*100000))</f>
        <v>59.56635692161067</v>
      </c>
      <c r="AI33" s="60"/>
      <c r="AJ33" s="34" t="s">
        <v>107</v>
      </c>
      <c r="AK33" s="40">
        <f>SUM(AK88:AK91)</f>
        <v>40561</v>
      </c>
      <c r="AL33" s="40">
        <f aca="true" t="shared" si="47" ref="AL33:AQ33">SUM(AL88:AL91)</f>
        <v>39915</v>
      </c>
      <c r="AM33" s="40">
        <f t="shared" si="47"/>
        <v>39769</v>
      </c>
      <c r="AN33" s="40">
        <f t="shared" si="47"/>
        <v>38999</v>
      </c>
      <c r="AO33" s="40">
        <f t="shared" si="47"/>
        <v>39426</v>
      </c>
      <c r="AP33" s="40">
        <f t="shared" si="47"/>
        <v>38581</v>
      </c>
      <c r="AQ33" s="40">
        <f t="shared" si="47"/>
        <v>37768</v>
      </c>
      <c r="AR33" s="219">
        <v>37532</v>
      </c>
      <c r="AS33" s="216">
        <v>36627</v>
      </c>
      <c r="AT33" s="219">
        <v>36321</v>
      </c>
      <c r="AU33" s="219">
        <v>35998</v>
      </c>
      <c r="AV33" s="219">
        <v>35522</v>
      </c>
      <c r="AW33" s="219">
        <v>35115</v>
      </c>
      <c r="AX33" s="361">
        <v>34202</v>
      </c>
      <c r="AY33" s="361">
        <v>33576</v>
      </c>
    </row>
    <row r="34" spans="1:51" ht="20.25" customHeight="1">
      <c r="A34" s="127"/>
      <c r="B34" s="181" t="s">
        <v>128</v>
      </c>
      <c r="C34" s="108">
        <f>C92+C93+C94</f>
        <v>18</v>
      </c>
      <c r="D34" s="108">
        <f aca="true" t="shared" si="48" ref="D34:J34">D92+D93+D94</f>
        <v>20</v>
      </c>
      <c r="E34" s="108">
        <f t="shared" si="48"/>
        <v>20</v>
      </c>
      <c r="F34" s="108">
        <f t="shared" si="48"/>
        <v>23</v>
      </c>
      <c r="G34" s="108">
        <f t="shared" si="48"/>
        <v>25</v>
      </c>
      <c r="H34" s="108">
        <f t="shared" si="48"/>
        <v>23</v>
      </c>
      <c r="I34" s="108">
        <f t="shared" si="48"/>
        <v>30</v>
      </c>
      <c r="J34" s="108">
        <f t="shared" si="48"/>
        <v>31</v>
      </c>
      <c r="K34" s="115">
        <v>29</v>
      </c>
      <c r="L34" s="115">
        <v>30</v>
      </c>
      <c r="M34" s="115">
        <v>31</v>
      </c>
      <c r="N34" s="115">
        <v>29</v>
      </c>
      <c r="O34" s="115">
        <v>29</v>
      </c>
      <c r="P34" s="115">
        <v>29</v>
      </c>
      <c r="Q34" s="115">
        <v>28</v>
      </c>
      <c r="R34" s="127"/>
      <c r="S34" s="181" t="s">
        <v>128</v>
      </c>
      <c r="T34" s="159"/>
      <c r="U34" s="159"/>
      <c r="V34" s="159"/>
      <c r="W34" s="159"/>
      <c r="X34" s="159"/>
      <c r="Y34" s="159"/>
      <c r="Z34" s="159"/>
      <c r="AA34" s="159">
        <f t="shared" si="6"/>
        <v>61.904666813107816</v>
      </c>
      <c r="AB34" s="159">
        <f t="shared" si="7"/>
        <v>57.98724280658256</v>
      </c>
      <c r="AC34" s="159">
        <f t="shared" si="37"/>
        <v>60.05284650492434</v>
      </c>
      <c r="AD34" s="159">
        <f t="shared" si="38"/>
        <v>62.28151243621167</v>
      </c>
      <c r="AE34" s="159">
        <f t="shared" si="39"/>
        <v>58.57875813032764</v>
      </c>
      <c r="AF34" s="159">
        <f t="shared" si="40"/>
        <v>58.727040764666576</v>
      </c>
      <c r="AG34" s="159">
        <f t="shared" si="45"/>
        <v>58.86054111104345</v>
      </c>
      <c r="AH34" s="159">
        <f t="shared" si="46"/>
        <v>57.13469504356521</v>
      </c>
      <c r="AI34" s="60"/>
      <c r="AJ34" s="182" t="s">
        <v>128</v>
      </c>
      <c r="AK34" s="40">
        <f>SUM(AK92:AK94)</f>
        <v>41165</v>
      </c>
      <c r="AL34" s="40">
        <f aca="true" t="shared" si="49" ref="AL34:AQ34">SUM(AL92:AL94)</f>
        <v>44046</v>
      </c>
      <c r="AM34" s="40">
        <f t="shared" si="49"/>
        <v>46413</v>
      </c>
      <c r="AN34" s="40">
        <f t="shared" si="49"/>
        <v>48369</v>
      </c>
      <c r="AO34" s="40">
        <f t="shared" si="49"/>
        <v>50328</v>
      </c>
      <c r="AP34" s="40">
        <f t="shared" si="49"/>
        <v>50062</v>
      </c>
      <c r="AQ34" s="40">
        <f t="shared" si="49"/>
        <v>50070</v>
      </c>
      <c r="AR34" s="41">
        <f>SUM(AR92:AR94)</f>
        <v>50077</v>
      </c>
      <c r="AS34" s="216">
        <v>50011</v>
      </c>
      <c r="AT34" s="219">
        <v>49956</v>
      </c>
      <c r="AU34" s="219">
        <v>49774</v>
      </c>
      <c r="AV34" s="219">
        <v>49506</v>
      </c>
      <c r="AW34" s="219">
        <v>49381</v>
      </c>
      <c r="AX34" s="361">
        <v>49269</v>
      </c>
      <c r="AY34" s="361">
        <v>49007</v>
      </c>
    </row>
    <row r="35" spans="1:51" ht="20.25" customHeight="1">
      <c r="A35" s="127"/>
      <c r="B35" s="181" t="s">
        <v>30</v>
      </c>
      <c r="C35" s="108">
        <v>5</v>
      </c>
      <c r="D35" s="108">
        <v>8</v>
      </c>
      <c r="E35" s="108">
        <v>11</v>
      </c>
      <c r="F35" s="108">
        <v>15</v>
      </c>
      <c r="G35" s="109">
        <v>19</v>
      </c>
      <c r="H35" s="115">
        <v>23</v>
      </c>
      <c r="I35" s="115">
        <v>22</v>
      </c>
      <c r="J35" s="115">
        <v>22</v>
      </c>
      <c r="K35" s="115">
        <v>22</v>
      </c>
      <c r="L35" s="115">
        <v>23</v>
      </c>
      <c r="M35" s="115">
        <v>23</v>
      </c>
      <c r="N35" s="115">
        <v>23</v>
      </c>
      <c r="O35" s="115">
        <v>23</v>
      </c>
      <c r="P35" s="115">
        <v>22</v>
      </c>
      <c r="Q35" s="115">
        <v>23</v>
      </c>
      <c r="R35" s="127"/>
      <c r="S35" s="181" t="s">
        <v>30</v>
      </c>
      <c r="T35" s="159">
        <f aca="true" t="shared" si="50" ref="T35:Z37">C35/AK35*100000</f>
        <v>21.63003979927323</v>
      </c>
      <c r="U35" s="159">
        <f t="shared" si="50"/>
        <v>27.827054854081883</v>
      </c>
      <c r="V35" s="159">
        <f t="shared" si="50"/>
        <v>34.45899379738112</v>
      </c>
      <c r="W35" s="159">
        <f t="shared" si="50"/>
        <v>42.62453468216305</v>
      </c>
      <c r="X35" s="159">
        <f t="shared" si="50"/>
        <v>50.836120401337794</v>
      </c>
      <c r="Y35" s="159">
        <f t="shared" si="50"/>
        <v>59.568516743933074</v>
      </c>
      <c r="Z35" s="159">
        <f t="shared" si="50"/>
        <v>56.392904747257255</v>
      </c>
      <c r="AA35" s="159">
        <f t="shared" si="6"/>
        <v>56.36978579481398</v>
      </c>
      <c r="AB35" s="159">
        <f t="shared" si="7"/>
        <v>56.6966471664562</v>
      </c>
      <c r="AC35" s="159">
        <f t="shared" si="37"/>
        <v>59.19748796746712</v>
      </c>
      <c r="AD35" s="159">
        <f t="shared" si="38"/>
        <v>59.25391591096455</v>
      </c>
      <c r="AE35" s="159">
        <f t="shared" si="39"/>
        <v>59.256969134848255</v>
      </c>
      <c r="AF35" s="159">
        <f t="shared" si="40"/>
        <v>59.30739279544106</v>
      </c>
      <c r="AG35" s="159">
        <f t="shared" si="45"/>
        <v>57.03767078893469</v>
      </c>
      <c r="AH35" s="159">
        <f t="shared" si="46"/>
        <v>59.75267588070248</v>
      </c>
      <c r="AI35" s="60"/>
      <c r="AJ35" s="34" t="s">
        <v>30</v>
      </c>
      <c r="AK35" s="40">
        <v>23116</v>
      </c>
      <c r="AL35" s="40">
        <v>28749</v>
      </c>
      <c r="AM35" s="40">
        <v>31922</v>
      </c>
      <c r="AN35" s="40">
        <v>35191</v>
      </c>
      <c r="AO35" s="41">
        <v>37375</v>
      </c>
      <c r="AP35" s="48">
        <v>38611</v>
      </c>
      <c r="AQ35" s="221">
        <v>39012</v>
      </c>
      <c r="AR35" s="219">
        <v>39028</v>
      </c>
      <c r="AS35" s="216">
        <v>38803</v>
      </c>
      <c r="AT35" s="219">
        <v>38853</v>
      </c>
      <c r="AU35" s="219">
        <v>38816</v>
      </c>
      <c r="AV35" s="219">
        <v>38814</v>
      </c>
      <c r="AW35" s="219">
        <v>38781</v>
      </c>
      <c r="AX35" s="361">
        <v>38571</v>
      </c>
      <c r="AY35" s="361">
        <v>38492</v>
      </c>
    </row>
    <row r="36" spans="1:51" ht="20.25" customHeight="1">
      <c r="A36" s="127"/>
      <c r="B36" s="181" t="s">
        <v>33</v>
      </c>
      <c r="C36" s="108">
        <v>12</v>
      </c>
      <c r="D36" s="108">
        <v>12</v>
      </c>
      <c r="E36" s="108">
        <v>10</v>
      </c>
      <c r="F36" s="108">
        <v>11</v>
      </c>
      <c r="G36" s="109">
        <v>13</v>
      </c>
      <c r="H36" s="115">
        <v>18</v>
      </c>
      <c r="I36" s="115">
        <v>21</v>
      </c>
      <c r="J36" s="115">
        <v>22</v>
      </c>
      <c r="K36" s="115">
        <v>23</v>
      </c>
      <c r="L36" s="115">
        <v>25</v>
      </c>
      <c r="M36" s="115">
        <v>26</v>
      </c>
      <c r="N36" s="115">
        <v>25</v>
      </c>
      <c r="O36" s="115">
        <v>25</v>
      </c>
      <c r="P36" s="115">
        <v>23</v>
      </c>
      <c r="Q36" s="115">
        <v>20</v>
      </c>
      <c r="R36" s="127"/>
      <c r="S36" s="181" t="s">
        <v>33</v>
      </c>
      <c r="T36" s="159">
        <f t="shared" si="50"/>
        <v>46.70532829953684</v>
      </c>
      <c r="U36" s="159">
        <f t="shared" si="50"/>
        <v>45.44077552256892</v>
      </c>
      <c r="V36" s="159">
        <f t="shared" si="50"/>
        <v>37.30925642651942</v>
      </c>
      <c r="W36" s="159">
        <f t="shared" si="50"/>
        <v>39.63249864889209</v>
      </c>
      <c r="X36" s="159">
        <f t="shared" si="50"/>
        <v>44.04092418185514</v>
      </c>
      <c r="Y36" s="159">
        <f t="shared" si="50"/>
        <v>58.309037900874635</v>
      </c>
      <c r="Z36" s="159">
        <f t="shared" si="50"/>
        <v>66.2272540918982</v>
      </c>
      <c r="AA36" s="159">
        <f t="shared" si="6"/>
        <v>69.02393875694162</v>
      </c>
      <c r="AB36" s="159">
        <f t="shared" si="7"/>
        <v>71.96270454616564</v>
      </c>
      <c r="AC36" s="159">
        <f t="shared" si="37"/>
        <v>78.06157497033661</v>
      </c>
      <c r="AD36" s="159">
        <f t="shared" si="38"/>
        <v>81.27539856205064</v>
      </c>
      <c r="AE36" s="159">
        <f t="shared" si="39"/>
        <v>77.78711223124553</v>
      </c>
      <c r="AF36" s="159">
        <f t="shared" si="40"/>
        <v>77.6156473144986</v>
      </c>
      <c r="AG36" s="159">
        <f t="shared" si="45"/>
        <v>71.20302148473779</v>
      </c>
      <c r="AH36" s="159">
        <f t="shared" si="46"/>
        <v>61.78369528281486</v>
      </c>
      <c r="AI36" s="60"/>
      <c r="AJ36" s="34" t="s">
        <v>33</v>
      </c>
      <c r="AK36" s="40">
        <v>25693</v>
      </c>
      <c r="AL36" s="40">
        <v>26408</v>
      </c>
      <c r="AM36" s="40">
        <v>26803</v>
      </c>
      <c r="AN36" s="40">
        <v>27755</v>
      </c>
      <c r="AO36" s="41">
        <v>29518</v>
      </c>
      <c r="AP36" s="48">
        <v>30870</v>
      </c>
      <c r="AQ36" s="221">
        <v>31709</v>
      </c>
      <c r="AR36" s="219">
        <v>31873</v>
      </c>
      <c r="AS36" s="216">
        <v>31961</v>
      </c>
      <c r="AT36" s="219">
        <v>32026</v>
      </c>
      <c r="AU36" s="219">
        <v>31990</v>
      </c>
      <c r="AV36" s="219">
        <v>32139</v>
      </c>
      <c r="AW36" s="219">
        <v>32210</v>
      </c>
      <c r="AX36" s="361">
        <v>32302</v>
      </c>
      <c r="AY36" s="361">
        <v>32371</v>
      </c>
    </row>
    <row r="37" spans="1:51" ht="20.25" customHeight="1">
      <c r="A37" s="127"/>
      <c r="B37" s="181" t="s">
        <v>34</v>
      </c>
      <c r="C37" s="108">
        <v>14</v>
      </c>
      <c r="D37" s="108">
        <v>13</v>
      </c>
      <c r="E37" s="108">
        <v>13</v>
      </c>
      <c r="F37" s="108">
        <v>14</v>
      </c>
      <c r="G37" s="109">
        <v>15</v>
      </c>
      <c r="H37" s="115">
        <v>18</v>
      </c>
      <c r="I37" s="115">
        <v>19</v>
      </c>
      <c r="J37" s="115">
        <v>21</v>
      </c>
      <c r="K37" s="115">
        <v>24</v>
      </c>
      <c r="L37" s="115">
        <v>24</v>
      </c>
      <c r="M37" s="115">
        <v>25</v>
      </c>
      <c r="N37" s="115">
        <v>24</v>
      </c>
      <c r="O37" s="115">
        <v>23</v>
      </c>
      <c r="P37" s="115">
        <v>23</v>
      </c>
      <c r="Q37" s="115">
        <v>24</v>
      </c>
      <c r="R37" s="127"/>
      <c r="S37" s="181" t="s">
        <v>34</v>
      </c>
      <c r="T37" s="159">
        <f t="shared" si="50"/>
        <v>45.5758838466046</v>
      </c>
      <c r="U37" s="159">
        <f t="shared" si="50"/>
        <v>41.37097030837285</v>
      </c>
      <c r="V37" s="159">
        <f t="shared" si="50"/>
        <v>40.21779482737285</v>
      </c>
      <c r="W37" s="159">
        <f t="shared" si="50"/>
        <v>42.29479471919277</v>
      </c>
      <c r="X37" s="159">
        <f t="shared" si="50"/>
        <v>43.84939195509822</v>
      </c>
      <c r="Y37" s="159">
        <f t="shared" si="50"/>
        <v>49.76637451961624</v>
      </c>
      <c r="Z37" s="159">
        <f t="shared" si="50"/>
        <v>50.04609508758067</v>
      </c>
      <c r="AA37" s="159">
        <f t="shared" si="6"/>
        <v>54.95799638847453</v>
      </c>
      <c r="AB37" s="159">
        <f t="shared" si="7"/>
        <v>61.98987498708544</v>
      </c>
      <c r="AC37" s="159">
        <f t="shared" si="37"/>
        <v>61.16363821707995</v>
      </c>
      <c r="AD37" s="159">
        <f t="shared" si="38"/>
        <v>63.037393781991476</v>
      </c>
      <c r="AE37" s="159">
        <f t="shared" si="39"/>
        <v>60.27878940097953</v>
      </c>
      <c r="AF37" s="159">
        <f t="shared" si="40"/>
        <v>57.08895949166005</v>
      </c>
      <c r="AG37" s="159">
        <f t="shared" si="45"/>
        <v>56.42371758702745</v>
      </c>
      <c r="AH37" s="159">
        <f t="shared" si="46"/>
        <v>58.04532372360752</v>
      </c>
      <c r="AI37" s="60"/>
      <c r="AJ37" s="34" t="s">
        <v>34</v>
      </c>
      <c r="AK37" s="40">
        <v>30718</v>
      </c>
      <c r="AL37" s="40">
        <v>31423</v>
      </c>
      <c r="AM37" s="40">
        <v>32324</v>
      </c>
      <c r="AN37" s="40">
        <v>33101</v>
      </c>
      <c r="AO37" s="41">
        <v>34208</v>
      </c>
      <c r="AP37" s="48">
        <v>36169</v>
      </c>
      <c r="AQ37" s="221">
        <v>37965</v>
      </c>
      <c r="AR37" s="219">
        <v>38211</v>
      </c>
      <c r="AS37" s="216">
        <v>38716</v>
      </c>
      <c r="AT37" s="219">
        <v>39239</v>
      </c>
      <c r="AU37" s="219">
        <v>39659</v>
      </c>
      <c r="AV37" s="219">
        <v>39815</v>
      </c>
      <c r="AW37" s="219">
        <v>40288</v>
      </c>
      <c r="AX37" s="361">
        <v>40763</v>
      </c>
      <c r="AY37" s="361">
        <v>41347</v>
      </c>
    </row>
    <row r="38" spans="1:51" ht="20.25" customHeight="1">
      <c r="A38" s="119"/>
      <c r="B38" s="120"/>
      <c r="C38" s="114"/>
      <c r="D38" s="114"/>
      <c r="E38" s="114"/>
      <c r="F38" s="114"/>
      <c r="G38" s="115"/>
      <c r="H38" s="115"/>
      <c r="I38" s="115"/>
      <c r="J38" s="115"/>
      <c r="K38" s="115"/>
      <c r="L38" s="115"/>
      <c r="M38" s="115"/>
      <c r="N38" s="115"/>
      <c r="O38" s="115"/>
      <c r="P38" s="115"/>
      <c r="Q38" s="115"/>
      <c r="R38" s="119"/>
      <c r="S38" s="120"/>
      <c r="T38" s="159"/>
      <c r="U38" s="159"/>
      <c r="V38" s="159"/>
      <c r="W38" s="159"/>
      <c r="X38" s="159"/>
      <c r="Y38" s="159"/>
      <c r="Z38" s="159"/>
      <c r="AA38" s="159">
        <f t="shared" si="6"/>
      </c>
      <c r="AB38" s="159">
        <f t="shared" si="7"/>
      </c>
      <c r="AC38" s="159"/>
      <c r="AD38" s="159"/>
      <c r="AE38" s="159"/>
      <c r="AF38" s="159"/>
      <c r="AG38" s="159">
        <f t="shared" si="45"/>
      </c>
      <c r="AH38" s="159">
        <f t="shared" si="46"/>
      </c>
      <c r="AI38" s="54"/>
      <c r="AJ38" s="45"/>
      <c r="AK38" s="37"/>
      <c r="AL38" s="37"/>
      <c r="AM38" s="37"/>
      <c r="AN38" s="37"/>
      <c r="AO38" s="38"/>
      <c r="AP38" s="38"/>
      <c r="AQ38" s="222"/>
      <c r="AR38" s="39"/>
      <c r="AS38" s="44"/>
      <c r="AT38" s="205"/>
      <c r="AU38" s="205"/>
      <c r="AV38" s="205"/>
      <c r="AW38" s="205"/>
      <c r="AX38" s="205"/>
      <c r="AY38" s="205"/>
    </row>
    <row r="39" spans="1:51" ht="20.25" customHeight="1">
      <c r="A39" s="403" t="s">
        <v>35</v>
      </c>
      <c r="B39" s="422"/>
      <c r="C39" s="108">
        <f>SUM(C40:C41)</f>
        <v>49</v>
      </c>
      <c r="D39" s="108">
        <f aca="true" t="shared" si="51" ref="D39:Q39">SUM(D40:D41)</f>
        <v>51</v>
      </c>
      <c r="E39" s="108">
        <f>SUM(E40:E41)</f>
        <v>47</v>
      </c>
      <c r="F39" s="108">
        <f t="shared" si="51"/>
        <v>52</v>
      </c>
      <c r="G39" s="108">
        <f t="shared" si="51"/>
        <v>59</v>
      </c>
      <c r="H39" s="108">
        <f t="shared" si="51"/>
        <v>55</v>
      </c>
      <c r="I39" s="108">
        <f t="shared" si="51"/>
        <v>52</v>
      </c>
      <c r="J39" s="108">
        <f t="shared" si="51"/>
        <v>50</v>
      </c>
      <c r="K39" s="108">
        <f>SUM(K40:K41)</f>
        <v>52</v>
      </c>
      <c r="L39" s="108">
        <f>SUM(L40:L41)</f>
        <v>53</v>
      </c>
      <c r="M39" s="108">
        <f>SUM(M40:M41)</f>
        <v>55</v>
      </c>
      <c r="N39" s="108">
        <f>SUM(N40:N41)</f>
        <v>54</v>
      </c>
      <c r="O39" s="109">
        <f t="shared" si="51"/>
        <v>54</v>
      </c>
      <c r="P39" s="109">
        <f t="shared" si="51"/>
        <v>54</v>
      </c>
      <c r="Q39" s="109">
        <f t="shared" si="51"/>
        <v>55</v>
      </c>
      <c r="R39" s="403" t="s">
        <v>35</v>
      </c>
      <c r="S39" s="422"/>
      <c r="T39" s="159">
        <f aca="true" t="shared" si="52" ref="T39:Z41">C39/AK39*100000</f>
        <v>56.45551535820449</v>
      </c>
      <c r="U39" s="159">
        <f t="shared" si="52"/>
        <v>55.15123333297287</v>
      </c>
      <c r="V39" s="159">
        <f t="shared" si="52"/>
        <v>47.88149838527287</v>
      </c>
      <c r="W39" s="159">
        <f t="shared" si="52"/>
        <v>50.425220367910164</v>
      </c>
      <c r="X39" s="159">
        <f t="shared" si="52"/>
        <v>56.4145224367249</v>
      </c>
      <c r="Y39" s="159">
        <f t="shared" si="52"/>
        <v>52.49694563225412</v>
      </c>
      <c r="Z39" s="159">
        <f t="shared" si="52"/>
        <v>48.39685420447671</v>
      </c>
      <c r="AA39" s="159">
        <f t="shared" si="6"/>
        <v>46.401559092385504</v>
      </c>
      <c r="AB39" s="159">
        <f t="shared" si="7"/>
        <v>48.392800640273975</v>
      </c>
      <c r="AC39" s="159">
        <f aca="true" t="shared" si="53" ref="AC39:AF41">IF(AT39="","",(L39/AT39*100000))</f>
        <v>49.10499203202016</v>
      </c>
      <c r="AD39" s="159">
        <f t="shared" si="53"/>
        <v>50.58959877849114</v>
      </c>
      <c r="AE39" s="159">
        <f t="shared" si="53"/>
        <v>49.18704741084847</v>
      </c>
      <c r="AF39" s="159">
        <f t="shared" si="53"/>
        <v>49.28086442286632</v>
      </c>
      <c r="AG39" s="159">
        <f t="shared" si="45"/>
        <v>49.2435641397423</v>
      </c>
      <c r="AH39" s="159">
        <f t="shared" si="46"/>
        <v>50.21730396990614</v>
      </c>
      <c r="AI39" s="418" t="s">
        <v>35</v>
      </c>
      <c r="AJ39" s="405"/>
      <c r="AK39" s="40">
        <f>SUM(AK40:AK41)</f>
        <v>86794</v>
      </c>
      <c r="AL39" s="40">
        <f aca="true" t="shared" si="54" ref="AL39:AT39">SUM(AL40:AL41)</f>
        <v>92473</v>
      </c>
      <c r="AM39" s="40">
        <f t="shared" si="54"/>
        <v>98159</v>
      </c>
      <c r="AN39" s="40">
        <f t="shared" si="54"/>
        <v>103123</v>
      </c>
      <c r="AO39" s="40">
        <f t="shared" si="54"/>
        <v>104583</v>
      </c>
      <c r="AP39" s="40">
        <f t="shared" si="54"/>
        <v>104768</v>
      </c>
      <c r="AQ39" s="40">
        <f t="shared" si="54"/>
        <v>107445</v>
      </c>
      <c r="AR39" s="41">
        <f t="shared" si="54"/>
        <v>107755</v>
      </c>
      <c r="AS39" s="40">
        <f t="shared" si="54"/>
        <v>107454</v>
      </c>
      <c r="AT39" s="41">
        <f t="shared" si="54"/>
        <v>107932</v>
      </c>
      <c r="AU39" s="41">
        <f>SUM(AU40:AU41)</f>
        <v>108718</v>
      </c>
      <c r="AV39" s="41">
        <f>SUM(AV40:AV41)</f>
        <v>109785</v>
      </c>
      <c r="AW39" s="41">
        <f>SUM(AW40:AW41)</f>
        <v>109576</v>
      </c>
      <c r="AX39" s="355">
        <f>SUM(AX40:AX41)</f>
        <v>109659</v>
      </c>
      <c r="AY39" s="355">
        <f>SUM(AY40:AY41)</f>
        <v>109524</v>
      </c>
    </row>
    <row r="40" spans="1:51" ht="20.25" customHeight="1">
      <c r="A40" s="127"/>
      <c r="B40" s="181" t="s">
        <v>36</v>
      </c>
      <c r="C40" s="108">
        <v>36</v>
      </c>
      <c r="D40" s="108">
        <v>39</v>
      </c>
      <c r="E40" s="108">
        <v>38</v>
      </c>
      <c r="F40" s="108">
        <v>43</v>
      </c>
      <c r="G40" s="109">
        <v>50</v>
      </c>
      <c r="H40" s="115">
        <v>45</v>
      </c>
      <c r="I40" s="115">
        <v>44</v>
      </c>
      <c r="J40" s="115">
        <v>43</v>
      </c>
      <c r="K40" s="115">
        <v>43</v>
      </c>
      <c r="L40" s="115">
        <v>45</v>
      </c>
      <c r="M40" s="115">
        <v>46</v>
      </c>
      <c r="N40" s="115">
        <v>46</v>
      </c>
      <c r="O40" s="115">
        <v>46</v>
      </c>
      <c r="P40" s="115">
        <v>46</v>
      </c>
      <c r="Q40" s="115">
        <v>47</v>
      </c>
      <c r="R40" s="127"/>
      <c r="S40" s="181" t="s">
        <v>36</v>
      </c>
      <c r="T40" s="159">
        <f t="shared" si="52"/>
        <v>57.396128949969714</v>
      </c>
      <c r="U40" s="159">
        <f t="shared" si="52"/>
        <v>56.308745181270844</v>
      </c>
      <c r="V40" s="159">
        <f t="shared" si="52"/>
        <v>50.746507839000024</v>
      </c>
      <c r="W40" s="159">
        <f t="shared" si="52"/>
        <v>54.04929798760637</v>
      </c>
      <c r="X40" s="159">
        <f t="shared" si="52"/>
        <v>61.122452721782814</v>
      </c>
      <c r="Y40" s="159">
        <f t="shared" si="52"/>
        <v>54.52364508741958</v>
      </c>
      <c r="Z40" s="159">
        <f t="shared" si="52"/>
        <v>51.429506510507984</v>
      </c>
      <c r="AA40" s="159">
        <f t="shared" si="6"/>
        <v>49.98605040453827</v>
      </c>
      <c r="AB40" s="159">
        <f t="shared" si="7"/>
        <v>50.013957383455846</v>
      </c>
      <c r="AC40" s="159">
        <f t="shared" si="53"/>
        <v>51.90371284559222</v>
      </c>
      <c r="AD40" s="159">
        <f t="shared" si="53"/>
        <v>52.4485491135055</v>
      </c>
      <c r="AE40" s="159">
        <f t="shared" si="53"/>
        <v>51.772067843918464</v>
      </c>
      <c r="AF40" s="159">
        <f t="shared" si="53"/>
        <v>51.90819020966395</v>
      </c>
      <c r="AG40" s="159">
        <f t="shared" si="45"/>
        <v>51.66797708637538</v>
      </c>
      <c r="AH40" s="159">
        <f t="shared" si="46"/>
        <v>52.77459633048126</v>
      </c>
      <c r="AI40" s="60"/>
      <c r="AJ40" s="34" t="s">
        <v>36</v>
      </c>
      <c r="AK40" s="40">
        <v>62722</v>
      </c>
      <c r="AL40" s="40">
        <v>69261</v>
      </c>
      <c r="AM40" s="40">
        <v>74882</v>
      </c>
      <c r="AN40" s="40">
        <v>79557</v>
      </c>
      <c r="AO40" s="41">
        <v>81803</v>
      </c>
      <c r="AP40" s="48">
        <v>82533</v>
      </c>
      <c r="AQ40" s="221">
        <v>85554</v>
      </c>
      <c r="AR40" s="219">
        <v>86024</v>
      </c>
      <c r="AS40" s="216">
        <v>85976</v>
      </c>
      <c r="AT40" s="219">
        <v>86699</v>
      </c>
      <c r="AU40" s="219">
        <v>87705</v>
      </c>
      <c r="AV40" s="219">
        <v>88851</v>
      </c>
      <c r="AW40" s="219">
        <v>88618</v>
      </c>
      <c r="AX40" s="361">
        <v>89030</v>
      </c>
      <c r="AY40" s="361">
        <v>89058</v>
      </c>
    </row>
    <row r="41" spans="1:51" ht="20.25" customHeight="1">
      <c r="A41" s="127"/>
      <c r="B41" s="181" t="s">
        <v>37</v>
      </c>
      <c r="C41" s="108">
        <v>13</v>
      </c>
      <c r="D41" s="108">
        <v>12</v>
      </c>
      <c r="E41" s="108">
        <v>9</v>
      </c>
      <c r="F41" s="108">
        <v>9</v>
      </c>
      <c r="G41" s="109">
        <v>9</v>
      </c>
      <c r="H41" s="115">
        <v>10</v>
      </c>
      <c r="I41" s="115">
        <v>8</v>
      </c>
      <c r="J41" s="115">
        <v>7</v>
      </c>
      <c r="K41" s="115">
        <v>9</v>
      </c>
      <c r="L41" s="115">
        <v>8</v>
      </c>
      <c r="M41" s="115">
        <v>9</v>
      </c>
      <c r="N41" s="115">
        <v>8</v>
      </c>
      <c r="O41" s="115">
        <v>8</v>
      </c>
      <c r="P41" s="115">
        <v>8</v>
      </c>
      <c r="Q41" s="115">
        <v>8</v>
      </c>
      <c r="R41" s="127"/>
      <c r="S41" s="181" t="s">
        <v>37</v>
      </c>
      <c r="T41" s="159">
        <f t="shared" si="52"/>
        <v>54.004652708541045</v>
      </c>
      <c r="U41" s="159">
        <f t="shared" si="52"/>
        <v>51.69739789763915</v>
      </c>
      <c r="V41" s="159">
        <f t="shared" si="52"/>
        <v>38.66477638870989</v>
      </c>
      <c r="W41" s="159">
        <f t="shared" si="52"/>
        <v>38.19061359585844</v>
      </c>
      <c r="X41" s="159">
        <f t="shared" si="52"/>
        <v>39.50834064969271</v>
      </c>
      <c r="Y41" s="159">
        <f t="shared" si="52"/>
        <v>44.974139869575</v>
      </c>
      <c r="Z41" s="159">
        <f t="shared" si="52"/>
        <v>36.54469873463981</v>
      </c>
      <c r="AA41" s="159">
        <f t="shared" si="6"/>
        <v>32.21204730569233</v>
      </c>
      <c r="AB41" s="159">
        <f t="shared" si="7"/>
        <v>41.90334295558246</v>
      </c>
      <c r="AC41" s="159">
        <f t="shared" si="53"/>
        <v>37.67720058399661</v>
      </c>
      <c r="AD41" s="159">
        <f t="shared" si="53"/>
        <v>42.830628658449534</v>
      </c>
      <c r="AE41" s="159">
        <f t="shared" si="53"/>
        <v>38.21534346039935</v>
      </c>
      <c r="AF41" s="159">
        <f t="shared" si="53"/>
        <v>38.1715812577536</v>
      </c>
      <c r="AG41" s="159">
        <f t="shared" si="45"/>
        <v>38.780357748800235</v>
      </c>
      <c r="AH41" s="159">
        <f t="shared" si="46"/>
        <v>39.08922114726864</v>
      </c>
      <c r="AI41" s="60"/>
      <c r="AJ41" s="34" t="s">
        <v>37</v>
      </c>
      <c r="AK41" s="40">
        <v>24072</v>
      </c>
      <c r="AL41" s="40">
        <v>23212</v>
      </c>
      <c r="AM41" s="40">
        <v>23277</v>
      </c>
      <c r="AN41" s="40">
        <v>23566</v>
      </c>
      <c r="AO41" s="41">
        <v>22780</v>
      </c>
      <c r="AP41" s="48">
        <v>22235</v>
      </c>
      <c r="AQ41" s="221">
        <v>21891</v>
      </c>
      <c r="AR41" s="219">
        <v>21731</v>
      </c>
      <c r="AS41" s="216">
        <v>21478</v>
      </c>
      <c r="AT41" s="219">
        <v>21233</v>
      </c>
      <c r="AU41" s="219">
        <v>21013</v>
      </c>
      <c r="AV41" s="219">
        <v>20934</v>
      </c>
      <c r="AW41" s="219">
        <v>20958</v>
      </c>
      <c r="AX41" s="361">
        <v>20629</v>
      </c>
      <c r="AY41" s="361">
        <v>20466</v>
      </c>
    </row>
    <row r="42" spans="1:51" ht="20.25" customHeight="1">
      <c r="A42" s="119"/>
      <c r="B42" s="120"/>
      <c r="C42" s="114"/>
      <c r="D42" s="114"/>
      <c r="E42" s="114"/>
      <c r="F42" s="114"/>
      <c r="G42" s="115"/>
      <c r="H42" s="115"/>
      <c r="I42" s="115"/>
      <c r="J42" s="115"/>
      <c r="K42" s="115"/>
      <c r="L42" s="115"/>
      <c r="M42" s="115"/>
      <c r="N42" s="115"/>
      <c r="O42" s="115"/>
      <c r="P42" s="115"/>
      <c r="Q42" s="115"/>
      <c r="R42" s="119"/>
      <c r="S42" s="120"/>
      <c r="T42" s="159"/>
      <c r="U42" s="159"/>
      <c r="V42" s="159"/>
      <c r="W42" s="159"/>
      <c r="X42" s="159"/>
      <c r="Y42" s="159"/>
      <c r="Z42" s="159"/>
      <c r="AA42" s="159">
        <f t="shared" si="6"/>
      </c>
      <c r="AB42" s="159">
        <f t="shared" si="7"/>
      </c>
      <c r="AC42" s="159"/>
      <c r="AD42" s="159"/>
      <c r="AE42" s="159"/>
      <c r="AF42" s="159"/>
      <c r="AG42" s="159">
        <f t="shared" si="45"/>
      </c>
      <c r="AH42" s="159">
        <f t="shared" si="46"/>
      </c>
      <c r="AI42" s="54"/>
      <c r="AJ42" s="45"/>
      <c r="AK42" s="37"/>
      <c r="AL42" s="37"/>
      <c r="AM42" s="37"/>
      <c r="AN42" s="37"/>
      <c r="AO42" s="38"/>
      <c r="AP42" s="38"/>
      <c r="AQ42" s="222"/>
      <c r="AR42" s="39"/>
      <c r="AS42" s="44"/>
      <c r="AT42" s="205"/>
      <c r="AU42" s="205"/>
      <c r="AV42" s="205"/>
      <c r="AW42" s="205"/>
      <c r="AX42" s="205"/>
      <c r="AY42" s="205"/>
    </row>
    <row r="43" spans="1:51" ht="20.25" customHeight="1">
      <c r="A43" s="403" t="s">
        <v>38</v>
      </c>
      <c r="B43" s="422"/>
      <c r="C43" s="108">
        <f aca="true" t="shared" si="55" ref="C43:Q43">SUM(C44:C45)</f>
        <v>178</v>
      </c>
      <c r="D43" s="108">
        <f t="shared" si="55"/>
        <v>178</v>
      </c>
      <c r="E43" s="108">
        <f t="shared" si="55"/>
        <v>178</v>
      </c>
      <c r="F43" s="108">
        <f t="shared" si="55"/>
        <v>195</v>
      </c>
      <c r="G43" s="108">
        <f t="shared" si="55"/>
        <v>204</v>
      </c>
      <c r="H43" s="108">
        <f t="shared" si="55"/>
        <v>221</v>
      </c>
      <c r="I43" s="108">
        <f t="shared" si="55"/>
        <v>238</v>
      </c>
      <c r="J43" s="108">
        <f t="shared" si="55"/>
        <v>241</v>
      </c>
      <c r="K43" s="108">
        <f t="shared" si="55"/>
        <v>237</v>
      </c>
      <c r="L43" s="108">
        <f t="shared" si="55"/>
        <v>235</v>
      </c>
      <c r="M43" s="108">
        <f t="shared" si="55"/>
        <v>239</v>
      </c>
      <c r="N43" s="108">
        <f t="shared" si="55"/>
        <v>237</v>
      </c>
      <c r="O43" s="109">
        <f t="shared" si="55"/>
        <v>245</v>
      </c>
      <c r="P43" s="109">
        <f t="shared" si="55"/>
        <v>257</v>
      </c>
      <c r="Q43" s="109">
        <f t="shared" si="55"/>
        <v>260</v>
      </c>
      <c r="R43" s="403" t="s">
        <v>38</v>
      </c>
      <c r="S43" s="422"/>
      <c r="T43" s="159">
        <f aca="true" t="shared" si="56" ref="T43:Z45">C43/AK43*100000</f>
        <v>54.59503062535847</v>
      </c>
      <c r="U43" s="159">
        <f t="shared" si="56"/>
        <v>52.24507047214281</v>
      </c>
      <c r="V43" s="159">
        <f t="shared" si="56"/>
        <v>50.30678661161182</v>
      </c>
      <c r="W43" s="159">
        <f t="shared" si="56"/>
        <v>53.14466522948957</v>
      </c>
      <c r="X43" s="159">
        <f t="shared" si="56"/>
        <v>54.11370243829977</v>
      </c>
      <c r="Y43" s="159">
        <f t="shared" si="56"/>
        <v>57.86385498951381</v>
      </c>
      <c r="Z43" s="159">
        <f t="shared" si="56"/>
        <v>61.62673875441486</v>
      </c>
      <c r="AA43" s="159">
        <f t="shared" si="6"/>
        <v>62.305779184182086</v>
      </c>
      <c r="AB43" s="159">
        <f t="shared" si="7"/>
        <v>61.59475846797982</v>
      </c>
      <c r="AC43" s="159">
        <f aca="true" t="shared" si="57" ref="AC43:AF45">IF(AT43="","",(L43/AT43*100000))</f>
        <v>61.12310453351366</v>
      </c>
      <c r="AD43" s="159">
        <f t="shared" si="57"/>
        <v>62.12294104039031</v>
      </c>
      <c r="AE43" s="159">
        <f t="shared" si="57"/>
        <v>61.48609558104361</v>
      </c>
      <c r="AF43" s="159">
        <f t="shared" si="57"/>
        <v>63.51230842613907</v>
      </c>
      <c r="AG43" s="159">
        <f t="shared" si="45"/>
        <v>66.57548157128498</v>
      </c>
      <c r="AH43" s="159">
        <f t="shared" si="46"/>
        <v>67.34948684871752</v>
      </c>
      <c r="AI43" s="418" t="s">
        <v>38</v>
      </c>
      <c r="AJ43" s="405"/>
      <c r="AK43" s="40">
        <f>SUM(AK44:AK45)</f>
        <v>326037</v>
      </c>
      <c r="AL43" s="40">
        <f aca="true" t="shared" si="58" ref="AL43:AY43">SUM(AL44:AL45)</f>
        <v>340702</v>
      </c>
      <c r="AM43" s="40">
        <f t="shared" si="58"/>
        <v>353829</v>
      </c>
      <c r="AN43" s="40">
        <f t="shared" si="58"/>
        <v>366923</v>
      </c>
      <c r="AO43" s="40">
        <f t="shared" si="58"/>
        <v>376984</v>
      </c>
      <c r="AP43" s="40">
        <f t="shared" si="58"/>
        <v>381931</v>
      </c>
      <c r="AQ43" s="40">
        <f t="shared" si="58"/>
        <v>386196</v>
      </c>
      <c r="AR43" s="40">
        <f t="shared" si="58"/>
        <v>386802</v>
      </c>
      <c r="AS43" s="40">
        <f t="shared" si="58"/>
        <v>384773</v>
      </c>
      <c r="AT43" s="40">
        <f t="shared" si="58"/>
        <v>384470</v>
      </c>
      <c r="AU43" s="40">
        <f t="shared" si="58"/>
        <v>384721</v>
      </c>
      <c r="AV43" s="40">
        <f t="shared" si="58"/>
        <v>385453</v>
      </c>
      <c r="AW43" s="40">
        <f t="shared" si="58"/>
        <v>385752</v>
      </c>
      <c r="AX43" s="40">
        <f t="shared" si="58"/>
        <v>386028</v>
      </c>
      <c r="AY43" s="40">
        <f t="shared" si="58"/>
        <v>386046</v>
      </c>
    </row>
    <row r="44" spans="1:51" ht="20.25" customHeight="1">
      <c r="A44" s="127"/>
      <c r="B44" s="181" t="s">
        <v>39</v>
      </c>
      <c r="C44" s="108">
        <f>C140+C141</f>
        <v>65</v>
      </c>
      <c r="D44" s="108">
        <f aca="true" t="shared" si="59" ref="D44:Q44">D140+D141</f>
        <v>57</v>
      </c>
      <c r="E44" s="108">
        <f t="shared" si="59"/>
        <v>63</v>
      </c>
      <c r="F44" s="108">
        <f t="shared" si="59"/>
        <v>67</v>
      </c>
      <c r="G44" s="108">
        <f t="shared" si="59"/>
        <v>70</v>
      </c>
      <c r="H44" s="108">
        <f t="shared" si="59"/>
        <v>74</v>
      </c>
      <c r="I44" s="108">
        <f t="shared" si="59"/>
        <v>79</v>
      </c>
      <c r="J44" s="108">
        <f t="shared" si="59"/>
        <v>79</v>
      </c>
      <c r="K44" s="108">
        <f t="shared" si="59"/>
        <v>77</v>
      </c>
      <c r="L44" s="108">
        <f t="shared" si="59"/>
        <v>76</v>
      </c>
      <c r="M44" s="108">
        <f t="shared" si="59"/>
        <v>79</v>
      </c>
      <c r="N44" s="108">
        <f t="shared" si="59"/>
        <v>78</v>
      </c>
      <c r="O44" s="108">
        <f t="shared" si="59"/>
        <v>83</v>
      </c>
      <c r="P44" s="108">
        <f t="shared" si="59"/>
        <v>88</v>
      </c>
      <c r="Q44" s="109">
        <f t="shared" si="59"/>
        <v>90</v>
      </c>
      <c r="R44" s="127"/>
      <c r="S44" s="181" t="s">
        <v>39</v>
      </c>
      <c r="T44" s="159">
        <f t="shared" si="56"/>
        <v>58.78097305118467</v>
      </c>
      <c r="U44" s="159">
        <f t="shared" si="56"/>
        <v>48.21763919671105</v>
      </c>
      <c r="V44" s="159">
        <f t="shared" si="56"/>
        <v>51.36441831834525</v>
      </c>
      <c r="W44" s="159">
        <f t="shared" si="56"/>
        <v>52.70320230950153</v>
      </c>
      <c r="X44" s="159">
        <f t="shared" si="56"/>
        <v>53.846568050523466</v>
      </c>
      <c r="Y44" s="159">
        <f t="shared" si="56"/>
        <v>56.760654128187035</v>
      </c>
      <c r="Z44" s="159">
        <f t="shared" si="56"/>
        <v>59.78055240257284</v>
      </c>
      <c r="AA44" s="159">
        <f t="shared" si="6"/>
        <v>59.76834093677417</v>
      </c>
      <c r="AB44" s="159">
        <f t="shared" si="7"/>
        <v>58.56582189905382</v>
      </c>
      <c r="AC44" s="159">
        <f t="shared" si="57"/>
        <v>57.86199913207002</v>
      </c>
      <c r="AD44" s="159">
        <f t="shared" si="57"/>
        <v>60.13366419535068</v>
      </c>
      <c r="AE44" s="159">
        <f t="shared" si="57"/>
        <v>59.26646353972753</v>
      </c>
      <c r="AF44" s="159">
        <f t="shared" si="57"/>
        <v>63.03350648561621</v>
      </c>
      <c r="AG44" s="159">
        <f t="shared" si="45"/>
        <v>66.66616161998773</v>
      </c>
      <c r="AH44" s="159">
        <f t="shared" si="46"/>
        <v>68.13226744186046</v>
      </c>
      <c r="AI44" s="60"/>
      <c r="AJ44" s="34" t="s">
        <v>39</v>
      </c>
      <c r="AK44" s="40">
        <f>AK140+AK141</f>
        <v>110580</v>
      </c>
      <c r="AL44" s="40">
        <f aca="true" t="shared" si="60" ref="AL44:AX44">AL140+AL141</f>
        <v>118214</v>
      </c>
      <c r="AM44" s="40">
        <f t="shared" si="60"/>
        <v>122653</v>
      </c>
      <c r="AN44" s="40">
        <f t="shared" si="60"/>
        <v>127127</v>
      </c>
      <c r="AO44" s="40">
        <f>AO140+AO141</f>
        <v>129999</v>
      </c>
      <c r="AP44" s="40">
        <f t="shared" si="60"/>
        <v>130372</v>
      </c>
      <c r="AQ44" s="40">
        <f t="shared" si="60"/>
        <v>132150</v>
      </c>
      <c r="AR44" s="40">
        <f t="shared" si="60"/>
        <v>132177</v>
      </c>
      <c r="AS44" s="40">
        <f t="shared" si="60"/>
        <v>131476</v>
      </c>
      <c r="AT44" s="40">
        <f t="shared" si="60"/>
        <v>131347</v>
      </c>
      <c r="AU44" s="40">
        <f t="shared" si="60"/>
        <v>131374</v>
      </c>
      <c r="AV44" s="40">
        <f t="shared" si="60"/>
        <v>131609</v>
      </c>
      <c r="AW44" s="40">
        <f t="shared" si="60"/>
        <v>131676</v>
      </c>
      <c r="AX44" s="40">
        <f t="shared" si="60"/>
        <v>132001</v>
      </c>
      <c r="AY44" s="361">
        <v>132096</v>
      </c>
    </row>
    <row r="45" spans="1:51" ht="20.25" customHeight="1">
      <c r="A45" s="127"/>
      <c r="B45" s="181" t="s">
        <v>40</v>
      </c>
      <c r="C45" s="108">
        <f>SUM(C138:C139)</f>
        <v>113</v>
      </c>
      <c r="D45" s="108">
        <f>SUM(D138:D139)</f>
        <v>121</v>
      </c>
      <c r="E45" s="108">
        <f aca="true" t="shared" si="61" ref="E45:O45">SUM(E138:E139)</f>
        <v>115</v>
      </c>
      <c r="F45" s="108">
        <f t="shared" si="61"/>
        <v>128</v>
      </c>
      <c r="G45" s="108">
        <f t="shared" si="61"/>
        <v>134</v>
      </c>
      <c r="H45" s="108">
        <f t="shared" si="61"/>
        <v>147</v>
      </c>
      <c r="I45" s="108">
        <f t="shared" si="61"/>
        <v>159</v>
      </c>
      <c r="J45" s="108">
        <f t="shared" si="61"/>
        <v>162</v>
      </c>
      <c r="K45" s="108">
        <f t="shared" si="61"/>
        <v>160</v>
      </c>
      <c r="L45" s="108">
        <f t="shared" si="61"/>
        <v>159</v>
      </c>
      <c r="M45" s="108">
        <f t="shared" si="61"/>
        <v>160</v>
      </c>
      <c r="N45" s="108">
        <f t="shared" si="61"/>
        <v>159</v>
      </c>
      <c r="O45" s="109">
        <f t="shared" si="61"/>
        <v>162</v>
      </c>
      <c r="P45" s="109">
        <v>169</v>
      </c>
      <c r="Q45" s="109">
        <v>170</v>
      </c>
      <c r="R45" s="127"/>
      <c r="S45" s="181" t="s">
        <v>40</v>
      </c>
      <c r="T45" s="159">
        <f t="shared" si="56"/>
        <v>52.44665989037256</v>
      </c>
      <c r="U45" s="159">
        <f t="shared" si="56"/>
        <v>54.38495559311064</v>
      </c>
      <c r="V45" s="159">
        <f t="shared" si="56"/>
        <v>49.74564833719763</v>
      </c>
      <c r="W45" s="159">
        <f t="shared" si="56"/>
        <v>53.3787052327812</v>
      </c>
      <c r="X45" s="159">
        <f t="shared" si="56"/>
        <v>54.254306941717104</v>
      </c>
      <c r="Y45" s="159">
        <f t="shared" si="56"/>
        <v>58.43559562567827</v>
      </c>
      <c r="Z45" s="159">
        <f t="shared" si="56"/>
        <v>62.58709052691245</v>
      </c>
      <c r="AA45" s="159">
        <f t="shared" si="6"/>
        <v>63.62297496318115</v>
      </c>
      <c r="AB45" s="159">
        <f t="shared" si="7"/>
        <v>63.16695420790613</v>
      </c>
      <c r="AC45" s="159">
        <f t="shared" si="57"/>
        <v>62.81531113332253</v>
      </c>
      <c r="AD45" s="159">
        <f t="shared" si="57"/>
        <v>63.15448771842571</v>
      </c>
      <c r="AE45" s="159">
        <f t="shared" si="57"/>
        <v>62.63689510092813</v>
      </c>
      <c r="AF45" s="159">
        <f t="shared" si="57"/>
        <v>63.760449629244796</v>
      </c>
      <c r="AG45" s="159">
        <f aca="true" t="shared" si="62" ref="AG45:AH68">IF(AX45="","",(P45/AX45*100000))</f>
        <v>66.52836115845953</v>
      </c>
      <c r="AH45" s="159">
        <f t="shared" si="62"/>
        <v>66.94231147863752</v>
      </c>
      <c r="AI45" s="60"/>
      <c r="AJ45" s="34" t="s">
        <v>40</v>
      </c>
      <c r="AK45" s="40">
        <f>AK138+AK139</f>
        <v>215457</v>
      </c>
      <c r="AL45" s="40">
        <f aca="true" t="shared" si="63" ref="AL45:AV45">AL138+AL139</f>
        <v>222488</v>
      </c>
      <c r="AM45" s="40">
        <f t="shared" si="63"/>
        <v>231176</v>
      </c>
      <c r="AN45" s="40">
        <f t="shared" si="63"/>
        <v>239796</v>
      </c>
      <c r="AO45" s="40">
        <f t="shared" si="63"/>
        <v>246985</v>
      </c>
      <c r="AP45" s="40">
        <f t="shared" si="63"/>
        <v>251559</v>
      </c>
      <c r="AQ45" s="40">
        <f t="shared" si="63"/>
        <v>254046</v>
      </c>
      <c r="AR45" s="40">
        <f t="shared" si="63"/>
        <v>254625</v>
      </c>
      <c r="AS45" s="40">
        <f t="shared" si="63"/>
        <v>253297</v>
      </c>
      <c r="AT45" s="40">
        <f t="shared" si="63"/>
        <v>253123</v>
      </c>
      <c r="AU45" s="40">
        <f t="shared" si="63"/>
        <v>253347</v>
      </c>
      <c r="AV45" s="40">
        <f t="shared" si="63"/>
        <v>253844</v>
      </c>
      <c r="AW45" s="219">
        <v>254076</v>
      </c>
      <c r="AX45" s="361">
        <v>254027</v>
      </c>
      <c r="AY45" s="361">
        <v>253950</v>
      </c>
    </row>
    <row r="46" spans="1:51" ht="20.25" customHeight="1">
      <c r="A46" s="119"/>
      <c r="B46" s="120"/>
      <c r="C46" s="114"/>
      <c r="D46" s="114"/>
      <c r="E46" s="114"/>
      <c r="F46" s="114"/>
      <c r="G46" s="115"/>
      <c r="H46" s="115"/>
      <c r="I46" s="115"/>
      <c r="J46" s="115"/>
      <c r="K46" s="115"/>
      <c r="L46" s="115"/>
      <c r="M46" s="115"/>
      <c r="N46" s="115"/>
      <c r="O46" s="115"/>
      <c r="P46" s="115"/>
      <c r="Q46" s="115"/>
      <c r="R46" s="119"/>
      <c r="S46" s="120"/>
      <c r="T46" s="159"/>
      <c r="U46" s="159"/>
      <c r="V46" s="159"/>
      <c r="W46" s="159"/>
      <c r="X46" s="159"/>
      <c r="Y46" s="159"/>
      <c r="Z46" s="159"/>
      <c r="AA46" s="159">
        <f t="shared" si="6"/>
      </c>
      <c r="AB46" s="159">
        <f t="shared" si="7"/>
      </c>
      <c r="AC46" s="159"/>
      <c r="AD46" s="159"/>
      <c r="AE46" s="159"/>
      <c r="AF46" s="159"/>
      <c r="AG46" s="159">
        <f t="shared" si="62"/>
      </c>
      <c r="AH46" s="159">
        <f t="shared" si="62"/>
      </c>
      <c r="AI46" s="54"/>
      <c r="AJ46" s="45"/>
      <c r="AK46" s="37"/>
      <c r="AL46" s="37"/>
      <c r="AM46" s="37"/>
      <c r="AN46" s="37"/>
      <c r="AO46" s="38"/>
      <c r="AP46" s="38"/>
      <c r="AQ46" s="222"/>
      <c r="AR46" s="39"/>
      <c r="AS46" s="44"/>
      <c r="AT46" s="205"/>
      <c r="AU46" s="205"/>
      <c r="AV46" s="205"/>
      <c r="AW46" s="205"/>
      <c r="AX46" s="205"/>
      <c r="AY46" s="205"/>
    </row>
    <row r="47" spans="1:51" ht="20.25" customHeight="1">
      <c r="A47" s="403" t="s">
        <v>42</v>
      </c>
      <c r="B47" s="422"/>
      <c r="C47" s="108">
        <f>SUM(C48)</f>
        <v>427</v>
      </c>
      <c r="D47" s="108">
        <f aca="true" t="shared" si="64" ref="D47:Q47">SUM(D48)</f>
        <v>475</v>
      </c>
      <c r="E47" s="108">
        <f t="shared" si="64"/>
        <v>482</v>
      </c>
      <c r="F47" s="108">
        <f t="shared" si="64"/>
        <v>491</v>
      </c>
      <c r="G47" s="108">
        <f t="shared" si="64"/>
        <v>533</v>
      </c>
      <c r="H47" s="108">
        <f t="shared" si="64"/>
        <v>533</v>
      </c>
      <c r="I47" s="108">
        <f t="shared" si="64"/>
        <v>538</v>
      </c>
      <c r="J47" s="108">
        <f t="shared" si="64"/>
        <v>546</v>
      </c>
      <c r="K47" s="108">
        <f t="shared" si="64"/>
        <v>551</v>
      </c>
      <c r="L47" s="108">
        <f t="shared" si="64"/>
        <v>557</v>
      </c>
      <c r="M47" s="108">
        <f t="shared" si="64"/>
        <v>561</v>
      </c>
      <c r="N47" s="108">
        <f t="shared" si="64"/>
        <v>564</v>
      </c>
      <c r="O47" s="109">
        <f t="shared" si="64"/>
        <v>562</v>
      </c>
      <c r="P47" s="109">
        <f t="shared" si="64"/>
        <v>562</v>
      </c>
      <c r="Q47" s="109">
        <f t="shared" si="64"/>
        <v>555</v>
      </c>
      <c r="R47" s="403" t="s">
        <v>42</v>
      </c>
      <c r="S47" s="422"/>
      <c r="T47" s="159">
        <f aca="true" t="shared" si="65" ref="T47:Z48">C47/AK47*100000</f>
        <v>59.411258085566125</v>
      </c>
      <c r="U47" s="159">
        <f t="shared" si="65"/>
        <v>66.74854488172159</v>
      </c>
      <c r="V47" s="159">
        <f t="shared" si="65"/>
        <v>66.77056277056278</v>
      </c>
      <c r="W47" s="159">
        <f t="shared" si="65"/>
        <v>67.76040142862664</v>
      </c>
      <c r="X47" s="159">
        <f t="shared" si="65"/>
        <v>73.55437365621817</v>
      </c>
      <c r="Y47" s="159">
        <f t="shared" si="65"/>
        <v>74.38669357427365</v>
      </c>
      <c r="Z47" s="159">
        <f t="shared" si="65"/>
        <v>75.3832918118052</v>
      </c>
      <c r="AA47" s="159">
        <f t="shared" si="6"/>
        <v>75.2919632034662</v>
      </c>
      <c r="AB47" s="159">
        <f t="shared" si="7"/>
        <v>76.17620343885096</v>
      </c>
      <c r="AC47" s="159">
        <f aca="true" t="shared" si="66" ref="AC47:AF51">IF(AT47="","",(L47/AT47*100000))</f>
        <v>77.18765330133118</v>
      </c>
      <c r="AD47" s="159">
        <f t="shared" si="66"/>
        <v>77.91515164982903</v>
      </c>
      <c r="AE47" s="159">
        <f t="shared" si="66"/>
        <v>78.46869182673444</v>
      </c>
      <c r="AF47" s="159">
        <f t="shared" si="66"/>
        <v>78.36050853460272</v>
      </c>
      <c r="AG47" s="159">
        <f t="shared" si="62"/>
        <v>78.47002989400961</v>
      </c>
      <c r="AH47" s="159">
        <f t="shared" si="62"/>
        <v>77.62237762237763</v>
      </c>
      <c r="AI47" s="418" t="s">
        <v>42</v>
      </c>
      <c r="AJ47" s="405"/>
      <c r="AK47" s="52">
        <f>AK48</f>
        <v>718719</v>
      </c>
      <c r="AL47" s="52">
        <f aca="true" t="shared" si="67" ref="AL47:AY47">AL48</f>
        <v>711626</v>
      </c>
      <c r="AM47" s="52">
        <f t="shared" si="67"/>
        <v>721875</v>
      </c>
      <c r="AN47" s="52">
        <f t="shared" si="67"/>
        <v>724612</v>
      </c>
      <c r="AO47" s="52">
        <f t="shared" si="67"/>
        <v>724634</v>
      </c>
      <c r="AP47" s="52">
        <f t="shared" si="67"/>
        <v>716526</v>
      </c>
      <c r="AQ47" s="52">
        <f t="shared" si="67"/>
        <v>713686</v>
      </c>
      <c r="AR47" s="53">
        <f t="shared" si="67"/>
        <v>725177</v>
      </c>
      <c r="AS47" s="52">
        <f t="shared" si="67"/>
        <v>723323</v>
      </c>
      <c r="AT47" s="53">
        <f t="shared" si="67"/>
        <v>721618</v>
      </c>
      <c r="AU47" s="53">
        <f t="shared" si="67"/>
        <v>720014</v>
      </c>
      <c r="AV47" s="53">
        <f t="shared" si="67"/>
        <v>718758</v>
      </c>
      <c r="AW47" s="53">
        <f t="shared" si="67"/>
        <v>717198</v>
      </c>
      <c r="AX47" s="357">
        <f t="shared" si="67"/>
        <v>716197</v>
      </c>
      <c r="AY47" s="357">
        <f t="shared" si="67"/>
        <v>715000</v>
      </c>
    </row>
    <row r="48" spans="1:51" ht="20.25" customHeight="1">
      <c r="A48" s="57"/>
      <c r="B48" s="181" t="s">
        <v>43</v>
      </c>
      <c r="C48" s="108">
        <f>SUM(C95:C97)+C131</f>
        <v>427</v>
      </c>
      <c r="D48" s="108">
        <f aca="true" t="shared" si="68" ref="D48:J48">SUM(D95:D97)+D131</f>
        <v>475</v>
      </c>
      <c r="E48" s="108">
        <f t="shared" si="68"/>
        <v>482</v>
      </c>
      <c r="F48" s="108">
        <f t="shared" si="68"/>
        <v>491</v>
      </c>
      <c r="G48" s="108">
        <f t="shared" si="68"/>
        <v>533</v>
      </c>
      <c r="H48" s="108">
        <f t="shared" si="68"/>
        <v>533</v>
      </c>
      <c r="I48" s="108">
        <f t="shared" si="68"/>
        <v>538</v>
      </c>
      <c r="J48" s="108">
        <f t="shared" si="68"/>
        <v>546</v>
      </c>
      <c r="K48" s="109">
        <f aca="true" t="shared" si="69" ref="K48:P48">SUM(K49:K51)</f>
        <v>551</v>
      </c>
      <c r="L48" s="109">
        <f t="shared" si="69"/>
        <v>557</v>
      </c>
      <c r="M48" s="109">
        <f t="shared" si="69"/>
        <v>561</v>
      </c>
      <c r="N48" s="109">
        <f t="shared" si="69"/>
        <v>564</v>
      </c>
      <c r="O48" s="109">
        <f t="shared" si="69"/>
        <v>562</v>
      </c>
      <c r="P48" s="109">
        <f t="shared" si="69"/>
        <v>562</v>
      </c>
      <c r="Q48" s="109">
        <f>SUM(Q49:Q51)</f>
        <v>555</v>
      </c>
      <c r="R48" s="57"/>
      <c r="S48" s="181" t="s">
        <v>43</v>
      </c>
      <c r="T48" s="159">
        <f t="shared" si="65"/>
        <v>59.411258085566125</v>
      </c>
      <c r="U48" s="159">
        <f t="shared" si="65"/>
        <v>66.74854488172159</v>
      </c>
      <c r="V48" s="159">
        <f t="shared" si="65"/>
        <v>66.77056277056278</v>
      </c>
      <c r="W48" s="159">
        <f t="shared" si="65"/>
        <v>67.76040142862664</v>
      </c>
      <c r="X48" s="159">
        <f t="shared" si="65"/>
        <v>73.55437365621817</v>
      </c>
      <c r="Y48" s="159">
        <f t="shared" si="65"/>
        <v>74.38669357427365</v>
      </c>
      <c r="Z48" s="159">
        <f t="shared" si="65"/>
        <v>75.3832918118052</v>
      </c>
      <c r="AA48" s="159">
        <f t="shared" si="6"/>
        <v>75.2919632034662</v>
      </c>
      <c r="AB48" s="159">
        <f t="shared" si="7"/>
        <v>76.17620343885096</v>
      </c>
      <c r="AC48" s="159">
        <f t="shared" si="66"/>
        <v>77.18765330133118</v>
      </c>
      <c r="AD48" s="159">
        <f t="shared" si="66"/>
        <v>77.91515164982903</v>
      </c>
      <c r="AE48" s="159">
        <f t="shared" si="66"/>
        <v>78.46869182673444</v>
      </c>
      <c r="AF48" s="159">
        <f t="shared" si="66"/>
        <v>78.36050853460272</v>
      </c>
      <c r="AG48" s="159">
        <f t="shared" si="62"/>
        <v>78.47002989400961</v>
      </c>
      <c r="AH48" s="159">
        <f t="shared" si="62"/>
        <v>77.62237762237763</v>
      </c>
      <c r="AI48" s="59"/>
      <c r="AJ48" s="34" t="s">
        <v>43</v>
      </c>
      <c r="AK48" s="52">
        <f>SUM(AK95:AK97)+AK131</f>
        <v>718719</v>
      </c>
      <c r="AL48" s="52">
        <f aca="true" t="shared" si="70" ref="AL48:AQ48">SUM(AL95:AL96)+AL131</f>
        <v>711626</v>
      </c>
      <c r="AM48" s="52">
        <f t="shared" si="70"/>
        <v>721875</v>
      </c>
      <c r="AN48" s="52">
        <f t="shared" si="70"/>
        <v>724612</v>
      </c>
      <c r="AO48" s="52">
        <f t="shared" si="70"/>
        <v>724634</v>
      </c>
      <c r="AP48" s="52">
        <f t="shared" si="70"/>
        <v>716526</v>
      </c>
      <c r="AQ48" s="52">
        <f t="shared" si="70"/>
        <v>713686</v>
      </c>
      <c r="AR48" s="52">
        <f>715406+AR131</f>
        <v>725177</v>
      </c>
      <c r="AS48" s="52">
        <f aca="true" t="shared" si="71" ref="AS48:AX48">SUM(AS49:AS51)</f>
        <v>723323</v>
      </c>
      <c r="AT48" s="53">
        <f t="shared" si="71"/>
        <v>721618</v>
      </c>
      <c r="AU48" s="53">
        <f t="shared" si="71"/>
        <v>720014</v>
      </c>
      <c r="AV48" s="53">
        <f t="shared" si="71"/>
        <v>718758</v>
      </c>
      <c r="AW48" s="53">
        <f t="shared" si="71"/>
        <v>717198</v>
      </c>
      <c r="AX48" s="357">
        <f t="shared" si="71"/>
        <v>716197</v>
      </c>
      <c r="AY48" s="357">
        <v>715000</v>
      </c>
    </row>
    <row r="49" spans="1:51" ht="20.25" customHeight="1">
      <c r="A49" s="57"/>
      <c r="B49" s="256" t="s">
        <v>133</v>
      </c>
      <c r="C49" s="108"/>
      <c r="D49" s="108"/>
      <c r="E49" s="108"/>
      <c r="F49" s="108"/>
      <c r="G49" s="109"/>
      <c r="H49" s="115"/>
      <c r="I49" s="115"/>
      <c r="J49" s="115"/>
      <c r="K49" s="109">
        <v>244</v>
      </c>
      <c r="L49" s="109">
        <v>245</v>
      </c>
      <c r="M49" s="109">
        <v>246</v>
      </c>
      <c r="N49" s="109">
        <v>248</v>
      </c>
      <c r="O49" s="109">
        <v>244</v>
      </c>
      <c r="P49" s="109">
        <v>245</v>
      </c>
      <c r="Q49" s="109">
        <v>240</v>
      </c>
      <c r="R49" s="57"/>
      <c r="S49" s="256" t="s">
        <v>133</v>
      </c>
      <c r="T49" s="159"/>
      <c r="U49" s="159"/>
      <c r="V49" s="159"/>
      <c r="W49" s="159"/>
      <c r="X49" s="159"/>
      <c r="Y49" s="159"/>
      <c r="Z49" s="159"/>
      <c r="AA49" s="159">
        <f t="shared" si="6"/>
      </c>
      <c r="AB49" s="159">
        <f t="shared" si="7"/>
        <v>92.85899133823507</v>
      </c>
      <c r="AC49" s="159">
        <f t="shared" si="66"/>
        <v>93.66839857624035</v>
      </c>
      <c r="AD49" s="159">
        <f t="shared" si="66"/>
        <v>94.33709019929668</v>
      </c>
      <c r="AE49" s="159">
        <f t="shared" si="66"/>
        <v>95.54704536173033</v>
      </c>
      <c r="AF49" s="159">
        <f t="shared" si="66"/>
        <v>94.19794694802512</v>
      </c>
      <c r="AG49" s="159">
        <f t="shared" si="62"/>
        <v>95.93734703866862</v>
      </c>
      <c r="AH49" s="159">
        <f t="shared" si="62"/>
        <v>94.30218348847352</v>
      </c>
      <c r="AI49" s="59"/>
      <c r="AJ49" s="204" t="s">
        <v>133</v>
      </c>
      <c r="AK49" s="53"/>
      <c r="AL49" s="53"/>
      <c r="AM49" s="53"/>
      <c r="AN49" s="41"/>
      <c r="AO49" s="53"/>
      <c r="AP49" s="48"/>
      <c r="AQ49" s="223"/>
      <c r="AR49" s="47"/>
      <c r="AS49" s="217">
        <v>262764</v>
      </c>
      <c r="AT49" s="219">
        <v>261561</v>
      </c>
      <c r="AU49" s="219">
        <v>260767</v>
      </c>
      <c r="AV49" s="219">
        <v>259558</v>
      </c>
      <c r="AW49" s="219">
        <v>259029</v>
      </c>
      <c r="AX49" s="356">
        <v>255375</v>
      </c>
      <c r="AY49" s="356">
        <v>254501</v>
      </c>
    </row>
    <row r="50" spans="1:51" ht="20.25" customHeight="1">
      <c r="A50" s="57"/>
      <c r="B50" s="256" t="s">
        <v>134</v>
      </c>
      <c r="C50" s="108"/>
      <c r="D50" s="108"/>
      <c r="E50" s="108"/>
      <c r="F50" s="108"/>
      <c r="G50" s="109"/>
      <c r="H50" s="115"/>
      <c r="I50" s="115"/>
      <c r="J50" s="115"/>
      <c r="K50" s="109">
        <v>146</v>
      </c>
      <c r="L50" s="109">
        <v>152</v>
      </c>
      <c r="M50" s="109">
        <v>153</v>
      </c>
      <c r="N50" s="109">
        <v>151</v>
      </c>
      <c r="O50" s="109">
        <v>153</v>
      </c>
      <c r="P50" s="109">
        <v>154</v>
      </c>
      <c r="Q50" s="109">
        <v>155</v>
      </c>
      <c r="R50" s="57"/>
      <c r="S50" s="256" t="s">
        <v>134</v>
      </c>
      <c r="T50" s="159"/>
      <c r="U50" s="159"/>
      <c r="V50" s="159"/>
      <c r="W50" s="159"/>
      <c r="X50" s="159"/>
      <c r="Y50" s="159"/>
      <c r="Z50" s="159"/>
      <c r="AA50" s="159">
        <f t="shared" si="6"/>
      </c>
      <c r="AB50" s="159">
        <f t="shared" si="7"/>
        <v>70.17375213284949</v>
      </c>
      <c r="AC50" s="159">
        <f t="shared" si="66"/>
        <v>72.87441628551429</v>
      </c>
      <c r="AD50" s="159">
        <f t="shared" si="66"/>
        <v>73.30113832355985</v>
      </c>
      <c r="AE50" s="159">
        <f t="shared" si="66"/>
        <v>72.08325377124308</v>
      </c>
      <c r="AF50" s="159">
        <f t="shared" si="66"/>
        <v>72.9130428566663</v>
      </c>
      <c r="AG50" s="159">
        <f t="shared" si="62"/>
        <v>72.28044813877847</v>
      </c>
      <c r="AH50" s="159">
        <f t="shared" si="62"/>
        <v>72.55127737055449</v>
      </c>
      <c r="AI50" s="59"/>
      <c r="AJ50" s="204" t="s">
        <v>134</v>
      </c>
      <c r="AK50" s="53"/>
      <c r="AL50" s="53"/>
      <c r="AM50" s="53"/>
      <c r="AN50" s="41"/>
      <c r="AO50" s="53"/>
      <c r="AP50" s="48"/>
      <c r="AQ50" s="223"/>
      <c r="AR50" s="47"/>
      <c r="AS50" s="217">
        <v>208055</v>
      </c>
      <c r="AT50" s="219">
        <v>208578</v>
      </c>
      <c r="AU50" s="219">
        <v>208728</v>
      </c>
      <c r="AV50" s="219">
        <v>209480</v>
      </c>
      <c r="AW50" s="219">
        <v>209839</v>
      </c>
      <c r="AX50" s="356">
        <v>213059</v>
      </c>
      <c r="AY50" s="356">
        <v>213642</v>
      </c>
    </row>
    <row r="51" spans="1:51" ht="20.25" customHeight="1">
      <c r="A51" s="57"/>
      <c r="B51" s="256" t="s">
        <v>135</v>
      </c>
      <c r="C51" s="108"/>
      <c r="D51" s="108"/>
      <c r="E51" s="108"/>
      <c r="F51" s="108"/>
      <c r="G51" s="109"/>
      <c r="H51" s="115"/>
      <c r="I51" s="115"/>
      <c r="J51" s="115"/>
      <c r="K51" s="109">
        <f>149+K97+K131</f>
        <v>161</v>
      </c>
      <c r="L51" s="109">
        <f>SUM(L130:L131)</f>
        <v>160</v>
      </c>
      <c r="M51" s="109">
        <f>SUM(M130:M131)</f>
        <v>162</v>
      </c>
      <c r="N51" s="109">
        <f>SUM(N130:N131)</f>
        <v>165</v>
      </c>
      <c r="O51" s="109">
        <f>SUM(O130:O131)</f>
        <v>165</v>
      </c>
      <c r="P51" s="109">
        <v>163</v>
      </c>
      <c r="Q51" s="109">
        <v>160</v>
      </c>
      <c r="R51" s="57"/>
      <c r="S51" s="256" t="s">
        <v>135</v>
      </c>
      <c r="T51" s="159"/>
      <c r="U51" s="159"/>
      <c r="V51" s="159"/>
      <c r="W51" s="159"/>
      <c r="X51" s="159"/>
      <c r="Y51" s="159"/>
      <c r="Z51" s="159"/>
      <c r="AA51" s="159">
        <f t="shared" si="6"/>
      </c>
      <c r="AB51" s="159">
        <f t="shared" si="7"/>
        <v>63.76136615657573</v>
      </c>
      <c r="AC51" s="159">
        <f t="shared" si="66"/>
        <v>63.62360276603613</v>
      </c>
      <c r="AD51" s="159">
        <f t="shared" si="66"/>
        <v>64.66575389491416</v>
      </c>
      <c r="AE51" s="159">
        <f t="shared" si="66"/>
        <v>66.07400288322921</v>
      </c>
      <c r="AF51" s="159">
        <f t="shared" si="66"/>
        <v>66.44384488382394</v>
      </c>
      <c r="AG51" s="159">
        <f t="shared" si="62"/>
        <v>65.78867708253452</v>
      </c>
      <c r="AH51" s="159">
        <f t="shared" si="62"/>
        <v>64.94297195275398</v>
      </c>
      <c r="AI51" s="59"/>
      <c r="AJ51" s="204" t="s">
        <v>135</v>
      </c>
      <c r="AK51" s="53"/>
      <c r="AL51" s="53"/>
      <c r="AM51" s="53"/>
      <c r="AN51" s="41"/>
      <c r="AO51" s="53"/>
      <c r="AP51" s="48"/>
      <c r="AQ51" s="223"/>
      <c r="AR51" s="47"/>
      <c r="AS51" s="217">
        <f>230067+AS97+AS131</f>
        <v>252504</v>
      </c>
      <c r="AT51" s="219">
        <f>SUM(AT130:AT131)</f>
        <v>251479</v>
      </c>
      <c r="AU51" s="219">
        <f>SUM(AU130:AU131)</f>
        <v>250519</v>
      </c>
      <c r="AV51" s="219">
        <f>SUM(AV130:AV131)</f>
        <v>249720</v>
      </c>
      <c r="AW51" s="219">
        <v>248330</v>
      </c>
      <c r="AX51" s="356">
        <v>247763</v>
      </c>
      <c r="AY51" s="356">
        <v>246370</v>
      </c>
    </row>
    <row r="52" spans="1:51" ht="20.25" customHeight="1">
      <c r="A52" s="130"/>
      <c r="B52" s="183"/>
      <c r="C52" s="254"/>
      <c r="D52" s="254"/>
      <c r="E52" s="254"/>
      <c r="F52" s="254"/>
      <c r="G52" s="255"/>
      <c r="H52" s="254"/>
      <c r="I52" s="253"/>
      <c r="J52" s="253"/>
      <c r="K52" s="253"/>
      <c r="L52" s="253"/>
      <c r="M52" s="253"/>
      <c r="N52" s="253"/>
      <c r="O52" s="253"/>
      <c r="P52" s="253"/>
      <c r="Q52" s="253"/>
      <c r="R52" s="130"/>
      <c r="S52" s="183"/>
      <c r="T52" s="55"/>
      <c r="U52" s="55"/>
      <c r="V52" s="55"/>
      <c r="W52" s="55"/>
      <c r="X52" s="55"/>
      <c r="Y52" s="55"/>
      <c r="Z52" s="132"/>
      <c r="AA52" s="159">
        <f t="shared" si="6"/>
      </c>
      <c r="AB52" s="159">
        <f t="shared" si="7"/>
      </c>
      <c r="AC52" s="159"/>
      <c r="AD52" s="159"/>
      <c r="AE52" s="159"/>
      <c r="AF52" s="159"/>
      <c r="AG52" s="159">
        <f t="shared" si="62"/>
      </c>
      <c r="AH52" s="159">
        <f t="shared" si="62"/>
      </c>
      <c r="AI52" s="56"/>
      <c r="AJ52" s="2"/>
      <c r="AK52" s="41"/>
      <c r="AL52" s="41"/>
      <c r="AM52" s="41"/>
      <c r="AN52" s="41"/>
      <c r="AO52" s="41"/>
      <c r="AP52" s="42"/>
      <c r="AQ52" s="221"/>
      <c r="AR52" s="206"/>
      <c r="AS52" s="218"/>
      <c r="AT52" s="55"/>
      <c r="AU52" s="55"/>
      <c r="AV52" s="55"/>
      <c r="AW52" s="55"/>
      <c r="AX52" s="358"/>
      <c r="AY52" s="358"/>
    </row>
    <row r="53" spans="1:51" ht="20.25" customHeight="1">
      <c r="A53" s="408" t="s">
        <v>181</v>
      </c>
      <c r="B53" s="408"/>
      <c r="C53" s="109">
        <f aca="true" t="shared" si="72" ref="C53:Q53">SUM(C54:C59)</f>
        <v>191</v>
      </c>
      <c r="D53" s="109">
        <f t="shared" si="72"/>
        <v>212</v>
      </c>
      <c r="E53" s="109">
        <f t="shared" si="72"/>
        <v>215</v>
      </c>
      <c r="F53" s="109">
        <f t="shared" si="72"/>
        <v>229</v>
      </c>
      <c r="G53" s="109">
        <f t="shared" si="72"/>
        <v>259</v>
      </c>
      <c r="H53" s="109">
        <f t="shared" si="72"/>
        <v>267</v>
      </c>
      <c r="I53" s="109">
        <f t="shared" si="72"/>
        <v>287</v>
      </c>
      <c r="J53" s="109">
        <f t="shared" si="72"/>
        <v>291</v>
      </c>
      <c r="K53" s="109">
        <f t="shared" si="72"/>
        <v>301</v>
      </c>
      <c r="L53" s="109">
        <f t="shared" si="72"/>
        <v>303</v>
      </c>
      <c r="M53" s="109">
        <f t="shared" si="72"/>
        <v>302</v>
      </c>
      <c r="N53" s="109">
        <f t="shared" si="72"/>
        <v>299</v>
      </c>
      <c r="O53" s="109">
        <f t="shared" si="72"/>
        <v>310</v>
      </c>
      <c r="P53" s="109">
        <f t="shared" si="72"/>
        <v>308</v>
      </c>
      <c r="Q53" s="109">
        <f t="shared" si="72"/>
        <v>300</v>
      </c>
      <c r="R53" s="408" t="s">
        <v>181</v>
      </c>
      <c r="S53" s="408"/>
      <c r="T53" s="159">
        <f aca="true" t="shared" si="73" ref="T53:T58">C53/AK53*100000</f>
        <v>48.41841623613991</v>
      </c>
      <c r="U53" s="159">
        <f aca="true" t="shared" si="74" ref="U53:U58">D53/AL53*100000</f>
        <v>50.17787108547516</v>
      </c>
      <c r="V53" s="159">
        <f aca="true" t="shared" si="75" ref="V53:V58">E53/AM53*100000</f>
        <v>48.59185329328461</v>
      </c>
      <c r="W53" s="159">
        <f aca="true" t="shared" si="76" ref="W53:W58">F53/AN53*100000</f>
        <v>49.990722245871396</v>
      </c>
      <c r="X53" s="159">
        <f aca="true" t="shared" si="77" ref="X53:X58">G53/AO53*100000</f>
        <v>55.08411493226142</v>
      </c>
      <c r="Y53" s="159">
        <f aca="true" t="shared" si="78" ref="Y53:Y58">H53/AP53*100000</f>
        <v>56.254464012944844</v>
      </c>
      <c r="Z53" s="159">
        <f aca="true" t="shared" si="79" ref="Z53:Z58">I53/AQ53*100000</f>
        <v>60.18954463568548</v>
      </c>
      <c r="AA53" s="159">
        <f t="shared" si="6"/>
        <v>60.945088684528535</v>
      </c>
      <c r="AB53" s="159">
        <f t="shared" si="7"/>
        <v>63.31057517973052</v>
      </c>
      <c r="AC53" s="159">
        <f aca="true" t="shared" si="80" ref="AC53:AF59">IF(AT53="","",(L53/AT53*100000))</f>
        <v>63.885368985445524</v>
      </c>
      <c r="AD53" s="159">
        <f t="shared" si="80"/>
        <v>63.708375963800144</v>
      </c>
      <c r="AE53" s="159">
        <f t="shared" si="80"/>
        <v>63.0579521560969</v>
      </c>
      <c r="AF53" s="159">
        <f t="shared" si="80"/>
        <v>65.48387301198355</v>
      </c>
      <c r="AG53" s="159">
        <f t="shared" si="62"/>
        <v>65.1735987676265</v>
      </c>
      <c r="AH53" s="159">
        <f t="shared" si="62"/>
        <v>63.69534939022319</v>
      </c>
      <c r="AI53" s="418" t="s">
        <v>181</v>
      </c>
      <c r="AJ53" s="405"/>
      <c r="AK53" s="40">
        <f aca="true" t="shared" si="81" ref="AK53:AW53">SUM(AK54:AK59)</f>
        <v>394478</v>
      </c>
      <c r="AL53" s="40">
        <f t="shared" si="81"/>
        <v>422497</v>
      </c>
      <c r="AM53" s="40">
        <f t="shared" si="81"/>
        <v>442461</v>
      </c>
      <c r="AN53" s="40">
        <f t="shared" si="81"/>
        <v>458085</v>
      </c>
      <c r="AO53" s="40">
        <f t="shared" si="81"/>
        <v>470190</v>
      </c>
      <c r="AP53" s="40">
        <f t="shared" si="81"/>
        <v>474629</v>
      </c>
      <c r="AQ53" s="40">
        <f t="shared" si="81"/>
        <v>476827</v>
      </c>
      <c r="AR53" s="41">
        <f t="shared" si="81"/>
        <v>477479</v>
      </c>
      <c r="AS53" s="40">
        <f t="shared" si="81"/>
        <v>475434</v>
      </c>
      <c r="AT53" s="41">
        <f t="shared" si="81"/>
        <v>474287</v>
      </c>
      <c r="AU53" s="41">
        <f t="shared" si="81"/>
        <v>474035</v>
      </c>
      <c r="AV53" s="41">
        <f t="shared" si="81"/>
        <v>474167</v>
      </c>
      <c r="AW53" s="41">
        <f t="shared" si="81"/>
        <v>473399</v>
      </c>
      <c r="AX53" s="355">
        <f>SUM(AX54:AX59)</f>
        <v>472584</v>
      </c>
      <c r="AY53" s="355">
        <f>SUM(AY54:AY59)</f>
        <v>470992</v>
      </c>
    </row>
    <row r="54" spans="1:51" ht="20.25" customHeight="1">
      <c r="A54" s="127"/>
      <c r="B54" s="181" t="s">
        <v>44</v>
      </c>
      <c r="C54" s="108">
        <f aca="true" t="shared" si="82" ref="C54:J54">SUM(C98:C99)+C137</f>
        <v>51</v>
      </c>
      <c r="D54" s="108">
        <f t="shared" si="82"/>
        <v>56</v>
      </c>
      <c r="E54" s="108">
        <f t="shared" si="82"/>
        <v>53</v>
      </c>
      <c r="F54" s="108">
        <f t="shared" si="82"/>
        <v>56</v>
      </c>
      <c r="G54" s="108">
        <f t="shared" si="82"/>
        <v>61</v>
      </c>
      <c r="H54" s="108">
        <f t="shared" si="82"/>
        <v>63</v>
      </c>
      <c r="I54" s="108">
        <f t="shared" si="82"/>
        <v>64</v>
      </c>
      <c r="J54" s="108">
        <f t="shared" si="82"/>
        <v>64</v>
      </c>
      <c r="K54" s="109">
        <f>SUM(K136:K137)</f>
        <v>68</v>
      </c>
      <c r="L54" s="109">
        <f>SUM(L136:L137)</f>
        <v>67</v>
      </c>
      <c r="M54" s="109">
        <f>SUM(M136:M137)</f>
        <v>65</v>
      </c>
      <c r="N54" s="109">
        <f>SUM(N136:N137)</f>
        <v>65</v>
      </c>
      <c r="O54" s="109">
        <f>SUM(O136:O137)</f>
        <v>67</v>
      </c>
      <c r="P54" s="109">
        <v>65</v>
      </c>
      <c r="Q54" s="109">
        <v>63</v>
      </c>
      <c r="R54" s="127"/>
      <c r="S54" s="181" t="s">
        <v>44</v>
      </c>
      <c r="T54" s="159">
        <f t="shared" si="73"/>
        <v>51.51619224630801</v>
      </c>
      <c r="U54" s="159">
        <f t="shared" si="74"/>
        <v>55.710860633313104</v>
      </c>
      <c r="V54" s="159">
        <f t="shared" si="75"/>
        <v>51.917011147463896</v>
      </c>
      <c r="W54" s="159">
        <f t="shared" si="76"/>
        <v>54.290395447362556</v>
      </c>
      <c r="X54" s="159">
        <f t="shared" si="77"/>
        <v>58.9428930331433</v>
      </c>
      <c r="Y54" s="159">
        <f t="shared" si="78"/>
        <v>61.412487205731836</v>
      </c>
      <c r="Z54" s="159">
        <f t="shared" si="79"/>
        <v>62.592299191190136</v>
      </c>
      <c r="AA54" s="159">
        <f t="shared" si="6"/>
        <v>62.53480941539725</v>
      </c>
      <c r="AB54" s="159">
        <f t="shared" si="7"/>
        <v>66.59615309280369</v>
      </c>
      <c r="AC54" s="159">
        <f t="shared" si="80"/>
        <v>65.85802190024967</v>
      </c>
      <c r="AD54" s="159">
        <f t="shared" si="80"/>
        <v>64.03310018717367</v>
      </c>
      <c r="AE54" s="159">
        <f t="shared" si="80"/>
        <v>64.13292288262689</v>
      </c>
      <c r="AF54" s="159">
        <f t="shared" si="80"/>
        <v>66.37014730210304</v>
      </c>
      <c r="AG54" s="159">
        <f t="shared" si="62"/>
        <v>64.82109378116398</v>
      </c>
      <c r="AH54" s="159">
        <f t="shared" si="62"/>
        <v>63.13827281747026</v>
      </c>
      <c r="AI54" s="60"/>
      <c r="AJ54" s="34" t="s">
        <v>44</v>
      </c>
      <c r="AK54" s="40">
        <f aca="true" t="shared" si="83" ref="AK54:AR54">SUM(AK98:AK99)+AK137</f>
        <v>98998</v>
      </c>
      <c r="AL54" s="40">
        <f t="shared" si="83"/>
        <v>100519</v>
      </c>
      <c r="AM54" s="40">
        <f t="shared" si="83"/>
        <v>102086</v>
      </c>
      <c r="AN54" s="40">
        <f t="shared" si="83"/>
        <v>103149</v>
      </c>
      <c r="AO54" s="40">
        <f t="shared" si="83"/>
        <v>103490</v>
      </c>
      <c r="AP54" s="40">
        <f t="shared" si="83"/>
        <v>102585</v>
      </c>
      <c r="AQ54" s="40">
        <f t="shared" si="83"/>
        <v>102249</v>
      </c>
      <c r="AR54" s="41">
        <f t="shared" si="83"/>
        <v>102343</v>
      </c>
      <c r="AS54" s="40">
        <f>96078+AS137</f>
        <v>102108</v>
      </c>
      <c r="AT54" s="219">
        <f>95796+AT137</f>
        <v>101734</v>
      </c>
      <c r="AU54" s="219">
        <f>95696+AU137</f>
        <v>101510</v>
      </c>
      <c r="AV54" s="219">
        <v>101352</v>
      </c>
      <c r="AW54" s="219">
        <v>100949</v>
      </c>
      <c r="AX54" s="361">
        <v>100276</v>
      </c>
      <c r="AY54" s="361">
        <v>99781</v>
      </c>
    </row>
    <row r="55" spans="1:51" ht="20.25" customHeight="1">
      <c r="A55" s="127"/>
      <c r="B55" s="181" t="s">
        <v>45</v>
      </c>
      <c r="C55" s="109">
        <f>SUM(C134:C135)</f>
        <v>53</v>
      </c>
      <c r="D55" s="109">
        <f aca="true" t="shared" si="84" ref="D55:O55">SUM(D134:D135)</f>
        <v>58</v>
      </c>
      <c r="E55" s="109">
        <f t="shared" si="84"/>
        <v>60</v>
      </c>
      <c r="F55" s="109">
        <f t="shared" si="84"/>
        <v>59</v>
      </c>
      <c r="G55" s="109">
        <f t="shared" si="84"/>
        <v>68</v>
      </c>
      <c r="H55" s="109">
        <f t="shared" si="84"/>
        <v>73</v>
      </c>
      <c r="I55" s="109">
        <f t="shared" si="84"/>
        <v>80</v>
      </c>
      <c r="J55" s="109">
        <f t="shared" si="84"/>
        <v>80</v>
      </c>
      <c r="K55" s="109">
        <f t="shared" si="84"/>
        <v>82</v>
      </c>
      <c r="L55" s="109">
        <f t="shared" si="84"/>
        <v>84</v>
      </c>
      <c r="M55" s="109">
        <f t="shared" si="84"/>
        <v>84</v>
      </c>
      <c r="N55" s="109">
        <f t="shared" si="84"/>
        <v>81</v>
      </c>
      <c r="O55" s="109">
        <f t="shared" si="84"/>
        <v>85</v>
      </c>
      <c r="P55" s="109">
        <v>86</v>
      </c>
      <c r="Q55" s="109">
        <v>84</v>
      </c>
      <c r="R55" s="127"/>
      <c r="S55" s="181" t="s">
        <v>45</v>
      </c>
      <c r="T55" s="159">
        <f t="shared" si="73"/>
        <v>47.45532036818165</v>
      </c>
      <c r="U55" s="159">
        <f t="shared" si="74"/>
        <v>46.74742687654649</v>
      </c>
      <c r="V55" s="159">
        <f t="shared" si="75"/>
        <v>46.1162436782316</v>
      </c>
      <c r="W55" s="159">
        <f t="shared" si="76"/>
        <v>43.9616118264187</v>
      </c>
      <c r="X55" s="159">
        <f t="shared" si="77"/>
        <v>48.89166900340085</v>
      </c>
      <c r="Y55" s="159">
        <f t="shared" si="78"/>
        <v>51.60761247631706</v>
      </c>
      <c r="Z55" s="159">
        <f t="shared" si="79"/>
        <v>55.75145999135852</v>
      </c>
      <c r="AA55" s="159">
        <f t="shared" si="6"/>
        <v>55.63978801240767</v>
      </c>
      <c r="AB55" s="159">
        <f t="shared" si="7"/>
        <v>57.30218516991495</v>
      </c>
      <c r="AC55" s="159">
        <f t="shared" si="80"/>
        <v>58.81158588241884</v>
      </c>
      <c r="AD55" s="159">
        <f t="shared" si="80"/>
        <v>58.72852738217589</v>
      </c>
      <c r="AE55" s="159">
        <f t="shared" si="80"/>
        <v>56.5488449374821</v>
      </c>
      <c r="AF55" s="159">
        <f t="shared" si="80"/>
        <v>59.230147448225885</v>
      </c>
      <c r="AG55" s="159">
        <f t="shared" si="62"/>
        <v>60.0353231087128</v>
      </c>
      <c r="AH55" s="159">
        <f t="shared" si="62"/>
        <v>58.77825204674271</v>
      </c>
      <c r="AI55" s="60"/>
      <c r="AJ55" s="34" t="s">
        <v>45</v>
      </c>
      <c r="AK55" s="40">
        <f>AK134+AK135</f>
        <v>111684</v>
      </c>
      <c r="AL55" s="40">
        <f aca="true" t="shared" si="85" ref="AL55:AV55">AL134+AL135</f>
        <v>124071</v>
      </c>
      <c r="AM55" s="40">
        <f t="shared" si="85"/>
        <v>130106</v>
      </c>
      <c r="AN55" s="40">
        <f t="shared" si="85"/>
        <v>134208</v>
      </c>
      <c r="AO55" s="41">
        <f t="shared" si="85"/>
        <v>139083</v>
      </c>
      <c r="AP55" s="41">
        <f t="shared" si="85"/>
        <v>141452</v>
      </c>
      <c r="AQ55" s="40">
        <f t="shared" si="85"/>
        <v>143494</v>
      </c>
      <c r="AR55" s="41">
        <f t="shared" si="85"/>
        <v>143782</v>
      </c>
      <c r="AS55" s="40">
        <f t="shared" si="85"/>
        <v>143101</v>
      </c>
      <c r="AT55" s="41">
        <f t="shared" si="85"/>
        <v>142829</v>
      </c>
      <c r="AU55" s="41">
        <f t="shared" si="85"/>
        <v>143031</v>
      </c>
      <c r="AV55" s="41">
        <f t="shared" si="85"/>
        <v>143239</v>
      </c>
      <c r="AW55" s="219">
        <v>143508</v>
      </c>
      <c r="AX55" s="361">
        <v>143249</v>
      </c>
      <c r="AY55" s="361">
        <v>142910</v>
      </c>
    </row>
    <row r="56" spans="1:51" ht="20.25" customHeight="1">
      <c r="A56" s="127"/>
      <c r="B56" s="181" t="s">
        <v>46</v>
      </c>
      <c r="C56" s="109">
        <f>SUM(C132:C133)</f>
        <v>49</v>
      </c>
      <c r="D56" s="109">
        <f aca="true" t="shared" si="86" ref="D56:O56">SUM(D132:D133)</f>
        <v>57</v>
      </c>
      <c r="E56" s="109">
        <f t="shared" si="86"/>
        <v>60</v>
      </c>
      <c r="F56" s="109">
        <f t="shared" si="86"/>
        <v>68</v>
      </c>
      <c r="G56" s="109">
        <f t="shared" si="86"/>
        <v>74</v>
      </c>
      <c r="H56" s="109">
        <f t="shared" si="86"/>
        <v>82</v>
      </c>
      <c r="I56" s="109">
        <f t="shared" si="86"/>
        <v>90</v>
      </c>
      <c r="J56" s="109">
        <f t="shared" si="86"/>
        <v>92</v>
      </c>
      <c r="K56" s="109">
        <f t="shared" si="86"/>
        <v>94</v>
      </c>
      <c r="L56" s="109">
        <f t="shared" si="86"/>
        <v>93</v>
      </c>
      <c r="M56" s="109">
        <f t="shared" si="86"/>
        <v>94</v>
      </c>
      <c r="N56" s="109">
        <f t="shared" si="86"/>
        <v>94</v>
      </c>
      <c r="O56" s="109">
        <f t="shared" si="86"/>
        <v>98</v>
      </c>
      <c r="P56" s="109">
        <v>96</v>
      </c>
      <c r="Q56" s="109">
        <v>94</v>
      </c>
      <c r="R56" s="127"/>
      <c r="S56" s="181" t="s">
        <v>46</v>
      </c>
      <c r="T56" s="159">
        <f t="shared" si="73"/>
        <v>48.46398828951793</v>
      </c>
      <c r="U56" s="159">
        <f t="shared" si="74"/>
        <v>49.64205465851492</v>
      </c>
      <c r="V56" s="159">
        <f t="shared" si="75"/>
        <v>48.10891859169159</v>
      </c>
      <c r="W56" s="159">
        <f t="shared" si="76"/>
        <v>51.07137224270919</v>
      </c>
      <c r="X56" s="159">
        <f t="shared" si="77"/>
        <v>53.4728444662832</v>
      </c>
      <c r="Y56" s="159">
        <f t="shared" si="78"/>
        <v>57.89202431465021</v>
      </c>
      <c r="Z56" s="159">
        <f t="shared" si="79"/>
        <v>63.26622427173547</v>
      </c>
      <c r="AA56" s="159">
        <f t="shared" si="6"/>
        <v>64.6067415730337</v>
      </c>
      <c r="AB56" s="159">
        <f t="shared" si="7"/>
        <v>66.22329932931298</v>
      </c>
      <c r="AC56" s="159">
        <f t="shared" si="80"/>
        <v>65.63068975737816</v>
      </c>
      <c r="AD56" s="159">
        <f t="shared" si="80"/>
        <v>66.30738410315736</v>
      </c>
      <c r="AE56" s="159">
        <f t="shared" si="80"/>
        <v>66.29616046491945</v>
      </c>
      <c r="AF56" s="159">
        <f t="shared" si="80"/>
        <v>69.07294243686522</v>
      </c>
      <c r="AG56" s="159">
        <f t="shared" si="62"/>
        <v>67.53381967063194</v>
      </c>
      <c r="AH56" s="159">
        <f t="shared" si="62"/>
        <v>66.10919269423091</v>
      </c>
      <c r="AI56" s="60"/>
      <c r="AJ56" s="34" t="s">
        <v>46</v>
      </c>
      <c r="AK56" s="40">
        <f>AK132+AK133</f>
        <v>101106</v>
      </c>
      <c r="AL56" s="40">
        <f aca="true" t="shared" si="87" ref="AL56:AV56">AL132+AL133</f>
        <v>114822</v>
      </c>
      <c r="AM56" s="40">
        <f t="shared" si="87"/>
        <v>124717</v>
      </c>
      <c r="AN56" s="40">
        <f t="shared" si="87"/>
        <v>133147</v>
      </c>
      <c r="AO56" s="41">
        <f t="shared" si="87"/>
        <v>138388</v>
      </c>
      <c r="AP56" s="41">
        <f t="shared" si="87"/>
        <v>141643</v>
      </c>
      <c r="AQ56" s="40">
        <f t="shared" si="87"/>
        <v>142256</v>
      </c>
      <c r="AR56" s="41">
        <f t="shared" si="87"/>
        <v>142400</v>
      </c>
      <c r="AS56" s="40">
        <f t="shared" si="87"/>
        <v>141944</v>
      </c>
      <c r="AT56" s="41">
        <f t="shared" si="87"/>
        <v>141702</v>
      </c>
      <c r="AU56" s="41">
        <f t="shared" si="87"/>
        <v>141764</v>
      </c>
      <c r="AV56" s="41">
        <f t="shared" si="87"/>
        <v>141788</v>
      </c>
      <c r="AW56" s="219">
        <v>141879</v>
      </c>
      <c r="AX56" s="361">
        <v>142151</v>
      </c>
      <c r="AY56" s="361">
        <v>142189</v>
      </c>
    </row>
    <row r="57" spans="1:51" ht="20.25" customHeight="1">
      <c r="A57" s="127"/>
      <c r="B57" s="181" t="s">
        <v>178</v>
      </c>
      <c r="C57" s="108">
        <f>SUM(C102:C103)</f>
        <v>22</v>
      </c>
      <c r="D57" s="108">
        <f aca="true" t="shared" si="88" ref="D57:K57">SUM(D102:D103)</f>
        <v>22</v>
      </c>
      <c r="E57" s="108">
        <f t="shared" si="88"/>
        <v>22</v>
      </c>
      <c r="F57" s="108">
        <f t="shared" si="88"/>
        <v>23</v>
      </c>
      <c r="G57" s="108">
        <f t="shared" si="88"/>
        <v>29</v>
      </c>
      <c r="H57" s="108">
        <f t="shared" si="88"/>
        <v>28</v>
      </c>
      <c r="I57" s="108">
        <f t="shared" si="88"/>
        <v>31</v>
      </c>
      <c r="J57" s="108">
        <f t="shared" si="88"/>
        <v>32</v>
      </c>
      <c r="K57" s="108">
        <f t="shared" si="88"/>
        <v>34</v>
      </c>
      <c r="L57" s="114">
        <v>36</v>
      </c>
      <c r="M57" s="114">
        <v>36</v>
      </c>
      <c r="N57" s="114">
        <v>36</v>
      </c>
      <c r="O57" s="115">
        <v>37</v>
      </c>
      <c r="P57" s="115">
        <v>38</v>
      </c>
      <c r="Q57" s="115">
        <v>37</v>
      </c>
      <c r="R57" s="127"/>
      <c r="S57" s="181" t="s">
        <v>178</v>
      </c>
      <c r="T57" s="159">
        <f t="shared" si="73"/>
        <v>45.61854601252436</v>
      </c>
      <c r="U57" s="159">
        <f t="shared" si="74"/>
        <v>45.04965700829324</v>
      </c>
      <c r="V57" s="159">
        <f t="shared" si="75"/>
        <v>43.55745624455532</v>
      </c>
      <c r="W57" s="159">
        <f t="shared" si="76"/>
        <v>44.827317377407034</v>
      </c>
      <c r="X57" s="159">
        <f t="shared" si="77"/>
        <v>55.697466725565135</v>
      </c>
      <c r="Y57" s="159">
        <f t="shared" si="78"/>
        <v>54.18795479176343</v>
      </c>
      <c r="Z57" s="159">
        <f t="shared" si="79"/>
        <v>60.347680507699195</v>
      </c>
      <c r="AA57" s="159">
        <f t="shared" si="6"/>
        <v>62.33078166695884</v>
      </c>
      <c r="AB57" s="159">
        <f t="shared" si="7"/>
        <v>67.1339717642413</v>
      </c>
      <c r="AC57" s="159">
        <f t="shared" si="80"/>
        <v>71.62041181736795</v>
      </c>
      <c r="AD57" s="159">
        <f t="shared" si="80"/>
        <v>72.22824124232575</v>
      </c>
      <c r="AE57" s="159">
        <f t="shared" si="80"/>
        <v>72.39527821907615</v>
      </c>
      <c r="AF57" s="159">
        <f t="shared" si="80"/>
        <v>75.6445116840104</v>
      </c>
      <c r="AG57" s="159">
        <f t="shared" si="62"/>
        <v>77.52096125991962</v>
      </c>
      <c r="AH57" s="159">
        <f t="shared" si="62"/>
        <v>76.59345436479185</v>
      </c>
      <c r="AI57" s="60"/>
      <c r="AJ57" s="34" t="s">
        <v>178</v>
      </c>
      <c r="AK57" s="40">
        <f>SUM(AK102:AK103)</f>
        <v>48226</v>
      </c>
      <c r="AL57" s="40">
        <f aca="true" t="shared" si="89" ref="AL57:AS57">SUM(AL102:AL103)</f>
        <v>48835</v>
      </c>
      <c r="AM57" s="40">
        <f t="shared" si="89"/>
        <v>50508</v>
      </c>
      <c r="AN57" s="40">
        <f t="shared" si="89"/>
        <v>51308</v>
      </c>
      <c r="AO57" s="40">
        <f t="shared" si="89"/>
        <v>52067</v>
      </c>
      <c r="AP57" s="40">
        <f t="shared" si="89"/>
        <v>51672</v>
      </c>
      <c r="AQ57" s="40">
        <f t="shared" si="89"/>
        <v>51369</v>
      </c>
      <c r="AR57" s="41">
        <f t="shared" si="89"/>
        <v>51339</v>
      </c>
      <c r="AS57" s="40">
        <f t="shared" si="89"/>
        <v>50645</v>
      </c>
      <c r="AT57" s="220">
        <v>50265</v>
      </c>
      <c r="AU57" s="220">
        <v>49842</v>
      </c>
      <c r="AV57" s="220">
        <v>49727</v>
      </c>
      <c r="AW57" s="220">
        <v>48913</v>
      </c>
      <c r="AX57" s="361">
        <v>49019</v>
      </c>
      <c r="AY57" s="361">
        <v>48307</v>
      </c>
    </row>
    <row r="58" spans="1:51" ht="20.25" customHeight="1">
      <c r="A58" s="127"/>
      <c r="B58" s="181" t="s">
        <v>54</v>
      </c>
      <c r="C58" s="108">
        <v>10</v>
      </c>
      <c r="D58" s="108">
        <v>13</v>
      </c>
      <c r="E58" s="108">
        <v>14</v>
      </c>
      <c r="F58" s="108">
        <v>17</v>
      </c>
      <c r="G58" s="109">
        <v>21</v>
      </c>
      <c r="H58" s="115">
        <v>17</v>
      </c>
      <c r="I58" s="115">
        <v>16</v>
      </c>
      <c r="J58" s="115">
        <v>17</v>
      </c>
      <c r="K58" s="115">
        <v>17</v>
      </c>
      <c r="L58" s="115">
        <v>17</v>
      </c>
      <c r="M58" s="115">
        <v>17</v>
      </c>
      <c r="N58" s="115">
        <v>17</v>
      </c>
      <c r="O58" s="115">
        <v>17</v>
      </c>
      <c r="P58" s="115">
        <v>17</v>
      </c>
      <c r="Q58" s="115">
        <v>17</v>
      </c>
      <c r="R58" s="127"/>
      <c r="S58" s="181" t="s">
        <v>54</v>
      </c>
      <c r="T58" s="159">
        <f t="shared" si="73"/>
        <v>48.721071863581</v>
      </c>
      <c r="U58" s="159">
        <f t="shared" si="74"/>
        <v>60.53832541678309</v>
      </c>
      <c r="V58" s="159">
        <f t="shared" si="75"/>
        <v>60.49606775559589</v>
      </c>
      <c r="W58" s="159">
        <f t="shared" si="76"/>
        <v>67.6024973157832</v>
      </c>
      <c r="X58" s="159">
        <f t="shared" si="77"/>
        <v>79.3201133144476</v>
      </c>
      <c r="Y58" s="159">
        <f t="shared" si="78"/>
        <v>61.836170522333774</v>
      </c>
      <c r="Z58" s="159">
        <f t="shared" si="79"/>
        <v>56.98005698005698</v>
      </c>
      <c r="AA58" s="159">
        <f t="shared" si="6"/>
        <v>59.84019148861276</v>
      </c>
      <c r="AB58" s="159">
        <f t="shared" si="7"/>
        <v>59.34096621055571</v>
      </c>
      <c r="AC58" s="159">
        <f t="shared" si="80"/>
        <v>58.78284923928077</v>
      </c>
      <c r="AD58" s="159">
        <f t="shared" si="80"/>
        <v>58.20721769499418</v>
      </c>
      <c r="AE58" s="159">
        <f t="shared" si="80"/>
        <v>57.49847798146519</v>
      </c>
      <c r="AF58" s="159">
        <f t="shared" si="80"/>
        <v>56.97814720471913</v>
      </c>
      <c r="AG58" s="159">
        <f t="shared" si="62"/>
        <v>57.01827938956901</v>
      </c>
      <c r="AH58" s="159">
        <f t="shared" si="62"/>
        <v>56.810586819943865</v>
      </c>
      <c r="AI58" s="60"/>
      <c r="AJ58" s="34" t="s">
        <v>54</v>
      </c>
      <c r="AK58" s="40">
        <v>20525</v>
      </c>
      <c r="AL58" s="40">
        <v>21474</v>
      </c>
      <c r="AM58" s="40">
        <v>23142</v>
      </c>
      <c r="AN58" s="40">
        <v>25147</v>
      </c>
      <c r="AO58" s="41">
        <v>26475</v>
      </c>
      <c r="AP58" s="48">
        <v>27492</v>
      </c>
      <c r="AQ58" s="221">
        <v>28080</v>
      </c>
      <c r="AR58" s="219">
        <v>28409</v>
      </c>
      <c r="AS58" s="216">
        <v>28648</v>
      </c>
      <c r="AT58" s="220">
        <v>28920</v>
      </c>
      <c r="AU58" s="220">
        <v>29206</v>
      </c>
      <c r="AV58" s="220">
        <v>29566</v>
      </c>
      <c r="AW58" s="220">
        <v>29836</v>
      </c>
      <c r="AX58" s="361">
        <v>29815</v>
      </c>
      <c r="AY58" s="361">
        <v>29924</v>
      </c>
    </row>
    <row r="59" spans="1:51" ht="20.25" customHeight="1">
      <c r="A59" s="127"/>
      <c r="B59" s="182" t="s">
        <v>129</v>
      </c>
      <c r="C59" s="108">
        <f>SUM(C100:C101)</f>
        <v>6</v>
      </c>
      <c r="D59" s="108">
        <f aca="true" t="shared" si="90" ref="D59:J59">D100+D101</f>
        <v>6</v>
      </c>
      <c r="E59" s="108">
        <f t="shared" si="90"/>
        <v>6</v>
      </c>
      <c r="F59" s="108">
        <f t="shared" si="90"/>
        <v>6</v>
      </c>
      <c r="G59" s="108">
        <f t="shared" si="90"/>
        <v>6</v>
      </c>
      <c r="H59" s="108">
        <f t="shared" si="90"/>
        <v>4</v>
      </c>
      <c r="I59" s="108">
        <f t="shared" si="90"/>
        <v>6</v>
      </c>
      <c r="J59" s="108">
        <f t="shared" si="90"/>
        <v>6</v>
      </c>
      <c r="K59" s="108">
        <v>6</v>
      </c>
      <c r="L59" s="108">
        <v>6</v>
      </c>
      <c r="M59" s="108">
        <v>6</v>
      </c>
      <c r="N59" s="108">
        <v>6</v>
      </c>
      <c r="O59" s="109">
        <v>6</v>
      </c>
      <c r="P59" s="109">
        <v>6</v>
      </c>
      <c r="Q59" s="109">
        <v>5</v>
      </c>
      <c r="R59" s="127"/>
      <c r="S59" s="182" t="s">
        <v>129</v>
      </c>
      <c r="T59" s="159"/>
      <c r="U59" s="159"/>
      <c r="V59" s="159"/>
      <c r="W59" s="159"/>
      <c r="X59" s="159"/>
      <c r="Y59" s="159"/>
      <c r="Z59" s="159"/>
      <c r="AA59" s="159">
        <f t="shared" si="6"/>
        <v>65.1748859439496</v>
      </c>
      <c r="AB59" s="159">
        <f t="shared" si="7"/>
        <v>66.75567423230974</v>
      </c>
      <c r="AC59" s="159">
        <f t="shared" si="80"/>
        <v>67.89634491343216</v>
      </c>
      <c r="AD59" s="159">
        <f t="shared" si="80"/>
        <v>69.1085003455425</v>
      </c>
      <c r="AE59" s="159">
        <f t="shared" si="80"/>
        <v>70.62978222483814</v>
      </c>
      <c r="AF59" s="159">
        <f t="shared" si="80"/>
        <v>72.1674284339668</v>
      </c>
      <c r="AG59" s="159">
        <f t="shared" si="62"/>
        <v>74.31260837255388</v>
      </c>
      <c r="AH59" s="159">
        <f t="shared" si="62"/>
        <v>63.44372541555641</v>
      </c>
      <c r="AI59" s="60"/>
      <c r="AJ59" s="34" t="s">
        <v>129</v>
      </c>
      <c r="AK59" s="40">
        <f>SUM(AK100:AK101)</f>
        <v>13939</v>
      </c>
      <c r="AL59" s="40">
        <f aca="true" t="shared" si="91" ref="AL59:AR59">SUM(AL100:AL101)</f>
        <v>12776</v>
      </c>
      <c r="AM59" s="40">
        <f t="shared" si="91"/>
        <v>11902</v>
      </c>
      <c r="AN59" s="40">
        <f t="shared" si="91"/>
        <v>11126</v>
      </c>
      <c r="AO59" s="40">
        <f t="shared" si="91"/>
        <v>10687</v>
      </c>
      <c r="AP59" s="40">
        <f t="shared" si="91"/>
        <v>9785</v>
      </c>
      <c r="AQ59" s="40">
        <f t="shared" si="91"/>
        <v>9379</v>
      </c>
      <c r="AR59" s="41">
        <f t="shared" si="91"/>
        <v>9206</v>
      </c>
      <c r="AS59" s="216">
        <v>8988</v>
      </c>
      <c r="AT59" s="220">
        <v>8837</v>
      </c>
      <c r="AU59" s="220">
        <v>8682</v>
      </c>
      <c r="AV59" s="220">
        <v>8495</v>
      </c>
      <c r="AW59" s="220">
        <v>8314</v>
      </c>
      <c r="AX59" s="361">
        <v>8074</v>
      </c>
      <c r="AY59" s="361">
        <v>7881</v>
      </c>
    </row>
    <row r="60" spans="1:51" ht="20.25" customHeight="1">
      <c r="A60" s="119"/>
      <c r="B60" s="120"/>
      <c r="C60" s="114"/>
      <c r="D60" s="114"/>
      <c r="E60" s="114"/>
      <c r="F60" s="114"/>
      <c r="G60" s="115"/>
      <c r="H60" s="115"/>
      <c r="I60" s="115"/>
      <c r="J60" s="115"/>
      <c r="K60" s="115"/>
      <c r="L60" s="115"/>
      <c r="M60" s="115"/>
      <c r="N60" s="115"/>
      <c r="O60" s="115"/>
      <c r="P60" s="115"/>
      <c r="Q60" s="115"/>
      <c r="R60" s="119"/>
      <c r="S60" s="120"/>
      <c r="T60" s="159"/>
      <c r="U60" s="159"/>
      <c r="V60" s="159"/>
      <c r="W60" s="159"/>
      <c r="X60" s="159"/>
      <c r="Y60" s="159"/>
      <c r="Z60" s="159"/>
      <c r="AA60" s="159">
        <f t="shared" si="6"/>
      </c>
      <c r="AB60" s="159">
        <f t="shared" si="7"/>
      </c>
      <c r="AC60" s="159"/>
      <c r="AD60" s="159"/>
      <c r="AE60" s="159"/>
      <c r="AF60" s="159"/>
      <c r="AG60" s="159">
        <f t="shared" si="62"/>
      </c>
      <c r="AH60" s="159">
        <f t="shared" si="62"/>
      </c>
      <c r="AI60" s="54"/>
      <c r="AJ60" s="45"/>
      <c r="AK60" s="37"/>
      <c r="AL60" s="37"/>
      <c r="AM60" s="37"/>
      <c r="AN60" s="37"/>
      <c r="AO60" s="38"/>
      <c r="AP60" s="38"/>
      <c r="AQ60" s="222"/>
      <c r="AR60" s="39"/>
      <c r="AS60" s="44"/>
      <c r="AT60" s="205"/>
      <c r="AU60" s="205"/>
      <c r="AV60" s="205"/>
      <c r="AW60" s="205"/>
      <c r="AX60" s="205"/>
      <c r="AY60" s="205"/>
    </row>
    <row r="61" spans="1:51" ht="20.25" customHeight="1">
      <c r="A61" s="404" t="s">
        <v>130</v>
      </c>
      <c r="B61" s="422"/>
      <c r="C61" s="108">
        <f aca="true" t="shared" si="92" ref="C61:Q61">SUM(C62:C68)</f>
        <v>191</v>
      </c>
      <c r="D61" s="108">
        <f t="shared" si="92"/>
        <v>202</v>
      </c>
      <c r="E61" s="108">
        <f t="shared" si="92"/>
        <v>206</v>
      </c>
      <c r="F61" s="108">
        <f t="shared" si="92"/>
        <v>237</v>
      </c>
      <c r="G61" s="108">
        <f t="shared" si="92"/>
        <v>270</v>
      </c>
      <c r="H61" s="108">
        <f t="shared" si="92"/>
        <v>302</v>
      </c>
      <c r="I61" s="108">
        <f t="shared" si="92"/>
        <v>317</v>
      </c>
      <c r="J61" s="108">
        <f t="shared" si="92"/>
        <v>320</v>
      </c>
      <c r="K61" s="108">
        <f t="shared" si="92"/>
        <v>318</v>
      </c>
      <c r="L61" s="108">
        <f t="shared" si="92"/>
        <v>324</v>
      </c>
      <c r="M61" s="108">
        <f t="shared" si="92"/>
        <v>332</v>
      </c>
      <c r="N61" s="108">
        <f t="shared" si="92"/>
        <v>335</v>
      </c>
      <c r="O61" s="109">
        <f t="shared" si="92"/>
        <v>344</v>
      </c>
      <c r="P61" s="109">
        <f t="shared" si="92"/>
        <v>345</v>
      </c>
      <c r="Q61" s="109">
        <f t="shared" si="92"/>
        <v>348</v>
      </c>
      <c r="R61" s="404" t="s">
        <v>130</v>
      </c>
      <c r="S61" s="422"/>
      <c r="T61" s="159">
        <f aca="true" t="shared" si="93" ref="T61:T68">C61/AK61*100000</f>
        <v>47.490346530345334</v>
      </c>
      <c r="U61" s="159">
        <f aca="true" t="shared" si="94" ref="U61:U68">D61/AL61*100000</f>
        <v>46.26374456916315</v>
      </c>
      <c r="V61" s="159">
        <f aca="true" t="shared" si="95" ref="V61:V68">E61/AM61*100000</f>
        <v>44.14462292777425</v>
      </c>
      <c r="W61" s="159">
        <f aca="true" t="shared" si="96" ref="W61:W68">F61/AN61*100000</f>
        <v>48.345542112638995</v>
      </c>
      <c r="X61" s="159">
        <f aca="true" t="shared" si="97" ref="X61:X68">G61/AO61*100000</f>
        <v>52.82144785544922</v>
      </c>
      <c r="Y61" s="159">
        <f aca="true" t="shared" si="98" ref="Y61:Y68">H61/AP61*100000</f>
        <v>57.66957624318993</v>
      </c>
      <c r="Z61" s="159">
        <f aca="true" t="shared" si="99" ref="Z61:Z68">I61/AQ61*100000</f>
        <v>59.639940322431954</v>
      </c>
      <c r="AA61" s="159">
        <f t="shared" si="6"/>
        <v>59.887523744467416</v>
      </c>
      <c r="AB61" s="159">
        <f t="shared" si="7"/>
        <v>59.351833187753364</v>
      </c>
      <c r="AC61" s="159">
        <f aca="true" t="shared" si="100" ref="AC61:AC68">IF(AT61="","",(L61/AT61*100000))</f>
        <v>60.296457583117</v>
      </c>
      <c r="AD61" s="159">
        <f aca="true" t="shared" si="101" ref="AD61:AD68">IF(AU61="","",(M61/AU61*100000))</f>
        <v>61.425970604342744</v>
      </c>
      <c r="AE61" s="159">
        <f aca="true" t="shared" si="102" ref="AE61:AE68">IF(AV61="","",(N61/AV61*100000))</f>
        <v>61.80686369833822</v>
      </c>
      <c r="AF61" s="159">
        <f aca="true" t="shared" si="103" ref="AF61:AF68">IF(AW61="","",(O61/AW61*100000))</f>
        <v>63.88281218081808</v>
      </c>
      <c r="AG61" s="159">
        <f t="shared" si="62"/>
        <v>64.9574387564322</v>
      </c>
      <c r="AH61" s="159">
        <f t="shared" si="62"/>
        <v>65.84748360435502</v>
      </c>
      <c r="AI61" s="418" t="s">
        <v>180</v>
      </c>
      <c r="AJ61" s="405"/>
      <c r="AK61" s="40">
        <f aca="true" t="shared" si="104" ref="AK61:AY61">SUM(AK62:AK68)</f>
        <v>402187</v>
      </c>
      <c r="AL61" s="40">
        <f t="shared" si="104"/>
        <v>436627</v>
      </c>
      <c r="AM61" s="40">
        <f t="shared" si="104"/>
        <v>466648</v>
      </c>
      <c r="AN61" s="40">
        <f t="shared" si="104"/>
        <v>490221</v>
      </c>
      <c r="AO61" s="40">
        <f t="shared" si="104"/>
        <v>511156</v>
      </c>
      <c r="AP61" s="40">
        <f t="shared" si="104"/>
        <v>523673</v>
      </c>
      <c r="AQ61" s="40">
        <f t="shared" si="104"/>
        <v>531523</v>
      </c>
      <c r="AR61" s="41">
        <f t="shared" si="104"/>
        <v>534335</v>
      </c>
      <c r="AS61" s="40">
        <f t="shared" si="104"/>
        <v>535788</v>
      </c>
      <c r="AT61" s="41">
        <f t="shared" si="104"/>
        <v>537345</v>
      </c>
      <c r="AU61" s="41">
        <f t="shared" si="104"/>
        <v>540488</v>
      </c>
      <c r="AV61" s="41">
        <f t="shared" si="104"/>
        <v>542011</v>
      </c>
      <c r="AW61" s="41">
        <f t="shared" si="104"/>
        <v>538486</v>
      </c>
      <c r="AX61" s="355">
        <f t="shared" si="104"/>
        <v>531117</v>
      </c>
      <c r="AY61" s="355">
        <f t="shared" si="104"/>
        <v>528494</v>
      </c>
    </row>
    <row r="62" spans="1:51" ht="20.25" customHeight="1">
      <c r="A62" s="127"/>
      <c r="B62" s="181" t="s">
        <v>59</v>
      </c>
      <c r="C62" s="108">
        <f>SUM(C108:C112)</f>
        <v>58</v>
      </c>
      <c r="D62" s="108">
        <f aca="true" t="shared" si="105" ref="D62:J62">D108+D109+D110+D111+D112</f>
        <v>60</v>
      </c>
      <c r="E62" s="108">
        <f t="shared" si="105"/>
        <v>70</v>
      </c>
      <c r="F62" s="108">
        <f t="shared" si="105"/>
        <v>72</v>
      </c>
      <c r="G62" s="108">
        <f t="shared" si="105"/>
        <v>86</v>
      </c>
      <c r="H62" s="108">
        <f t="shared" si="105"/>
        <v>99</v>
      </c>
      <c r="I62" s="108">
        <f t="shared" si="105"/>
        <v>105</v>
      </c>
      <c r="J62" s="108">
        <f t="shared" si="105"/>
        <v>107</v>
      </c>
      <c r="K62" s="108">
        <v>107</v>
      </c>
      <c r="L62" s="108">
        <v>108</v>
      </c>
      <c r="M62" s="108">
        <v>109</v>
      </c>
      <c r="N62" s="108">
        <v>109</v>
      </c>
      <c r="O62" s="109">
        <v>112</v>
      </c>
      <c r="P62" s="109">
        <v>110</v>
      </c>
      <c r="Q62" s="109">
        <v>111</v>
      </c>
      <c r="R62" s="127"/>
      <c r="S62" s="181" t="s">
        <v>59</v>
      </c>
      <c r="T62" s="159">
        <f t="shared" si="93"/>
        <v>47.1280338671802</v>
      </c>
      <c r="U62" s="159">
        <f t="shared" si="94"/>
        <v>42.628471556152356</v>
      </c>
      <c r="V62" s="159">
        <f t="shared" si="95"/>
        <v>46.40925002651957</v>
      </c>
      <c r="W62" s="159">
        <f t="shared" si="96"/>
        <v>45.795991578625994</v>
      </c>
      <c r="X62" s="159">
        <f t="shared" si="97"/>
        <v>52.86874412142598</v>
      </c>
      <c r="Y62" s="159">
        <f t="shared" si="98"/>
        <v>59.637835688726646</v>
      </c>
      <c r="Z62" s="159">
        <f t="shared" si="99"/>
        <v>62.266500622665006</v>
      </c>
      <c r="AA62" s="159">
        <f t="shared" si="6"/>
        <v>63.092226683884356</v>
      </c>
      <c r="AB62" s="159">
        <f t="shared" si="7"/>
        <v>62.610079637680734</v>
      </c>
      <c r="AC62" s="159">
        <f t="shared" si="100"/>
        <v>62.97522974296777</v>
      </c>
      <c r="AD62" s="159">
        <f t="shared" si="101"/>
        <v>63.209292345876605</v>
      </c>
      <c r="AE62" s="159">
        <f t="shared" si="102"/>
        <v>63.032377824168584</v>
      </c>
      <c r="AF62" s="159">
        <f t="shared" si="103"/>
        <v>65.32059581714898</v>
      </c>
      <c r="AG62" s="159">
        <f t="shared" si="62"/>
        <v>65.23350630096368</v>
      </c>
      <c r="AH62" s="159">
        <f t="shared" si="62"/>
        <v>66.22081958704457</v>
      </c>
      <c r="AI62" s="60"/>
      <c r="AJ62" s="34" t="s">
        <v>59</v>
      </c>
      <c r="AK62" s="40">
        <f>SUM(AK108:AK112)</f>
        <v>123069</v>
      </c>
      <c r="AL62" s="40">
        <f aca="true" t="shared" si="106" ref="AL62:AQ62">SUM(AL108:AL112)</f>
        <v>140751</v>
      </c>
      <c r="AM62" s="40">
        <f t="shared" si="106"/>
        <v>150832</v>
      </c>
      <c r="AN62" s="40">
        <f t="shared" si="106"/>
        <v>157219</v>
      </c>
      <c r="AO62" s="40">
        <f t="shared" si="106"/>
        <v>162667</v>
      </c>
      <c r="AP62" s="40">
        <f t="shared" si="106"/>
        <v>166002</v>
      </c>
      <c r="AQ62" s="40">
        <f t="shared" si="106"/>
        <v>168630</v>
      </c>
      <c r="AR62" s="41">
        <f>SUM(AR108:AR112)</f>
        <v>169593</v>
      </c>
      <c r="AS62" s="216">
        <v>170899</v>
      </c>
      <c r="AT62" s="219">
        <v>171496</v>
      </c>
      <c r="AU62" s="219">
        <v>172443</v>
      </c>
      <c r="AV62" s="219">
        <v>172927</v>
      </c>
      <c r="AW62" s="219">
        <v>171462</v>
      </c>
      <c r="AX62" s="361">
        <v>168625</v>
      </c>
      <c r="AY62" s="361">
        <v>167621</v>
      </c>
    </row>
    <row r="63" spans="1:51" ht="20.25" customHeight="1">
      <c r="A63" s="127"/>
      <c r="B63" s="181" t="s">
        <v>60</v>
      </c>
      <c r="C63" s="108">
        <f>SUM(C113:C115)</f>
        <v>47</v>
      </c>
      <c r="D63" s="108">
        <f aca="true" t="shared" si="107" ref="D63:J63">D113+D114+D115</f>
        <v>49</v>
      </c>
      <c r="E63" s="108">
        <f t="shared" si="107"/>
        <v>48</v>
      </c>
      <c r="F63" s="108">
        <f t="shared" si="107"/>
        <v>58</v>
      </c>
      <c r="G63" s="108">
        <f t="shared" si="107"/>
        <v>63</v>
      </c>
      <c r="H63" s="108">
        <f t="shared" si="107"/>
        <v>74</v>
      </c>
      <c r="I63" s="108">
        <f t="shared" si="107"/>
        <v>78</v>
      </c>
      <c r="J63" s="108">
        <f t="shared" si="107"/>
        <v>76</v>
      </c>
      <c r="K63" s="108">
        <v>76</v>
      </c>
      <c r="L63" s="108">
        <v>78</v>
      </c>
      <c r="M63" s="108">
        <v>82</v>
      </c>
      <c r="N63" s="108">
        <v>81</v>
      </c>
      <c r="O63" s="109">
        <v>82</v>
      </c>
      <c r="P63" s="109">
        <v>83</v>
      </c>
      <c r="Q63" s="109">
        <v>84</v>
      </c>
      <c r="R63" s="127"/>
      <c r="S63" s="181" t="s">
        <v>60</v>
      </c>
      <c r="T63" s="159">
        <f t="shared" si="93"/>
        <v>52.12954747116238</v>
      </c>
      <c r="U63" s="159">
        <f t="shared" si="94"/>
        <v>51.907879404224666</v>
      </c>
      <c r="V63" s="159">
        <f t="shared" si="95"/>
        <v>48.012483245643864</v>
      </c>
      <c r="W63" s="159">
        <f t="shared" si="96"/>
        <v>55.22231743311435</v>
      </c>
      <c r="X63" s="159">
        <f t="shared" si="97"/>
        <v>57.28418410954918</v>
      </c>
      <c r="Y63" s="159">
        <f t="shared" si="98"/>
        <v>64.72605136099644</v>
      </c>
      <c r="Z63" s="159">
        <f t="shared" si="99"/>
        <v>67.1429801153482</v>
      </c>
      <c r="AA63" s="159">
        <f t="shared" si="6"/>
        <v>64.95226862890888</v>
      </c>
      <c r="AB63" s="159">
        <f t="shared" si="7"/>
        <v>64.48492664839593</v>
      </c>
      <c r="AC63" s="159">
        <f t="shared" si="100"/>
        <v>65.9084379700201</v>
      </c>
      <c r="AD63" s="159">
        <f t="shared" si="101"/>
        <v>69.05728385912313</v>
      </c>
      <c r="AE63" s="159">
        <f t="shared" si="102"/>
        <v>68.17091542598406</v>
      </c>
      <c r="AF63" s="159">
        <f t="shared" si="103"/>
        <v>69.32350404950712</v>
      </c>
      <c r="AG63" s="159">
        <f t="shared" si="62"/>
        <v>71.32851507781683</v>
      </c>
      <c r="AH63" s="159">
        <f t="shared" si="62"/>
        <v>72.53447546348666</v>
      </c>
      <c r="AI63" s="60"/>
      <c r="AJ63" s="34" t="s">
        <v>60</v>
      </c>
      <c r="AK63" s="40">
        <f>SUM(AK113:AK115)</f>
        <v>90160</v>
      </c>
      <c r="AL63" s="40">
        <f aca="true" t="shared" si="108" ref="AL63:AQ63">SUM(AL113:AL115)</f>
        <v>94398</v>
      </c>
      <c r="AM63" s="40">
        <f t="shared" si="108"/>
        <v>99974</v>
      </c>
      <c r="AN63" s="40">
        <f t="shared" si="108"/>
        <v>105030</v>
      </c>
      <c r="AO63" s="40">
        <f t="shared" si="108"/>
        <v>109978</v>
      </c>
      <c r="AP63" s="40">
        <f t="shared" si="108"/>
        <v>114328</v>
      </c>
      <c r="AQ63" s="40">
        <f t="shared" si="108"/>
        <v>116170</v>
      </c>
      <c r="AR63" s="41">
        <f>SUM(AR113:AR115)</f>
        <v>117009</v>
      </c>
      <c r="AS63" s="216">
        <v>117857</v>
      </c>
      <c r="AT63" s="219">
        <v>118346</v>
      </c>
      <c r="AU63" s="219">
        <v>118742</v>
      </c>
      <c r="AV63" s="219">
        <v>118819</v>
      </c>
      <c r="AW63" s="219">
        <v>118286</v>
      </c>
      <c r="AX63" s="361">
        <v>116363</v>
      </c>
      <c r="AY63" s="361">
        <v>115807</v>
      </c>
    </row>
    <row r="64" spans="1:51" ht="20.25" customHeight="1">
      <c r="A64" s="127"/>
      <c r="B64" s="181" t="s">
        <v>61</v>
      </c>
      <c r="C64" s="108">
        <f>SUM(C116:C117)</f>
        <v>28</v>
      </c>
      <c r="D64" s="108">
        <f aca="true" t="shared" si="109" ref="D64:J64">D116+D117</f>
        <v>27</v>
      </c>
      <c r="E64" s="108">
        <f t="shared" si="109"/>
        <v>26</v>
      </c>
      <c r="F64" s="108">
        <f t="shared" si="109"/>
        <v>30</v>
      </c>
      <c r="G64" s="108">
        <f t="shared" si="109"/>
        <v>40</v>
      </c>
      <c r="H64" s="108">
        <f t="shared" si="109"/>
        <v>43</v>
      </c>
      <c r="I64" s="108">
        <f t="shared" si="109"/>
        <v>48</v>
      </c>
      <c r="J64" s="108">
        <f t="shared" si="109"/>
        <v>50</v>
      </c>
      <c r="K64" s="108">
        <v>48</v>
      </c>
      <c r="L64" s="108">
        <v>47</v>
      </c>
      <c r="M64" s="108">
        <v>47</v>
      </c>
      <c r="N64" s="108">
        <v>52</v>
      </c>
      <c r="O64" s="109">
        <v>54</v>
      </c>
      <c r="P64" s="109">
        <v>57</v>
      </c>
      <c r="Q64" s="109">
        <v>56</v>
      </c>
      <c r="R64" s="127"/>
      <c r="S64" s="181" t="s">
        <v>61</v>
      </c>
      <c r="T64" s="159">
        <f t="shared" si="93"/>
        <v>53.2289032944889</v>
      </c>
      <c r="U64" s="159">
        <f t="shared" si="94"/>
        <v>46.61280298321939</v>
      </c>
      <c r="V64" s="159">
        <f t="shared" si="95"/>
        <v>41.46399808627701</v>
      </c>
      <c r="W64" s="159">
        <f t="shared" si="96"/>
        <v>43.49969550213149</v>
      </c>
      <c r="X64" s="159">
        <f t="shared" si="97"/>
        <v>53.45735439553096</v>
      </c>
      <c r="Y64" s="159">
        <f t="shared" si="98"/>
        <v>54.61565818218767</v>
      </c>
      <c r="Z64" s="159">
        <f t="shared" si="99"/>
        <v>59.044221661848816</v>
      </c>
      <c r="AA64" s="159">
        <f t="shared" si="6"/>
        <v>60.84723692697115</v>
      </c>
      <c r="AB64" s="159">
        <f t="shared" si="7"/>
        <v>57.837596847850975</v>
      </c>
      <c r="AC64" s="159">
        <f t="shared" si="100"/>
        <v>56.23556720150281</v>
      </c>
      <c r="AD64" s="159">
        <f t="shared" si="101"/>
        <v>55.34751171718599</v>
      </c>
      <c r="AE64" s="159">
        <f t="shared" si="102"/>
        <v>60.69306815131249</v>
      </c>
      <c r="AF64" s="159">
        <f t="shared" si="103"/>
        <v>62.81553172184351</v>
      </c>
      <c r="AG64" s="159">
        <f t="shared" si="62"/>
        <v>67.180538858638</v>
      </c>
      <c r="AH64" s="159">
        <f t="shared" si="62"/>
        <v>65.85601053696169</v>
      </c>
      <c r="AI64" s="60"/>
      <c r="AJ64" s="34" t="s">
        <v>61</v>
      </c>
      <c r="AK64" s="40">
        <f>SUM(AK116:AK117)</f>
        <v>52603</v>
      </c>
      <c r="AL64" s="40">
        <f aca="true" t="shared" si="110" ref="AL64:AQ64">SUM(AL116:AL117)</f>
        <v>57924</v>
      </c>
      <c r="AM64" s="40">
        <f t="shared" si="110"/>
        <v>62705</v>
      </c>
      <c r="AN64" s="40">
        <f t="shared" si="110"/>
        <v>68966</v>
      </c>
      <c r="AO64" s="40">
        <f t="shared" si="110"/>
        <v>74826</v>
      </c>
      <c r="AP64" s="40">
        <f t="shared" si="110"/>
        <v>78732</v>
      </c>
      <c r="AQ64" s="40">
        <f t="shared" si="110"/>
        <v>81295</v>
      </c>
      <c r="AR64" s="41">
        <f>SUM(AR116:AR117)</f>
        <v>82173</v>
      </c>
      <c r="AS64" s="216">
        <v>82991</v>
      </c>
      <c r="AT64" s="219">
        <v>83577</v>
      </c>
      <c r="AU64" s="219">
        <v>84918</v>
      </c>
      <c r="AV64" s="219">
        <v>85677</v>
      </c>
      <c r="AW64" s="219">
        <v>85966</v>
      </c>
      <c r="AX64" s="361">
        <v>84846</v>
      </c>
      <c r="AY64" s="361">
        <v>85034</v>
      </c>
    </row>
    <row r="65" spans="1:51" ht="20.25" customHeight="1">
      <c r="A65" s="127"/>
      <c r="B65" s="181" t="s">
        <v>108</v>
      </c>
      <c r="C65" s="108">
        <f aca="true" t="shared" si="111" ref="C65:I65">SUM(C104:C105)</f>
        <v>13</v>
      </c>
      <c r="D65" s="108">
        <f t="shared" si="111"/>
        <v>15</v>
      </c>
      <c r="E65" s="108">
        <f t="shared" si="111"/>
        <v>5</v>
      </c>
      <c r="F65" s="108">
        <f t="shared" si="111"/>
        <v>17</v>
      </c>
      <c r="G65" s="108">
        <f t="shared" si="111"/>
        <v>19</v>
      </c>
      <c r="H65" s="108">
        <f t="shared" si="111"/>
        <v>18</v>
      </c>
      <c r="I65" s="108">
        <f t="shared" si="111"/>
        <v>16</v>
      </c>
      <c r="J65" s="115">
        <v>17</v>
      </c>
      <c r="K65" s="115">
        <v>16</v>
      </c>
      <c r="L65" s="115">
        <v>16</v>
      </c>
      <c r="M65" s="115">
        <v>16</v>
      </c>
      <c r="N65" s="115">
        <v>14</v>
      </c>
      <c r="O65" s="115">
        <v>14</v>
      </c>
      <c r="P65" s="115">
        <v>14</v>
      </c>
      <c r="Q65" s="115">
        <v>16</v>
      </c>
      <c r="R65" s="127"/>
      <c r="S65" s="181" t="s">
        <v>108</v>
      </c>
      <c r="T65" s="159">
        <f t="shared" si="93"/>
        <v>44.324729789628016</v>
      </c>
      <c r="U65" s="159">
        <f t="shared" si="94"/>
        <v>48.74244492103724</v>
      </c>
      <c r="V65" s="159">
        <f t="shared" si="95"/>
        <v>14.934735207144776</v>
      </c>
      <c r="W65" s="159">
        <f t="shared" si="96"/>
        <v>49.653883225749915</v>
      </c>
      <c r="X65" s="159">
        <f t="shared" si="97"/>
        <v>53.799977347377954</v>
      </c>
      <c r="Y65" s="159">
        <f t="shared" si="98"/>
        <v>49.918189633655956</v>
      </c>
      <c r="Z65" s="159">
        <f t="shared" si="99"/>
        <v>44.02377283733216</v>
      </c>
      <c r="AA65" s="159">
        <f t="shared" si="6"/>
        <v>46.83453633809025</v>
      </c>
      <c r="AB65" s="159">
        <f t="shared" si="7"/>
        <v>45.36176003628941</v>
      </c>
      <c r="AC65" s="159">
        <f t="shared" si="100"/>
        <v>45.684264626102845</v>
      </c>
      <c r="AD65" s="159">
        <f t="shared" si="101"/>
        <v>45.6764395215393</v>
      </c>
      <c r="AE65" s="159">
        <f t="shared" si="102"/>
        <v>39.99314403245158</v>
      </c>
      <c r="AF65" s="159">
        <f t="shared" si="103"/>
        <v>40.22526146419951</v>
      </c>
      <c r="AG65" s="159">
        <f t="shared" si="62"/>
        <v>40.345821325648416</v>
      </c>
      <c r="AH65" s="159">
        <f t="shared" si="62"/>
        <v>46.700329821079364</v>
      </c>
      <c r="AI65" s="60"/>
      <c r="AJ65" s="34" t="s">
        <v>108</v>
      </c>
      <c r="AK65" s="40">
        <f>SUM(AK104:AK105)</f>
        <v>29329</v>
      </c>
      <c r="AL65" s="40">
        <f aca="true" t="shared" si="112" ref="AL65:AQ65">SUM(AL104:AL105)</f>
        <v>30774</v>
      </c>
      <c r="AM65" s="40">
        <f t="shared" si="112"/>
        <v>33479</v>
      </c>
      <c r="AN65" s="40">
        <f t="shared" si="112"/>
        <v>34237</v>
      </c>
      <c r="AO65" s="40">
        <f t="shared" si="112"/>
        <v>35316</v>
      </c>
      <c r="AP65" s="40">
        <f t="shared" si="112"/>
        <v>36059</v>
      </c>
      <c r="AQ65" s="40">
        <f t="shared" si="112"/>
        <v>36344</v>
      </c>
      <c r="AR65" s="210">
        <v>36298</v>
      </c>
      <c r="AS65" s="216">
        <v>35272</v>
      </c>
      <c r="AT65" s="219">
        <v>35023</v>
      </c>
      <c r="AU65" s="219">
        <v>35029</v>
      </c>
      <c r="AV65" s="219">
        <v>35006</v>
      </c>
      <c r="AW65" s="219">
        <v>34804</v>
      </c>
      <c r="AX65" s="361">
        <v>34700</v>
      </c>
      <c r="AY65" s="361">
        <v>34261</v>
      </c>
    </row>
    <row r="66" spans="1:51" ht="20.25" customHeight="1">
      <c r="A66" s="127"/>
      <c r="B66" s="182" t="s">
        <v>131</v>
      </c>
      <c r="C66" s="108">
        <f aca="true" t="shared" si="113" ref="C66:J66">C106+C107</f>
        <v>11</v>
      </c>
      <c r="D66" s="108">
        <f t="shared" si="113"/>
        <v>16</v>
      </c>
      <c r="E66" s="108">
        <f t="shared" si="113"/>
        <v>19</v>
      </c>
      <c r="F66" s="108">
        <f t="shared" si="113"/>
        <v>22</v>
      </c>
      <c r="G66" s="108">
        <f t="shared" si="113"/>
        <v>20</v>
      </c>
      <c r="H66" s="108">
        <f t="shared" si="113"/>
        <v>24</v>
      </c>
      <c r="I66" s="108">
        <f t="shared" si="113"/>
        <v>24</v>
      </c>
      <c r="J66" s="108">
        <f t="shared" si="113"/>
        <v>24</v>
      </c>
      <c r="K66" s="108">
        <v>24</v>
      </c>
      <c r="L66" s="108">
        <v>26</v>
      </c>
      <c r="M66" s="108">
        <v>28</v>
      </c>
      <c r="N66" s="108">
        <v>28</v>
      </c>
      <c r="O66" s="109">
        <v>29</v>
      </c>
      <c r="P66" s="109">
        <v>29</v>
      </c>
      <c r="Q66" s="109">
        <v>29</v>
      </c>
      <c r="R66" s="127"/>
      <c r="S66" s="181" t="s">
        <v>64</v>
      </c>
      <c r="T66" s="159">
        <f t="shared" si="93"/>
        <v>30.26301309563112</v>
      </c>
      <c r="U66" s="159">
        <f t="shared" si="94"/>
        <v>42.015703369134215</v>
      </c>
      <c r="V66" s="159">
        <f t="shared" si="95"/>
        <v>46.58803913395287</v>
      </c>
      <c r="W66" s="159">
        <f t="shared" si="96"/>
        <v>50.271925414743386</v>
      </c>
      <c r="X66" s="159">
        <f t="shared" si="97"/>
        <v>43.164846548970516</v>
      </c>
      <c r="Y66" s="159">
        <f t="shared" si="98"/>
        <v>51.02474700229611</v>
      </c>
      <c r="Z66" s="159">
        <f t="shared" si="99"/>
        <v>50.22286395881726</v>
      </c>
      <c r="AA66" s="159">
        <f aca="true" t="shared" si="114" ref="AA66:AA136">IF(AR66="","",(J66/AR66*100000))</f>
        <v>50.309191908604966</v>
      </c>
      <c r="AB66" s="159">
        <f aca="true" t="shared" si="115" ref="AB66:AB136">IF(AS66="","",(K66/AS66*100000))</f>
        <v>50.524188455222934</v>
      </c>
      <c r="AC66" s="159">
        <f t="shared" si="100"/>
        <v>54.52448359022753</v>
      </c>
      <c r="AD66" s="159">
        <f t="shared" si="101"/>
        <v>58.68175626113381</v>
      </c>
      <c r="AE66" s="159">
        <f t="shared" si="102"/>
        <v>58.48075356628166</v>
      </c>
      <c r="AF66" s="159">
        <f t="shared" si="103"/>
        <v>61.151761803344364</v>
      </c>
      <c r="AG66" s="159">
        <f t="shared" si="62"/>
        <v>61.64834931230203</v>
      </c>
      <c r="AH66" s="159">
        <f t="shared" si="62"/>
        <v>61.93537364115926</v>
      </c>
      <c r="AI66" s="60"/>
      <c r="AJ66" s="34" t="s">
        <v>179</v>
      </c>
      <c r="AK66" s="40">
        <f>SUM(AK106:AK107)</f>
        <v>36348</v>
      </c>
      <c r="AL66" s="40">
        <f aca="true" t="shared" si="116" ref="AL66:AR66">SUM(AL106:AL107)</f>
        <v>38081</v>
      </c>
      <c r="AM66" s="40">
        <f t="shared" si="116"/>
        <v>40783</v>
      </c>
      <c r="AN66" s="40">
        <f t="shared" si="116"/>
        <v>43762</v>
      </c>
      <c r="AO66" s="40">
        <f t="shared" si="116"/>
        <v>46334</v>
      </c>
      <c r="AP66" s="40">
        <f t="shared" si="116"/>
        <v>47036</v>
      </c>
      <c r="AQ66" s="40">
        <f t="shared" si="116"/>
        <v>47787</v>
      </c>
      <c r="AR66" s="41">
        <f t="shared" si="116"/>
        <v>47705</v>
      </c>
      <c r="AS66" s="216">
        <v>47502</v>
      </c>
      <c r="AT66" s="219">
        <v>47685</v>
      </c>
      <c r="AU66" s="219">
        <v>47715</v>
      </c>
      <c r="AV66" s="219">
        <v>47879</v>
      </c>
      <c r="AW66" s="219">
        <v>47423</v>
      </c>
      <c r="AX66" s="361">
        <v>47041</v>
      </c>
      <c r="AY66" s="361">
        <v>46823</v>
      </c>
    </row>
    <row r="67" spans="1:51" ht="20.25" customHeight="1">
      <c r="A67" s="127"/>
      <c r="B67" s="181" t="s">
        <v>66</v>
      </c>
      <c r="C67" s="108">
        <v>5</v>
      </c>
      <c r="D67" s="108">
        <v>6</v>
      </c>
      <c r="E67" s="108">
        <v>6</v>
      </c>
      <c r="F67" s="108">
        <v>6</v>
      </c>
      <c r="G67" s="109">
        <v>8</v>
      </c>
      <c r="H67" s="115">
        <v>8</v>
      </c>
      <c r="I67" s="115">
        <v>7</v>
      </c>
      <c r="J67" s="115">
        <v>7</v>
      </c>
      <c r="K67" s="115">
        <v>7</v>
      </c>
      <c r="L67" s="115">
        <v>8</v>
      </c>
      <c r="M67" s="115">
        <v>8</v>
      </c>
      <c r="N67" s="115">
        <v>8</v>
      </c>
      <c r="O67" s="115">
        <v>9</v>
      </c>
      <c r="P67" s="115">
        <v>9</v>
      </c>
      <c r="Q67" s="115">
        <v>9</v>
      </c>
      <c r="R67" s="127"/>
      <c r="S67" s="181" t="s">
        <v>66</v>
      </c>
      <c r="T67" s="159">
        <f t="shared" si="93"/>
        <v>24.179118912906812</v>
      </c>
      <c r="U67" s="159">
        <f t="shared" si="94"/>
        <v>29.344158067198123</v>
      </c>
      <c r="V67" s="159">
        <f t="shared" si="95"/>
        <v>29.037409863040217</v>
      </c>
      <c r="W67" s="159">
        <f t="shared" si="96"/>
        <v>28.461647929415115</v>
      </c>
      <c r="X67" s="159">
        <f t="shared" si="97"/>
        <v>37.521692228319495</v>
      </c>
      <c r="Y67" s="159">
        <f t="shared" si="98"/>
        <v>38.667891149886415</v>
      </c>
      <c r="Z67" s="159">
        <f t="shared" si="99"/>
        <v>34.129692832764505</v>
      </c>
      <c r="AA67" s="159">
        <f t="shared" si="114"/>
        <v>34.238200048911715</v>
      </c>
      <c r="AB67" s="159">
        <f t="shared" si="115"/>
        <v>34.52868347062596</v>
      </c>
      <c r="AC67" s="159">
        <f t="shared" si="100"/>
        <v>39.43606428078478</v>
      </c>
      <c r="AD67" s="159">
        <f t="shared" si="101"/>
        <v>39.71011615208974</v>
      </c>
      <c r="AE67" s="159">
        <f t="shared" si="102"/>
        <v>40.33477866290209</v>
      </c>
      <c r="AF67" s="159">
        <f t="shared" si="103"/>
        <v>45.69455727051178</v>
      </c>
      <c r="AG67" s="159">
        <f t="shared" si="62"/>
        <v>46.3082068433239</v>
      </c>
      <c r="AH67" s="159">
        <f t="shared" si="62"/>
        <v>46.78240981390997</v>
      </c>
      <c r="AI67" s="60"/>
      <c r="AJ67" s="34" t="s">
        <v>66</v>
      </c>
      <c r="AK67" s="40">
        <v>20679</v>
      </c>
      <c r="AL67" s="40">
        <v>20447</v>
      </c>
      <c r="AM67" s="40">
        <v>20663</v>
      </c>
      <c r="AN67" s="40">
        <v>21081</v>
      </c>
      <c r="AO67" s="41">
        <v>21321</v>
      </c>
      <c r="AP67" s="42">
        <v>20689</v>
      </c>
      <c r="AQ67" s="221">
        <v>20510</v>
      </c>
      <c r="AR67" s="210">
        <v>20445</v>
      </c>
      <c r="AS67" s="216">
        <v>20273</v>
      </c>
      <c r="AT67" s="220">
        <v>20286</v>
      </c>
      <c r="AU67" s="220">
        <v>20146</v>
      </c>
      <c r="AV67" s="220">
        <v>19834</v>
      </c>
      <c r="AW67" s="220">
        <v>19696</v>
      </c>
      <c r="AX67" s="361">
        <v>19435</v>
      </c>
      <c r="AY67" s="361">
        <v>19238</v>
      </c>
    </row>
    <row r="68" spans="1:51" ht="20.25" customHeight="1">
      <c r="A68" s="127"/>
      <c r="B68" s="181" t="s">
        <v>80</v>
      </c>
      <c r="C68" s="108">
        <f>C142+C143</f>
        <v>29</v>
      </c>
      <c r="D68" s="108">
        <f aca="true" t="shared" si="117" ref="D68:Q68">D142+D143</f>
        <v>29</v>
      </c>
      <c r="E68" s="108">
        <f t="shared" si="117"/>
        <v>32</v>
      </c>
      <c r="F68" s="108">
        <f t="shared" si="117"/>
        <v>32</v>
      </c>
      <c r="G68" s="108">
        <f t="shared" si="117"/>
        <v>34</v>
      </c>
      <c r="H68" s="108">
        <f t="shared" si="117"/>
        <v>36</v>
      </c>
      <c r="I68" s="108">
        <f t="shared" si="117"/>
        <v>39</v>
      </c>
      <c r="J68" s="108">
        <f t="shared" si="117"/>
        <v>39</v>
      </c>
      <c r="K68" s="108">
        <f t="shared" si="117"/>
        <v>40</v>
      </c>
      <c r="L68" s="108">
        <f t="shared" si="117"/>
        <v>41</v>
      </c>
      <c r="M68" s="108">
        <f t="shared" si="117"/>
        <v>42</v>
      </c>
      <c r="N68" s="108">
        <f t="shared" si="117"/>
        <v>43</v>
      </c>
      <c r="O68" s="108">
        <f t="shared" si="117"/>
        <v>44</v>
      </c>
      <c r="P68" s="108">
        <f t="shared" si="117"/>
        <v>43</v>
      </c>
      <c r="Q68" s="109">
        <f t="shared" si="117"/>
        <v>43</v>
      </c>
      <c r="R68" s="127"/>
      <c r="S68" s="181" t="s">
        <v>80</v>
      </c>
      <c r="T68" s="159">
        <f t="shared" si="93"/>
        <v>58.00116002320047</v>
      </c>
      <c r="U68" s="159">
        <f t="shared" si="94"/>
        <v>53.4542505345425</v>
      </c>
      <c r="V68" s="159">
        <f t="shared" si="95"/>
        <v>54.97148354291212</v>
      </c>
      <c r="W68" s="159">
        <f t="shared" si="96"/>
        <v>53.399192337215894</v>
      </c>
      <c r="X68" s="159">
        <f t="shared" si="97"/>
        <v>56.00026353065191</v>
      </c>
      <c r="Y68" s="159">
        <f t="shared" si="98"/>
        <v>59.184243839084616</v>
      </c>
      <c r="Z68" s="159">
        <f t="shared" si="99"/>
        <v>64.15845493279812</v>
      </c>
      <c r="AA68" s="159">
        <f t="shared" si="114"/>
        <v>63.81725356722084</v>
      </c>
      <c r="AB68" s="159">
        <f t="shared" si="115"/>
        <v>65.58022100534478</v>
      </c>
      <c r="AC68" s="159">
        <f t="shared" si="100"/>
        <v>67.28812446661853</v>
      </c>
      <c r="AD68" s="159">
        <f t="shared" si="101"/>
        <v>68.29823562891292</v>
      </c>
      <c r="AE68" s="159">
        <f t="shared" si="102"/>
        <v>69.50168905267581</v>
      </c>
      <c r="AF68" s="159">
        <f t="shared" si="103"/>
        <v>72.31014478463081</v>
      </c>
      <c r="AG68" s="159">
        <f t="shared" si="62"/>
        <v>71.5390886252849</v>
      </c>
      <c r="AH68" s="159">
        <f t="shared" si="62"/>
        <v>72.01473789984927</v>
      </c>
      <c r="AI68" s="60"/>
      <c r="AJ68" s="34" t="s">
        <v>80</v>
      </c>
      <c r="AK68" s="40">
        <f>AK142+AK143</f>
        <v>49999</v>
      </c>
      <c r="AL68" s="40">
        <f aca="true" t="shared" si="118" ref="AL68:AY68">AL142+AL143</f>
        <v>54252</v>
      </c>
      <c r="AM68" s="40">
        <f t="shared" si="118"/>
        <v>58212</v>
      </c>
      <c r="AN68" s="40">
        <f t="shared" si="118"/>
        <v>59926</v>
      </c>
      <c r="AO68" s="40">
        <f t="shared" si="118"/>
        <v>60714</v>
      </c>
      <c r="AP68" s="40">
        <f t="shared" si="118"/>
        <v>60827</v>
      </c>
      <c r="AQ68" s="40">
        <f t="shared" si="118"/>
        <v>60787</v>
      </c>
      <c r="AR68" s="40">
        <f t="shared" si="118"/>
        <v>61112</v>
      </c>
      <c r="AS68" s="40">
        <f t="shared" si="118"/>
        <v>60994</v>
      </c>
      <c r="AT68" s="40">
        <f t="shared" si="118"/>
        <v>60932</v>
      </c>
      <c r="AU68" s="40">
        <f t="shared" si="118"/>
        <v>61495</v>
      </c>
      <c r="AV68" s="40">
        <f t="shared" si="118"/>
        <v>61869</v>
      </c>
      <c r="AW68" s="40">
        <f t="shared" si="118"/>
        <v>60849</v>
      </c>
      <c r="AX68" s="40">
        <f t="shared" si="118"/>
        <v>60107</v>
      </c>
      <c r="AY68" s="41">
        <f t="shared" si="118"/>
        <v>59710</v>
      </c>
    </row>
    <row r="69" spans="1:51" ht="20.25" customHeight="1">
      <c r="A69" s="162"/>
      <c r="B69" s="191"/>
      <c r="C69" s="114"/>
      <c r="D69" s="114"/>
      <c r="E69" s="114"/>
      <c r="F69" s="114"/>
      <c r="G69" s="115"/>
      <c r="H69" s="115"/>
      <c r="I69" s="115"/>
      <c r="J69" s="115"/>
      <c r="K69" s="115"/>
      <c r="L69" s="115"/>
      <c r="M69" s="115"/>
      <c r="N69" s="115"/>
      <c r="O69" s="115"/>
      <c r="P69" s="115"/>
      <c r="Q69" s="115"/>
      <c r="R69" s="162"/>
      <c r="S69" s="191"/>
      <c r="T69" s="159"/>
      <c r="U69" s="159"/>
      <c r="V69" s="159"/>
      <c r="W69" s="159"/>
      <c r="X69" s="159"/>
      <c r="Y69" s="159"/>
      <c r="Z69" s="159"/>
      <c r="AA69" s="159">
        <f t="shared" si="114"/>
      </c>
      <c r="AB69" s="159">
        <f t="shared" si="115"/>
      </c>
      <c r="AC69" s="159"/>
      <c r="AD69" s="159"/>
      <c r="AE69" s="159"/>
      <c r="AF69" s="159"/>
      <c r="AG69" s="159">
        <f aca="true" t="shared" si="119" ref="AG69:AG78">IF(AX69="","",(P69/AX69*100000))</f>
      </c>
      <c r="AH69" s="159">
        <f aca="true" t="shared" si="120" ref="AH69:AH78">IF(AY69="","",(Q69/AY69*100000))</f>
      </c>
      <c r="AI69" s="336"/>
      <c r="AJ69" s="68"/>
      <c r="AK69" s="37"/>
      <c r="AL69" s="37"/>
      <c r="AM69" s="37"/>
      <c r="AN69" s="37"/>
      <c r="AO69" s="38"/>
      <c r="AP69" s="38"/>
      <c r="AQ69" s="222"/>
      <c r="AR69" s="39"/>
      <c r="AS69" s="44"/>
      <c r="AT69" s="205"/>
      <c r="AU69" s="205"/>
      <c r="AV69" s="205"/>
      <c r="AW69" s="205"/>
      <c r="AX69" s="205"/>
      <c r="AY69" s="205"/>
    </row>
    <row r="70" spans="1:51" ht="20.25" customHeight="1">
      <c r="A70" s="403" t="s">
        <v>77</v>
      </c>
      <c r="B70" s="422"/>
      <c r="C70" s="108">
        <f>SUM(C71)</f>
        <v>369</v>
      </c>
      <c r="D70" s="108">
        <f aca="true" t="shared" si="121" ref="D70:O70">SUM(D71)</f>
        <v>405</v>
      </c>
      <c r="E70" s="108">
        <f t="shared" si="121"/>
        <v>441</v>
      </c>
      <c r="F70" s="108">
        <f t="shared" si="121"/>
        <v>463</v>
      </c>
      <c r="G70" s="108">
        <f t="shared" si="121"/>
        <v>519</v>
      </c>
      <c r="H70" s="108">
        <f t="shared" si="121"/>
        <v>555</v>
      </c>
      <c r="I70" s="108">
        <f t="shared" si="121"/>
        <v>598</v>
      </c>
      <c r="J70" s="108">
        <f t="shared" si="121"/>
        <v>611</v>
      </c>
      <c r="K70" s="108">
        <f t="shared" si="121"/>
        <v>609</v>
      </c>
      <c r="L70" s="108">
        <f t="shared" si="121"/>
        <v>616</v>
      </c>
      <c r="M70" s="108">
        <f t="shared" si="121"/>
        <v>620</v>
      </c>
      <c r="N70" s="108">
        <f t="shared" si="121"/>
        <v>610</v>
      </c>
      <c r="O70" s="109">
        <f t="shared" si="121"/>
        <v>615</v>
      </c>
      <c r="P70" s="109">
        <f>SUM(P71)</f>
        <v>618</v>
      </c>
      <c r="Q70" s="109">
        <f>SUM(Q71)</f>
        <v>624</v>
      </c>
      <c r="R70" s="403" t="s">
        <v>77</v>
      </c>
      <c r="S70" s="422"/>
      <c r="T70" s="159">
        <f aca="true" t="shared" si="122" ref="T70:Z71">C70/AK70*100000</f>
        <v>54.88939563651617</v>
      </c>
      <c r="U70" s="159">
        <f t="shared" si="122"/>
        <v>57.94140621646909</v>
      </c>
      <c r="V70" s="159">
        <f t="shared" si="122"/>
        <v>60.55197034189208</v>
      </c>
      <c r="W70" s="159">
        <f t="shared" si="122"/>
        <v>61.60937527028951</v>
      </c>
      <c r="X70" s="159">
        <f t="shared" si="122"/>
        <v>67.68105660692302</v>
      </c>
      <c r="Y70" s="159">
        <f t="shared" si="122"/>
        <v>70.58320806403613</v>
      </c>
      <c r="Z70" s="159">
        <f t="shared" si="122"/>
        <v>74.8527353793081</v>
      </c>
      <c r="AA70" s="159">
        <f t="shared" si="114"/>
        <v>76.10151019772691</v>
      </c>
      <c r="AB70" s="159">
        <f t="shared" si="115"/>
        <v>75.7432539998408</v>
      </c>
      <c r="AC70" s="159">
        <f aca="true" t="shared" si="123" ref="AC70:AF71">IF(AT70="","",(L70/AT70*100000))</f>
        <v>76.32518991466695</v>
      </c>
      <c r="AD70" s="159">
        <f t="shared" si="123"/>
        <v>76.48221295115253</v>
      </c>
      <c r="AE70" s="159">
        <f t="shared" si="123"/>
        <v>75.01377302062018</v>
      </c>
      <c r="AF70" s="159">
        <f t="shared" si="123"/>
        <v>75.79520259503055</v>
      </c>
      <c r="AG70" s="159">
        <f t="shared" si="119"/>
        <v>77.16646729914866</v>
      </c>
      <c r="AH70" s="159">
        <f t="shared" si="120"/>
        <v>78.09762202753441</v>
      </c>
      <c r="AI70" s="418" t="s">
        <v>77</v>
      </c>
      <c r="AJ70" s="405"/>
      <c r="AK70" s="40">
        <f>AK71</f>
        <v>672261</v>
      </c>
      <c r="AL70" s="40">
        <f aca="true" t="shared" si="124" ref="AL70:AX70">AL71</f>
        <v>698982</v>
      </c>
      <c r="AM70" s="40">
        <f t="shared" si="124"/>
        <v>728300</v>
      </c>
      <c r="AN70" s="40">
        <f t="shared" si="124"/>
        <v>751509</v>
      </c>
      <c r="AO70" s="40">
        <f t="shared" si="124"/>
        <v>766832</v>
      </c>
      <c r="AP70" s="40">
        <f t="shared" si="124"/>
        <v>786306</v>
      </c>
      <c r="AQ70" s="40">
        <f t="shared" si="124"/>
        <v>798902</v>
      </c>
      <c r="AR70" s="41">
        <f t="shared" si="124"/>
        <v>802875</v>
      </c>
      <c r="AS70" s="40">
        <f t="shared" si="124"/>
        <v>804032</v>
      </c>
      <c r="AT70" s="41">
        <f t="shared" si="124"/>
        <v>807073</v>
      </c>
      <c r="AU70" s="41">
        <f t="shared" si="124"/>
        <v>810646</v>
      </c>
      <c r="AV70" s="41">
        <f t="shared" si="124"/>
        <v>813184</v>
      </c>
      <c r="AW70" s="41">
        <f t="shared" si="124"/>
        <v>811397</v>
      </c>
      <c r="AX70" s="355">
        <f t="shared" si="124"/>
        <v>800866</v>
      </c>
      <c r="AY70" s="355">
        <f>AY71</f>
        <v>799000</v>
      </c>
    </row>
    <row r="71" spans="1:51" ht="20.25" customHeight="1">
      <c r="A71" s="127"/>
      <c r="B71" s="181" t="s">
        <v>78</v>
      </c>
      <c r="C71" s="108">
        <f>SUM(C118:C129)</f>
        <v>369</v>
      </c>
      <c r="D71" s="108">
        <f aca="true" t="shared" si="125" ref="D71:J71">SUM(D118:D129)</f>
        <v>405</v>
      </c>
      <c r="E71" s="108">
        <f t="shared" si="125"/>
        <v>441</v>
      </c>
      <c r="F71" s="108">
        <f t="shared" si="125"/>
        <v>463</v>
      </c>
      <c r="G71" s="108">
        <f t="shared" si="125"/>
        <v>519</v>
      </c>
      <c r="H71" s="108">
        <f t="shared" si="125"/>
        <v>555</v>
      </c>
      <c r="I71" s="108">
        <f t="shared" si="125"/>
        <v>598</v>
      </c>
      <c r="J71" s="108">
        <f t="shared" si="125"/>
        <v>611</v>
      </c>
      <c r="K71" s="108">
        <v>609</v>
      </c>
      <c r="L71" s="108">
        <v>616</v>
      </c>
      <c r="M71" s="108">
        <v>620</v>
      </c>
      <c r="N71" s="108">
        <v>610</v>
      </c>
      <c r="O71" s="109">
        <v>615</v>
      </c>
      <c r="P71" s="109">
        <f>SUM(P72:P78)</f>
        <v>618</v>
      </c>
      <c r="Q71" s="109">
        <f>SUM(Q72:Q78)</f>
        <v>624</v>
      </c>
      <c r="R71" s="127"/>
      <c r="S71" s="181" t="s">
        <v>78</v>
      </c>
      <c r="T71" s="159">
        <f t="shared" si="122"/>
        <v>54.88939563651617</v>
      </c>
      <c r="U71" s="159">
        <f t="shared" si="122"/>
        <v>57.94140621646909</v>
      </c>
      <c r="V71" s="159">
        <f t="shared" si="122"/>
        <v>60.55197034189208</v>
      </c>
      <c r="W71" s="159">
        <f t="shared" si="122"/>
        <v>61.60937527028951</v>
      </c>
      <c r="X71" s="159">
        <f t="shared" si="122"/>
        <v>67.68105660692302</v>
      </c>
      <c r="Y71" s="159">
        <f t="shared" si="122"/>
        <v>70.58320806403613</v>
      </c>
      <c r="Z71" s="159">
        <f t="shared" si="122"/>
        <v>74.8527353793081</v>
      </c>
      <c r="AA71" s="159">
        <f t="shared" si="114"/>
        <v>76.10151019772691</v>
      </c>
      <c r="AB71" s="159">
        <f t="shared" si="115"/>
        <v>75.7432539998408</v>
      </c>
      <c r="AC71" s="159">
        <f t="shared" si="123"/>
        <v>76.32518991466695</v>
      </c>
      <c r="AD71" s="159">
        <f t="shared" si="123"/>
        <v>76.48221295115253</v>
      </c>
      <c r="AE71" s="159">
        <f t="shared" si="123"/>
        <v>75.01377302062018</v>
      </c>
      <c r="AF71" s="159">
        <f t="shared" si="123"/>
        <v>75.79520259503055</v>
      </c>
      <c r="AG71" s="159">
        <f t="shared" si="119"/>
        <v>77.16646729914866</v>
      </c>
      <c r="AH71" s="159">
        <f t="shared" si="120"/>
        <v>78.09762202753441</v>
      </c>
      <c r="AI71" s="60"/>
      <c r="AJ71" s="34" t="s">
        <v>78</v>
      </c>
      <c r="AK71" s="40">
        <f>SUM(AK118:AK129)</f>
        <v>672261</v>
      </c>
      <c r="AL71" s="40">
        <f aca="true" t="shared" si="126" ref="AL71:AQ71">SUM(AL118:AL129)</f>
        <v>698982</v>
      </c>
      <c r="AM71" s="40">
        <f t="shared" si="126"/>
        <v>728300</v>
      </c>
      <c r="AN71" s="40">
        <f t="shared" si="126"/>
        <v>751509</v>
      </c>
      <c r="AO71" s="40">
        <f t="shared" si="126"/>
        <v>766832</v>
      </c>
      <c r="AP71" s="40">
        <f t="shared" si="126"/>
        <v>786306</v>
      </c>
      <c r="AQ71" s="40">
        <f t="shared" si="126"/>
        <v>798902</v>
      </c>
      <c r="AR71" s="41">
        <f>SUM(AR118:AR129)</f>
        <v>802875</v>
      </c>
      <c r="AS71" s="40">
        <v>804032</v>
      </c>
      <c r="AT71" s="220">
        <v>807073</v>
      </c>
      <c r="AU71" s="220">
        <v>810646</v>
      </c>
      <c r="AV71" s="220">
        <v>813184</v>
      </c>
      <c r="AW71" s="220">
        <v>811397</v>
      </c>
      <c r="AX71" s="359">
        <f>SUM(AX72:AX78)</f>
        <v>800866</v>
      </c>
      <c r="AY71" s="359">
        <v>799000</v>
      </c>
    </row>
    <row r="72" spans="1:51" ht="20.25" customHeight="1">
      <c r="A72" s="127"/>
      <c r="B72" s="362" t="s">
        <v>240</v>
      </c>
      <c r="C72" s="108"/>
      <c r="D72" s="108"/>
      <c r="E72" s="108"/>
      <c r="F72" s="108"/>
      <c r="G72" s="108"/>
      <c r="H72" s="108"/>
      <c r="I72" s="108"/>
      <c r="J72" s="108"/>
      <c r="K72" s="108"/>
      <c r="L72" s="108"/>
      <c r="M72" s="108"/>
      <c r="N72" s="108"/>
      <c r="O72" s="109"/>
      <c r="P72" s="109">
        <v>227</v>
      </c>
      <c r="Q72" s="109">
        <v>224</v>
      </c>
      <c r="R72" s="127"/>
      <c r="S72" s="362" t="s">
        <v>240</v>
      </c>
      <c r="T72" s="159"/>
      <c r="U72" s="159"/>
      <c r="V72" s="159"/>
      <c r="W72" s="159"/>
      <c r="X72" s="159"/>
      <c r="Y72" s="159"/>
      <c r="Z72" s="159"/>
      <c r="AA72" s="159"/>
      <c r="AB72" s="159"/>
      <c r="AC72" s="159"/>
      <c r="AD72" s="159"/>
      <c r="AE72" s="159"/>
      <c r="AF72" s="159"/>
      <c r="AG72" s="159">
        <f t="shared" si="119"/>
        <v>95.18737656042302</v>
      </c>
      <c r="AH72" s="159">
        <f t="shared" si="120"/>
        <v>94.43268720015514</v>
      </c>
      <c r="AI72" s="60"/>
      <c r="AJ72" s="34" t="s">
        <v>240</v>
      </c>
      <c r="AK72" s="40"/>
      <c r="AL72" s="40"/>
      <c r="AM72" s="40"/>
      <c r="AN72" s="40"/>
      <c r="AO72" s="40"/>
      <c r="AP72" s="40"/>
      <c r="AQ72" s="40"/>
      <c r="AR72" s="41"/>
      <c r="AS72" s="40"/>
      <c r="AT72" s="220"/>
      <c r="AU72" s="220"/>
      <c r="AV72" s="220"/>
      <c r="AW72" s="220"/>
      <c r="AX72" s="359">
        <v>238477</v>
      </c>
      <c r="AY72" s="359">
        <v>237206</v>
      </c>
    </row>
    <row r="73" spans="1:51" ht="20.25" customHeight="1">
      <c r="A73" s="127"/>
      <c r="B73" s="362" t="s">
        <v>241</v>
      </c>
      <c r="C73" s="108"/>
      <c r="D73" s="108"/>
      <c r="E73" s="108"/>
      <c r="F73" s="108"/>
      <c r="G73" s="108"/>
      <c r="H73" s="108"/>
      <c r="I73" s="108"/>
      <c r="J73" s="108"/>
      <c r="K73" s="108"/>
      <c r="L73" s="108"/>
      <c r="M73" s="108"/>
      <c r="N73" s="108"/>
      <c r="O73" s="109"/>
      <c r="P73" s="109">
        <v>85</v>
      </c>
      <c r="Q73" s="109">
        <v>88</v>
      </c>
      <c r="R73" s="127"/>
      <c r="S73" s="362" t="s">
        <v>241</v>
      </c>
      <c r="T73" s="159"/>
      <c r="U73" s="159"/>
      <c r="V73" s="159"/>
      <c r="W73" s="159"/>
      <c r="X73" s="159"/>
      <c r="Y73" s="159"/>
      <c r="Z73" s="159"/>
      <c r="AA73" s="159"/>
      <c r="AB73" s="159"/>
      <c r="AC73" s="159"/>
      <c r="AD73" s="159"/>
      <c r="AE73" s="159"/>
      <c r="AF73" s="159"/>
      <c r="AG73" s="159">
        <f t="shared" si="119"/>
        <v>67.13582762678799</v>
      </c>
      <c r="AH73" s="159">
        <f t="shared" si="120"/>
        <v>69.65441909797528</v>
      </c>
      <c r="AI73" s="60"/>
      <c r="AJ73" s="34" t="s">
        <v>241</v>
      </c>
      <c r="AK73" s="40"/>
      <c r="AL73" s="40"/>
      <c r="AM73" s="40"/>
      <c r="AN73" s="40"/>
      <c r="AO73" s="40"/>
      <c r="AP73" s="40"/>
      <c r="AQ73" s="40"/>
      <c r="AR73" s="41"/>
      <c r="AS73" s="40"/>
      <c r="AT73" s="220"/>
      <c r="AU73" s="220"/>
      <c r="AV73" s="220"/>
      <c r="AW73" s="220"/>
      <c r="AX73" s="359">
        <v>126609</v>
      </c>
      <c r="AY73" s="359">
        <v>126338</v>
      </c>
    </row>
    <row r="74" spans="1:51" ht="20.25" customHeight="1">
      <c r="A74" s="127"/>
      <c r="B74" s="362" t="s">
        <v>242</v>
      </c>
      <c r="C74" s="108"/>
      <c r="D74" s="108"/>
      <c r="E74" s="108"/>
      <c r="F74" s="108"/>
      <c r="G74" s="108"/>
      <c r="H74" s="108"/>
      <c r="I74" s="108"/>
      <c r="J74" s="108"/>
      <c r="K74" s="108"/>
      <c r="L74" s="108"/>
      <c r="M74" s="108"/>
      <c r="N74" s="108"/>
      <c r="O74" s="109"/>
      <c r="P74" s="109">
        <v>75</v>
      </c>
      <c r="Q74" s="109">
        <v>78</v>
      </c>
      <c r="R74" s="127"/>
      <c r="S74" s="362" t="s">
        <v>242</v>
      </c>
      <c r="T74" s="159"/>
      <c r="U74" s="159"/>
      <c r="V74" s="159"/>
      <c r="W74" s="159"/>
      <c r="X74" s="159"/>
      <c r="Y74" s="159"/>
      <c r="Z74" s="159"/>
      <c r="AA74" s="159"/>
      <c r="AB74" s="159"/>
      <c r="AC74" s="159"/>
      <c r="AD74" s="159"/>
      <c r="AE74" s="159"/>
      <c r="AF74" s="159"/>
      <c r="AG74" s="159">
        <f t="shared" si="119"/>
        <v>65.98975838949795</v>
      </c>
      <c r="AH74" s="159">
        <f t="shared" si="120"/>
        <v>68.69523096569642</v>
      </c>
      <c r="AI74" s="60"/>
      <c r="AJ74" s="34" t="s">
        <v>242</v>
      </c>
      <c r="AK74" s="40"/>
      <c r="AL74" s="40"/>
      <c r="AM74" s="40"/>
      <c r="AN74" s="40"/>
      <c r="AO74" s="40"/>
      <c r="AP74" s="40"/>
      <c r="AQ74" s="40"/>
      <c r="AR74" s="41"/>
      <c r="AS74" s="40"/>
      <c r="AT74" s="220"/>
      <c r="AU74" s="220"/>
      <c r="AV74" s="220"/>
      <c r="AW74" s="220"/>
      <c r="AX74" s="359">
        <v>113654</v>
      </c>
      <c r="AY74" s="359">
        <v>113545</v>
      </c>
    </row>
    <row r="75" spans="1:51" ht="20.25" customHeight="1">
      <c r="A75" s="127"/>
      <c r="B75" s="362" t="s">
        <v>243</v>
      </c>
      <c r="C75" s="108"/>
      <c r="D75" s="108"/>
      <c r="E75" s="108"/>
      <c r="F75" s="108"/>
      <c r="G75" s="108"/>
      <c r="H75" s="108"/>
      <c r="I75" s="108"/>
      <c r="J75" s="108"/>
      <c r="K75" s="108"/>
      <c r="L75" s="108"/>
      <c r="M75" s="108"/>
      <c r="N75" s="108"/>
      <c r="O75" s="109"/>
      <c r="P75" s="109">
        <v>65</v>
      </c>
      <c r="Q75" s="109">
        <v>66</v>
      </c>
      <c r="R75" s="127"/>
      <c r="S75" s="362" t="s">
        <v>243</v>
      </c>
      <c r="T75" s="159"/>
      <c r="U75" s="159"/>
      <c r="V75" s="159"/>
      <c r="W75" s="159"/>
      <c r="X75" s="159"/>
      <c r="Y75" s="159"/>
      <c r="Z75" s="159"/>
      <c r="AA75" s="159"/>
      <c r="AB75" s="159"/>
      <c r="AC75" s="159"/>
      <c r="AD75" s="159"/>
      <c r="AE75" s="159"/>
      <c r="AF75" s="159"/>
      <c r="AG75" s="159">
        <f t="shared" si="119"/>
        <v>63.4883425635616</v>
      </c>
      <c r="AH75" s="159">
        <f t="shared" si="120"/>
        <v>64.50288797021139</v>
      </c>
      <c r="AI75" s="60"/>
      <c r="AJ75" s="34" t="s">
        <v>243</v>
      </c>
      <c r="AK75" s="40"/>
      <c r="AL75" s="40"/>
      <c r="AM75" s="40"/>
      <c r="AN75" s="40"/>
      <c r="AO75" s="40"/>
      <c r="AP75" s="40"/>
      <c r="AQ75" s="40"/>
      <c r="AR75" s="41"/>
      <c r="AS75" s="40"/>
      <c r="AT75" s="220"/>
      <c r="AU75" s="220"/>
      <c r="AV75" s="220"/>
      <c r="AW75" s="220"/>
      <c r="AX75" s="359">
        <v>102381</v>
      </c>
      <c r="AY75" s="359">
        <v>102321</v>
      </c>
    </row>
    <row r="76" spans="1:51" ht="20.25" customHeight="1">
      <c r="A76" s="127"/>
      <c r="B76" s="362" t="s">
        <v>244</v>
      </c>
      <c r="C76" s="108"/>
      <c r="D76" s="108"/>
      <c r="E76" s="108"/>
      <c r="F76" s="108"/>
      <c r="G76" s="108"/>
      <c r="H76" s="108"/>
      <c r="I76" s="108"/>
      <c r="J76" s="108"/>
      <c r="K76" s="108"/>
      <c r="L76" s="108"/>
      <c r="M76" s="108"/>
      <c r="N76" s="108"/>
      <c r="O76" s="109"/>
      <c r="P76" s="109">
        <v>77</v>
      </c>
      <c r="Q76" s="109">
        <v>77</v>
      </c>
      <c r="R76" s="127"/>
      <c r="S76" s="362" t="s">
        <v>244</v>
      </c>
      <c r="T76" s="159"/>
      <c r="U76" s="159"/>
      <c r="V76" s="159"/>
      <c r="W76" s="159"/>
      <c r="X76" s="159"/>
      <c r="Y76" s="159"/>
      <c r="Z76" s="159"/>
      <c r="AA76" s="159"/>
      <c r="AB76" s="159"/>
      <c r="AC76" s="159"/>
      <c r="AD76" s="159"/>
      <c r="AE76" s="159"/>
      <c r="AF76" s="159"/>
      <c r="AG76" s="159">
        <f t="shared" si="119"/>
        <v>81.32657372201098</v>
      </c>
      <c r="AH76" s="159">
        <f t="shared" si="120"/>
        <v>81.6309222173927</v>
      </c>
      <c r="AI76" s="60"/>
      <c r="AJ76" s="34" t="s">
        <v>244</v>
      </c>
      <c r="AK76" s="40"/>
      <c r="AL76" s="40"/>
      <c r="AM76" s="40"/>
      <c r="AN76" s="40"/>
      <c r="AO76" s="40"/>
      <c r="AP76" s="40"/>
      <c r="AQ76" s="40"/>
      <c r="AR76" s="41"/>
      <c r="AS76" s="40"/>
      <c r="AT76" s="220"/>
      <c r="AU76" s="220"/>
      <c r="AV76" s="220"/>
      <c r="AW76" s="220"/>
      <c r="AX76" s="359">
        <v>94680</v>
      </c>
      <c r="AY76" s="359">
        <v>94327</v>
      </c>
    </row>
    <row r="77" spans="1:51" ht="20.25" customHeight="1">
      <c r="A77" s="127"/>
      <c r="B77" s="362" t="s">
        <v>246</v>
      </c>
      <c r="C77" s="108"/>
      <c r="D77" s="108"/>
      <c r="E77" s="108"/>
      <c r="F77" s="108"/>
      <c r="G77" s="108"/>
      <c r="H77" s="108"/>
      <c r="I77" s="108"/>
      <c r="J77" s="108"/>
      <c r="K77" s="108"/>
      <c r="L77" s="108"/>
      <c r="M77" s="108"/>
      <c r="N77" s="108"/>
      <c r="O77" s="109"/>
      <c r="P77" s="109">
        <v>58</v>
      </c>
      <c r="Q77" s="109">
        <v>60</v>
      </c>
      <c r="R77" s="127"/>
      <c r="S77" s="362" t="s">
        <v>246</v>
      </c>
      <c r="T77" s="159"/>
      <c r="U77" s="159"/>
      <c r="V77" s="159"/>
      <c r="W77" s="159"/>
      <c r="X77" s="159"/>
      <c r="Y77" s="159"/>
      <c r="Z77" s="159"/>
      <c r="AA77" s="159"/>
      <c r="AB77" s="159"/>
      <c r="AC77" s="159"/>
      <c r="AD77" s="159"/>
      <c r="AE77" s="159"/>
      <c r="AF77" s="159"/>
      <c r="AG77" s="159">
        <f t="shared" si="119"/>
        <v>63.6607103657198</v>
      </c>
      <c r="AH77" s="159">
        <f t="shared" si="120"/>
        <v>65.20746842871736</v>
      </c>
      <c r="AI77" s="60"/>
      <c r="AJ77" s="34" t="s">
        <v>246</v>
      </c>
      <c r="AK77" s="40"/>
      <c r="AL77" s="40"/>
      <c r="AM77" s="40"/>
      <c r="AN77" s="40"/>
      <c r="AO77" s="40"/>
      <c r="AP77" s="40"/>
      <c r="AQ77" s="40"/>
      <c r="AR77" s="41"/>
      <c r="AS77" s="40"/>
      <c r="AT77" s="220"/>
      <c r="AU77" s="220"/>
      <c r="AV77" s="220"/>
      <c r="AW77" s="220"/>
      <c r="AX77" s="359">
        <v>91108</v>
      </c>
      <c r="AY77" s="359">
        <v>92014</v>
      </c>
    </row>
    <row r="78" spans="1:51" ht="20.25" customHeight="1">
      <c r="A78" s="201"/>
      <c r="B78" s="363" t="s">
        <v>245</v>
      </c>
      <c r="C78" s="200"/>
      <c r="D78" s="200"/>
      <c r="E78" s="200"/>
      <c r="F78" s="200"/>
      <c r="G78" s="143"/>
      <c r="H78" s="143"/>
      <c r="I78" s="143"/>
      <c r="J78" s="143"/>
      <c r="K78" s="143"/>
      <c r="L78" s="143"/>
      <c r="M78" s="143"/>
      <c r="N78" s="143"/>
      <c r="O78" s="143"/>
      <c r="P78" s="143">
        <v>31</v>
      </c>
      <c r="Q78" s="143">
        <v>31</v>
      </c>
      <c r="R78" s="201"/>
      <c r="S78" s="363" t="s">
        <v>245</v>
      </c>
      <c r="T78" s="161"/>
      <c r="U78" s="161"/>
      <c r="V78" s="161"/>
      <c r="W78" s="161"/>
      <c r="X78" s="161"/>
      <c r="Y78" s="161"/>
      <c r="Z78" s="161"/>
      <c r="AA78" s="161">
        <f t="shared" si="114"/>
      </c>
      <c r="AB78" s="161">
        <f t="shared" si="115"/>
      </c>
      <c r="AC78" s="161">
        <f>IF(AQ78="","",(L78/AQ78*100000))</f>
      </c>
      <c r="AD78" s="161">
        <f>IF(AR78="","",(M78/AR78*100000))</f>
      </c>
      <c r="AE78" s="161">
        <f>IF(AS78="","",(N78/AS78*100000))</f>
      </c>
      <c r="AF78" s="161">
        <f>IF(AT78="","",(O78/AT78*100000))</f>
      </c>
      <c r="AG78" s="161">
        <f t="shared" si="119"/>
        <v>91.2919280266219</v>
      </c>
      <c r="AH78" s="161">
        <f t="shared" si="120"/>
        <v>93.44949205679318</v>
      </c>
      <c r="AI78" s="246"/>
      <c r="AJ78" s="62" t="s">
        <v>245</v>
      </c>
      <c r="AK78" s="233"/>
      <c r="AL78" s="233"/>
      <c r="AM78" s="233"/>
      <c r="AN78" s="233"/>
      <c r="AO78" s="234"/>
      <c r="AP78" s="234"/>
      <c r="AQ78" s="235"/>
      <c r="AR78" s="236"/>
      <c r="AS78" s="23"/>
      <c r="AT78" s="23"/>
      <c r="AU78" s="23"/>
      <c r="AV78" s="23"/>
      <c r="AW78" s="23"/>
      <c r="AX78" s="23">
        <v>33957</v>
      </c>
      <c r="AY78" s="23">
        <v>33173</v>
      </c>
    </row>
    <row r="79" spans="1:43" ht="20.25" customHeight="1">
      <c r="A79" s="149" t="s">
        <v>117</v>
      </c>
      <c r="B79" s="99"/>
      <c r="C79" s="149"/>
      <c r="D79" s="149"/>
      <c r="E79" s="149"/>
      <c r="F79" s="149"/>
      <c r="G79" s="149"/>
      <c r="H79" s="149"/>
      <c r="I79" s="149"/>
      <c r="J79" s="149"/>
      <c r="K79" s="149"/>
      <c r="L79" s="149"/>
      <c r="M79" s="149"/>
      <c r="N79" s="149"/>
      <c r="O79" s="149"/>
      <c r="P79" s="149"/>
      <c r="Q79" s="149"/>
      <c r="R79" s="149" t="s">
        <v>117</v>
      </c>
      <c r="S79" s="99"/>
      <c r="T79" s="149"/>
      <c r="U79" s="149"/>
      <c r="V79" s="149"/>
      <c r="W79" s="149"/>
      <c r="X79" s="149"/>
      <c r="Y79" s="149"/>
      <c r="Z79" s="149"/>
      <c r="AA79" s="149"/>
      <c r="AB79" s="149"/>
      <c r="AC79" s="149"/>
      <c r="AD79" s="149"/>
      <c r="AE79" s="149"/>
      <c r="AF79" s="149"/>
      <c r="AG79" s="149"/>
      <c r="AH79" s="149"/>
      <c r="AI79" s="56" t="s">
        <v>117</v>
      </c>
      <c r="AK79" s="84"/>
      <c r="AL79" s="85"/>
      <c r="AM79" s="85"/>
      <c r="AN79" s="85"/>
      <c r="AO79" s="58"/>
      <c r="AP79" s="10"/>
      <c r="AQ79" s="10"/>
    </row>
    <row r="80" spans="1:43" ht="20.25" customHeight="1">
      <c r="A80" s="149" t="s">
        <v>251</v>
      </c>
      <c r="B80" s="99"/>
      <c r="C80" s="149"/>
      <c r="D80" s="149"/>
      <c r="E80" s="149"/>
      <c r="F80" s="149"/>
      <c r="G80" s="149"/>
      <c r="H80" s="149"/>
      <c r="I80" s="149"/>
      <c r="J80" s="149"/>
      <c r="K80" s="149"/>
      <c r="L80" s="149"/>
      <c r="M80" s="149"/>
      <c r="N80" s="149"/>
      <c r="O80" s="149"/>
      <c r="P80" s="149"/>
      <c r="Q80" s="149"/>
      <c r="R80" s="149" t="s">
        <v>251</v>
      </c>
      <c r="S80" s="99"/>
      <c r="T80" s="149"/>
      <c r="U80" s="149"/>
      <c r="V80" s="149"/>
      <c r="W80" s="149"/>
      <c r="X80" s="149"/>
      <c r="Y80" s="149"/>
      <c r="Z80" s="149"/>
      <c r="AA80" s="149"/>
      <c r="AB80" s="149"/>
      <c r="AC80" s="149"/>
      <c r="AD80" s="149"/>
      <c r="AE80" s="149"/>
      <c r="AF80" s="149"/>
      <c r="AG80" s="149"/>
      <c r="AH80" s="149"/>
      <c r="AI80" s="149" t="s">
        <v>251</v>
      </c>
      <c r="AK80" s="84"/>
      <c r="AL80" s="85"/>
      <c r="AM80" s="85"/>
      <c r="AN80" s="85"/>
      <c r="AO80" s="58"/>
      <c r="AP80" s="10"/>
      <c r="AQ80" s="10"/>
    </row>
    <row r="81" spans="1:35" ht="20.25" customHeight="1">
      <c r="A81" s="153" t="s">
        <v>238</v>
      </c>
      <c r="B81" s="192"/>
      <c r="C81" s="149"/>
      <c r="D81" s="149"/>
      <c r="E81" s="149"/>
      <c r="F81" s="149"/>
      <c r="G81" s="149"/>
      <c r="H81" s="149"/>
      <c r="I81" s="149"/>
      <c r="J81" s="149"/>
      <c r="K81" s="149"/>
      <c r="L81" s="149"/>
      <c r="M81" s="149"/>
      <c r="N81" s="149"/>
      <c r="O81" s="149"/>
      <c r="P81" s="149"/>
      <c r="Q81" s="149"/>
      <c r="R81" s="153" t="s">
        <v>238</v>
      </c>
      <c r="S81" s="192"/>
      <c r="T81" s="153"/>
      <c r="U81" s="149"/>
      <c r="V81" s="149"/>
      <c r="W81" s="149"/>
      <c r="X81" s="149"/>
      <c r="Y81" s="149"/>
      <c r="Z81" s="149"/>
      <c r="AA81" s="149"/>
      <c r="AB81" s="149"/>
      <c r="AC81" s="149"/>
      <c r="AD81" s="149"/>
      <c r="AE81" s="149"/>
      <c r="AF81" s="149"/>
      <c r="AG81" s="149"/>
      <c r="AH81" s="149"/>
      <c r="AI81" s="86" t="s">
        <v>187</v>
      </c>
    </row>
    <row r="82" spans="1:49" ht="20.25" customHeight="1">
      <c r="A82" s="237"/>
      <c r="B82" s="239"/>
      <c r="C82" s="166"/>
      <c r="D82" s="166"/>
      <c r="E82" s="166"/>
      <c r="F82" s="166"/>
      <c r="G82" s="166"/>
      <c r="H82" s="166"/>
      <c r="I82" s="166"/>
      <c r="J82" s="166"/>
      <c r="K82" s="166"/>
      <c r="L82" s="166"/>
      <c r="M82" s="166"/>
      <c r="N82" s="166"/>
      <c r="O82" s="166"/>
      <c r="P82" s="166"/>
      <c r="Q82" s="166"/>
      <c r="R82" s="237"/>
      <c r="S82" s="239"/>
      <c r="T82" s="237"/>
      <c r="U82" s="166"/>
      <c r="V82" s="166"/>
      <c r="W82" s="166"/>
      <c r="X82" s="166"/>
      <c r="Y82" s="166"/>
      <c r="Z82" s="166"/>
      <c r="AA82" s="166"/>
      <c r="AB82" s="166"/>
      <c r="AC82" s="166"/>
      <c r="AD82" s="166"/>
      <c r="AE82" s="166"/>
      <c r="AF82" s="166"/>
      <c r="AG82" s="166"/>
      <c r="AH82" s="166"/>
      <c r="AI82" s="243"/>
      <c r="AJ82" s="246"/>
      <c r="AK82" s="245"/>
      <c r="AL82" s="245"/>
      <c r="AM82" s="245"/>
      <c r="AN82" s="245"/>
      <c r="AO82" s="245"/>
      <c r="AP82" s="245"/>
      <c r="AQ82" s="245"/>
      <c r="AR82" s="9"/>
      <c r="AS82" s="245"/>
      <c r="AT82" s="245"/>
      <c r="AU82" s="245"/>
      <c r="AV82" s="245"/>
      <c r="AW82" s="245"/>
    </row>
    <row r="83" spans="1:51" ht="20.25" customHeight="1">
      <c r="A83" s="406" t="s">
        <v>138</v>
      </c>
      <c r="B83" s="407"/>
      <c r="C83" s="108"/>
      <c r="D83" s="108"/>
      <c r="E83" s="108"/>
      <c r="F83" s="108"/>
      <c r="G83" s="109"/>
      <c r="H83" s="115"/>
      <c r="I83" s="115"/>
      <c r="J83" s="178"/>
      <c r="K83" s="178"/>
      <c r="L83" s="178"/>
      <c r="M83" s="178"/>
      <c r="N83" s="178"/>
      <c r="O83" s="178"/>
      <c r="P83" s="345"/>
      <c r="Q83" s="345"/>
      <c r="R83" s="127"/>
      <c r="S83" s="186"/>
      <c r="T83" s="159"/>
      <c r="U83" s="159"/>
      <c r="V83" s="159"/>
      <c r="W83" s="159"/>
      <c r="X83" s="159"/>
      <c r="Y83" s="159"/>
      <c r="Z83" s="159"/>
      <c r="AA83" s="159">
        <f t="shared" si="114"/>
      </c>
      <c r="AB83" s="159">
        <f t="shared" si="115"/>
      </c>
      <c r="AC83" s="159">
        <f aca="true" t="shared" si="127" ref="AC83:AC139">IF(AQ83="","",(L83/AQ83*100000))</f>
      </c>
      <c r="AD83" s="159">
        <f>IF(AR83="","",(M83/AR83*100000))</f>
      </c>
      <c r="AE83" s="159">
        <f>IF(AS83="","",(N83/AS83*100000))</f>
      </c>
      <c r="AF83" s="159">
        <f>IF(AT83="","",(O83/AT83*100000))</f>
      </c>
      <c r="AG83" s="338"/>
      <c r="AH83" s="338"/>
      <c r="AI83" s="51"/>
      <c r="AJ83" s="34"/>
      <c r="AK83" s="40"/>
      <c r="AL83" s="40"/>
      <c r="AM83" s="40"/>
      <c r="AN83" s="40"/>
      <c r="AO83" s="41"/>
      <c r="AP83" s="48"/>
      <c r="AQ83" s="221"/>
      <c r="AR83" s="176"/>
      <c r="AS83" s="205"/>
      <c r="AT83" s="205"/>
      <c r="AU83" s="205"/>
      <c r="AV83" s="205"/>
      <c r="AW83" s="205"/>
      <c r="AX83" s="372"/>
      <c r="AY83" s="13"/>
    </row>
    <row r="84" spans="1:51" ht="20.25" customHeight="1">
      <c r="A84" s="121"/>
      <c r="B84" s="181" t="s">
        <v>139</v>
      </c>
      <c r="C84" s="108">
        <v>4</v>
      </c>
      <c r="D84" s="108">
        <v>4</v>
      </c>
      <c r="E84" s="108">
        <v>4</v>
      </c>
      <c r="F84" s="108">
        <v>3</v>
      </c>
      <c r="G84" s="109">
        <v>2</v>
      </c>
      <c r="H84" s="115">
        <v>1</v>
      </c>
      <c r="I84" s="160">
        <v>2</v>
      </c>
      <c r="J84" s="160">
        <v>2</v>
      </c>
      <c r="K84" s="160"/>
      <c r="L84" s="160"/>
      <c r="M84" s="160"/>
      <c r="N84" s="160"/>
      <c r="O84" s="160"/>
      <c r="P84" s="344"/>
      <c r="Q84" s="344"/>
      <c r="R84" s="121"/>
      <c r="S84" s="181" t="s">
        <v>139</v>
      </c>
      <c r="T84" s="159">
        <f aca="true" t="shared" si="128" ref="T84:T129">C84/AK84*100000</f>
        <v>39.54913980620922</v>
      </c>
      <c r="U84" s="159">
        <f aca="true" t="shared" si="129" ref="U84:U129">D84/AL84*100000</f>
        <v>41.148030038061925</v>
      </c>
      <c r="V84" s="159">
        <f aca="true" t="shared" si="130" ref="V84:V129">E84/AM84*100000</f>
        <v>43.4593654932638</v>
      </c>
      <c r="W84" s="159">
        <f aca="true" t="shared" si="131" ref="W84:W129">F84/AN84*100000</f>
        <v>34.41156228492773</v>
      </c>
      <c r="X84" s="159">
        <f aca="true" t="shared" si="132" ref="X84:X129">G84/AO84*100000</f>
        <v>24.093482712926154</v>
      </c>
      <c r="Y84" s="159">
        <f aca="true" t="shared" si="133" ref="Y84:Y129">H84/AP84*100000</f>
        <v>12.908222537756549</v>
      </c>
      <c r="Z84" s="159">
        <f aca="true" t="shared" si="134" ref="Z84:Z129">I84/AQ84*100000</f>
        <v>26.932399676811205</v>
      </c>
      <c r="AA84" s="159">
        <f t="shared" si="114"/>
        <v>27.44990392533626</v>
      </c>
      <c r="AB84" s="159">
        <f t="shared" si="115"/>
      </c>
      <c r="AC84" s="159">
        <f t="shared" si="127"/>
        <v>0</v>
      </c>
      <c r="AD84" s="159"/>
      <c r="AE84" s="159"/>
      <c r="AF84" s="159"/>
      <c r="AG84" s="338"/>
      <c r="AH84" s="338"/>
      <c r="AI84" s="46"/>
      <c r="AJ84" s="34" t="s">
        <v>19</v>
      </c>
      <c r="AK84" s="41">
        <v>10114</v>
      </c>
      <c r="AL84" s="40">
        <v>9721</v>
      </c>
      <c r="AM84" s="40">
        <v>9204</v>
      </c>
      <c r="AN84" s="40">
        <v>8718</v>
      </c>
      <c r="AO84" s="41">
        <v>8301</v>
      </c>
      <c r="AP84" s="48">
        <v>7747</v>
      </c>
      <c r="AQ84" s="221">
        <v>7426</v>
      </c>
      <c r="AR84" s="219">
        <v>7286</v>
      </c>
      <c r="AS84" s="205"/>
      <c r="AT84" s="205"/>
      <c r="AU84" s="205"/>
      <c r="AV84" s="205"/>
      <c r="AW84" s="205"/>
      <c r="AX84" s="373"/>
      <c r="AY84" s="205"/>
    </row>
    <row r="85" spans="1:51" ht="20.25" customHeight="1">
      <c r="A85" s="121"/>
      <c r="B85" s="181" t="s">
        <v>140</v>
      </c>
      <c r="C85" s="108">
        <v>1</v>
      </c>
      <c r="D85" s="108">
        <v>2</v>
      </c>
      <c r="E85" s="108">
        <v>2</v>
      </c>
      <c r="F85" s="108">
        <v>2</v>
      </c>
      <c r="G85" s="109">
        <v>2</v>
      </c>
      <c r="H85" s="115">
        <v>3</v>
      </c>
      <c r="I85" s="160">
        <v>3</v>
      </c>
      <c r="J85" s="160">
        <v>3</v>
      </c>
      <c r="K85" s="160"/>
      <c r="L85" s="160"/>
      <c r="M85" s="160"/>
      <c r="N85" s="160"/>
      <c r="O85" s="160"/>
      <c r="P85" s="344"/>
      <c r="Q85" s="344"/>
      <c r="R85" s="121"/>
      <c r="S85" s="181" t="s">
        <v>140</v>
      </c>
      <c r="T85" s="159">
        <f t="shared" si="128"/>
        <v>20.665426741062205</v>
      </c>
      <c r="U85" s="159">
        <f t="shared" si="129"/>
        <v>42.964554242749735</v>
      </c>
      <c r="V85" s="159">
        <f t="shared" si="130"/>
        <v>46.24277456647399</v>
      </c>
      <c r="W85" s="159">
        <f t="shared" si="131"/>
        <v>50.27652086475615</v>
      </c>
      <c r="X85" s="159">
        <f t="shared" si="132"/>
        <v>54.318305268875605</v>
      </c>
      <c r="Y85" s="159">
        <f t="shared" si="133"/>
        <v>85.20306731042318</v>
      </c>
      <c r="Z85" s="159">
        <f t="shared" si="134"/>
        <v>88.86255924170615</v>
      </c>
      <c r="AA85" s="159">
        <f t="shared" si="114"/>
        <v>90.22556390977444</v>
      </c>
      <c r="AB85" s="159">
        <f t="shared" si="115"/>
      </c>
      <c r="AC85" s="159">
        <f t="shared" si="127"/>
        <v>0</v>
      </c>
      <c r="AD85" s="159"/>
      <c r="AE85" s="159"/>
      <c r="AF85" s="159"/>
      <c r="AG85" s="338"/>
      <c r="AH85" s="338"/>
      <c r="AI85" s="203"/>
      <c r="AJ85" s="62" t="s">
        <v>20</v>
      </c>
      <c r="AK85" s="72">
        <v>4839</v>
      </c>
      <c r="AL85" s="71">
        <v>4655</v>
      </c>
      <c r="AM85" s="71">
        <v>4325</v>
      </c>
      <c r="AN85" s="71">
        <v>3978</v>
      </c>
      <c r="AO85" s="72">
        <v>3682</v>
      </c>
      <c r="AP85" s="81">
        <v>3521</v>
      </c>
      <c r="AQ85" s="225">
        <v>3376</v>
      </c>
      <c r="AR85" s="219">
        <v>3325</v>
      </c>
      <c r="AS85" s="23"/>
      <c r="AT85" s="23"/>
      <c r="AU85" s="23"/>
      <c r="AV85" s="23"/>
      <c r="AW85" s="23"/>
      <c r="AX85" s="373"/>
      <c r="AY85" s="205"/>
    </row>
    <row r="86" spans="1:51" ht="20.25" customHeight="1">
      <c r="A86" s="127"/>
      <c r="B86" s="181" t="s">
        <v>141</v>
      </c>
      <c r="C86" s="108">
        <v>154</v>
      </c>
      <c r="D86" s="108">
        <v>157</v>
      </c>
      <c r="E86" s="108">
        <v>167</v>
      </c>
      <c r="F86" s="108">
        <v>165</v>
      </c>
      <c r="G86" s="109">
        <v>162</v>
      </c>
      <c r="H86" s="115">
        <v>167</v>
      </c>
      <c r="I86" s="115">
        <v>170</v>
      </c>
      <c r="J86" s="115">
        <v>164</v>
      </c>
      <c r="K86" s="115"/>
      <c r="L86" s="115"/>
      <c r="M86" s="115"/>
      <c r="N86" s="115"/>
      <c r="O86" s="115"/>
      <c r="P86" s="114"/>
      <c r="Q86" s="114"/>
      <c r="R86" s="127"/>
      <c r="S86" s="181" t="s">
        <v>141</v>
      </c>
      <c r="T86" s="159">
        <f t="shared" si="128"/>
        <v>77.26075504828796</v>
      </c>
      <c r="U86" s="159">
        <f t="shared" si="129"/>
        <v>77.07602052087681</v>
      </c>
      <c r="V86" s="159">
        <f t="shared" si="130"/>
        <v>79.33868592332178</v>
      </c>
      <c r="W86" s="159">
        <f t="shared" si="131"/>
        <v>77.92870232180303</v>
      </c>
      <c r="X86" s="159">
        <f t="shared" si="132"/>
        <v>76.32832487596647</v>
      </c>
      <c r="Y86" s="159">
        <f t="shared" si="133"/>
        <v>80.45943784387978</v>
      </c>
      <c r="Z86" s="159">
        <f t="shared" si="134"/>
        <v>82.21854656955206</v>
      </c>
      <c r="AA86" s="159">
        <f t="shared" si="114"/>
        <v>79.34626419403064</v>
      </c>
      <c r="AB86" s="159">
        <f t="shared" si="115"/>
      </c>
      <c r="AC86" s="159">
        <f t="shared" si="127"/>
        <v>0</v>
      </c>
      <c r="AD86" s="159"/>
      <c r="AE86" s="159"/>
      <c r="AF86" s="159"/>
      <c r="AG86" s="338"/>
      <c r="AH86" s="338"/>
      <c r="AI86" s="73"/>
      <c r="AJ86" s="74" t="s">
        <v>25</v>
      </c>
      <c r="AK86" s="76">
        <v>199325</v>
      </c>
      <c r="AL86" s="40">
        <v>203695</v>
      </c>
      <c r="AM86" s="40">
        <v>210490</v>
      </c>
      <c r="AN86" s="40">
        <v>211732</v>
      </c>
      <c r="AO86" s="41">
        <v>212241</v>
      </c>
      <c r="AP86" s="48">
        <v>207558</v>
      </c>
      <c r="AQ86" s="221">
        <v>206766</v>
      </c>
      <c r="AR86" s="229">
        <v>206689</v>
      </c>
      <c r="AS86" s="205"/>
      <c r="AT86" s="205"/>
      <c r="AU86" s="205"/>
      <c r="AV86" s="205"/>
      <c r="AW86" s="205"/>
      <c r="AX86" s="373"/>
      <c r="AY86" s="205"/>
    </row>
    <row r="87" spans="1:51" ht="20.25" customHeight="1">
      <c r="A87" s="127"/>
      <c r="B87" s="181" t="s">
        <v>142</v>
      </c>
      <c r="C87" s="108">
        <v>1</v>
      </c>
      <c r="D87" s="108">
        <v>3</v>
      </c>
      <c r="E87" s="108">
        <v>3</v>
      </c>
      <c r="F87" s="108">
        <v>3</v>
      </c>
      <c r="G87" s="109">
        <v>2</v>
      </c>
      <c r="H87" s="115">
        <v>2</v>
      </c>
      <c r="I87" s="115">
        <v>1</v>
      </c>
      <c r="J87" s="115">
        <v>1</v>
      </c>
      <c r="K87" s="115"/>
      <c r="L87" s="115"/>
      <c r="M87" s="115"/>
      <c r="N87" s="115"/>
      <c r="O87" s="115"/>
      <c r="P87" s="114"/>
      <c r="Q87" s="114"/>
      <c r="R87" s="127"/>
      <c r="S87" s="181" t="s">
        <v>142</v>
      </c>
      <c r="T87" s="159">
        <f t="shared" si="128"/>
        <v>19.557989438685702</v>
      </c>
      <c r="U87" s="159">
        <f t="shared" si="129"/>
        <v>59.844404548174744</v>
      </c>
      <c r="V87" s="159">
        <f t="shared" si="130"/>
        <v>61.601642710472284</v>
      </c>
      <c r="W87" s="159">
        <f t="shared" si="131"/>
        <v>66.94934166480697</v>
      </c>
      <c r="X87" s="159">
        <f t="shared" si="132"/>
        <v>47.29250413809411</v>
      </c>
      <c r="Y87" s="159">
        <f t="shared" si="133"/>
        <v>49.98750312421895</v>
      </c>
      <c r="Z87" s="159">
        <f t="shared" si="134"/>
        <v>26.371308016877634</v>
      </c>
      <c r="AA87" s="159">
        <f t="shared" si="114"/>
        <v>26.80246582685607</v>
      </c>
      <c r="AB87" s="159">
        <f t="shared" si="115"/>
      </c>
      <c r="AC87" s="159">
        <f t="shared" si="127"/>
        <v>0</v>
      </c>
      <c r="AD87" s="159"/>
      <c r="AE87" s="159"/>
      <c r="AF87" s="159"/>
      <c r="AG87" s="338"/>
      <c r="AH87" s="338"/>
      <c r="AI87" s="61"/>
      <c r="AJ87" s="62" t="s">
        <v>29</v>
      </c>
      <c r="AK87" s="72">
        <v>5113</v>
      </c>
      <c r="AL87" s="40">
        <v>5013</v>
      </c>
      <c r="AM87" s="40">
        <v>4870</v>
      </c>
      <c r="AN87" s="40">
        <v>4481</v>
      </c>
      <c r="AO87" s="41">
        <v>4229</v>
      </c>
      <c r="AP87" s="48">
        <v>4001</v>
      </c>
      <c r="AQ87" s="221">
        <v>3792</v>
      </c>
      <c r="AR87" s="230">
        <v>3731</v>
      </c>
      <c r="AS87" s="205"/>
      <c r="AT87" s="205"/>
      <c r="AU87" s="205"/>
      <c r="AV87" s="205"/>
      <c r="AW87" s="205"/>
      <c r="AX87" s="373"/>
      <c r="AY87" s="205"/>
    </row>
    <row r="88" spans="1:51" ht="18.75">
      <c r="A88" s="127"/>
      <c r="B88" s="182" t="s">
        <v>111</v>
      </c>
      <c r="C88" s="108">
        <v>9</v>
      </c>
      <c r="D88" s="108">
        <v>10</v>
      </c>
      <c r="E88" s="108">
        <v>12</v>
      </c>
      <c r="F88" s="108">
        <v>11</v>
      </c>
      <c r="G88" s="109">
        <v>13</v>
      </c>
      <c r="H88" s="115">
        <v>13</v>
      </c>
      <c r="I88" s="115">
        <v>12</v>
      </c>
      <c r="J88" s="163">
        <v>0</v>
      </c>
      <c r="K88" s="163"/>
      <c r="L88" s="163"/>
      <c r="M88" s="163"/>
      <c r="N88" s="163"/>
      <c r="O88" s="163"/>
      <c r="P88" s="346"/>
      <c r="Q88" s="346"/>
      <c r="R88" s="127"/>
      <c r="S88" s="186" t="s">
        <v>111</v>
      </c>
      <c r="T88" s="159">
        <f t="shared" si="128"/>
        <v>50.36373810856184</v>
      </c>
      <c r="U88" s="159">
        <f t="shared" si="129"/>
        <v>56.43022402798939</v>
      </c>
      <c r="V88" s="159">
        <f t="shared" si="130"/>
        <v>68.06579693703914</v>
      </c>
      <c r="W88" s="159">
        <f t="shared" si="131"/>
        <v>62.893081761006286</v>
      </c>
      <c r="X88" s="159">
        <f t="shared" si="132"/>
        <v>75.48046217267607</v>
      </c>
      <c r="Y88" s="159">
        <f t="shared" si="133"/>
        <v>77.243018419489</v>
      </c>
      <c r="Z88" s="159">
        <f t="shared" si="134"/>
        <v>73.04601899196494</v>
      </c>
      <c r="AA88" s="159">
        <f t="shared" si="114"/>
      </c>
      <c r="AB88" s="159">
        <f t="shared" si="115"/>
      </c>
      <c r="AC88" s="159">
        <f t="shared" si="127"/>
        <v>0</v>
      </c>
      <c r="AD88" s="159"/>
      <c r="AE88" s="159"/>
      <c r="AF88" s="159"/>
      <c r="AG88" s="338"/>
      <c r="AH88" s="338"/>
      <c r="AI88" s="51"/>
      <c r="AJ88" s="34" t="s">
        <v>111</v>
      </c>
      <c r="AK88" s="40">
        <v>17870</v>
      </c>
      <c r="AL88" s="75">
        <v>17721</v>
      </c>
      <c r="AM88" s="75">
        <v>17630</v>
      </c>
      <c r="AN88" s="75">
        <v>17490</v>
      </c>
      <c r="AO88" s="76">
        <v>17223</v>
      </c>
      <c r="AP88" s="31">
        <v>16830</v>
      </c>
      <c r="AQ88" s="224">
        <v>16428</v>
      </c>
      <c r="AR88" s="208"/>
      <c r="AS88" s="13"/>
      <c r="AT88" s="13"/>
      <c r="AU88" s="13"/>
      <c r="AV88" s="13"/>
      <c r="AW88" s="13"/>
      <c r="AX88" s="373"/>
      <c r="AY88" s="205"/>
    </row>
    <row r="89" spans="1:51" ht="18.75">
      <c r="A89" s="127"/>
      <c r="B89" s="182" t="s">
        <v>112</v>
      </c>
      <c r="C89" s="108">
        <v>6</v>
      </c>
      <c r="D89" s="108">
        <v>5</v>
      </c>
      <c r="E89" s="108">
        <v>5</v>
      </c>
      <c r="F89" s="108">
        <v>5</v>
      </c>
      <c r="G89" s="109">
        <v>5</v>
      </c>
      <c r="H89" s="115">
        <v>5</v>
      </c>
      <c r="I89" s="115">
        <v>7</v>
      </c>
      <c r="J89" s="163">
        <v>0</v>
      </c>
      <c r="K89" s="163"/>
      <c r="L89" s="163"/>
      <c r="M89" s="163"/>
      <c r="N89" s="163"/>
      <c r="O89" s="163"/>
      <c r="P89" s="346"/>
      <c r="Q89" s="346"/>
      <c r="R89" s="127"/>
      <c r="S89" s="186" t="s">
        <v>112</v>
      </c>
      <c r="T89" s="159">
        <f t="shared" si="128"/>
        <v>85.92295574967778</v>
      </c>
      <c r="U89" s="159">
        <f t="shared" si="129"/>
        <v>75.18796992481204</v>
      </c>
      <c r="V89" s="159">
        <f t="shared" si="130"/>
        <v>77.9666302822392</v>
      </c>
      <c r="W89" s="159">
        <f t="shared" si="131"/>
        <v>83.78016085790885</v>
      </c>
      <c r="X89" s="159">
        <f t="shared" si="132"/>
        <v>85.76329331046313</v>
      </c>
      <c r="Y89" s="159">
        <f t="shared" si="133"/>
        <v>91.27418765972983</v>
      </c>
      <c r="Z89" s="159">
        <f t="shared" si="134"/>
        <v>134.22818791946307</v>
      </c>
      <c r="AA89" s="159">
        <f t="shared" si="114"/>
      </c>
      <c r="AB89" s="159">
        <f t="shared" si="115"/>
      </c>
      <c r="AC89" s="159">
        <f t="shared" si="127"/>
        <v>0</v>
      </c>
      <c r="AD89" s="159"/>
      <c r="AE89" s="159"/>
      <c r="AF89" s="159"/>
      <c r="AG89" s="338"/>
      <c r="AH89" s="338"/>
      <c r="AI89" s="51"/>
      <c r="AJ89" s="34" t="s">
        <v>112</v>
      </c>
      <c r="AK89" s="40">
        <v>6983</v>
      </c>
      <c r="AL89" s="40">
        <v>6650</v>
      </c>
      <c r="AM89" s="40">
        <v>6413</v>
      </c>
      <c r="AN89" s="40">
        <v>5968</v>
      </c>
      <c r="AO89" s="41">
        <v>5830</v>
      </c>
      <c r="AP89" s="48">
        <v>5478</v>
      </c>
      <c r="AQ89" s="221">
        <v>5215</v>
      </c>
      <c r="AR89" s="176"/>
      <c r="AS89" s="205"/>
      <c r="AT89" s="205"/>
      <c r="AU89" s="205"/>
      <c r="AV89" s="205"/>
      <c r="AW89" s="205"/>
      <c r="AX89" s="373"/>
      <c r="AY89" s="205"/>
    </row>
    <row r="90" spans="1:51" ht="18.75">
      <c r="A90" s="127"/>
      <c r="B90" s="187" t="s">
        <v>113</v>
      </c>
      <c r="C90" s="108">
        <v>4</v>
      </c>
      <c r="D90" s="108">
        <v>4</v>
      </c>
      <c r="E90" s="108">
        <v>3</v>
      </c>
      <c r="F90" s="108">
        <v>3</v>
      </c>
      <c r="G90" s="109">
        <v>3</v>
      </c>
      <c r="H90" s="115">
        <v>3</v>
      </c>
      <c r="I90" s="115">
        <v>2</v>
      </c>
      <c r="J90" s="163">
        <v>0</v>
      </c>
      <c r="K90" s="163"/>
      <c r="L90" s="163"/>
      <c r="M90" s="163"/>
      <c r="N90" s="163"/>
      <c r="O90" s="163"/>
      <c r="P90" s="346"/>
      <c r="Q90" s="346"/>
      <c r="R90" s="127"/>
      <c r="S90" s="187" t="s">
        <v>113</v>
      </c>
      <c r="T90" s="159">
        <f t="shared" si="128"/>
        <v>47.37652493189625</v>
      </c>
      <c r="U90" s="159">
        <f t="shared" si="129"/>
        <v>49.19444102816382</v>
      </c>
      <c r="V90" s="159">
        <f t="shared" si="130"/>
        <v>36.3460140537921</v>
      </c>
      <c r="W90" s="159">
        <f t="shared" si="131"/>
        <v>37.38317757009346</v>
      </c>
      <c r="X90" s="159">
        <f t="shared" si="132"/>
        <v>36.74219228413962</v>
      </c>
      <c r="Y90" s="159">
        <f t="shared" si="133"/>
        <v>37.688442211055275</v>
      </c>
      <c r="Z90" s="159">
        <f t="shared" si="134"/>
        <v>25.97065316192702</v>
      </c>
      <c r="AA90" s="159">
        <f t="shared" si="114"/>
      </c>
      <c r="AB90" s="159">
        <f t="shared" si="115"/>
      </c>
      <c r="AC90" s="159">
        <f t="shared" si="127"/>
        <v>0</v>
      </c>
      <c r="AD90" s="159"/>
      <c r="AE90" s="159"/>
      <c r="AF90" s="159"/>
      <c r="AG90" s="338"/>
      <c r="AH90" s="338"/>
      <c r="AI90" s="51"/>
      <c r="AJ90" s="34" t="s">
        <v>113</v>
      </c>
      <c r="AK90" s="40">
        <v>8443</v>
      </c>
      <c r="AL90" s="40">
        <v>8131</v>
      </c>
      <c r="AM90" s="40">
        <v>8254</v>
      </c>
      <c r="AN90" s="40">
        <v>8025</v>
      </c>
      <c r="AO90" s="41">
        <v>8165</v>
      </c>
      <c r="AP90" s="48">
        <v>7960</v>
      </c>
      <c r="AQ90" s="221">
        <v>7701</v>
      </c>
      <c r="AR90" s="176"/>
      <c r="AS90" s="205"/>
      <c r="AT90" s="205"/>
      <c r="AU90" s="205"/>
      <c r="AV90" s="205"/>
      <c r="AW90" s="205"/>
      <c r="AX90" s="373"/>
      <c r="AY90" s="205"/>
    </row>
    <row r="91" spans="1:51" ht="18.75">
      <c r="A91" s="127"/>
      <c r="B91" s="182" t="s">
        <v>114</v>
      </c>
      <c r="C91" s="108">
        <v>2</v>
      </c>
      <c r="D91" s="108">
        <v>4</v>
      </c>
      <c r="E91" s="108">
        <v>4</v>
      </c>
      <c r="F91" s="108">
        <v>4</v>
      </c>
      <c r="G91" s="109">
        <v>5</v>
      </c>
      <c r="H91" s="115">
        <v>4</v>
      </c>
      <c r="I91" s="115">
        <v>4</v>
      </c>
      <c r="J91" s="163">
        <v>0</v>
      </c>
      <c r="K91" s="163"/>
      <c r="L91" s="163"/>
      <c r="M91" s="163"/>
      <c r="N91" s="163"/>
      <c r="O91" s="163"/>
      <c r="P91" s="346"/>
      <c r="Q91" s="346"/>
      <c r="R91" s="127"/>
      <c r="S91" s="186" t="s">
        <v>114</v>
      </c>
      <c r="T91" s="159">
        <f t="shared" si="128"/>
        <v>27.52924982794219</v>
      </c>
      <c r="U91" s="159">
        <f t="shared" si="129"/>
        <v>53.95926075812762</v>
      </c>
      <c r="V91" s="159">
        <f t="shared" si="130"/>
        <v>53.53319057815846</v>
      </c>
      <c r="W91" s="159">
        <f t="shared" si="131"/>
        <v>53.219797764768494</v>
      </c>
      <c r="X91" s="159">
        <f t="shared" si="132"/>
        <v>60.916179337231966</v>
      </c>
      <c r="Y91" s="159">
        <f t="shared" si="133"/>
        <v>48.11740647179117</v>
      </c>
      <c r="Z91" s="159">
        <f t="shared" si="134"/>
        <v>47.48338081671415</v>
      </c>
      <c r="AA91" s="159">
        <f t="shared" si="114"/>
      </c>
      <c r="AB91" s="159">
        <f t="shared" si="115"/>
      </c>
      <c r="AC91" s="159">
        <f t="shared" si="127"/>
        <v>0</v>
      </c>
      <c r="AD91" s="159"/>
      <c r="AE91" s="159"/>
      <c r="AF91" s="159"/>
      <c r="AG91" s="338"/>
      <c r="AH91" s="338"/>
      <c r="AI91" s="51"/>
      <c r="AJ91" s="34" t="s">
        <v>114</v>
      </c>
      <c r="AK91" s="40">
        <v>7265</v>
      </c>
      <c r="AL91" s="71">
        <v>7413</v>
      </c>
      <c r="AM91" s="71">
        <v>7472</v>
      </c>
      <c r="AN91" s="71">
        <v>7516</v>
      </c>
      <c r="AO91" s="72">
        <v>8208</v>
      </c>
      <c r="AP91" s="81">
        <v>8313</v>
      </c>
      <c r="AQ91" s="225">
        <v>8424</v>
      </c>
      <c r="AR91" s="82"/>
      <c r="AS91" s="23"/>
      <c r="AT91" s="23"/>
      <c r="AU91" s="23"/>
      <c r="AV91" s="23"/>
      <c r="AW91" s="23"/>
      <c r="AX91" s="373"/>
      <c r="AY91" s="205"/>
    </row>
    <row r="92" spans="1:51" ht="20.25" customHeight="1">
      <c r="A92" s="127"/>
      <c r="B92" s="181" t="s">
        <v>143</v>
      </c>
      <c r="C92" s="108">
        <v>4</v>
      </c>
      <c r="D92" s="108">
        <v>5</v>
      </c>
      <c r="E92" s="108">
        <v>4</v>
      </c>
      <c r="F92" s="108">
        <v>6</v>
      </c>
      <c r="G92" s="109">
        <v>7</v>
      </c>
      <c r="H92" s="115">
        <v>5</v>
      </c>
      <c r="I92" s="115">
        <v>7</v>
      </c>
      <c r="J92" s="115">
        <v>7</v>
      </c>
      <c r="K92" s="115"/>
      <c r="L92" s="115"/>
      <c r="M92" s="115"/>
      <c r="N92" s="115"/>
      <c r="O92" s="115"/>
      <c r="P92" s="114"/>
      <c r="Q92" s="114"/>
      <c r="R92" s="127"/>
      <c r="S92" s="186" t="s">
        <v>143</v>
      </c>
      <c r="T92" s="159">
        <f t="shared" si="128"/>
        <v>32.07955730210923</v>
      </c>
      <c r="U92" s="159">
        <f t="shared" si="129"/>
        <v>36.41660597232338</v>
      </c>
      <c r="V92" s="159">
        <f t="shared" si="130"/>
        <v>27.82802281897871</v>
      </c>
      <c r="W92" s="159">
        <f t="shared" si="131"/>
        <v>40.2711591381972</v>
      </c>
      <c r="X92" s="159">
        <f t="shared" si="132"/>
        <v>44.99292968247847</v>
      </c>
      <c r="Y92" s="159">
        <f t="shared" si="133"/>
        <v>32.82347534957001</v>
      </c>
      <c r="Z92" s="159">
        <f t="shared" si="134"/>
        <v>45.584787705131546</v>
      </c>
      <c r="AA92" s="159">
        <f t="shared" si="114"/>
        <v>45.64423578508085</v>
      </c>
      <c r="AB92" s="159">
        <f t="shared" si="115"/>
      </c>
      <c r="AC92" s="159">
        <f t="shared" si="127"/>
        <v>0</v>
      </c>
      <c r="AD92" s="159"/>
      <c r="AE92" s="159"/>
      <c r="AF92" s="159"/>
      <c r="AG92" s="338"/>
      <c r="AH92" s="338"/>
      <c r="AI92" s="73"/>
      <c r="AJ92" s="74" t="s">
        <v>28</v>
      </c>
      <c r="AK92" s="76">
        <v>12469</v>
      </c>
      <c r="AL92" s="40">
        <v>13730</v>
      </c>
      <c r="AM92" s="40">
        <v>14374</v>
      </c>
      <c r="AN92" s="40">
        <v>14899</v>
      </c>
      <c r="AO92" s="41">
        <v>15558</v>
      </c>
      <c r="AP92" s="48">
        <v>15233</v>
      </c>
      <c r="AQ92" s="221">
        <v>15356</v>
      </c>
      <c r="AR92" s="219">
        <v>15336</v>
      </c>
      <c r="AS92" s="205"/>
      <c r="AT92" s="205"/>
      <c r="AU92" s="205"/>
      <c r="AV92" s="205"/>
      <c r="AW92" s="205"/>
      <c r="AX92" s="373"/>
      <c r="AY92" s="205"/>
    </row>
    <row r="93" spans="1:51" ht="20.25" customHeight="1">
      <c r="A93" s="127"/>
      <c r="B93" s="181" t="s">
        <v>144</v>
      </c>
      <c r="C93" s="108">
        <v>5</v>
      </c>
      <c r="D93" s="108">
        <v>6</v>
      </c>
      <c r="E93" s="108">
        <v>6</v>
      </c>
      <c r="F93" s="108">
        <v>6</v>
      </c>
      <c r="G93" s="109">
        <v>6</v>
      </c>
      <c r="H93" s="115">
        <v>7</v>
      </c>
      <c r="I93" s="115">
        <v>9</v>
      </c>
      <c r="J93" s="115">
        <v>9</v>
      </c>
      <c r="K93" s="115"/>
      <c r="L93" s="115"/>
      <c r="M93" s="115"/>
      <c r="N93" s="115"/>
      <c r="O93" s="115"/>
      <c r="P93" s="114"/>
      <c r="Q93" s="114"/>
      <c r="R93" s="127"/>
      <c r="S93" s="181" t="s">
        <v>144</v>
      </c>
      <c r="T93" s="159">
        <f t="shared" si="128"/>
        <v>34.02286336418073</v>
      </c>
      <c r="U93" s="159">
        <f t="shared" si="129"/>
        <v>38.22142948146261</v>
      </c>
      <c r="V93" s="159">
        <f t="shared" si="130"/>
        <v>35.50926199917145</v>
      </c>
      <c r="W93" s="159">
        <f t="shared" si="131"/>
        <v>33.44668041696861</v>
      </c>
      <c r="X93" s="159">
        <f t="shared" si="132"/>
        <v>31.55071777882947</v>
      </c>
      <c r="Y93" s="159">
        <f t="shared" si="133"/>
        <v>36.0638845955693</v>
      </c>
      <c r="Z93" s="159">
        <f t="shared" si="134"/>
        <v>46.2225874377279</v>
      </c>
      <c r="AA93" s="159">
        <f t="shared" si="114"/>
        <v>46.00991769336946</v>
      </c>
      <c r="AB93" s="159">
        <f t="shared" si="115"/>
      </c>
      <c r="AC93" s="159">
        <f t="shared" si="127"/>
        <v>0</v>
      </c>
      <c r="AD93" s="159"/>
      <c r="AE93" s="159"/>
      <c r="AF93" s="159"/>
      <c r="AG93" s="338"/>
      <c r="AH93" s="338"/>
      <c r="AI93" s="51"/>
      <c r="AJ93" s="34" t="s">
        <v>31</v>
      </c>
      <c r="AK93" s="41">
        <v>14696</v>
      </c>
      <c r="AL93" s="40">
        <v>15698</v>
      </c>
      <c r="AM93" s="40">
        <v>16897</v>
      </c>
      <c r="AN93" s="40">
        <v>17939</v>
      </c>
      <c r="AO93" s="41">
        <v>19017</v>
      </c>
      <c r="AP93" s="48">
        <v>19410</v>
      </c>
      <c r="AQ93" s="221">
        <v>19471</v>
      </c>
      <c r="AR93" s="219">
        <v>19561</v>
      </c>
      <c r="AS93" s="205"/>
      <c r="AT93" s="205"/>
      <c r="AU93" s="205"/>
      <c r="AV93" s="205"/>
      <c r="AW93" s="205"/>
      <c r="AX93" s="373"/>
      <c r="AY93" s="205"/>
    </row>
    <row r="94" spans="1:51" ht="20.25" customHeight="1">
      <c r="A94" s="127"/>
      <c r="B94" s="181" t="s">
        <v>145</v>
      </c>
      <c r="C94" s="108">
        <v>9</v>
      </c>
      <c r="D94" s="108">
        <v>9</v>
      </c>
      <c r="E94" s="108">
        <v>10</v>
      </c>
      <c r="F94" s="108">
        <v>11</v>
      </c>
      <c r="G94" s="109">
        <v>12</v>
      </c>
      <c r="H94" s="115">
        <v>11</v>
      </c>
      <c r="I94" s="115">
        <v>14</v>
      </c>
      <c r="J94" s="115">
        <v>15</v>
      </c>
      <c r="K94" s="115"/>
      <c r="L94" s="115"/>
      <c r="M94" s="115"/>
      <c r="N94" s="115"/>
      <c r="O94" s="115"/>
      <c r="P94" s="114"/>
      <c r="Q94" s="114"/>
      <c r="R94" s="127"/>
      <c r="S94" s="181" t="s">
        <v>145</v>
      </c>
      <c r="T94" s="159">
        <f t="shared" si="128"/>
        <v>64.28571428571428</v>
      </c>
      <c r="U94" s="159">
        <f t="shared" si="129"/>
        <v>61.56792994937748</v>
      </c>
      <c r="V94" s="159">
        <f t="shared" si="130"/>
        <v>66.0414740457007</v>
      </c>
      <c r="W94" s="159">
        <f t="shared" si="131"/>
        <v>70.82608975597194</v>
      </c>
      <c r="X94" s="159">
        <f t="shared" si="132"/>
        <v>76.17596648257475</v>
      </c>
      <c r="Y94" s="159">
        <f t="shared" si="133"/>
        <v>71.34055386211817</v>
      </c>
      <c r="Z94" s="159">
        <f t="shared" si="134"/>
        <v>91.8454372498852</v>
      </c>
      <c r="AA94" s="159">
        <f t="shared" si="114"/>
        <v>98.81422924901185</v>
      </c>
      <c r="AB94" s="159">
        <f t="shared" si="115"/>
      </c>
      <c r="AC94" s="159">
        <f t="shared" si="127"/>
        <v>0</v>
      </c>
      <c r="AD94" s="159"/>
      <c r="AE94" s="159"/>
      <c r="AF94" s="159"/>
      <c r="AG94" s="338"/>
      <c r="AH94" s="338"/>
      <c r="AI94" s="61"/>
      <c r="AJ94" s="62" t="s">
        <v>32</v>
      </c>
      <c r="AK94" s="72">
        <v>14000</v>
      </c>
      <c r="AL94" s="40">
        <v>14618</v>
      </c>
      <c r="AM94" s="40">
        <v>15142</v>
      </c>
      <c r="AN94" s="40">
        <v>15531</v>
      </c>
      <c r="AO94" s="41">
        <v>15753</v>
      </c>
      <c r="AP94" s="48">
        <v>15419</v>
      </c>
      <c r="AQ94" s="221">
        <v>15243</v>
      </c>
      <c r="AR94" s="226">
        <v>15180</v>
      </c>
      <c r="AS94" s="205"/>
      <c r="AT94" s="205"/>
      <c r="AU94" s="205"/>
      <c r="AV94" s="205"/>
      <c r="AW94" s="205"/>
      <c r="AX94" s="373"/>
      <c r="AY94" s="205"/>
    </row>
    <row r="95" spans="1:51" ht="18.75">
      <c r="A95" s="127"/>
      <c r="B95" s="182" t="s">
        <v>109</v>
      </c>
      <c r="C95" s="108">
        <v>270</v>
      </c>
      <c r="D95" s="108">
        <v>303</v>
      </c>
      <c r="E95" s="108">
        <v>310</v>
      </c>
      <c r="F95" s="108">
        <v>324</v>
      </c>
      <c r="G95" s="109">
        <v>362</v>
      </c>
      <c r="H95" s="115">
        <v>362</v>
      </c>
      <c r="I95" s="115">
        <v>524</v>
      </c>
      <c r="J95" s="163">
        <v>532</v>
      </c>
      <c r="K95" s="163"/>
      <c r="L95" s="163"/>
      <c r="M95" s="163"/>
      <c r="N95" s="163"/>
      <c r="O95" s="163"/>
      <c r="P95" s="346"/>
      <c r="Q95" s="346"/>
      <c r="R95" s="127"/>
      <c r="S95" s="186" t="s">
        <v>109</v>
      </c>
      <c r="T95" s="159">
        <f t="shared" si="128"/>
        <v>60.40917145465285</v>
      </c>
      <c r="U95" s="159">
        <f t="shared" si="129"/>
        <v>66.10798510279464</v>
      </c>
      <c r="V95" s="159">
        <f t="shared" si="130"/>
        <v>66.18811944606949</v>
      </c>
      <c r="W95" s="159">
        <f t="shared" si="131"/>
        <v>68.61557488839381</v>
      </c>
      <c r="X95" s="159">
        <f t="shared" si="132"/>
        <v>76.35648777030617</v>
      </c>
      <c r="Y95" s="159">
        <f t="shared" si="133"/>
        <v>77.07129094412332</v>
      </c>
      <c r="Z95" s="159">
        <f t="shared" si="134"/>
        <v>111.75114470280378</v>
      </c>
      <c r="AA95" s="159">
        <f t="shared" si="114"/>
      </c>
      <c r="AB95" s="159">
        <f t="shared" si="115"/>
      </c>
      <c r="AC95" s="159">
        <f t="shared" si="127"/>
        <v>0</v>
      </c>
      <c r="AD95" s="159"/>
      <c r="AE95" s="159"/>
      <c r="AF95" s="159"/>
      <c r="AG95" s="338"/>
      <c r="AH95" s="338"/>
      <c r="AI95" s="73"/>
      <c r="AJ95" s="74" t="s">
        <v>109</v>
      </c>
      <c r="AK95" s="76">
        <v>446952</v>
      </c>
      <c r="AL95" s="75">
        <v>458341</v>
      </c>
      <c r="AM95" s="75">
        <v>468362</v>
      </c>
      <c r="AN95" s="75">
        <v>472196</v>
      </c>
      <c r="AO95" s="76">
        <v>474092</v>
      </c>
      <c r="AP95" s="65">
        <v>469695</v>
      </c>
      <c r="AQ95" s="224">
        <v>468899</v>
      </c>
      <c r="AR95" s="229"/>
      <c r="AS95" s="13"/>
      <c r="AT95" s="13"/>
      <c r="AU95" s="13"/>
      <c r="AV95" s="13"/>
      <c r="AW95" s="13"/>
      <c r="AX95" s="373"/>
      <c r="AY95" s="205"/>
    </row>
    <row r="96" spans="1:51" ht="18.75">
      <c r="A96" s="127"/>
      <c r="B96" s="182" t="s">
        <v>185</v>
      </c>
      <c r="C96" s="108">
        <v>142</v>
      </c>
      <c r="D96" s="108">
        <v>157</v>
      </c>
      <c r="E96" s="108">
        <v>156</v>
      </c>
      <c r="F96" s="108">
        <v>153</v>
      </c>
      <c r="G96" s="109">
        <v>156</v>
      </c>
      <c r="H96" s="115">
        <v>156</v>
      </c>
      <c r="I96" s="115">
        <v>0</v>
      </c>
      <c r="J96" s="163">
        <v>0</v>
      </c>
      <c r="K96" s="163"/>
      <c r="L96" s="163"/>
      <c r="M96" s="163"/>
      <c r="N96" s="163"/>
      <c r="O96" s="163"/>
      <c r="P96" s="346"/>
      <c r="Q96" s="346"/>
      <c r="R96" s="127"/>
      <c r="S96" s="186" t="s">
        <v>110</v>
      </c>
      <c r="T96" s="159">
        <f t="shared" si="128"/>
        <v>58.424432933276826</v>
      </c>
      <c r="U96" s="159">
        <f t="shared" si="129"/>
        <v>64.98989965890652</v>
      </c>
      <c r="V96" s="159">
        <f t="shared" si="130"/>
        <v>64.4186219370184</v>
      </c>
      <c r="W96" s="159">
        <f t="shared" si="131"/>
        <v>63.348004123830854</v>
      </c>
      <c r="X96" s="159">
        <f t="shared" si="132"/>
        <v>64.95290914087288</v>
      </c>
      <c r="Y96" s="159">
        <f t="shared" si="133"/>
        <v>65.87337111199317</v>
      </c>
      <c r="Z96" s="159">
        <f t="shared" si="134"/>
        <v>0</v>
      </c>
      <c r="AA96" s="159">
        <f t="shared" si="114"/>
      </c>
      <c r="AB96" s="159">
        <f t="shared" si="115"/>
      </c>
      <c r="AC96" s="159">
        <f t="shared" si="127"/>
        <v>0</v>
      </c>
      <c r="AD96" s="159"/>
      <c r="AE96" s="159"/>
      <c r="AF96" s="159"/>
      <c r="AG96" s="338"/>
      <c r="AH96" s="338"/>
      <c r="AI96" s="51"/>
      <c r="AJ96" s="34" t="s">
        <v>110</v>
      </c>
      <c r="AK96" s="41">
        <v>243049</v>
      </c>
      <c r="AL96" s="40">
        <v>241576</v>
      </c>
      <c r="AM96" s="40">
        <v>242166</v>
      </c>
      <c r="AN96" s="40">
        <v>241523</v>
      </c>
      <c r="AO96" s="41">
        <v>240174</v>
      </c>
      <c r="AP96" s="42">
        <v>236818</v>
      </c>
      <c r="AQ96" s="221">
        <v>234956</v>
      </c>
      <c r="AR96" s="176"/>
      <c r="AS96" s="205"/>
      <c r="AT96" s="205"/>
      <c r="AU96" s="205"/>
      <c r="AV96" s="205"/>
      <c r="AW96" s="205"/>
      <c r="AX96" s="373"/>
      <c r="AY96" s="205"/>
    </row>
    <row r="97" spans="1:51" ht="20.25" customHeight="1">
      <c r="A97" s="127"/>
      <c r="B97" s="182" t="s">
        <v>182</v>
      </c>
      <c r="C97" s="108">
        <v>9</v>
      </c>
      <c r="D97" s="108">
        <v>9</v>
      </c>
      <c r="E97" s="108">
        <v>10</v>
      </c>
      <c r="F97" s="108">
        <v>10</v>
      </c>
      <c r="G97" s="109">
        <v>11</v>
      </c>
      <c r="H97" s="115">
        <v>10</v>
      </c>
      <c r="I97" s="115">
        <v>9</v>
      </c>
      <c r="J97" s="115">
        <v>9</v>
      </c>
      <c r="K97" s="115">
        <v>8</v>
      </c>
      <c r="L97" s="115"/>
      <c r="M97" s="115"/>
      <c r="N97" s="115"/>
      <c r="O97" s="115"/>
      <c r="P97" s="114"/>
      <c r="Q97" s="114"/>
      <c r="R97" s="127"/>
      <c r="S97" s="181" t="s">
        <v>48</v>
      </c>
      <c r="T97" s="159">
        <f t="shared" si="128"/>
        <v>53.83741101872346</v>
      </c>
      <c r="U97" s="159">
        <f t="shared" si="129"/>
        <v>57.5668414992964</v>
      </c>
      <c r="V97" s="159">
        <f t="shared" si="130"/>
        <v>65.69007422978389</v>
      </c>
      <c r="W97" s="159">
        <f t="shared" si="131"/>
        <v>68.08278867102396</v>
      </c>
      <c r="X97" s="159">
        <f t="shared" si="132"/>
        <v>78.34757834757835</v>
      </c>
      <c r="Y97" s="159">
        <f t="shared" si="133"/>
        <v>74.32733759476736</v>
      </c>
      <c r="Z97" s="159">
        <f t="shared" si="134"/>
        <v>68.91271056661562</v>
      </c>
      <c r="AA97" s="159">
        <f t="shared" si="114"/>
        <v>69.72960409080343</v>
      </c>
      <c r="AB97" s="159">
        <f t="shared" si="115"/>
        <v>62.31985666432967</v>
      </c>
      <c r="AC97" s="159">
        <f t="shared" si="127"/>
        <v>0</v>
      </c>
      <c r="AD97" s="159"/>
      <c r="AE97" s="159"/>
      <c r="AF97" s="159"/>
      <c r="AG97" s="338"/>
      <c r="AH97" s="338"/>
      <c r="AI97" s="51"/>
      <c r="AJ97" s="34" t="s">
        <v>48</v>
      </c>
      <c r="AK97" s="40">
        <v>16717</v>
      </c>
      <c r="AL97" s="71">
        <v>15634</v>
      </c>
      <c r="AM97" s="71">
        <v>15223</v>
      </c>
      <c r="AN97" s="71">
        <v>14688</v>
      </c>
      <c r="AO97" s="72">
        <v>14040</v>
      </c>
      <c r="AP97" s="81">
        <v>13454</v>
      </c>
      <c r="AQ97" s="225">
        <v>13060</v>
      </c>
      <c r="AR97" s="230">
        <v>12907</v>
      </c>
      <c r="AS97" s="213">
        <v>12837</v>
      </c>
      <c r="AT97" s="23"/>
      <c r="AU97" s="23"/>
      <c r="AV97" s="23"/>
      <c r="AW97" s="23"/>
      <c r="AX97" s="373"/>
      <c r="AY97" s="205"/>
    </row>
    <row r="98" spans="1:51" ht="20.25" customHeight="1">
      <c r="A98" s="127"/>
      <c r="B98" s="181" t="s">
        <v>146</v>
      </c>
      <c r="C98" s="109">
        <v>36</v>
      </c>
      <c r="D98" s="109">
        <v>41</v>
      </c>
      <c r="E98" s="109">
        <v>39</v>
      </c>
      <c r="F98" s="109">
        <v>42</v>
      </c>
      <c r="G98" s="109">
        <v>46</v>
      </c>
      <c r="H98" s="115">
        <v>48</v>
      </c>
      <c r="I98" s="115">
        <v>48</v>
      </c>
      <c r="J98" s="115">
        <v>48</v>
      </c>
      <c r="K98" s="115"/>
      <c r="L98" s="115"/>
      <c r="M98" s="115"/>
      <c r="N98" s="115"/>
      <c r="O98" s="115"/>
      <c r="P98" s="114"/>
      <c r="Q98" s="114"/>
      <c r="R98" s="127"/>
      <c r="S98" s="181" t="s">
        <v>146</v>
      </c>
      <c r="T98" s="159">
        <f t="shared" si="128"/>
        <v>52.31037489102005</v>
      </c>
      <c r="U98" s="159">
        <f t="shared" si="129"/>
        <v>57.987412488508596</v>
      </c>
      <c r="V98" s="159">
        <f t="shared" si="130"/>
        <v>53.87633309388297</v>
      </c>
      <c r="W98" s="159">
        <f t="shared" si="131"/>
        <v>56.90285869123425</v>
      </c>
      <c r="X98" s="159">
        <f t="shared" si="132"/>
        <v>61.30962694424822</v>
      </c>
      <c r="Y98" s="159">
        <f t="shared" si="133"/>
        <v>63.78907080586859</v>
      </c>
      <c r="Z98" s="159">
        <f t="shared" si="134"/>
        <v>63.56521393667316</v>
      </c>
      <c r="AA98" s="159">
        <f t="shared" si="114"/>
        <v>63.324538258575195</v>
      </c>
      <c r="AB98" s="159">
        <f t="shared" si="115"/>
      </c>
      <c r="AC98" s="159">
        <f t="shared" si="127"/>
        <v>0</v>
      </c>
      <c r="AD98" s="159"/>
      <c r="AE98" s="159"/>
      <c r="AF98" s="159"/>
      <c r="AG98" s="338"/>
      <c r="AH98" s="338"/>
      <c r="AI98" s="73"/>
      <c r="AJ98" s="74" t="s">
        <v>44</v>
      </c>
      <c r="AK98" s="76">
        <v>68820</v>
      </c>
      <c r="AL98" s="40">
        <v>70705</v>
      </c>
      <c r="AM98" s="40">
        <v>72388</v>
      </c>
      <c r="AN98" s="40">
        <v>73810</v>
      </c>
      <c r="AO98" s="41">
        <v>75029</v>
      </c>
      <c r="AP98" s="48">
        <v>75248</v>
      </c>
      <c r="AQ98" s="221">
        <v>75513</v>
      </c>
      <c r="AR98" s="220">
        <v>75800</v>
      </c>
      <c r="AS98" s="214"/>
      <c r="AT98" s="205"/>
      <c r="AU98" s="205"/>
      <c r="AV98" s="205"/>
      <c r="AW98" s="205"/>
      <c r="AX98" s="373"/>
      <c r="AY98" s="205"/>
    </row>
    <row r="99" spans="1:51" ht="20.25" customHeight="1">
      <c r="A99" s="127"/>
      <c r="B99" s="181" t="s">
        <v>147</v>
      </c>
      <c r="C99" s="108">
        <v>13</v>
      </c>
      <c r="D99" s="108">
        <v>13</v>
      </c>
      <c r="E99" s="108">
        <v>12</v>
      </c>
      <c r="F99" s="108">
        <v>12</v>
      </c>
      <c r="G99" s="109">
        <v>12</v>
      </c>
      <c r="H99" s="115">
        <v>12</v>
      </c>
      <c r="I99" s="115">
        <v>12</v>
      </c>
      <c r="J99" s="115">
        <v>12</v>
      </c>
      <c r="K99" s="115"/>
      <c r="L99" s="115"/>
      <c r="M99" s="115"/>
      <c r="N99" s="115"/>
      <c r="O99" s="115"/>
      <c r="P99" s="114"/>
      <c r="Q99" s="114"/>
      <c r="R99" s="127"/>
      <c r="S99" s="181" t="s">
        <v>147</v>
      </c>
      <c r="T99" s="159">
        <f t="shared" si="128"/>
        <v>59.56471935853379</v>
      </c>
      <c r="U99" s="159">
        <f t="shared" si="129"/>
        <v>59.47751292492108</v>
      </c>
      <c r="V99" s="159">
        <f t="shared" si="130"/>
        <v>54.342903722488906</v>
      </c>
      <c r="W99" s="159">
        <f t="shared" si="131"/>
        <v>54.426705370101594</v>
      </c>
      <c r="X99" s="159">
        <f t="shared" si="132"/>
        <v>55.86072060329579</v>
      </c>
      <c r="Y99" s="159">
        <f t="shared" si="133"/>
        <v>57.59262814359762</v>
      </c>
      <c r="Z99" s="159">
        <f t="shared" si="134"/>
        <v>58.579448376861116</v>
      </c>
      <c r="AA99" s="159">
        <f t="shared" si="114"/>
        <v>58.80623346074683</v>
      </c>
      <c r="AB99" s="159">
        <f t="shared" si="115"/>
      </c>
      <c r="AC99" s="159">
        <f t="shared" si="127"/>
        <v>0</v>
      </c>
      <c r="AD99" s="159"/>
      <c r="AE99" s="159"/>
      <c r="AF99" s="159"/>
      <c r="AG99" s="338"/>
      <c r="AH99" s="338"/>
      <c r="AI99" s="61"/>
      <c r="AJ99" s="62" t="s">
        <v>55</v>
      </c>
      <c r="AK99" s="72">
        <v>21825</v>
      </c>
      <c r="AL99" s="40">
        <v>21857</v>
      </c>
      <c r="AM99" s="40">
        <v>22082</v>
      </c>
      <c r="AN99" s="40">
        <v>22048</v>
      </c>
      <c r="AO99" s="41">
        <v>21482</v>
      </c>
      <c r="AP99" s="48">
        <v>20836</v>
      </c>
      <c r="AQ99" s="221">
        <v>20485</v>
      </c>
      <c r="AR99" s="219">
        <v>20406</v>
      </c>
      <c r="AS99" s="205"/>
      <c r="AT99" s="205"/>
      <c r="AU99" s="205"/>
      <c r="AV99" s="205"/>
      <c r="AW99" s="205"/>
      <c r="AX99" s="373"/>
      <c r="AY99" s="205"/>
    </row>
    <row r="100" spans="1:51" ht="20.25" customHeight="1">
      <c r="A100" s="127"/>
      <c r="B100" s="181" t="s">
        <v>148</v>
      </c>
      <c r="C100" s="108">
        <v>3</v>
      </c>
      <c r="D100" s="108">
        <v>3</v>
      </c>
      <c r="E100" s="108">
        <v>3</v>
      </c>
      <c r="F100" s="108">
        <v>3</v>
      </c>
      <c r="G100" s="109">
        <v>3</v>
      </c>
      <c r="H100" s="115">
        <v>2</v>
      </c>
      <c r="I100" s="115">
        <v>4</v>
      </c>
      <c r="J100" s="115">
        <v>4</v>
      </c>
      <c r="K100" s="115"/>
      <c r="L100" s="115"/>
      <c r="M100" s="115"/>
      <c r="N100" s="115"/>
      <c r="O100" s="115"/>
      <c r="P100" s="114"/>
      <c r="Q100" s="114"/>
      <c r="R100" s="127"/>
      <c r="S100" s="181" t="s">
        <v>148</v>
      </c>
      <c r="T100" s="159">
        <f t="shared" si="128"/>
        <v>34.981343283582085</v>
      </c>
      <c r="U100" s="159">
        <f t="shared" si="129"/>
        <v>37.83102143757881</v>
      </c>
      <c r="V100" s="159">
        <f t="shared" si="130"/>
        <v>39.359748097612176</v>
      </c>
      <c r="W100" s="159">
        <f t="shared" si="131"/>
        <v>42.01092283993838</v>
      </c>
      <c r="X100" s="159">
        <f t="shared" si="132"/>
        <v>43.75091147732245</v>
      </c>
      <c r="Y100" s="159">
        <f t="shared" si="133"/>
        <v>31.099362463069507</v>
      </c>
      <c r="Z100" s="159">
        <f t="shared" si="134"/>
        <v>64.43298969072166</v>
      </c>
      <c r="AA100" s="159">
        <f t="shared" si="114"/>
        <v>65.45573555882834</v>
      </c>
      <c r="AB100" s="159">
        <f t="shared" si="115"/>
      </c>
      <c r="AC100" s="159">
        <f t="shared" si="127"/>
        <v>0</v>
      </c>
      <c r="AD100" s="159"/>
      <c r="AE100" s="159"/>
      <c r="AF100" s="159"/>
      <c r="AG100" s="338"/>
      <c r="AH100" s="338"/>
      <c r="AI100" s="73"/>
      <c r="AJ100" s="74" t="s">
        <v>57</v>
      </c>
      <c r="AK100" s="76">
        <v>8576</v>
      </c>
      <c r="AL100" s="75">
        <v>7930</v>
      </c>
      <c r="AM100" s="75">
        <v>7622</v>
      </c>
      <c r="AN100" s="75">
        <v>7141</v>
      </c>
      <c r="AO100" s="76">
        <v>6857</v>
      </c>
      <c r="AP100" s="31">
        <v>6431</v>
      </c>
      <c r="AQ100" s="224">
        <v>6208</v>
      </c>
      <c r="AR100" s="227">
        <v>6111</v>
      </c>
      <c r="AS100" s="13"/>
      <c r="AT100" s="13"/>
      <c r="AU100" s="13"/>
      <c r="AV100" s="13"/>
      <c r="AW100" s="13"/>
      <c r="AX100" s="373"/>
      <c r="AY100" s="205"/>
    </row>
    <row r="101" spans="1:51" ht="20.25" customHeight="1">
      <c r="A101" s="127"/>
      <c r="B101" s="181" t="s">
        <v>149</v>
      </c>
      <c r="C101" s="108">
        <v>3</v>
      </c>
      <c r="D101" s="108">
        <v>3</v>
      </c>
      <c r="E101" s="108">
        <v>3</v>
      </c>
      <c r="F101" s="108">
        <v>3</v>
      </c>
      <c r="G101" s="109">
        <v>3</v>
      </c>
      <c r="H101" s="115">
        <v>2</v>
      </c>
      <c r="I101" s="115">
        <v>2</v>
      </c>
      <c r="J101" s="115">
        <v>2</v>
      </c>
      <c r="K101" s="115"/>
      <c r="L101" s="115"/>
      <c r="M101" s="115"/>
      <c r="N101" s="115"/>
      <c r="O101" s="115"/>
      <c r="P101" s="114"/>
      <c r="Q101" s="114"/>
      <c r="R101" s="127"/>
      <c r="S101" s="181" t="s">
        <v>149</v>
      </c>
      <c r="T101" s="159">
        <f t="shared" si="128"/>
        <v>55.93884020137983</v>
      </c>
      <c r="U101" s="159">
        <f t="shared" si="129"/>
        <v>61.90672719768881</v>
      </c>
      <c r="V101" s="159">
        <f t="shared" si="130"/>
        <v>70.09345794392523</v>
      </c>
      <c r="W101" s="159">
        <f t="shared" si="131"/>
        <v>75.2823086574655</v>
      </c>
      <c r="X101" s="159">
        <f t="shared" si="132"/>
        <v>78.3289817232376</v>
      </c>
      <c r="Y101" s="159">
        <f t="shared" si="133"/>
        <v>59.63029218843172</v>
      </c>
      <c r="Z101" s="159">
        <f t="shared" si="134"/>
        <v>63.0715862503942</v>
      </c>
      <c r="AA101" s="159">
        <f t="shared" si="114"/>
        <v>64.62035541195478</v>
      </c>
      <c r="AB101" s="159">
        <f t="shared" si="115"/>
      </c>
      <c r="AC101" s="159">
        <f t="shared" si="127"/>
        <v>0</v>
      </c>
      <c r="AD101" s="159"/>
      <c r="AE101" s="159"/>
      <c r="AF101" s="159"/>
      <c r="AG101" s="338"/>
      <c r="AH101" s="338"/>
      <c r="AI101" s="61"/>
      <c r="AJ101" s="62" t="s">
        <v>58</v>
      </c>
      <c r="AK101" s="72">
        <v>5363</v>
      </c>
      <c r="AL101" s="71">
        <v>4846</v>
      </c>
      <c r="AM101" s="71">
        <v>4280</v>
      </c>
      <c r="AN101" s="71">
        <v>3985</v>
      </c>
      <c r="AO101" s="72">
        <v>3830</v>
      </c>
      <c r="AP101" s="81">
        <v>3354</v>
      </c>
      <c r="AQ101" s="225">
        <v>3171</v>
      </c>
      <c r="AR101" s="228">
        <v>3095</v>
      </c>
      <c r="AS101" s="23"/>
      <c r="AT101" s="23"/>
      <c r="AU101" s="23"/>
      <c r="AV101" s="23"/>
      <c r="AW101" s="23"/>
      <c r="AX101" s="373"/>
      <c r="AY101" s="205"/>
    </row>
    <row r="102" spans="1:51" ht="20.25" customHeight="1">
      <c r="A102" s="127"/>
      <c r="B102" s="182" t="s">
        <v>183</v>
      </c>
      <c r="C102" s="108">
        <v>11</v>
      </c>
      <c r="D102" s="108">
        <v>12</v>
      </c>
      <c r="E102" s="108">
        <v>13</v>
      </c>
      <c r="F102" s="108">
        <v>12</v>
      </c>
      <c r="G102" s="109">
        <v>16</v>
      </c>
      <c r="H102" s="115">
        <v>16</v>
      </c>
      <c r="I102" s="115">
        <v>18</v>
      </c>
      <c r="J102" s="115">
        <v>18</v>
      </c>
      <c r="K102" s="115">
        <v>18</v>
      </c>
      <c r="L102" s="115"/>
      <c r="M102" s="115"/>
      <c r="N102" s="115"/>
      <c r="O102" s="115"/>
      <c r="P102" s="114"/>
      <c r="Q102" s="114"/>
      <c r="R102" s="127"/>
      <c r="S102" s="181" t="s">
        <v>52</v>
      </c>
      <c r="T102" s="159">
        <f t="shared" si="128"/>
        <v>43.50749515484713</v>
      </c>
      <c r="U102" s="159">
        <f t="shared" si="129"/>
        <v>47.00904924197908</v>
      </c>
      <c r="V102" s="159">
        <f t="shared" si="130"/>
        <v>49.39960480316157</v>
      </c>
      <c r="W102" s="159">
        <f t="shared" si="131"/>
        <v>45.117870436515396</v>
      </c>
      <c r="X102" s="159">
        <f t="shared" si="132"/>
        <v>59.53045354764296</v>
      </c>
      <c r="Y102" s="159">
        <f t="shared" si="133"/>
        <v>60.85964244960061</v>
      </c>
      <c r="Z102" s="159">
        <f t="shared" si="134"/>
        <v>69.07667510937141</v>
      </c>
      <c r="AA102" s="159">
        <f t="shared" si="114"/>
        <v>69.03693476009664</v>
      </c>
      <c r="AB102" s="159">
        <f t="shared" si="115"/>
        <v>70.15902712815715</v>
      </c>
      <c r="AC102" s="159">
        <f t="shared" si="127"/>
        <v>0</v>
      </c>
      <c r="AD102" s="159"/>
      <c r="AE102" s="159"/>
      <c r="AF102" s="159"/>
      <c r="AG102" s="338"/>
      <c r="AH102" s="338"/>
      <c r="AI102" s="51"/>
      <c r="AJ102" s="34" t="s">
        <v>52</v>
      </c>
      <c r="AK102" s="40">
        <v>25283</v>
      </c>
      <c r="AL102" s="40">
        <v>25527</v>
      </c>
      <c r="AM102" s="40">
        <v>26316</v>
      </c>
      <c r="AN102" s="40">
        <v>26597</v>
      </c>
      <c r="AO102" s="41">
        <v>26877</v>
      </c>
      <c r="AP102" s="48">
        <v>26290</v>
      </c>
      <c r="AQ102" s="221">
        <v>26058</v>
      </c>
      <c r="AR102" s="219">
        <v>26073</v>
      </c>
      <c r="AS102" s="214">
        <v>25656</v>
      </c>
      <c r="AT102" s="205"/>
      <c r="AU102" s="205"/>
      <c r="AV102" s="205"/>
      <c r="AW102" s="205"/>
      <c r="AX102" s="373"/>
      <c r="AY102" s="205"/>
    </row>
    <row r="103" spans="1:51" ht="20.25" customHeight="1">
      <c r="A103" s="127"/>
      <c r="B103" s="182" t="s">
        <v>184</v>
      </c>
      <c r="C103" s="108">
        <v>11</v>
      </c>
      <c r="D103" s="108">
        <v>10</v>
      </c>
      <c r="E103" s="108">
        <v>9</v>
      </c>
      <c r="F103" s="108">
        <v>11</v>
      </c>
      <c r="G103" s="109">
        <v>13</v>
      </c>
      <c r="H103" s="115">
        <v>12</v>
      </c>
      <c r="I103" s="115">
        <v>13</v>
      </c>
      <c r="J103" s="115">
        <v>14</v>
      </c>
      <c r="K103" s="115">
        <v>16</v>
      </c>
      <c r="L103" s="115"/>
      <c r="M103" s="115"/>
      <c r="N103" s="115"/>
      <c r="O103" s="115"/>
      <c r="P103" s="114"/>
      <c r="Q103" s="114"/>
      <c r="R103" s="127"/>
      <c r="S103" s="181" t="s">
        <v>53</v>
      </c>
      <c r="T103" s="159">
        <f t="shared" si="128"/>
        <v>47.94490694329426</v>
      </c>
      <c r="U103" s="159">
        <f t="shared" si="129"/>
        <v>42.90372404324695</v>
      </c>
      <c r="V103" s="159">
        <f t="shared" si="130"/>
        <v>37.20238095238095</v>
      </c>
      <c r="W103" s="159">
        <f t="shared" si="131"/>
        <v>44.51458864473312</v>
      </c>
      <c r="X103" s="159">
        <f t="shared" si="132"/>
        <v>51.60778086542279</v>
      </c>
      <c r="Y103" s="159">
        <f t="shared" si="133"/>
        <v>47.27759829800646</v>
      </c>
      <c r="Z103" s="159">
        <f t="shared" si="134"/>
        <v>51.36106831022085</v>
      </c>
      <c r="AA103" s="159">
        <f t="shared" si="114"/>
        <v>55.410432992954966</v>
      </c>
      <c r="AB103" s="159">
        <f t="shared" si="115"/>
        <v>64.02817239585418</v>
      </c>
      <c r="AC103" s="159">
        <f t="shared" si="127"/>
        <v>0</v>
      </c>
      <c r="AD103" s="159"/>
      <c r="AE103" s="159"/>
      <c r="AF103" s="159"/>
      <c r="AG103" s="338"/>
      <c r="AH103" s="338"/>
      <c r="AI103" s="51"/>
      <c r="AJ103" s="34" t="s">
        <v>53</v>
      </c>
      <c r="AK103" s="40">
        <v>22943</v>
      </c>
      <c r="AL103" s="40">
        <v>23308</v>
      </c>
      <c r="AM103" s="40">
        <v>24192</v>
      </c>
      <c r="AN103" s="40">
        <v>24711</v>
      </c>
      <c r="AO103" s="41">
        <v>25190</v>
      </c>
      <c r="AP103" s="48">
        <v>25382</v>
      </c>
      <c r="AQ103" s="221">
        <v>25311</v>
      </c>
      <c r="AR103" s="219">
        <v>25266</v>
      </c>
      <c r="AS103" s="213">
        <v>24989</v>
      </c>
      <c r="AT103" s="205"/>
      <c r="AU103" s="205"/>
      <c r="AV103" s="205"/>
      <c r="AW103" s="205"/>
      <c r="AX103" s="373"/>
      <c r="AY103" s="205"/>
    </row>
    <row r="104" spans="1:51" ht="18.75">
      <c r="A104" s="127"/>
      <c r="B104" s="182" t="s">
        <v>115</v>
      </c>
      <c r="C104" s="108">
        <v>3</v>
      </c>
      <c r="D104" s="108">
        <v>4</v>
      </c>
      <c r="E104" s="108">
        <v>4</v>
      </c>
      <c r="F104" s="108">
        <v>3</v>
      </c>
      <c r="G104" s="109">
        <v>4</v>
      </c>
      <c r="H104" s="115">
        <v>4</v>
      </c>
      <c r="I104" s="115">
        <v>4</v>
      </c>
      <c r="J104" s="163">
        <v>0</v>
      </c>
      <c r="K104" s="163"/>
      <c r="L104" s="163"/>
      <c r="M104" s="163"/>
      <c r="N104" s="163"/>
      <c r="O104" s="163"/>
      <c r="P104" s="346"/>
      <c r="Q104" s="346"/>
      <c r="R104" s="127"/>
      <c r="S104" s="186" t="s">
        <v>115</v>
      </c>
      <c r="T104" s="159">
        <f t="shared" si="128"/>
        <v>28.016436309301458</v>
      </c>
      <c r="U104" s="159">
        <f t="shared" si="129"/>
        <v>36.646816307833255</v>
      </c>
      <c r="V104" s="159">
        <f t="shared" si="130"/>
        <v>35.323207347227125</v>
      </c>
      <c r="W104" s="159">
        <f t="shared" si="131"/>
        <v>26.441036488630353</v>
      </c>
      <c r="X104" s="159">
        <f t="shared" si="132"/>
        <v>33.98759452799728</v>
      </c>
      <c r="Y104" s="159">
        <f t="shared" si="133"/>
        <v>34.57515774915723</v>
      </c>
      <c r="Z104" s="159">
        <f t="shared" si="134"/>
        <v>34.71619510501649</v>
      </c>
      <c r="AA104" s="159">
        <f t="shared" si="114"/>
      </c>
      <c r="AB104" s="159">
        <f t="shared" si="115"/>
      </c>
      <c r="AC104" s="159">
        <f t="shared" si="127"/>
        <v>0</v>
      </c>
      <c r="AD104" s="159"/>
      <c r="AE104" s="159"/>
      <c r="AF104" s="159"/>
      <c r="AG104" s="338"/>
      <c r="AH104" s="338"/>
      <c r="AI104" s="73"/>
      <c r="AJ104" s="74" t="s">
        <v>115</v>
      </c>
      <c r="AK104" s="76">
        <v>10708</v>
      </c>
      <c r="AL104" s="75">
        <v>10915</v>
      </c>
      <c r="AM104" s="75">
        <v>11324</v>
      </c>
      <c r="AN104" s="75">
        <v>11346</v>
      </c>
      <c r="AO104" s="76">
        <v>11769</v>
      </c>
      <c r="AP104" s="31">
        <v>11569</v>
      </c>
      <c r="AQ104" s="224">
        <v>11522</v>
      </c>
      <c r="AR104" s="208"/>
      <c r="AS104" s="214"/>
      <c r="AT104" s="13"/>
      <c r="AU104" s="13"/>
      <c r="AV104" s="13"/>
      <c r="AW104" s="13"/>
      <c r="AX104" s="373"/>
      <c r="AY104" s="205"/>
    </row>
    <row r="105" spans="1:51" ht="18.75">
      <c r="A105" s="134"/>
      <c r="B105" s="196" t="s">
        <v>116</v>
      </c>
      <c r="C105" s="142">
        <v>10</v>
      </c>
      <c r="D105" s="142">
        <v>11</v>
      </c>
      <c r="E105" s="142">
        <v>1</v>
      </c>
      <c r="F105" s="142">
        <v>14</v>
      </c>
      <c r="G105" s="148">
        <v>15</v>
      </c>
      <c r="H105" s="143">
        <v>14</v>
      </c>
      <c r="I105" s="143">
        <v>12</v>
      </c>
      <c r="J105" s="164">
        <v>0</v>
      </c>
      <c r="K105" s="164"/>
      <c r="L105" s="164"/>
      <c r="M105" s="164"/>
      <c r="N105" s="164"/>
      <c r="O105" s="164"/>
      <c r="P105" s="347"/>
      <c r="Q105" s="347"/>
      <c r="R105" s="134"/>
      <c r="S105" s="188" t="s">
        <v>116</v>
      </c>
      <c r="T105" s="161">
        <f t="shared" si="128"/>
        <v>53.702808656892756</v>
      </c>
      <c r="U105" s="161">
        <f t="shared" si="129"/>
        <v>55.39050304647767</v>
      </c>
      <c r="V105" s="161">
        <f t="shared" si="130"/>
        <v>4.513653802753328</v>
      </c>
      <c r="W105" s="161">
        <f t="shared" si="131"/>
        <v>61.15940762745184</v>
      </c>
      <c r="X105" s="161">
        <f t="shared" si="132"/>
        <v>63.70238246910434</v>
      </c>
      <c r="Y105" s="161">
        <f t="shared" si="133"/>
        <v>57.166190281747646</v>
      </c>
      <c r="Z105" s="161">
        <f t="shared" si="134"/>
        <v>48.344210780759006</v>
      </c>
      <c r="AA105" s="161">
        <f t="shared" si="114"/>
      </c>
      <c r="AB105" s="161">
        <f t="shared" si="115"/>
      </c>
      <c r="AC105" s="161">
        <f t="shared" si="127"/>
        <v>0</v>
      </c>
      <c r="AD105" s="161"/>
      <c r="AE105" s="161"/>
      <c r="AF105" s="161"/>
      <c r="AG105" s="340"/>
      <c r="AH105" s="340"/>
      <c r="AI105" s="61"/>
      <c r="AJ105" s="62" t="s">
        <v>116</v>
      </c>
      <c r="AK105" s="72">
        <v>18621</v>
      </c>
      <c r="AL105" s="71">
        <v>19859</v>
      </c>
      <c r="AM105" s="71">
        <v>22155</v>
      </c>
      <c r="AN105" s="71">
        <v>22891</v>
      </c>
      <c r="AO105" s="72">
        <v>23547</v>
      </c>
      <c r="AP105" s="81">
        <v>24490</v>
      </c>
      <c r="AQ105" s="225">
        <v>24822</v>
      </c>
      <c r="AR105" s="82"/>
      <c r="AS105" s="23"/>
      <c r="AT105" s="23"/>
      <c r="AU105" s="23"/>
      <c r="AV105" s="23"/>
      <c r="AW105" s="23"/>
      <c r="AX105" s="373"/>
      <c r="AY105" s="205"/>
    </row>
    <row r="106" spans="1:51" ht="20.25" customHeight="1">
      <c r="A106" s="127"/>
      <c r="B106" s="181" t="s">
        <v>150</v>
      </c>
      <c r="C106" s="108">
        <v>5</v>
      </c>
      <c r="D106" s="108">
        <v>8</v>
      </c>
      <c r="E106" s="108">
        <v>9</v>
      </c>
      <c r="F106" s="108">
        <v>10</v>
      </c>
      <c r="G106" s="109">
        <v>9</v>
      </c>
      <c r="H106" s="115">
        <v>9</v>
      </c>
      <c r="I106" s="115">
        <v>9</v>
      </c>
      <c r="J106" s="115">
        <v>8</v>
      </c>
      <c r="K106" s="115"/>
      <c r="L106" s="115"/>
      <c r="M106" s="115"/>
      <c r="N106" s="115"/>
      <c r="O106" s="115"/>
      <c r="P106" s="114"/>
      <c r="Q106" s="114"/>
      <c r="R106" s="127"/>
      <c r="S106" s="181" t="s">
        <v>150</v>
      </c>
      <c r="T106" s="159">
        <f t="shared" si="128"/>
        <v>43.61859897060106</v>
      </c>
      <c r="U106" s="159">
        <f t="shared" si="129"/>
        <v>65.84362139917695</v>
      </c>
      <c r="V106" s="159">
        <f t="shared" si="130"/>
        <v>68.98137502874224</v>
      </c>
      <c r="W106" s="159">
        <f t="shared" si="131"/>
        <v>71.92692224699705</v>
      </c>
      <c r="X106" s="159">
        <f t="shared" si="132"/>
        <v>57.47493454243566</v>
      </c>
      <c r="Y106" s="159">
        <f t="shared" si="133"/>
        <v>58.03456280629352</v>
      </c>
      <c r="Z106" s="159">
        <f t="shared" si="134"/>
        <v>56.778752129203205</v>
      </c>
      <c r="AA106" s="159">
        <f t="shared" si="114"/>
        <v>50.2796807240274</v>
      </c>
      <c r="AB106" s="159">
        <f t="shared" si="115"/>
      </c>
      <c r="AC106" s="159">
        <f t="shared" si="127"/>
        <v>0</v>
      </c>
      <c r="AD106" s="159"/>
      <c r="AE106" s="159"/>
      <c r="AF106" s="159"/>
      <c r="AG106" s="338"/>
      <c r="AH106" s="338"/>
      <c r="AI106" s="73"/>
      <c r="AJ106" s="74" t="s">
        <v>63</v>
      </c>
      <c r="AK106" s="76">
        <v>11463</v>
      </c>
      <c r="AL106" s="40">
        <v>12150</v>
      </c>
      <c r="AM106" s="40">
        <v>13047</v>
      </c>
      <c r="AN106" s="40">
        <v>13903</v>
      </c>
      <c r="AO106" s="41">
        <v>15659</v>
      </c>
      <c r="AP106" s="48">
        <v>15508</v>
      </c>
      <c r="AQ106" s="221">
        <v>15851</v>
      </c>
      <c r="AR106" s="210">
        <v>15911</v>
      </c>
      <c r="AS106" s="214"/>
      <c r="AT106" s="205"/>
      <c r="AU106" s="205"/>
      <c r="AV106" s="205"/>
      <c r="AW106" s="205"/>
      <c r="AX106" s="373"/>
      <c r="AY106" s="205"/>
    </row>
    <row r="107" spans="1:51" ht="20.25" customHeight="1">
      <c r="A107" s="127"/>
      <c r="B107" s="181" t="s">
        <v>151</v>
      </c>
      <c r="C107" s="108">
        <v>6</v>
      </c>
      <c r="D107" s="108">
        <v>8</v>
      </c>
      <c r="E107" s="108">
        <v>10</v>
      </c>
      <c r="F107" s="108">
        <v>12</v>
      </c>
      <c r="G107" s="109">
        <v>11</v>
      </c>
      <c r="H107" s="115">
        <v>15</v>
      </c>
      <c r="I107" s="115">
        <v>15</v>
      </c>
      <c r="J107" s="115">
        <v>16</v>
      </c>
      <c r="K107" s="115"/>
      <c r="L107" s="115"/>
      <c r="M107" s="115"/>
      <c r="N107" s="115"/>
      <c r="O107" s="115"/>
      <c r="P107" s="114"/>
      <c r="Q107" s="114"/>
      <c r="R107" s="127"/>
      <c r="S107" s="181" t="s">
        <v>151</v>
      </c>
      <c r="T107" s="159">
        <f t="shared" si="128"/>
        <v>24.110910186859556</v>
      </c>
      <c r="U107" s="159">
        <f t="shared" si="129"/>
        <v>30.851104855192627</v>
      </c>
      <c r="V107" s="159">
        <f t="shared" si="130"/>
        <v>36.05422555523508</v>
      </c>
      <c r="W107" s="159">
        <f t="shared" si="131"/>
        <v>40.1888877725309</v>
      </c>
      <c r="X107" s="159">
        <f t="shared" si="132"/>
        <v>35.85982070089649</v>
      </c>
      <c r="Y107" s="159">
        <f t="shared" si="133"/>
        <v>47.57675716823142</v>
      </c>
      <c r="Z107" s="159">
        <f t="shared" si="134"/>
        <v>46.9689378757515</v>
      </c>
      <c r="AA107" s="159">
        <f t="shared" si="114"/>
        <v>50.32396049569101</v>
      </c>
      <c r="AB107" s="159">
        <f t="shared" si="115"/>
      </c>
      <c r="AC107" s="159">
        <f t="shared" si="127"/>
        <v>0</v>
      </c>
      <c r="AD107" s="159"/>
      <c r="AE107" s="159"/>
      <c r="AF107" s="159"/>
      <c r="AG107" s="338"/>
      <c r="AH107" s="338"/>
      <c r="AI107" s="61"/>
      <c r="AJ107" s="62" t="s">
        <v>64</v>
      </c>
      <c r="AK107" s="72">
        <v>24885</v>
      </c>
      <c r="AL107" s="40">
        <v>25931</v>
      </c>
      <c r="AM107" s="40">
        <v>27736</v>
      </c>
      <c r="AN107" s="40">
        <v>29859</v>
      </c>
      <c r="AO107" s="41">
        <v>30675</v>
      </c>
      <c r="AP107" s="48">
        <v>31528</v>
      </c>
      <c r="AQ107" s="221">
        <v>31936</v>
      </c>
      <c r="AR107" s="210">
        <v>31794</v>
      </c>
      <c r="AS107" s="205"/>
      <c r="AT107" s="205"/>
      <c r="AU107" s="205"/>
      <c r="AV107" s="205"/>
      <c r="AW107" s="205"/>
      <c r="AX107" s="373"/>
      <c r="AY107" s="205"/>
    </row>
    <row r="108" spans="1:51" ht="20.25" customHeight="1">
      <c r="A108" s="127"/>
      <c r="B108" s="181" t="s">
        <v>152</v>
      </c>
      <c r="C108" s="108">
        <v>45</v>
      </c>
      <c r="D108" s="108">
        <v>44</v>
      </c>
      <c r="E108" s="108">
        <v>49</v>
      </c>
      <c r="F108" s="108">
        <v>49</v>
      </c>
      <c r="G108" s="109">
        <v>51</v>
      </c>
      <c r="H108" s="115">
        <v>57</v>
      </c>
      <c r="I108" s="115">
        <v>58</v>
      </c>
      <c r="J108" s="115">
        <v>60</v>
      </c>
      <c r="K108" s="115"/>
      <c r="L108" s="115"/>
      <c r="M108" s="115"/>
      <c r="N108" s="115"/>
      <c r="O108" s="115"/>
      <c r="P108" s="114"/>
      <c r="Q108" s="114"/>
      <c r="R108" s="127"/>
      <c r="S108" s="181" t="s">
        <v>152</v>
      </c>
      <c r="T108" s="159">
        <f t="shared" si="128"/>
        <v>66.50410108623365</v>
      </c>
      <c r="U108" s="159">
        <f t="shared" si="129"/>
        <v>58.039836433188235</v>
      </c>
      <c r="V108" s="159">
        <f t="shared" si="130"/>
        <v>60.636059893577524</v>
      </c>
      <c r="W108" s="159">
        <f t="shared" si="131"/>
        <v>58.66787993438776</v>
      </c>
      <c r="X108" s="159">
        <f t="shared" si="132"/>
        <v>59.91330192779859</v>
      </c>
      <c r="Y108" s="159">
        <f t="shared" si="133"/>
        <v>65.73105619428716</v>
      </c>
      <c r="Z108" s="159">
        <f t="shared" si="134"/>
        <v>65.288846863884</v>
      </c>
      <c r="AA108" s="159">
        <f t="shared" si="114"/>
        <v>66.91574192828863</v>
      </c>
      <c r="AB108" s="159">
        <f t="shared" si="115"/>
      </c>
      <c r="AC108" s="159">
        <f t="shared" si="127"/>
        <v>0</v>
      </c>
      <c r="AD108" s="159"/>
      <c r="AE108" s="159"/>
      <c r="AF108" s="159"/>
      <c r="AG108" s="338"/>
      <c r="AH108" s="338"/>
      <c r="AI108" s="51"/>
      <c r="AJ108" s="34" t="s">
        <v>59</v>
      </c>
      <c r="AK108" s="40">
        <v>67665</v>
      </c>
      <c r="AL108" s="75">
        <v>75810</v>
      </c>
      <c r="AM108" s="75">
        <v>80810</v>
      </c>
      <c r="AN108" s="75">
        <v>83521</v>
      </c>
      <c r="AO108" s="76">
        <v>85123</v>
      </c>
      <c r="AP108" s="31">
        <v>86717</v>
      </c>
      <c r="AQ108" s="224">
        <v>88836</v>
      </c>
      <c r="AR108" s="214">
        <v>89665</v>
      </c>
      <c r="AS108" s="214"/>
      <c r="AT108" s="13"/>
      <c r="AU108" s="13"/>
      <c r="AV108" s="13"/>
      <c r="AW108" s="13"/>
      <c r="AX108" s="373"/>
      <c r="AY108" s="205"/>
    </row>
    <row r="109" spans="1:51" ht="20.25" customHeight="1">
      <c r="A109" s="127"/>
      <c r="B109" s="181" t="s">
        <v>153</v>
      </c>
      <c r="C109" s="108">
        <v>5</v>
      </c>
      <c r="D109" s="108">
        <v>5</v>
      </c>
      <c r="E109" s="108">
        <v>5</v>
      </c>
      <c r="F109" s="108">
        <v>6</v>
      </c>
      <c r="G109" s="109">
        <v>6</v>
      </c>
      <c r="H109" s="115">
        <v>8</v>
      </c>
      <c r="I109" s="115">
        <v>8</v>
      </c>
      <c r="J109" s="115">
        <v>8</v>
      </c>
      <c r="K109" s="115"/>
      <c r="L109" s="115"/>
      <c r="M109" s="115"/>
      <c r="N109" s="115"/>
      <c r="O109" s="115"/>
      <c r="P109" s="114"/>
      <c r="Q109" s="114"/>
      <c r="R109" s="127"/>
      <c r="S109" s="181" t="s">
        <v>153</v>
      </c>
      <c r="T109" s="159">
        <f t="shared" si="128"/>
        <v>30.076997112608275</v>
      </c>
      <c r="U109" s="159">
        <f t="shared" si="129"/>
        <v>29.41695593340001</v>
      </c>
      <c r="V109" s="159">
        <f t="shared" si="130"/>
        <v>27.87223368080718</v>
      </c>
      <c r="W109" s="159">
        <f t="shared" si="131"/>
        <v>32.244196044711956</v>
      </c>
      <c r="X109" s="159">
        <f t="shared" si="132"/>
        <v>31.02218085931441</v>
      </c>
      <c r="Y109" s="159">
        <f t="shared" si="133"/>
        <v>41.205253669842904</v>
      </c>
      <c r="Z109" s="159">
        <f t="shared" si="134"/>
        <v>41.10785673911926</v>
      </c>
      <c r="AA109" s="159">
        <f t="shared" si="114"/>
        <v>41.04669061056952</v>
      </c>
      <c r="AB109" s="159">
        <f t="shared" si="115"/>
      </c>
      <c r="AC109" s="159">
        <f t="shared" si="127"/>
        <v>0</v>
      </c>
      <c r="AD109" s="159"/>
      <c r="AE109" s="159"/>
      <c r="AF109" s="159"/>
      <c r="AG109" s="338"/>
      <c r="AH109" s="338"/>
      <c r="AI109" s="51"/>
      <c r="AJ109" s="34" t="s">
        <v>68</v>
      </c>
      <c r="AK109" s="40">
        <v>16624</v>
      </c>
      <c r="AL109" s="40">
        <v>16997</v>
      </c>
      <c r="AM109" s="40">
        <v>17939</v>
      </c>
      <c r="AN109" s="40">
        <v>18608</v>
      </c>
      <c r="AO109" s="41">
        <v>19341</v>
      </c>
      <c r="AP109" s="42">
        <v>19415</v>
      </c>
      <c r="AQ109" s="221">
        <v>19461</v>
      </c>
      <c r="AR109" s="210">
        <v>19490</v>
      </c>
      <c r="AS109" s="205"/>
      <c r="AT109" s="205"/>
      <c r="AU109" s="205"/>
      <c r="AV109" s="205"/>
      <c r="AW109" s="205"/>
      <c r="AX109" s="373"/>
      <c r="AY109" s="205"/>
    </row>
    <row r="110" spans="1:51" ht="20.25" customHeight="1">
      <c r="A110" s="127"/>
      <c r="B110" s="181" t="s">
        <v>154</v>
      </c>
      <c r="C110" s="108">
        <v>3</v>
      </c>
      <c r="D110" s="108">
        <v>3</v>
      </c>
      <c r="E110" s="108">
        <v>5</v>
      </c>
      <c r="F110" s="108">
        <v>5</v>
      </c>
      <c r="G110" s="109">
        <v>7</v>
      </c>
      <c r="H110" s="115">
        <v>9</v>
      </c>
      <c r="I110" s="115">
        <v>11</v>
      </c>
      <c r="J110" s="115">
        <v>11</v>
      </c>
      <c r="K110" s="115"/>
      <c r="L110" s="115"/>
      <c r="M110" s="115"/>
      <c r="N110" s="115"/>
      <c r="O110" s="115"/>
      <c r="P110" s="114"/>
      <c r="Q110" s="114"/>
      <c r="R110" s="127"/>
      <c r="S110" s="181" t="s">
        <v>154</v>
      </c>
      <c r="T110" s="159">
        <f t="shared" si="128"/>
        <v>22.566571385587483</v>
      </c>
      <c r="U110" s="159">
        <f t="shared" si="129"/>
        <v>19.275250578257516</v>
      </c>
      <c r="V110" s="159">
        <f t="shared" si="130"/>
        <v>30.033637674195102</v>
      </c>
      <c r="W110" s="159">
        <f t="shared" si="131"/>
        <v>27.78858444950814</v>
      </c>
      <c r="X110" s="159">
        <f t="shared" si="132"/>
        <v>36.28070902871359</v>
      </c>
      <c r="Y110" s="159">
        <f t="shared" si="133"/>
        <v>45.59732495693586</v>
      </c>
      <c r="Z110" s="159">
        <f t="shared" si="134"/>
        <v>55.70748506026537</v>
      </c>
      <c r="AA110" s="159">
        <f t="shared" si="114"/>
        <v>55.70748506026537</v>
      </c>
      <c r="AB110" s="159">
        <f t="shared" si="115"/>
      </c>
      <c r="AC110" s="159">
        <f t="shared" si="127"/>
        <v>0</v>
      </c>
      <c r="AD110" s="159"/>
      <c r="AE110" s="159"/>
      <c r="AF110" s="159"/>
      <c r="AG110" s="338"/>
      <c r="AH110" s="338"/>
      <c r="AI110" s="51"/>
      <c r="AJ110" s="34" t="s">
        <v>69</v>
      </c>
      <c r="AK110" s="40">
        <v>13294</v>
      </c>
      <c r="AL110" s="40">
        <v>15564</v>
      </c>
      <c r="AM110" s="40">
        <v>16648</v>
      </c>
      <c r="AN110" s="40">
        <v>17993</v>
      </c>
      <c r="AO110" s="41">
        <v>19294</v>
      </c>
      <c r="AP110" s="42">
        <v>19738</v>
      </c>
      <c r="AQ110" s="221">
        <v>19746</v>
      </c>
      <c r="AR110" s="210">
        <v>19746</v>
      </c>
      <c r="AS110" s="205"/>
      <c r="AT110" s="205"/>
      <c r="AU110" s="205"/>
      <c r="AV110" s="205"/>
      <c r="AW110" s="205"/>
      <c r="AX110" s="373"/>
      <c r="AY110" s="205"/>
    </row>
    <row r="111" spans="1:51" ht="20.25" customHeight="1">
      <c r="A111" s="127"/>
      <c r="B111" s="181" t="s">
        <v>155</v>
      </c>
      <c r="C111" s="108">
        <v>2</v>
      </c>
      <c r="D111" s="108">
        <v>3</v>
      </c>
      <c r="E111" s="108">
        <v>7</v>
      </c>
      <c r="F111" s="108">
        <v>7</v>
      </c>
      <c r="G111" s="109">
        <v>12</v>
      </c>
      <c r="H111" s="115">
        <v>16</v>
      </c>
      <c r="I111" s="115">
        <v>19</v>
      </c>
      <c r="J111" s="115">
        <v>19</v>
      </c>
      <c r="K111" s="115"/>
      <c r="L111" s="115"/>
      <c r="M111" s="115"/>
      <c r="N111" s="115"/>
      <c r="O111" s="115"/>
      <c r="P111" s="114"/>
      <c r="Q111" s="114"/>
      <c r="R111" s="127"/>
      <c r="S111" s="181" t="s">
        <v>155</v>
      </c>
      <c r="T111" s="159">
        <f t="shared" si="128"/>
        <v>12.80901754835404</v>
      </c>
      <c r="U111" s="159">
        <f t="shared" si="129"/>
        <v>13.796275005748448</v>
      </c>
      <c r="V111" s="159">
        <f t="shared" si="130"/>
        <v>28.912477799347403</v>
      </c>
      <c r="W111" s="159">
        <f t="shared" si="131"/>
        <v>27.328804560006247</v>
      </c>
      <c r="X111" s="159">
        <f t="shared" si="132"/>
        <v>43.789227849948915</v>
      </c>
      <c r="Y111" s="159">
        <f t="shared" si="133"/>
        <v>55.49967047070658</v>
      </c>
      <c r="Z111" s="159">
        <f t="shared" si="134"/>
        <v>64.73815121469215</v>
      </c>
      <c r="AA111" s="159">
        <f t="shared" si="114"/>
        <v>64.52489302451946</v>
      </c>
      <c r="AB111" s="159">
        <f t="shared" si="115"/>
      </c>
      <c r="AC111" s="159">
        <f t="shared" si="127"/>
        <v>0</v>
      </c>
      <c r="AD111" s="159"/>
      <c r="AE111" s="159"/>
      <c r="AF111" s="159"/>
      <c r="AG111" s="338"/>
      <c r="AH111" s="338"/>
      <c r="AI111" s="51"/>
      <c r="AJ111" s="34" t="s">
        <v>70</v>
      </c>
      <c r="AK111" s="40">
        <v>15614</v>
      </c>
      <c r="AL111" s="40">
        <v>21745</v>
      </c>
      <c r="AM111" s="40">
        <v>24211</v>
      </c>
      <c r="AN111" s="40">
        <v>25614</v>
      </c>
      <c r="AO111" s="41">
        <v>27404</v>
      </c>
      <c r="AP111" s="42">
        <v>28829</v>
      </c>
      <c r="AQ111" s="221">
        <v>29349</v>
      </c>
      <c r="AR111" s="210">
        <v>29446</v>
      </c>
      <c r="AS111" s="205"/>
      <c r="AT111" s="205"/>
      <c r="AU111" s="205"/>
      <c r="AV111" s="205"/>
      <c r="AW111" s="205"/>
      <c r="AX111" s="373"/>
      <c r="AY111" s="205"/>
    </row>
    <row r="112" spans="1:51" ht="20.25" customHeight="1">
      <c r="A112" s="127"/>
      <c r="B112" s="181" t="s">
        <v>156</v>
      </c>
      <c r="C112" s="108">
        <v>3</v>
      </c>
      <c r="D112" s="108">
        <v>5</v>
      </c>
      <c r="E112" s="108">
        <v>4</v>
      </c>
      <c r="F112" s="108">
        <v>5</v>
      </c>
      <c r="G112" s="109">
        <v>10</v>
      </c>
      <c r="H112" s="115">
        <v>9</v>
      </c>
      <c r="I112" s="115">
        <v>9</v>
      </c>
      <c r="J112" s="115">
        <v>9</v>
      </c>
      <c r="K112" s="115"/>
      <c r="L112" s="115"/>
      <c r="M112" s="115"/>
      <c r="N112" s="115"/>
      <c r="O112" s="115"/>
      <c r="P112" s="114"/>
      <c r="Q112" s="114"/>
      <c r="R112" s="127"/>
      <c r="S112" s="181" t="s">
        <v>156</v>
      </c>
      <c r="T112" s="159">
        <f t="shared" si="128"/>
        <v>30.388978930307943</v>
      </c>
      <c r="U112" s="159">
        <f t="shared" si="129"/>
        <v>47.01457451810061</v>
      </c>
      <c r="V112" s="159">
        <f t="shared" si="130"/>
        <v>35.637918745545264</v>
      </c>
      <c r="W112" s="159">
        <f t="shared" si="131"/>
        <v>43.54262823304015</v>
      </c>
      <c r="X112" s="159">
        <f t="shared" si="132"/>
        <v>86.9187309865276</v>
      </c>
      <c r="Y112" s="159">
        <f t="shared" si="133"/>
        <v>79.6248783508803</v>
      </c>
      <c r="Z112" s="159">
        <f t="shared" si="134"/>
        <v>80.08542445274959</v>
      </c>
      <c r="AA112" s="159">
        <f t="shared" si="114"/>
        <v>80.02845456162191</v>
      </c>
      <c r="AB112" s="159">
        <f t="shared" si="115"/>
      </c>
      <c r="AC112" s="159">
        <f t="shared" si="127"/>
        <v>0</v>
      </c>
      <c r="AD112" s="159"/>
      <c r="AE112" s="159"/>
      <c r="AF112" s="159"/>
      <c r="AG112" s="338"/>
      <c r="AH112" s="338"/>
      <c r="AI112" s="51"/>
      <c r="AJ112" s="34" t="s">
        <v>73</v>
      </c>
      <c r="AK112" s="40">
        <v>9872</v>
      </c>
      <c r="AL112" s="71">
        <v>10635</v>
      </c>
      <c r="AM112" s="71">
        <v>11224</v>
      </c>
      <c r="AN112" s="71">
        <v>11483</v>
      </c>
      <c r="AO112" s="72">
        <v>11505</v>
      </c>
      <c r="AP112" s="66">
        <v>11303</v>
      </c>
      <c r="AQ112" s="225">
        <v>11238</v>
      </c>
      <c r="AR112" s="23">
        <v>11246</v>
      </c>
      <c r="AS112" s="23"/>
      <c r="AT112" s="23"/>
      <c r="AU112" s="23"/>
      <c r="AV112" s="23"/>
      <c r="AW112" s="23"/>
      <c r="AX112" s="373"/>
      <c r="AY112" s="205"/>
    </row>
    <row r="113" spans="1:51" ht="20.25" customHeight="1">
      <c r="A113" s="127"/>
      <c r="B113" s="181" t="s">
        <v>157</v>
      </c>
      <c r="C113" s="108">
        <v>34</v>
      </c>
      <c r="D113" s="108">
        <v>35</v>
      </c>
      <c r="E113" s="108">
        <v>34</v>
      </c>
      <c r="F113" s="108">
        <v>44</v>
      </c>
      <c r="G113" s="109">
        <v>46</v>
      </c>
      <c r="H113" s="115">
        <v>55</v>
      </c>
      <c r="I113" s="115">
        <v>60</v>
      </c>
      <c r="J113" s="115">
        <v>57</v>
      </c>
      <c r="K113" s="115"/>
      <c r="L113" s="115"/>
      <c r="M113" s="115"/>
      <c r="N113" s="115"/>
      <c r="O113" s="115"/>
      <c r="P113" s="114"/>
      <c r="Q113" s="114"/>
      <c r="R113" s="127"/>
      <c r="S113" s="181" t="s">
        <v>157</v>
      </c>
      <c r="T113" s="159">
        <f t="shared" si="128"/>
        <v>55.07767572208453</v>
      </c>
      <c r="U113" s="159">
        <f t="shared" si="129"/>
        <v>53.9765279212868</v>
      </c>
      <c r="V113" s="159">
        <f t="shared" si="130"/>
        <v>49.47325534020139</v>
      </c>
      <c r="W113" s="159">
        <f t="shared" si="131"/>
        <v>60.4437117933924</v>
      </c>
      <c r="X113" s="159">
        <f t="shared" si="132"/>
        <v>59.865432918179565</v>
      </c>
      <c r="Y113" s="159">
        <f t="shared" si="133"/>
        <v>68.56402009549097</v>
      </c>
      <c r="Z113" s="159">
        <f t="shared" si="134"/>
        <v>73.43132335483239</v>
      </c>
      <c r="AA113" s="159">
        <f t="shared" si="114"/>
        <v>69.18819188191881</v>
      </c>
      <c r="AB113" s="159">
        <f t="shared" si="115"/>
      </c>
      <c r="AC113" s="159">
        <f t="shared" si="127"/>
        <v>0</v>
      </c>
      <c r="AD113" s="159"/>
      <c r="AE113" s="159"/>
      <c r="AF113" s="159"/>
      <c r="AG113" s="338"/>
      <c r="AH113" s="338"/>
      <c r="AI113" s="73"/>
      <c r="AJ113" s="74" t="s">
        <v>60</v>
      </c>
      <c r="AK113" s="76">
        <v>61731</v>
      </c>
      <c r="AL113" s="40">
        <v>64843</v>
      </c>
      <c r="AM113" s="40">
        <v>68724</v>
      </c>
      <c r="AN113" s="40">
        <v>72795</v>
      </c>
      <c r="AO113" s="41">
        <v>76839</v>
      </c>
      <c r="AP113" s="48">
        <v>80217</v>
      </c>
      <c r="AQ113" s="221">
        <v>81709</v>
      </c>
      <c r="AR113" s="210">
        <v>82384</v>
      </c>
      <c r="AS113" s="214"/>
      <c r="AT113" s="205"/>
      <c r="AU113" s="205"/>
      <c r="AV113" s="205"/>
      <c r="AW113" s="205"/>
      <c r="AX113" s="373"/>
      <c r="AY113" s="205"/>
    </row>
    <row r="114" spans="1:51" ht="20.25" customHeight="1">
      <c r="A114" s="127"/>
      <c r="B114" s="181" t="s">
        <v>158</v>
      </c>
      <c r="C114" s="108">
        <v>6</v>
      </c>
      <c r="D114" s="108">
        <v>7</v>
      </c>
      <c r="E114" s="108">
        <v>7</v>
      </c>
      <c r="F114" s="108">
        <v>6</v>
      </c>
      <c r="G114" s="109">
        <v>8</v>
      </c>
      <c r="H114" s="115">
        <v>9</v>
      </c>
      <c r="I114" s="115">
        <v>8</v>
      </c>
      <c r="J114" s="115">
        <v>9</v>
      </c>
      <c r="K114" s="115"/>
      <c r="L114" s="115"/>
      <c r="M114" s="115"/>
      <c r="N114" s="115"/>
      <c r="O114" s="115"/>
      <c r="P114" s="114"/>
      <c r="Q114" s="114"/>
      <c r="R114" s="127"/>
      <c r="S114" s="181" t="s">
        <v>158</v>
      </c>
      <c r="T114" s="159">
        <f t="shared" si="128"/>
        <v>54.955119985345306</v>
      </c>
      <c r="U114" s="159">
        <f t="shared" si="129"/>
        <v>61.8702492487184</v>
      </c>
      <c r="V114" s="159">
        <f t="shared" si="130"/>
        <v>57.79869540087524</v>
      </c>
      <c r="W114" s="159">
        <f t="shared" si="131"/>
        <v>49.67298617435218</v>
      </c>
      <c r="X114" s="159">
        <f t="shared" si="132"/>
        <v>65.87615283267458</v>
      </c>
      <c r="Y114" s="159">
        <f t="shared" si="133"/>
        <v>73.05194805194806</v>
      </c>
      <c r="Z114" s="159">
        <f t="shared" si="134"/>
        <v>64.42261233693027</v>
      </c>
      <c r="AA114" s="159">
        <f t="shared" si="114"/>
        <v>71.89646908451829</v>
      </c>
      <c r="AB114" s="159">
        <f t="shared" si="115"/>
      </c>
      <c r="AC114" s="159">
        <f t="shared" si="127"/>
        <v>0</v>
      </c>
      <c r="AD114" s="159"/>
      <c r="AE114" s="159"/>
      <c r="AF114" s="159"/>
      <c r="AG114" s="338"/>
      <c r="AH114" s="338"/>
      <c r="AI114" s="51"/>
      <c r="AJ114" s="34" t="s">
        <v>62</v>
      </c>
      <c r="AK114" s="41">
        <v>10918</v>
      </c>
      <c r="AL114" s="40">
        <v>11314</v>
      </c>
      <c r="AM114" s="40">
        <v>12111</v>
      </c>
      <c r="AN114" s="40">
        <v>12079</v>
      </c>
      <c r="AO114" s="41">
        <v>12144</v>
      </c>
      <c r="AP114" s="48">
        <v>12320</v>
      </c>
      <c r="AQ114" s="221">
        <v>12418</v>
      </c>
      <c r="AR114" s="210">
        <v>12518</v>
      </c>
      <c r="AS114" s="205"/>
      <c r="AT114" s="205"/>
      <c r="AU114" s="205"/>
      <c r="AV114" s="205"/>
      <c r="AW114" s="205"/>
      <c r="AX114" s="373"/>
      <c r="AY114" s="205"/>
    </row>
    <row r="115" spans="1:51" ht="20.25" customHeight="1">
      <c r="A115" s="127"/>
      <c r="B115" s="181" t="s">
        <v>159</v>
      </c>
      <c r="C115" s="108">
        <v>7</v>
      </c>
      <c r="D115" s="108">
        <v>7</v>
      </c>
      <c r="E115" s="108">
        <v>7</v>
      </c>
      <c r="F115" s="108">
        <v>8</v>
      </c>
      <c r="G115" s="109">
        <v>9</v>
      </c>
      <c r="H115" s="115">
        <v>10</v>
      </c>
      <c r="I115" s="115">
        <v>10</v>
      </c>
      <c r="J115" s="115">
        <v>10</v>
      </c>
      <c r="K115" s="115"/>
      <c r="L115" s="115"/>
      <c r="M115" s="115"/>
      <c r="N115" s="115"/>
      <c r="O115" s="115"/>
      <c r="P115" s="114"/>
      <c r="Q115" s="114"/>
      <c r="R115" s="127"/>
      <c r="S115" s="181" t="s">
        <v>159</v>
      </c>
      <c r="T115" s="159">
        <f t="shared" si="128"/>
        <v>39.97487293701102</v>
      </c>
      <c r="U115" s="159">
        <f t="shared" si="129"/>
        <v>38.375089085028236</v>
      </c>
      <c r="V115" s="159">
        <f t="shared" si="130"/>
        <v>36.57453367469565</v>
      </c>
      <c r="W115" s="159">
        <f t="shared" si="131"/>
        <v>39.690414764834294</v>
      </c>
      <c r="X115" s="159">
        <f t="shared" si="132"/>
        <v>42.86734936889736</v>
      </c>
      <c r="Y115" s="159">
        <f t="shared" si="133"/>
        <v>45.89050525446285</v>
      </c>
      <c r="Z115" s="159">
        <f t="shared" si="134"/>
        <v>45.365875788232096</v>
      </c>
      <c r="AA115" s="159">
        <f t="shared" si="114"/>
        <v>45.23454109558058</v>
      </c>
      <c r="AB115" s="159">
        <f t="shared" si="115"/>
      </c>
      <c r="AC115" s="159">
        <f t="shared" si="127"/>
        <v>0</v>
      </c>
      <c r="AD115" s="159"/>
      <c r="AE115" s="159"/>
      <c r="AF115" s="159"/>
      <c r="AG115" s="338"/>
      <c r="AH115" s="338"/>
      <c r="AI115" s="61"/>
      <c r="AJ115" s="62" t="s">
        <v>65</v>
      </c>
      <c r="AK115" s="72">
        <v>17511</v>
      </c>
      <c r="AL115" s="40">
        <v>18241</v>
      </c>
      <c r="AM115" s="40">
        <v>19139</v>
      </c>
      <c r="AN115" s="40">
        <v>20156</v>
      </c>
      <c r="AO115" s="41">
        <v>20995</v>
      </c>
      <c r="AP115" s="48">
        <v>21791</v>
      </c>
      <c r="AQ115" s="221">
        <v>22043</v>
      </c>
      <c r="AR115" s="210">
        <v>22107</v>
      </c>
      <c r="AS115" s="205"/>
      <c r="AT115" s="205"/>
      <c r="AU115" s="205"/>
      <c r="AV115" s="205"/>
      <c r="AW115" s="205"/>
      <c r="AX115" s="373"/>
      <c r="AY115" s="205"/>
    </row>
    <row r="116" spans="1:51" ht="20.25" customHeight="1">
      <c r="A116" s="127"/>
      <c r="B116" s="181" t="s">
        <v>160</v>
      </c>
      <c r="C116" s="108">
        <v>24</v>
      </c>
      <c r="D116" s="108">
        <v>25</v>
      </c>
      <c r="E116" s="108">
        <v>21</v>
      </c>
      <c r="F116" s="108">
        <v>26</v>
      </c>
      <c r="G116" s="109">
        <v>35</v>
      </c>
      <c r="H116" s="115">
        <v>38</v>
      </c>
      <c r="I116" s="115">
        <v>43</v>
      </c>
      <c r="J116" s="115">
        <v>45</v>
      </c>
      <c r="K116" s="115"/>
      <c r="L116" s="115"/>
      <c r="M116" s="115"/>
      <c r="N116" s="115"/>
      <c r="O116" s="115"/>
      <c r="P116" s="114"/>
      <c r="Q116" s="114"/>
      <c r="R116" s="127"/>
      <c r="S116" s="181" t="s">
        <v>160</v>
      </c>
      <c r="T116" s="159">
        <f t="shared" si="128"/>
        <v>56.363166670580775</v>
      </c>
      <c r="U116" s="159">
        <f t="shared" si="129"/>
        <v>53.77500537750054</v>
      </c>
      <c r="V116" s="159">
        <f t="shared" si="130"/>
        <v>42.441390460792235</v>
      </c>
      <c r="W116" s="159">
        <f t="shared" si="131"/>
        <v>48.890560361037984</v>
      </c>
      <c r="X116" s="159">
        <f t="shared" si="132"/>
        <v>61.2981190234334</v>
      </c>
      <c r="Y116" s="159">
        <f t="shared" si="133"/>
        <v>63.507980279100856</v>
      </c>
      <c r="Z116" s="159">
        <f t="shared" si="134"/>
        <v>69.27773929014484</v>
      </c>
      <c r="AA116" s="159">
        <f t="shared" si="114"/>
        <v>71.50916111808546</v>
      </c>
      <c r="AB116" s="159">
        <f t="shared" si="115"/>
      </c>
      <c r="AC116" s="159">
        <f t="shared" si="127"/>
        <v>0</v>
      </c>
      <c r="AD116" s="159"/>
      <c r="AE116" s="159"/>
      <c r="AF116" s="159"/>
      <c r="AG116" s="338"/>
      <c r="AH116" s="338"/>
      <c r="AI116" s="51"/>
      <c r="AJ116" s="34" t="s">
        <v>61</v>
      </c>
      <c r="AK116" s="40">
        <v>42581</v>
      </c>
      <c r="AL116" s="75">
        <v>46490</v>
      </c>
      <c r="AM116" s="75">
        <v>49480</v>
      </c>
      <c r="AN116" s="75">
        <v>53180</v>
      </c>
      <c r="AO116" s="76">
        <v>57098</v>
      </c>
      <c r="AP116" s="31">
        <v>59835</v>
      </c>
      <c r="AQ116" s="224">
        <v>62069</v>
      </c>
      <c r="AR116" s="214">
        <v>62929</v>
      </c>
      <c r="AS116" s="214"/>
      <c r="AT116" s="13"/>
      <c r="AU116" s="13"/>
      <c r="AV116" s="13"/>
      <c r="AW116" s="13"/>
      <c r="AX116" s="373"/>
      <c r="AY116" s="205"/>
    </row>
    <row r="117" spans="1:51" ht="20.25" customHeight="1">
      <c r="A117" s="127"/>
      <c r="B117" s="181" t="s">
        <v>161</v>
      </c>
      <c r="C117" s="108">
        <v>4</v>
      </c>
      <c r="D117" s="108">
        <v>2</v>
      </c>
      <c r="E117" s="108">
        <v>5</v>
      </c>
      <c r="F117" s="108">
        <v>4</v>
      </c>
      <c r="G117" s="109">
        <v>5</v>
      </c>
      <c r="H117" s="115">
        <v>5</v>
      </c>
      <c r="I117" s="115">
        <v>5</v>
      </c>
      <c r="J117" s="115">
        <v>5</v>
      </c>
      <c r="K117" s="115"/>
      <c r="L117" s="115"/>
      <c r="M117" s="115"/>
      <c r="N117" s="115"/>
      <c r="O117" s="115"/>
      <c r="P117" s="114"/>
      <c r="Q117" s="114"/>
      <c r="R117" s="127"/>
      <c r="S117" s="181" t="s">
        <v>161</v>
      </c>
      <c r="T117" s="159">
        <f t="shared" si="128"/>
        <v>39.91219317501497</v>
      </c>
      <c r="U117" s="159">
        <f t="shared" si="129"/>
        <v>17.491691446562882</v>
      </c>
      <c r="V117" s="159">
        <f t="shared" si="130"/>
        <v>37.80718336483932</v>
      </c>
      <c r="W117" s="159">
        <f t="shared" si="131"/>
        <v>25.33890789306981</v>
      </c>
      <c r="X117" s="159">
        <f t="shared" si="132"/>
        <v>28.203971119133573</v>
      </c>
      <c r="Y117" s="159">
        <f t="shared" si="133"/>
        <v>26.459226332222045</v>
      </c>
      <c r="Z117" s="159">
        <f t="shared" si="134"/>
        <v>26.006449599500673</v>
      </c>
      <c r="AA117" s="159">
        <f t="shared" si="114"/>
        <v>25.982124298482645</v>
      </c>
      <c r="AB117" s="159">
        <f t="shared" si="115"/>
      </c>
      <c r="AC117" s="159">
        <f t="shared" si="127"/>
        <v>0</v>
      </c>
      <c r="AD117" s="159"/>
      <c r="AE117" s="159"/>
      <c r="AF117" s="159"/>
      <c r="AG117" s="338"/>
      <c r="AH117" s="338"/>
      <c r="AI117" s="51"/>
      <c r="AJ117" s="34" t="s">
        <v>67</v>
      </c>
      <c r="AK117" s="40">
        <v>10022</v>
      </c>
      <c r="AL117" s="71">
        <v>11434</v>
      </c>
      <c r="AM117" s="71">
        <v>13225</v>
      </c>
      <c r="AN117" s="71">
        <v>15786</v>
      </c>
      <c r="AO117" s="72">
        <v>17728</v>
      </c>
      <c r="AP117" s="66">
        <v>18897</v>
      </c>
      <c r="AQ117" s="225">
        <v>19226</v>
      </c>
      <c r="AR117" s="23">
        <v>19244</v>
      </c>
      <c r="AS117" s="23"/>
      <c r="AT117" s="23"/>
      <c r="AU117" s="23"/>
      <c r="AV117" s="23"/>
      <c r="AW117" s="23"/>
      <c r="AX117" s="373"/>
      <c r="AY117" s="205"/>
    </row>
    <row r="118" spans="1:51" ht="20.25" customHeight="1">
      <c r="A118" s="127"/>
      <c r="B118" s="181" t="s">
        <v>162</v>
      </c>
      <c r="C118" s="108">
        <v>279</v>
      </c>
      <c r="D118" s="108">
        <v>308</v>
      </c>
      <c r="E118" s="108">
        <v>337</v>
      </c>
      <c r="F118" s="108">
        <v>360</v>
      </c>
      <c r="G118" s="109">
        <v>401</v>
      </c>
      <c r="H118" s="115">
        <v>426</v>
      </c>
      <c r="I118" s="115">
        <v>462</v>
      </c>
      <c r="J118" s="115">
        <v>473</v>
      </c>
      <c r="K118" s="115"/>
      <c r="L118" s="115"/>
      <c r="M118" s="115"/>
      <c r="N118" s="115"/>
      <c r="O118" s="115"/>
      <c r="P118" s="114"/>
      <c r="Q118" s="114"/>
      <c r="R118" s="127"/>
      <c r="S118" s="181" t="s">
        <v>162</v>
      </c>
      <c r="T118" s="159">
        <f t="shared" si="128"/>
        <v>58.07950438822922</v>
      </c>
      <c r="U118" s="159">
        <f t="shared" si="129"/>
        <v>61.206685836812646</v>
      </c>
      <c r="V118" s="159">
        <f t="shared" si="130"/>
        <v>63.91703303581251</v>
      </c>
      <c r="W118" s="159">
        <f t="shared" si="131"/>
        <v>65.70841889117042</v>
      </c>
      <c r="X118" s="159">
        <f t="shared" si="132"/>
        <v>71.40237105728927</v>
      </c>
      <c r="Y118" s="159">
        <f t="shared" si="133"/>
        <v>73.18393045808673</v>
      </c>
      <c r="Z118" s="159">
        <f t="shared" si="134"/>
        <v>77.58512112179352</v>
      </c>
      <c r="AA118" s="159">
        <f t="shared" si="114"/>
        <v>78.91382543527732</v>
      </c>
      <c r="AB118" s="159">
        <f t="shared" si="115"/>
      </c>
      <c r="AC118" s="159">
        <f t="shared" si="127"/>
        <v>0</v>
      </c>
      <c r="AD118" s="159"/>
      <c r="AE118" s="159"/>
      <c r="AF118" s="159"/>
      <c r="AG118" s="338"/>
      <c r="AH118" s="338"/>
      <c r="AI118" s="73"/>
      <c r="AJ118" s="74" t="s">
        <v>78</v>
      </c>
      <c r="AK118" s="76">
        <v>480376</v>
      </c>
      <c r="AL118" s="40">
        <v>503213</v>
      </c>
      <c r="AM118" s="40">
        <v>527246</v>
      </c>
      <c r="AN118" s="40">
        <v>547875</v>
      </c>
      <c r="AO118" s="41">
        <v>561606</v>
      </c>
      <c r="AP118" s="42">
        <v>582095</v>
      </c>
      <c r="AQ118" s="221">
        <v>595475</v>
      </c>
      <c r="AR118" s="205">
        <v>599388</v>
      </c>
      <c r="AS118" s="214"/>
      <c r="AT118" s="205"/>
      <c r="AU118" s="205"/>
      <c r="AV118" s="205"/>
      <c r="AW118" s="205"/>
      <c r="AX118" s="373"/>
      <c r="AY118" s="205"/>
    </row>
    <row r="119" spans="1:51" ht="20.25" customHeight="1">
      <c r="A119" s="127"/>
      <c r="B119" s="181" t="s">
        <v>163</v>
      </c>
      <c r="C119" s="108">
        <v>23</v>
      </c>
      <c r="D119" s="108">
        <v>22</v>
      </c>
      <c r="E119" s="108">
        <v>23</v>
      </c>
      <c r="F119" s="108">
        <v>17</v>
      </c>
      <c r="G119" s="109">
        <v>18</v>
      </c>
      <c r="H119" s="115">
        <v>19</v>
      </c>
      <c r="I119" s="115">
        <v>19</v>
      </c>
      <c r="J119" s="115">
        <v>18</v>
      </c>
      <c r="K119" s="115"/>
      <c r="L119" s="115"/>
      <c r="M119" s="115"/>
      <c r="N119" s="115"/>
      <c r="O119" s="115"/>
      <c r="P119" s="114"/>
      <c r="Q119" s="114"/>
      <c r="R119" s="127"/>
      <c r="S119" s="181" t="s">
        <v>163</v>
      </c>
      <c r="T119" s="159">
        <f t="shared" si="128"/>
        <v>86.95323428225777</v>
      </c>
      <c r="U119" s="159">
        <f t="shared" si="129"/>
        <v>87.55870413117886</v>
      </c>
      <c r="V119" s="159">
        <f t="shared" si="130"/>
        <v>91.97056941778631</v>
      </c>
      <c r="W119" s="159">
        <f t="shared" si="131"/>
        <v>69.33398588849464</v>
      </c>
      <c r="X119" s="159">
        <f t="shared" si="132"/>
        <v>74.64852983867623</v>
      </c>
      <c r="Y119" s="159">
        <f t="shared" si="133"/>
        <v>80.01010653977345</v>
      </c>
      <c r="Z119" s="159">
        <f t="shared" si="134"/>
        <v>82.46885715525848</v>
      </c>
      <c r="AA119" s="159">
        <f t="shared" si="114"/>
        <v>78.79185817465527</v>
      </c>
      <c r="AB119" s="159">
        <f t="shared" si="115"/>
      </c>
      <c r="AC119" s="159">
        <f t="shared" si="127"/>
        <v>0</v>
      </c>
      <c r="AD119" s="159"/>
      <c r="AE119" s="159"/>
      <c r="AF119" s="159"/>
      <c r="AG119" s="338"/>
      <c r="AH119" s="338"/>
      <c r="AI119" s="51"/>
      <c r="AJ119" s="34" t="s">
        <v>71</v>
      </c>
      <c r="AK119" s="41">
        <v>26451</v>
      </c>
      <c r="AL119" s="40">
        <v>25126</v>
      </c>
      <c r="AM119" s="40">
        <v>25008</v>
      </c>
      <c r="AN119" s="40">
        <v>24519</v>
      </c>
      <c r="AO119" s="41">
        <v>24113</v>
      </c>
      <c r="AP119" s="42">
        <v>23747</v>
      </c>
      <c r="AQ119" s="221">
        <v>23039</v>
      </c>
      <c r="AR119" s="205">
        <v>22845</v>
      </c>
      <c r="AS119" s="205"/>
      <c r="AT119" s="205"/>
      <c r="AU119" s="205"/>
      <c r="AV119" s="205"/>
      <c r="AW119" s="205"/>
      <c r="AX119" s="373"/>
      <c r="AY119" s="205"/>
    </row>
    <row r="120" spans="1:51" ht="20.25" customHeight="1">
      <c r="A120" s="127"/>
      <c r="B120" s="181" t="s">
        <v>164</v>
      </c>
      <c r="C120" s="108">
        <v>21</v>
      </c>
      <c r="D120" s="108">
        <v>27</v>
      </c>
      <c r="E120" s="108">
        <v>31</v>
      </c>
      <c r="F120" s="108">
        <v>35</v>
      </c>
      <c r="G120" s="109">
        <v>48</v>
      </c>
      <c r="H120" s="115">
        <v>55</v>
      </c>
      <c r="I120" s="115">
        <v>58</v>
      </c>
      <c r="J120" s="115">
        <v>58</v>
      </c>
      <c r="K120" s="115"/>
      <c r="L120" s="115"/>
      <c r="M120" s="115"/>
      <c r="N120" s="115"/>
      <c r="O120" s="115"/>
      <c r="P120" s="114"/>
      <c r="Q120" s="114"/>
      <c r="R120" s="127"/>
      <c r="S120" s="181" t="s">
        <v>164</v>
      </c>
      <c r="T120" s="159">
        <f t="shared" si="128"/>
        <v>31.259303364096457</v>
      </c>
      <c r="U120" s="159">
        <f t="shared" si="129"/>
        <v>37.255767744784194</v>
      </c>
      <c r="V120" s="159">
        <f t="shared" si="130"/>
        <v>40.14088154555343</v>
      </c>
      <c r="W120" s="159">
        <f t="shared" si="131"/>
        <v>43.12628608746011</v>
      </c>
      <c r="X120" s="159">
        <f t="shared" si="132"/>
        <v>57.27240186135306</v>
      </c>
      <c r="Y120" s="159">
        <f t="shared" si="133"/>
        <v>64.77828160885696</v>
      </c>
      <c r="Z120" s="159">
        <f t="shared" si="134"/>
        <v>67.3619660402778</v>
      </c>
      <c r="AA120" s="159">
        <f t="shared" si="114"/>
        <v>67.08149244754921</v>
      </c>
      <c r="AB120" s="159">
        <f t="shared" si="115"/>
      </c>
      <c r="AC120" s="159">
        <f t="shared" si="127"/>
        <v>0</v>
      </c>
      <c r="AD120" s="159"/>
      <c r="AE120" s="159"/>
      <c r="AF120" s="159"/>
      <c r="AG120" s="338"/>
      <c r="AH120" s="338"/>
      <c r="AI120" s="51"/>
      <c r="AJ120" s="34" t="s">
        <v>79</v>
      </c>
      <c r="AK120" s="41">
        <v>67180</v>
      </c>
      <c r="AL120" s="40">
        <v>72472</v>
      </c>
      <c r="AM120" s="40">
        <v>77228</v>
      </c>
      <c r="AN120" s="40">
        <v>81157</v>
      </c>
      <c r="AO120" s="41">
        <v>83810</v>
      </c>
      <c r="AP120" s="42">
        <v>84905</v>
      </c>
      <c r="AQ120" s="221">
        <v>86102</v>
      </c>
      <c r="AR120" s="205">
        <v>86462</v>
      </c>
      <c r="AS120" s="205"/>
      <c r="AT120" s="205"/>
      <c r="AU120" s="205"/>
      <c r="AV120" s="205"/>
      <c r="AW120" s="205"/>
      <c r="AX120" s="373"/>
      <c r="AY120" s="205"/>
    </row>
    <row r="121" spans="1:51" ht="20.25" customHeight="1">
      <c r="A121" s="127"/>
      <c r="B121" s="181" t="s">
        <v>165</v>
      </c>
      <c r="C121" s="108">
        <v>8</v>
      </c>
      <c r="D121" s="108">
        <v>7</v>
      </c>
      <c r="E121" s="108">
        <v>8</v>
      </c>
      <c r="F121" s="108">
        <v>9</v>
      </c>
      <c r="G121" s="109">
        <v>8</v>
      </c>
      <c r="H121" s="115">
        <v>7</v>
      </c>
      <c r="I121" s="115">
        <v>7</v>
      </c>
      <c r="J121" s="115">
        <v>7</v>
      </c>
      <c r="K121" s="115"/>
      <c r="L121" s="115"/>
      <c r="M121" s="115"/>
      <c r="N121" s="115"/>
      <c r="O121" s="115"/>
      <c r="P121" s="114"/>
      <c r="Q121" s="114"/>
      <c r="R121" s="127"/>
      <c r="S121" s="181" t="s">
        <v>165</v>
      </c>
      <c r="T121" s="159">
        <f t="shared" si="128"/>
        <v>87.24100327153762</v>
      </c>
      <c r="U121" s="159">
        <f t="shared" si="129"/>
        <v>82.96787957804906</v>
      </c>
      <c r="V121" s="159">
        <f t="shared" si="130"/>
        <v>101.5615081883966</v>
      </c>
      <c r="W121" s="159">
        <f t="shared" si="131"/>
        <v>122.08355941399891</v>
      </c>
      <c r="X121" s="159">
        <f t="shared" si="132"/>
        <v>115.99246049006815</v>
      </c>
      <c r="Y121" s="159">
        <f t="shared" si="133"/>
        <v>109.13626442157779</v>
      </c>
      <c r="Z121" s="159">
        <f t="shared" si="134"/>
        <v>113.98794984530207</v>
      </c>
      <c r="AA121" s="159">
        <f t="shared" si="114"/>
        <v>115.75988093269389</v>
      </c>
      <c r="AB121" s="159">
        <f t="shared" si="115"/>
      </c>
      <c r="AC121" s="159">
        <f t="shared" si="127"/>
        <v>0</v>
      </c>
      <c r="AD121" s="159"/>
      <c r="AE121" s="159"/>
      <c r="AF121" s="159"/>
      <c r="AG121" s="338"/>
      <c r="AH121" s="338"/>
      <c r="AI121" s="51"/>
      <c r="AJ121" s="34" t="s">
        <v>72</v>
      </c>
      <c r="AK121" s="41">
        <v>9170</v>
      </c>
      <c r="AL121" s="40">
        <v>8437</v>
      </c>
      <c r="AM121" s="40">
        <v>7877</v>
      </c>
      <c r="AN121" s="40">
        <v>7372</v>
      </c>
      <c r="AO121" s="41">
        <v>6897</v>
      </c>
      <c r="AP121" s="42">
        <v>6414</v>
      </c>
      <c r="AQ121" s="221">
        <v>6141</v>
      </c>
      <c r="AR121" s="205">
        <v>6047</v>
      </c>
      <c r="AS121" s="205"/>
      <c r="AT121" s="205"/>
      <c r="AU121" s="205"/>
      <c r="AV121" s="205"/>
      <c r="AW121" s="205"/>
      <c r="AX121" s="373"/>
      <c r="AY121" s="205"/>
    </row>
    <row r="122" spans="1:51" ht="20.25" customHeight="1">
      <c r="A122" s="127"/>
      <c r="B122" s="181" t="s">
        <v>166</v>
      </c>
      <c r="C122" s="108">
        <v>1</v>
      </c>
      <c r="D122" s="108">
        <v>1</v>
      </c>
      <c r="E122" s="108">
        <v>1</v>
      </c>
      <c r="F122" s="108">
        <v>1</v>
      </c>
      <c r="G122" s="109">
        <v>1</v>
      </c>
      <c r="H122" s="115">
        <v>1</v>
      </c>
      <c r="I122" s="115">
        <v>1</v>
      </c>
      <c r="J122" s="115">
        <v>1</v>
      </c>
      <c r="K122" s="115"/>
      <c r="L122" s="115"/>
      <c r="M122" s="115"/>
      <c r="N122" s="115"/>
      <c r="O122" s="115"/>
      <c r="P122" s="114"/>
      <c r="Q122" s="114"/>
      <c r="R122" s="127"/>
      <c r="S122" s="181" t="s">
        <v>166</v>
      </c>
      <c r="T122" s="159">
        <f t="shared" si="128"/>
        <v>42.33700254022015</v>
      </c>
      <c r="U122" s="159">
        <f t="shared" si="129"/>
        <v>48.03073967339097</v>
      </c>
      <c r="V122" s="159">
        <f t="shared" si="130"/>
        <v>54.6448087431694</v>
      </c>
      <c r="W122" s="159">
        <f t="shared" si="131"/>
        <v>61.766522544780734</v>
      </c>
      <c r="X122" s="159">
        <f t="shared" si="132"/>
        <v>70.92198581560284</v>
      </c>
      <c r="Y122" s="159">
        <f t="shared" si="133"/>
        <v>80.90614886731392</v>
      </c>
      <c r="Z122" s="159">
        <f t="shared" si="134"/>
        <v>84.17508417508417</v>
      </c>
      <c r="AA122" s="159">
        <f t="shared" si="114"/>
        <v>86.4304235090752</v>
      </c>
      <c r="AB122" s="159">
        <f t="shared" si="115"/>
      </c>
      <c r="AC122" s="159">
        <f t="shared" si="127"/>
        <v>0</v>
      </c>
      <c r="AD122" s="159"/>
      <c r="AE122" s="159"/>
      <c r="AF122" s="159"/>
      <c r="AG122" s="338"/>
      <c r="AH122" s="338"/>
      <c r="AI122" s="51"/>
      <c r="AJ122" s="34" t="s">
        <v>74</v>
      </c>
      <c r="AK122" s="41">
        <v>2362</v>
      </c>
      <c r="AL122" s="40">
        <v>2082</v>
      </c>
      <c r="AM122" s="40">
        <v>1830</v>
      </c>
      <c r="AN122" s="40">
        <v>1619</v>
      </c>
      <c r="AO122" s="41">
        <v>1410</v>
      </c>
      <c r="AP122" s="42">
        <v>1236</v>
      </c>
      <c r="AQ122" s="221">
        <v>1188</v>
      </c>
      <c r="AR122" s="205">
        <v>1157</v>
      </c>
      <c r="AS122" s="205"/>
      <c r="AT122" s="205"/>
      <c r="AU122" s="205"/>
      <c r="AV122" s="205"/>
      <c r="AW122" s="205"/>
      <c r="AX122" s="373"/>
      <c r="AY122" s="205"/>
    </row>
    <row r="123" spans="1:51" ht="20.25" customHeight="1">
      <c r="A123" s="127"/>
      <c r="B123" s="181" t="s">
        <v>167</v>
      </c>
      <c r="C123" s="108">
        <v>5</v>
      </c>
      <c r="D123" s="108">
        <v>4</v>
      </c>
      <c r="E123" s="108">
        <v>5</v>
      </c>
      <c r="F123" s="108">
        <v>4</v>
      </c>
      <c r="G123" s="109">
        <v>3</v>
      </c>
      <c r="H123" s="115">
        <v>5</v>
      </c>
      <c r="I123" s="115">
        <v>5</v>
      </c>
      <c r="J123" s="115">
        <v>5</v>
      </c>
      <c r="K123" s="115"/>
      <c r="L123" s="115"/>
      <c r="M123" s="115"/>
      <c r="N123" s="115"/>
      <c r="O123" s="115"/>
      <c r="P123" s="114"/>
      <c r="Q123" s="114"/>
      <c r="R123" s="127"/>
      <c r="S123" s="181" t="s">
        <v>167</v>
      </c>
      <c r="T123" s="159">
        <f t="shared" si="128"/>
        <v>46.917519001595196</v>
      </c>
      <c r="U123" s="159">
        <f t="shared" si="129"/>
        <v>41.11419467571179</v>
      </c>
      <c r="V123" s="159">
        <f t="shared" si="130"/>
        <v>59.51672419950006</v>
      </c>
      <c r="W123" s="159">
        <f t="shared" si="131"/>
        <v>53.734551316496514</v>
      </c>
      <c r="X123" s="159">
        <f t="shared" si="132"/>
        <v>44.26737494466578</v>
      </c>
      <c r="Y123" s="159">
        <f t="shared" si="133"/>
        <v>83.22237017310253</v>
      </c>
      <c r="Z123" s="159">
        <f t="shared" si="134"/>
        <v>88.8888888888889</v>
      </c>
      <c r="AA123" s="159">
        <f t="shared" si="114"/>
        <v>90.74410163339383</v>
      </c>
      <c r="AB123" s="159">
        <f t="shared" si="115"/>
      </c>
      <c r="AC123" s="159">
        <f t="shared" si="127"/>
        <v>0</v>
      </c>
      <c r="AD123" s="159"/>
      <c r="AE123" s="159"/>
      <c r="AF123" s="159"/>
      <c r="AG123" s="338"/>
      <c r="AH123" s="338"/>
      <c r="AI123" s="51"/>
      <c r="AJ123" s="34" t="s">
        <v>75</v>
      </c>
      <c r="AK123" s="41">
        <v>10657</v>
      </c>
      <c r="AL123" s="40">
        <v>9729</v>
      </c>
      <c r="AM123" s="40">
        <v>8401</v>
      </c>
      <c r="AN123" s="40">
        <v>7444</v>
      </c>
      <c r="AO123" s="41">
        <v>6777</v>
      </c>
      <c r="AP123" s="42">
        <v>6008</v>
      </c>
      <c r="AQ123" s="221">
        <v>5625</v>
      </c>
      <c r="AR123" s="205">
        <v>5510</v>
      </c>
      <c r="AS123" s="205"/>
      <c r="AT123" s="205"/>
      <c r="AU123" s="205"/>
      <c r="AV123" s="205"/>
      <c r="AW123" s="205"/>
      <c r="AX123" s="373"/>
      <c r="AY123" s="205"/>
    </row>
    <row r="124" spans="1:51" ht="20.25" customHeight="1">
      <c r="A124" s="127"/>
      <c r="B124" s="181" t="s">
        <v>168</v>
      </c>
      <c r="C124" s="108">
        <v>4</v>
      </c>
      <c r="D124" s="108">
        <v>4</v>
      </c>
      <c r="E124" s="108">
        <v>4</v>
      </c>
      <c r="F124" s="108">
        <v>4</v>
      </c>
      <c r="G124" s="109">
        <v>3</v>
      </c>
      <c r="H124" s="115">
        <v>3</v>
      </c>
      <c r="I124" s="115">
        <v>3</v>
      </c>
      <c r="J124" s="115">
        <v>3</v>
      </c>
      <c r="K124" s="115"/>
      <c r="L124" s="115"/>
      <c r="M124" s="115"/>
      <c r="N124" s="115"/>
      <c r="O124" s="115"/>
      <c r="P124" s="114"/>
      <c r="Q124" s="114"/>
      <c r="R124" s="127"/>
      <c r="S124" s="181" t="s">
        <v>168</v>
      </c>
      <c r="T124" s="159">
        <f t="shared" si="128"/>
        <v>62.28589224540642</v>
      </c>
      <c r="U124" s="159">
        <f t="shared" si="129"/>
        <v>68.92986386351886</v>
      </c>
      <c r="V124" s="159">
        <f t="shared" si="130"/>
        <v>76.51109410864575</v>
      </c>
      <c r="W124" s="159">
        <f t="shared" si="131"/>
        <v>86.80555555555556</v>
      </c>
      <c r="X124" s="159">
        <f t="shared" si="132"/>
        <v>72.95719844357977</v>
      </c>
      <c r="Y124" s="159">
        <f t="shared" si="133"/>
        <v>80.58017727639</v>
      </c>
      <c r="Z124" s="159">
        <f t="shared" si="134"/>
        <v>87.54012255617158</v>
      </c>
      <c r="AA124" s="159">
        <f t="shared" si="114"/>
        <v>90.7715582450832</v>
      </c>
      <c r="AB124" s="159">
        <f t="shared" si="115"/>
      </c>
      <c r="AC124" s="159">
        <f t="shared" si="127"/>
        <v>0</v>
      </c>
      <c r="AD124" s="159"/>
      <c r="AE124" s="159"/>
      <c r="AF124" s="159"/>
      <c r="AG124" s="338"/>
      <c r="AH124" s="338"/>
      <c r="AI124" s="51"/>
      <c r="AJ124" s="34" t="s">
        <v>76</v>
      </c>
      <c r="AK124" s="41">
        <v>6422</v>
      </c>
      <c r="AL124" s="40">
        <v>5803</v>
      </c>
      <c r="AM124" s="40">
        <v>5228</v>
      </c>
      <c r="AN124" s="40">
        <v>4608</v>
      </c>
      <c r="AO124" s="41">
        <v>4112</v>
      </c>
      <c r="AP124" s="42">
        <v>3723</v>
      </c>
      <c r="AQ124" s="221">
        <v>3427</v>
      </c>
      <c r="AR124" s="205">
        <v>3305</v>
      </c>
      <c r="AS124" s="205"/>
      <c r="AT124" s="205"/>
      <c r="AU124" s="205"/>
      <c r="AV124" s="205"/>
      <c r="AW124" s="205"/>
      <c r="AX124" s="373"/>
      <c r="AY124" s="205"/>
    </row>
    <row r="125" spans="1:51" ht="20.25" customHeight="1">
      <c r="A125" s="127"/>
      <c r="B125" s="181" t="s">
        <v>169</v>
      </c>
      <c r="C125" s="108">
        <v>3</v>
      </c>
      <c r="D125" s="108">
        <v>3</v>
      </c>
      <c r="E125" s="108">
        <v>3</v>
      </c>
      <c r="F125" s="108">
        <v>3</v>
      </c>
      <c r="G125" s="109">
        <v>4</v>
      </c>
      <c r="H125" s="115">
        <v>4</v>
      </c>
      <c r="I125" s="115">
        <v>4</v>
      </c>
      <c r="J125" s="115">
        <v>4</v>
      </c>
      <c r="K125" s="115"/>
      <c r="L125" s="115"/>
      <c r="M125" s="115"/>
      <c r="N125" s="115"/>
      <c r="O125" s="115"/>
      <c r="P125" s="114"/>
      <c r="Q125" s="114"/>
      <c r="R125" s="127"/>
      <c r="S125" s="181" t="s">
        <v>169</v>
      </c>
      <c r="T125" s="159">
        <f t="shared" si="128"/>
        <v>27.349803993071387</v>
      </c>
      <c r="U125" s="159">
        <f t="shared" si="129"/>
        <v>26.90341673392521</v>
      </c>
      <c r="V125" s="159">
        <f t="shared" si="130"/>
        <v>26.804860614724802</v>
      </c>
      <c r="W125" s="159">
        <f t="shared" si="131"/>
        <v>26.10511660285416</v>
      </c>
      <c r="X125" s="159">
        <f t="shared" si="132"/>
        <v>34.25537381176672</v>
      </c>
      <c r="Y125" s="159">
        <f t="shared" si="133"/>
        <v>33.935691863917874</v>
      </c>
      <c r="Z125" s="159">
        <f t="shared" si="134"/>
        <v>33.90405153415833</v>
      </c>
      <c r="AA125" s="159">
        <f t="shared" si="114"/>
        <v>33.70407819346141</v>
      </c>
      <c r="AB125" s="159">
        <f t="shared" si="115"/>
      </c>
      <c r="AC125" s="159">
        <f t="shared" si="127"/>
        <v>0</v>
      </c>
      <c r="AD125" s="159"/>
      <c r="AE125" s="159"/>
      <c r="AF125" s="159"/>
      <c r="AG125" s="338"/>
      <c r="AH125" s="338"/>
      <c r="AI125" s="51"/>
      <c r="AJ125" s="34" t="s">
        <v>81</v>
      </c>
      <c r="AK125" s="41">
        <v>10969</v>
      </c>
      <c r="AL125" s="40">
        <v>11151</v>
      </c>
      <c r="AM125" s="40">
        <v>11192</v>
      </c>
      <c r="AN125" s="40">
        <v>11492</v>
      </c>
      <c r="AO125" s="41">
        <v>11677</v>
      </c>
      <c r="AP125" s="42">
        <v>11787</v>
      </c>
      <c r="AQ125" s="221">
        <v>11798</v>
      </c>
      <c r="AR125" s="205">
        <v>11868</v>
      </c>
      <c r="AS125" s="205"/>
      <c r="AT125" s="205"/>
      <c r="AU125" s="205"/>
      <c r="AV125" s="205"/>
      <c r="AW125" s="205"/>
      <c r="AX125" s="373"/>
      <c r="AY125" s="205"/>
    </row>
    <row r="126" spans="1:51" ht="20.25" customHeight="1">
      <c r="A126" s="127"/>
      <c r="B126" s="181" t="s">
        <v>170</v>
      </c>
      <c r="C126" s="108">
        <v>4</v>
      </c>
      <c r="D126" s="108">
        <v>5</v>
      </c>
      <c r="E126" s="108">
        <v>3</v>
      </c>
      <c r="F126" s="108">
        <v>5</v>
      </c>
      <c r="G126" s="109">
        <v>5</v>
      </c>
      <c r="H126" s="115">
        <v>5</v>
      </c>
      <c r="I126" s="115">
        <v>6</v>
      </c>
      <c r="J126" s="115">
        <v>7</v>
      </c>
      <c r="K126" s="115"/>
      <c r="L126" s="115"/>
      <c r="M126" s="115"/>
      <c r="N126" s="115"/>
      <c r="O126" s="115"/>
      <c r="P126" s="114"/>
      <c r="Q126" s="114"/>
      <c r="R126" s="127"/>
      <c r="S126" s="181" t="s">
        <v>170</v>
      </c>
      <c r="T126" s="159">
        <f t="shared" si="128"/>
        <v>30.592734225621413</v>
      </c>
      <c r="U126" s="159">
        <f t="shared" si="129"/>
        <v>36.708024374128186</v>
      </c>
      <c r="V126" s="159">
        <f t="shared" si="130"/>
        <v>21.422450728363327</v>
      </c>
      <c r="W126" s="159">
        <f t="shared" si="131"/>
        <v>36.12455747417094</v>
      </c>
      <c r="X126" s="159">
        <f t="shared" si="132"/>
        <v>35.826884494124386</v>
      </c>
      <c r="Y126" s="159">
        <f t="shared" si="133"/>
        <v>35.99971200230398</v>
      </c>
      <c r="Z126" s="159">
        <f t="shared" si="134"/>
        <v>44.04639553663192</v>
      </c>
      <c r="AA126" s="159">
        <f t="shared" si="114"/>
        <v>51.222010829796574</v>
      </c>
      <c r="AB126" s="159">
        <f t="shared" si="115"/>
      </c>
      <c r="AC126" s="159">
        <f t="shared" si="127"/>
        <v>0</v>
      </c>
      <c r="AD126" s="159"/>
      <c r="AE126" s="159"/>
      <c r="AF126" s="159"/>
      <c r="AG126" s="338"/>
      <c r="AH126" s="338"/>
      <c r="AI126" s="51"/>
      <c r="AJ126" s="34" t="s">
        <v>83</v>
      </c>
      <c r="AK126" s="41">
        <v>13075</v>
      </c>
      <c r="AL126" s="40">
        <v>13621</v>
      </c>
      <c r="AM126" s="40">
        <v>14004</v>
      </c>
      <c r="AN126" s="40">
        <v>13841</v>
      </c>
      <c r="AO126" s="41">
        <v>13956</v>
      </c>
      <c r="AP126" s="42">
        <v>13889</v>
      </c>
      <c r="AQ126" s="221">
        <v>13622</v>
      </c>
      <c r="AR126" s="205">
        <v>13666</v>
      </c>
      <c r="AS126" s="205"/>
      <c r="AT126" s="205"/>
      <c r="AU126" s="205"/>
      <c r="AV126" s="205"/>
      <c r="AW126" s="205"/>
      <c r="AX126" s="373"/>
      <c r="AY126" s="205"/>
    </row>
    <row r="127" spans="1:51" ht="20.25" customHeight="1">
      <c r="A127" s="127"/>
      <c r="B127" s="181" t="s">
        <v>171</v>
      </c>
      <c r="C127" s="108">
        <v>7</v>
      </c>
      <c r="D127" s="108">
        <v>9</v>
      </c>
      <c r="E127" s="108">
        <v>10</v>
      </c>
      <c r="F127" s="108">
        <v>10</v>
      </c>
      <c r="G127" s="109">
        <v>11</v>
      </c>
      <c r="H127" s="115">
        <v>12</v>
      </c>
      <c r="I127" s="115">
        <v>17</v>
      </c>
      <c r="J127" s="115">
        <v>17</v>
      </c>
      <c r="K127" s="115"/>
      <c r="L127" s="115"/>
      <c r="M127" s="115"/>
      <c r="N127" s="115"/>
      <c r="O127" s="115"/>
      <c r="P127" s="114"/>
      <c r="Q127" s="114"/>
      <c r="R127" s="127"/>
      <c r="S127" s="181" t="s">
        <v>171</v>
      </c>
      <c r="T127" s="159">
        <f t="shared" si="128"/>
        <v>45.18461141234186</v>
      </c>
      <c r="U127" s="159">
        <f t="shared" si="129"/>
        <v>53.71851498149696</v>
      </c>
      <c r="V127" s="159">
        <f t="shared" si="130"/>
        <v>53.51313747525017</v>
      </c>
      <c r="W127" s="159">
        <f t="shared" si="131"/>
        <v>50.1002004008016</v>
      </c>
      <c r="X127" s="159">
        <f t="shared" si="132"/>
        <v>54.112554112554115</v>
      </c>
      <c r="Y127" s="159">
        <f t="shared" si="133"/>
        <v>56.38832761618345</v>
      </c>
      <c r="Z127" s="159">
        <f t="shared" si="134"/>
        <v>78.53282210006006</v>
      </c>
      <c r="AA127" s="159">
        <f t="shared" si="114"/>
        <v>77.5405947819741</v>
      </c>
      <c r="AB127" s="159">
        <f t="shared" si="115"/>
      </c>
      <c r="AC127" s="159">
        <f t="shared" si="127"/>
        <v>0</v>
      </c>
      <c r="AD127" s="159"/>
      <c r="AE127" s="159"/>
      <c r="AF127" s="159"/>
      <c r="AG127" s="338"/>
      <c r="AH127" s="338"/>
      <c r="AI127" s="51"/>
      <c r="AJ127" s="34" t="s">
        <v>84</v>
      </c>
      <c r="AK127" s="41">
        <v>15492</v>
      </c>
      <c r="AL127" s="40">
        <v>16754</v>
      </c>
      <c r="AM127" s="40">
        <v>18687</v>
      </c>
      <c r="AN127" s="40">
        <v>19960</v>
      </c>
      <c r="AO127" s="41">
        <v>20328</v>
      </c>
      <c r="AP127" s="42">
        <v>21281</v>
      </c>
      <c r="AQ127" s="221">
        <v>21647</v>
      </c>
      <c r="AR127" s="205">
        <v>21924</v>
      </c>
      <c r="AS127" s="205"/>
      <c r="AT127" s="205"/>
      <c r="AU127" s="205"/>
      <c r="AV127" s="205"/>
      <c r="AW127" s="205"/>
      <c r="AX127" s="373"/>
      <c r="AY127" s="205"/>
    </row>
    <row r="128" spans="1:51" ht="20.25" customHeight="1">
      <c r="A128" s="127"/>
      <c r="B128" s="181" t="s">
        <v>172</v>
      </c>
      <c r="C128" s="108">
        <v>6</v>
      </c>
      <c r="D128" s="108">
        <v>7</v>
      </c>
      <c r="E128" s="108">
        <v>8</v>
      </c>
      <c r="F128" s="108">
        <v>8</v>
      </c>
      <c r="G128" s="109">
        <v>9</v>
      </c>
      <c r="H128" s="115">
        <v>10</v>
      </c>
      <c r="I128" s="115">
        <v>10</v>
      </c>
      <c r="J128" s="115">
        <v>10</v>
      </c>
      <c r="K128" s="115"/>
      <c r="L128" s="115"/>
      <c r="M128" s="115"/>
      <c r="N128" s="115"/>
      <c r="O128" s="115"/>
      <c r="P128" s="114"/>
      <c r="Q128" s="114"/>
      <c r="R128" s="127"/>
      <c r="S128" s="181" t="s">
        <v>172</v>
      </c>
      <c r="T128" s="159">
        <f t="shared" si="128"/>
        <v>42.574327680408715</v>
      </c>
      <c r="U128" s="159">
        <f t="shared" si="129"/>
        <v>48.44290657439446</v>
      </c>
      <c r="V128" s="159">
        <f t="shared" si="130"/>
        <v>52.934559650631904</v>
      </c>
      <c r="W128" s="159">
        <f t="shared" si="131"/>
        <v>52.92755540853457</v>
      </c>
      <c r="X128" s="159">
        <f t="shared" si="132"/>
        <v>58.147047422147565</v>
      </c>
      <c r="Y128" s="159">
        <f t="shared" si="133"/>
        <v>66.21201085876979</v>
      </c>
      <c r="Z128" s="159">
        <f t="shared" si="134"/>
        <v>67.66357669666418</v>
      </c>
      <c r="AA128" s="159">
        <f t="shared" si="114"/>
        <v>68.58240175570948</v>
      </c>
      <c r="AB128" s="159">
        <f t="shared" si="115"/>
      </c>
      <c r="AC128" s="159">
        <f t="shared" si="127"/>
        <v>0</v>
      </c>
      <c r="AD128" s="159"/>
      <c r="AE128" s="159"/>
      <c r="AF128" s="159"/>
      <c r="AG128" s="338"/>
      <c r="AH128" s="338"/>
      <c r="AI128" s="51"/>
      <c r="AJ128" s="34" t="s">
        <v>85</v>
      </c>
      <c r="AK128" s="41">
        <v>14093</v>
      </c>
      <c r="AL128" s="40">
        <v>14450</v>
      </c>
      <c r="AM128" s="40">
        <v>15113</v>
      </c>
      <c r="AN128" s="40">
        <v>15115</v>
      </c>
      <c r="AO128" s="41">
        <v>15478</v>
      </c>
      <c r="AP128" s="42">
        <v>15103</v>
      </c>
      <c r="AQ128" s="221">
        <v>14779</v>
      </c>
      <c r="AR128" s="205">
        <v>14581</v>
      </c>
      <c r="AS128" s="205"/>
      <c r="AT128" s="205"/>
      <c r="AU128" s="205"/>
      <c r="AV128" s="205"/>
      <c r="AW128" s="205"/>
      <c r="AX128" s="373"/>
      <c r="AY128" s="205"/>
    </row>
    <row r="129" spans="1:51" ht="20.25" customHeight="1">
      <c r="A129" s="134"/>
      <c r="B129" s="184" t="s">
        <v>173</v>
      </c>
      <c r="C129" s="142">
        <v>8</v>
      </c>
      <c r="D129" s="142">
        <v>8</v>
      </c>
      <c r="E129" s="142">
        <v>8</v>
      </c>
      <c r="F129" s="142">
        <v>7</v>
      </c>
      <c r="G129" s="148">
        <v>8</v>
      </c>
      <c r="H129" s="143">
        <v>8</v>
      </c>
      <c r="I129" s="143">
        <v>6</v>
      </c>
      <c r="J129" s="143">
        <v>8</v>
      </c>
      <c r="K129" s="143"/>
      <c r="L129" s="143"/>
      <c r="M129" s="143"/>
      <c r="N129" s="143"/>
      <c r="O129" s="143"/>
      <c r="P129" s="200"/>
      <c r="Q129" s="200"/>
      <c r="R129" s="134"/>
      <c r="S129" s="184" t="s">
        <v>173</v>
      </c>
      <c r="T129" s="161">
        <f t="shared" si="128"/>
        <v>49.956288247783185</v>
      </c>
      <c r="U129" s="161">
        <f t="shared" si="129"/>
        <v>49.554013875123886</v>
      </c>
      <c r="V129" s="161">
        <f t="shared" si="130"/>
        <v>48.526022079340045</v>
      </c>
      <c r="W129" s="161">
        <f t="shared" si="131"/>
        <v>42.40625189313624</v>
      </c>
      <c r="X129" s="161">
        <f t="shared" si="132"/>
        <v>47.99616030717542</v>
      </c>
      <c r="Y129" s="161">
        <f t="shared" si="133"/>
        <v>49.633949621541134</v>
      </c>
      <c r="Z129" s="161">
        <f t="shared" si="134"/>
        <v>37.362226788716605</v>
      </c>
      <c r="AA129" s="161">
        <f t="shared" si="114"/>
        <v>49.62163503287433</v>
      </c>
      <c r="AB129" s="161">
        <f t="shared" si="115"/>
      </c>
      <c r="AC129" s="161">
        <f t="shared" si="127"/>
        <v>0</v>
      </c>
      <c r="AD129" s="161"/>
      <c r="AE129" s="161"/>
      <c r="AF129" s="161"/>
      <c r="AG129" s="340"/>
      <c r="AH129" s="340"/>
      <c r="AI129" s="61"/>
      <c r="AJ129" s="62" t="s">
        <v>86</v>
      </c>
      <c r="AK129" s="72">
        <v>16014</v>
      </c>
      <c r="AL129" s="71">
        <v>16144</v>
      </c>
      <c r="AM129" s="71">
        <v>16486</v>
      </c>
      <c r="AN129" s="71">
        <v>16507</v>
      </c>
      <c r="AO129" s="72">
        <v>16668</v>
      </c>
      <c r="AP129" s="66">
        <v>16118</v>
      </c>
      <c r="AQ129" s="225">
        <v>16059</v>
      </c>
      <c r="AR129" s="23">
        <v>16122</v>
      </c>
      <c r="AS129" s="23"/>
      <c r="AT129" s="23"/>
      <c r="AU129" s="23"/>
      <c r="AV129" s="23"/>
      <c r="AW129" s="23"/>
      <c r="AX129" s="373"/>
      <c r="AY129" s="205"/>
    </row>
    <row r="130" spans="1:51" ht="20.25" customHeight="1">
      <c r="A130" s="57"/>
      <c r="B130" s="256" t="s">
        <v>135</v>
      </c>
      <c r="C130" s="108"/>
      <c r="D130" s="108"/>
      <c r="E130" s="108"/>
      <c r="F130" s="108"/>
      <c r="G130" s="109"/>
      <c r="H130" s="115"/>
      <c r="I130" s="115"/>
      <c r="J130" s="115"/>
      <c r="K130" s="109">
        <f>149+K176</f>
        <v>149</v>
      </c>
      <c r="L130" s="109">
        <v>156</v>
      </c>
      <c r="M130" s="109">
        <v>158</v>
      </c>
      <c r="N130" s="109">
        <v>165</v>
      </c>
      <c r="O130" s="109">
        <v>165</v>
      </c>
      <c r="P130" s="108"/>
      <c r="Q130" s="108"/>
      <c r="R130" s="57"/>
      <c r="S130" s="256" t="s">
        <v>135</v>
      </c>
      <c r="T130" s="159"/>
      <c r="U130" s="159"/>
      <c r="V130" s="159"/>
      <c r="W130" s="159"/>
      <c r="X130" s="159"/>
      <c r="Y130" s="159"/>
      <c r="Z130" s="159"/>
      <c r="AA130" s="159">
        <f t="shared" si="114"/>
      </c>
      <c r="AB130" s="159">
        <f t="shared" si="115"/>
        <v>64.76374273581173</v>
      </c>
      <c r="AC130" s="159">
        <f t="shared" si="127"/>
      </c>
      <c r="AD130" s="159"/>
      <c r="AE130" s="159"/>
      <c r="AF130" s="159"/>
      <c r="AG130" s="339"/>
      <c r="AH130" s="339"/>
      <c r="AI130" s="59"/>
      <c r="AJ130" s="204" t="s">
        <v>135</v>
      </c>
      <c r="AK130" s="53"/>
      <c r="AL130" s="53"/>
      <c r="AM130" s="53"/>
      <c r="AN130" s="41"/>
      <c r="AO130" s="53"/>
      <c r="AP130" s="48"/>
      <c r="AQ130" s="223"/>
      <c r="AR130" s="47"/>
      <c r="AS130" s="217">
        <f>230067+AS177</f>
        <v>230067</v>
      </c>
      <c r="AT130" s="219">
        <v>242031</v>
      </c>
      <c r="AU130" s="219">
        <v>241254</v>
      </c>
      <c r="AV130" s="219">
        <v>240635</v>
      </c>
      <c r="AW130" s="219">
        <v>248330</v>
      </c>
      <c r="AX130" s="205"/>
      <c r="AY130" s="375"/>
    </row>
    <row r="131" spans="1:51" s="293" customFormat="1" ht="20.25" customHeight="1">
      <c r="A131" s="310"/>
      <c r="B131" s="311" t="s">
        <v>49</v>
      </c>
      <c r="C131" s="312">
        <v>6</v>
      </c>
      <c r="D131" s="312">
        <v>6</v>
      </c>
      <c r="E131" s="312">
        <v>6</v>
      </c>
      <c r="F131" s="312">
        <v>4</v>
      </c>
      <c r="G131" s="313">
        <v>4</v>
      </c>
      <c r="H131" s="314">
        <v>5</v>
      </c>
      <c r="I131" s="314">
        <v>5</v>
      </c>
      <c r="J131" s="314">
        <v>5</v>
      </c>
      <c r="K131" s="314">
        <v>4</v>
      </c>
      <c r="L131" s="314">
        <v>4</v>
      </c>
      <c r="M131" s="314">
        <v>4</v>
      </c>
      <c r="N131" s="314"/>
      <c r="O131" s="314"/>
      <c r="P131" s="348"/>
      <c r="Q131" s="348"/>
      <c r="R131" s="310"/>
      <c r="S131" s="311" t="s">
        <v>49</v>
      </c>
      <c r="T131" s="315">
        <f aca="true" t="shared" si="135" ref="T131:T143">C131/AK131*100000</f>
        <v>49.995833680526616</v>
      </c>
      <c r="U131" s="315">
        <f aca="true" t="shared" si="136" ref="U131:U143">D131/AL131*100000</f>
        <v>51.24263387138099</v>
      </c>
      <c r="V131" s="315">
        <f aca="true" t="shared" si="137" ref="V131:V143">E131/AM131*100000</f>
        <v>52.87741253194677</v>
      </c>
      <c r="W131" s="315">
        <f aca="true" t="shared" si="138" ref="W131:W143">F131/AN131*100000</f>
        <v>36.72082989075553</v>
      </c>
      <c r="X131" s="315">
        <f aca="true" t="shared" si="139" ref="X131:X143">G131/AO131*100000</f>
        <v>38.58024691358025</v>
      </c>
      <c r="Y131" s="315">
        <f aca="true" t="shared" si="140" ref="Y131:Y143">H131/AP131*100000</f>
        <v>49.93508439029262</v>
      </c>
      <c r="Z131" s="315">
        <f aca="true" t="shared" si="141" ref="Z131:Z143">I131/AQ131*100000</f>
        <v>50.85952598921778</v>
      </c>
      <c r="AA131" s="315">
        <f t="shared" si="114"/>
        <v>51.17183502200389</v>
      </c>
      <c r="AB131" s="315">
        <f t="shared" si="115"/>
        <v>41.66666666666667</v>
      </c>
      <c r="AC131" s="315">
        <f t="shared" si="127"/>
        <v>40.68762079137422</v>
      </c>
      <c r="AD131" s="315"/>
      <c r="AE131" s="315"/>
      <c r="AF131" s="315"/>
      <c r="AG131" s="341"/>
      <c r="AH131" s="341"/>
      <c r="AI131" s="298"/>
      <c r="AJ131" s="300" t="s">
        <v>49</v>
      </c>
      <c r="AK131" s="301">
        <v>12001</v>
      </c>
      <c r="AL131" s="301">
        <v>11709</v>
      </c>
      <c r="AM131" s="301">
        <v>11347</v>
      </c>
      <c r="AN131" s="301">
        <v>10893</v>
      </c>
      <c r="AO131" s="302">
        <v>10368</v>
      </c>
      <c r="AP131" s="303">
        <v>10013</v>
      </c>
      <c r="AQ131" s="304">
        <v>9831</v>
      </c>
      <c r="AR131" s="305">
        <v>9771</v>
      </c>
      <c r="AS131" s="306">
        <v>9600</v>
      </c>
      <c r="AT131" s="307">
        <v>9448</v>
      </c>
      <c r="AU131" s="307">
        <v>9265</v>
      </c>
      <c r="AV131" s="307">
        <v>9085</v>
      </c>
      <c r="AW131" s="307"/>
      <c r="AX131" s="374"/>
      <c r="AY131" s="376"/>
    </row>
    <row r="132" spans="1:51" ht="20.25" customHeight="1">
      <c r="A132" s="127"/>
      <c r="B132" s="181" t="s">
        <v>46</v>
      </c>
      <c r="C132" s="109">
        <v>45</v>
      </c>
      <c r="D132" s="109">
        <v>53</v>
      </c>
      <c r="E132" s="109">
        <v>56</v>
      </c>
      <c r="F132" s="109">
        <v>63</v>
      </c>
      <c r="G132" s="109">
        <v>68</v>
      </c>
      <c r="H132" s="115">
        <v>77</v>
      </c>
      <c r="I132" s="115">
        <v>85</v>
      </c>
      <c r="J132" s="115">
        <v>87</v>
      </c>
      <c r="K132" s="115">
        <v>89</v>
      </c>
      <c r="L132" s="115">
        <v>88</v>
      </c>
      <c r="M132" s="115">
        <v>90</v>
      </c>
      <c r="N132" s="115">
        <v>90</v>
      </c>
      <c r="O132" s="115">
        <v>98</v>
      </c>
      <c r="P132" s="114"/>
      <c r="Q132" s="114"/>
      <c r="R132" s="127"/>
      <c r="S132" s="181" t="s">
        <v>46</v>
      </c>
      <c r="T132" s="159">
        <f t="shared" si="135"/>
        <v>49.80189911241949</v>
      </c>
      <c r="U132" s="159">
        <f t="shared" si="136"/>
        <v>51.34415112618068</v>
      </c>
      <c r="V132" s="159">
        <f t="shared" si="137"/>
        <v>50.006697325534674</v>
      </c>
      <c r="W132" s="159">
        <f t="shared" si="138"/>
        <v>52.581062471309934</v>
      </c>
      <c r="X132" s="159">
        <f t="shared" si="139"/>
        <v>54.477576068321284</v>
      </c>
      <c r="Y132" s="159">
        <f t="shared" si="140"/>
        <v>59.924977041729576</v>
      </c>
      <c r="Z132" s="159">
        <f t="shared" si="141"/>
        <v>65.67916116120756</v>
      </c>
      <c r="AA132" s="159">
        <f t="shared" si="114"/>
        <v>67.08614786712316</v>
      </c>
      <c r="AB132" s="159">
        <f t="shared" si="115"/>
        <v>68.85986630354049</v>
      </c>
      <c r="AC132" s="159">
        <f t="shared" si="127"/>
        <v>67.99724920219137</v>
      </c>
      <c r="AD132" s="159"/>
      <c r="AE132" s="159"/>
      <c r="AF132" s="159"/>
      <c r="AG132" s="339"/>
      <c r="AH132" s="339"/>
      <c r="AI132" s="60"/>
      <c r="AJ132" s="34" t="s">
        <v>46</v>
      </c>
      <c r="AK132" s="40">
        <v>90358</v>
      </c>
      <c r="AL132" s="40">
        <v>103225</v>
      </c>
      <c r="AM132" s="40">
        <v>111985</v>
      </c>
      <c r="AN132" s="40">
        <v>119815</v>
      </c>
      <c r="AO132" s="41">
        <v>124822</v>
      </c>
      <c r="AP132" s="48">
        <v>128494</v>
      </c>
      <c r="AQ132" s="221">
        <v>129417</v>
      </c>
      <c r="AR132" s="220">
        <v>129684</v>
      </c>
      <c r="AS132" s="216">
        <v>129248</v>
      </c>
      <c r="AT132" s="219">
        <v>129141</v>
      </c>
      <c r="AU132" s="219">
        <v>129407</v>
      </c>
      <c r="AV132" s="219">
        <v>129566</v>
      </c>
      <c r="AW132" s="219">
        <v>141879</v>
      </c>
      <c r="AX132" s="205"/>
      <c r="AY132" s="375"/>
    </row>
    <row r="133" spans="1:51" s="293" customFormat="1" ht="20.25" customHeight="1">
      <c r="A133" s="287"/>
      <c r="B133" s="288" t="s">
        <v>50</v>
      </c>
      <c r="C133" s="289">
        <v>4</v>
      </c>
      <c r="D133" s="289">
        <v>4</v>
      </c>
      <c r="E133" s="289">
        <v>4</v>
      </c>
      <c r="F133" s="289">
        <v>5</v>
      </c>
      <c r="G133" s="290">
        <v>6</v>
      </c>
      <c r="H133" s="291">
        <v>5</v>
      </c>
      <c r="I133" s="291">
        <v>5</v>
      </c>
      <c r="J133" s="291">
        <v>5</v>
      </c>
      <c r="K133" s="291">
        <v>5</v>
      </c>
      <c r="L133" s="291">
        <v>5</v>
      </c>
      <c r="M133" s="291">
        <v>4</v>
      </c>
      <c r="N133" s="291">
        <v>4</v>
      </c>
      <c r="O133" s="291"/>
      <c r="P133" s="349"/>
      <c r="Q133" s="349"/>
      <c r="R133" s="287"/>
      <c r="S133" s="288" t="s">
        <v>50</v>
      </c>
      <c r="T133" s="292">
        <f t="shared" si="135"/>
        <v>37.21622627465575</v>
      </c>
      <c r="U133" s="292">
        <f t="shared" si="136"/>
        <v>34.49167888246961</v>
      </c>
      <c r="V133" s="292">
        <f t="shared" si="137"/>
        <v>31.416902293433868</v>
      </c>
      <c r="W133" s="292">
        <f t="shared" si="138"/>
        <v>37.5037503750375</v>
      </c>
      <c r="X133" s="292">
        <f t="shared" si="139"/>
        <v>44.22821760283061</v>
      </c>
      <c r="Y133" s="292">
        <f t="shared" si="140"/>
        <v>38.02570537683474</v>
      </c>
      <c r="Z133" s="292">
        <f t="shared" si="141"/>
        <v>38.94384297842511</v>
      </c>
      <c r="AA133" s="292">
        <f t="shared" si="114"/>
        <v>39.320541050644856</v>
      </c>
      <c r="AB133" s="292">
        <f t="shared" si="115"/>
        <v>39.38248267170762</v>
      </c>
      <c r="AC133" s="292">
        <f t="shared" si="127"/>
        <v>38.94384297842511</v>
      </c>
      <c r="AD133" s="292"/>
      <c r="AE133" s="292"/>
      <c r="AF133" s="292"/>
      <c r="AG133" s="342"/>
      <c r="AH133" s="342"/>
      <c r="AI133" s="298"/>
      <c r="AJ133" s="300" t="s">
        <v>50</v>
      </c>
      <c r="AK133" s="301">
        <v>10748</v>
      </c>
      <c r="AL133" s="301">
        <v>11597</v>
      </c>
      <c r="AM133" s="301">
        <v>12732</v>
      </c>
      <c r="AN133" s="301">
        <v>13332</v>
      </c>
      <c r="AO133" s="302">
        <v>13566</v>
      </c>
      <c r="AP133" s="303">
        <v>13149</v>
      </c>
      <c r="AQ133" s="304">
        <v>12839</v>
      </c>
      <c r="AR133" s="307">
        <v>12716</v>
      </c>
      <c r="AS133" s="306">
        <v>12696</v>
      </c>
      <c r="AT133" s="305">
        <v>12561</v>
      </c>
      <c r="AU133" s="305">
        <v>12357</v>
      </c>
      <c r="AV133" s="305">
        <v>12222</v>
      </c>
      <c r="AW133" s="305"/>
      <c r="AX133" s="374"/>
      <c r="AY133" s="376"/>
    </row>
    <row r="134" spans="1:51" ht="20.25" customHeight="1">
      <c r="A134" s="144"/>
      <c r="B134" s="316" t="s">
        <v>45</v>
      </c>
      <c r="C134" s="157">
        <v>45</v>
      </c>
      <c r="D134" s="157">
        <v>50</v>
      </c>
      <c r="E134" s="157">
        <v>51</v>
      </c>
      <c r="F134" s="157">
        <v>51</v>
      </c>
      <c r="G134" s="157">
        <v>57</v>
      </c>
      <c r="H134" s="110">
        <v>60</v>
      </c>
      <c r="I134" s="110">
        <v>67</v>
      </c>
      <c r="J134" s="110">
        <v>67</v>
      </c>
      <c r="K134" s="110">
        <v>69</v>
      </c>
      <c r="L134" s="110">
        <v>71</v>
      </c>
      <c r="M134" s="110">
        <v>71</v>
      </c>
      <c r="N134" s="110">
        <v>81</v>
      </c>
      <c r="O134" s="110">
        <v>85</v>
      </c>
      <c r="P134" s="350"/>
      <c r="Q134" s="350"/>
      <c r="R134" s="144"/>
      <c r="S134" s="316" t="s">
        <v>45</v>
      </c>
      <c r="T134" s="158">
        <f t="shared" si="135"/>
        <v>47.82045014983741</v>
      </c>
      <c r="U134" s="158">
        <f t="shared" si="136"/>
        <v>47.90969979782107</v>
      </c>
      <c r="V134" s="158">
        <f t="shared" si="137"/>
        <v>46.97949483225557</v>
      </c>
      <c r="W134" s="158">
        <f t="shared" si="138"/>
        <v>45.460217852494964</v>
      </c>
      <c r="X134" s="158">
        <f t="shared" si="139"/>
        <v>49.16717702771476</v>
      </c>
      <c r="Y134" s="158">
        <f t="shared" si="140"/>
        <v>50.74081591231987</v>
      </c>
      <c r="Z134" s="158">
        <f t="shared" si="141"/>
        <v>55.73486839916148</v>
      </c>
      <c r="AA134" s="158">
        <f t="shared" si="114"/>
        <v>55.5850534280215</v>
      </c>
      <c r="AB134" s="158">
        <f t="shared" si="115"/>
        <v>57.44781823177281</v>
      </c>
      <c r="AC134" s="158">
        <f t="shared" si="127"/>
        <v>59.062323228962164</v>
      </c>
      <c r="AD134" s="158"/>
      <c r="AE134" s="158"/>
      <c r="AF134" s="158"/>
      <c r="AG134" s="343"/>
      <c r="AH134" s="343"/>
      <c r="AI134" s="60"/>
      <c r="AJ134" s="34" t="s">
        <v>45</v>
      </c>
      <c r="AK134" s="40">
        <v>94102</v>
      </c>
      <c r="AL134" s="40">
        <v>104363</v>
      </c>
      <c r="AM134" s="40">
        <v>108558</v>
      </c>
      <c r="AN134" s="40">
        <v>112186</v>
      </c>
      <c r="AO134" s="41">
        <v>115931</v>
      </c>
      <c r="AP134" s="48">
        <v>118248</v>
      </c>
      <c r="AQ134" s="221">
        <v>120212</v>
      </c>
      <c r="AR134" s="220">
        <v>120536</v>
      </c>
      <c r="AS134" s="216">
        <v>120109</v>
      </c>
      <c r="AT134" s="219">
        <v>119975</v>
      </c>
      <c r="AU134" s="219">
        <v>120192</v>
      </c>
      <c r="AV134" s="219">
        <v>120544</v>
      </c>
      <c r="AW134" s="219">
        <v>143508</v>
      </c>
      <c r="AX134" s="205"/>
      <c r="AY134" s="375"/>
    </row>
    <row r="135" spans="1:51" s="293" customFormat="1" ht="20.25" customHeight="1">
      <c r="A135" s="310"/>
      <c r="B135" s="311" t="s">
        <v>51</v>
      </c>
      <c r="C135" s="312">
        <v>8</v>
      </c>
      <c r="D135" s="312">
        <v>8</v>
      </c>
      <c r="E135" s="312">
        <v>9</v>
      </c>
      <c r="F135" s="312">
        <v>8</v>
      </c>
      <c r="G135" s="313">
        <v>11</v>
      </c>
      <c r="H135" s="314">
        <v>13</v>
      </c>
      <c r="I135" s="314">
        <v>13</v>
      </c>
      <c r="J135" s="314">
        <v>13</v>
      </c>
      <c r="K135" s="314">
        <v>13</v>
      </c>
      <c r="L135" s="314">
        <v>13</v>
      </c>
      <c r="M135" s="314">
        <v>13</v>
      </c>
      <c r="N135" s="314"/>
      <c r="O135" s="314"/>
      <c r="P135" s="348"/>
      <c r="Q135" s="348"/>
      <c r="R135" s="310"/>
      <c r="S135" s="311" t="s">
        <v>51</v>
      </c>
      <c r="T135" s="315">
        <f t="shared" si="135"/>
        <v>45.50108065066545</v>
      </c>
      <c r="U135" s="315">
        <f t="shared" si="136"/>
        <v>40.59265272985589</v>
      </c>
      <c r="V135" s="315">
        <f t="shared" si="137"/>
        <v>41.767217375162424</v>
      </c>
      <c r="W135" s="315">
        <f t="shared" si="138"/>
        <v>36.32730905458178</v>
      </c>
      <c r="X135" s="315">
        <f t="shared" si="139"/>
        <v>47.51209398756047</v>
      </c>
      <c r="Y135" s="315">
        <f t="shared" si="140"/>
        <v>56.024823306326496</v>
      </c>
      <c r="Z135" s="315">
        <f t="shared" si="141"/>
        <v>55.83712739455374</v>
      </c>
      <c r="AA135" s="315">
        <f t="shared" si="114"/>
        <v>55.92359975909834</v>
      </c>
      <c r="AB135" s="315">
        <f t="shared" si="115"/>
        <v>56.54140570633264</v>
      </c>
      <c r="AC135" s="315">
        <f t="shared" si="127"/>
        <v>55.83712739455374</v>
      </c>
      <c r="AD135" s="315"/>
      <c r="AE135" s="315"/>
      <c r="AF135" s="315"/>
      <c r="AG135" s="341"/>
      <c r="AH135" s="341"/>
      <c r="AI135" s="298"/>
      <c r="AJ135" s="300" t="s">
        <v>51</v>
      </c>
      <c r="AK135" s="301">
        <v>17582</v>
      </c>
      <c r="AL135" s="301">
        <v>19708</v>
      </c>
      <c r="AM135" s="301">
        <v>21548</v>
      </c>
      <c r="AN135" s="301">
        <v>22022</v>
      </c>
      <c r="AO135" s="302">
        <v>23152</v>
      </c>
      <c r="AP135" s="308">
        <v>23204</v>
      </c>
      <c r="AQ135" s="304">
        <v>23282</v>
      </c>
      <c r="AR135" s="307">
        <v>23246</v>
      </c>
      <c r="AS135" s="306">
        <v>22992</v>
      </c>
      <c r="AT135" s="305">
        <v>22854</v>
      </c>
      <c r="AU135" s="305">
        <v>22839</v>
      </c>
      <c r="AV135" s="305">
        <v>22695</v>
      </c>
      <c r="AW135" s="305"/>
      <c r="AX135" s="374"/>
      <c r="AY135" s="376"/>
    </row>
    <row r="136" spans="1:51" ht="20.25" customHeight="1">
      <c r="A136" s="127"/>
      <c r="B136" s="181" t="s">
        <v>44</v>
      </c>
      <c r="C136" s="108">
        <f>SUM(C98:C99)</f>
        <v>49</v>
      </c>
      <c r="D136" s="108">
        <f aca="true" t="shared" si="142" ref="D136:J136">SUM(D98:D99)</f>
        <v>54</v>
      </c>
      <c r="E136" s="108">
        <f t="shared" si="142"/>
        <v>51</v>
      </c>
      <c r="F136" s="108">
        <f t="shared" si="142"/>
        <v>54</v>
      </c>
      <c r="G136" s="108">
        <f t="shared" si="142"/>
        <v>58</v>
      </c>
      <c r="H136" s="108">
        <f t="shared" si="142"/>
        <v>60</v>
      </c>
      <c r="I136" s="108">
        <f t="shared" si="142"/>
        <v>60</v>
      </c>
      <c r="J136" s="108">
        <f t="shared" si="142"/>
        <v>60</v>
      </c>
      <c r="K136" s="109">
        <v>64</v>
      </c>
      <c r="L136" s="109">
        <v>63</v>
      </c>
      <c r="M136" s="109">
        <v>61</v>
      </c>
      <c r="N136" s="109">
        <v>65</v>
      </c>
      <c r="O136" s="109">
        <v>67</v>
      </c>
      <c r="P136" s="108"/>
      <c r="Q136" s="108"/>
      <c r="R136" s="127"/>
      <c r="S136" s="181" t="s">
        <v>44</v>
      </c>
      <c r="T136" s="159">
        <f t="shared" si="135"/>
        <v>49.49594941311946</v>
      </c>
      <c r="U136" s="159">
        <f t="shared" si="136"/>
        <v>53.72118703926621</v>
      </c>
      <c r="V136" s="159">
        <f t="shared" si="137"/>
        <v>49.95787865133319</v>
      </c>
      <c r="W136" s="159">
        <f t="shared" si="138"/>
        <v>52.35145275281389</v>
      </c>
      <c r="X136" s="159">
        <f t="shared" si="139"/>
        <v>56.044062228234615</v>
      </c>
      <c r="Y136" s="159">
        <f t="shared" si="140"/>
        <v>58.48808305307793</v>
      </c>
      <c r="Z136" s="159">
        <f t="shared" si="141"/>
        <v>58.68028049174075</v>
      </c>
      <c r="AA136" s="159">
        <f t="shared" si="114"/>
        <v>58.62638382693492</v>
      </c>
      <c r="AB136" s="159">
        <f t="shared" si="115"/>
        <v>66.61254397468723</v>
      </c>
      <c r="AC136" s="159">
        <f t="shared" si="127"/>
        <v>61.61429451632779</v>
      </c>
      <c r="AD136" s="159"/>
      <c r="AE136" s="159"/>
      <c r="AF136" s="159"/>
      <c r="AG136" s="339"/>
      <c r="AH136" s="339"/>
      <c r="AI136" s="60"/>
      <c r="AJ136" s="34" t="s">
        <v>44</v>
      </c>
      <c r="AK136" s="40">
        <f>AK54</f>
        <v>98998</v>
      </c>
      <c r="AL136" s="40">
        <f aca="true" t="shared" si="143" ref="AL136:AR136">AL54</f>
        <v>100519</v>
      </c>
      <c r="AM136" s="40">
        <f t="shared" si="143"/>
        <v>102086</v>
      </c>
      <c r="AN136" s="40">
        <f t="shared" si="143"/>
        <v>103149</v>
      </c>
      <c r="AO136" s="40">
        <f t="shared" si="143"/>
        <v>103490</v>
      </c>
      <c r="AP136" s="40">
        <f t="shared" si="143"/>
        <v>102585</v>
      </c>
      <c r="AQ136" s="40">
        <f t="shared" si="143"/>
        <v>102249</v>
      </c>
      <c r="AR136" s="40">
        <f t="shared" si="143"/>
        <v>102343</v>
      </c>
      <c r="AS136" s="40">
        <v>96078</v>
      </c>
      <c r="AT136" s="219">
        <v>95796</v>
      </c>
      <c r="AU136" s="219">
        <v>95696</v>
      </c>
      <c r="AV136" s="219">
        <v>101352</v>
      </c>
      <c r="AW136" s="219">
        <v>100949</v>
      </c>
      <c r="AX136" s="205"/>
      <c r="AY136" s="375"/>
    </row>
    <row r="137" spans="1:51" s="293" customFormat="1" ht="20.25" customHeight="1">
      <c r="A137" s="287"/>
      <c r="B137" s="288" t="s">
        <v>56</v>
      </c>
      <c r="C137" s="289">
        <v>2</v>
      </c>
      <c r="D137" s="289">
        <v>2</v>
      </c>
      <c r="E137" s="289">
        <v>2</v>
      </c>
      <c r="F137" s="289">
        <v>2</v>
      </c>
      <c r="G137" s="290">
        <v>3</v>
      </c>
      <c r="H137" s="291">
        <v>3</v>
      </c>
      <c r="I137" s="291">
        <v>4</v>
      </c>
      <c r="J137" s="291">
        <v>4</v>
      </c>
      <c r="K137" s="291">
        <v>4</v>
      </c>
      <c r="L137" s="291">
        <v>4</v>
      </c>
      <c r="M137" s="291">
        <v>4</v>
      </c>
      <c r="N137" s="291"/>
      <c r="O137" s="291"/>
      <c r="P137" s="349"/>
      <c r="Q137" s="349"/>
      <c r="R137" s="287"/>
      <c r="S137" s="288" t="s">
        <v>56</v>
      </c>
      <c r="T137" s="292">
        <f t="shared" si="135"/>
        <v>23.943493355680594</v>
      </c>
      <c r="U137" s="292">
        <f t="shared" si="136"/>
        <v>25.135101168782207</v>
      </c>
      <c r="V137" s="292">
        <f t="shared" si="137"/>
        <v>26.26050420168067</v>
      </c>
      <c r="W137" s="292">
        <f t="shared" si="138"/>
        <v>27.4310794129749</v>
      </c>
      <c r="X137" s="292">
        <f t="shared" si="139"/>
        <v>42.98610116062473</v>
      </c>
      <c r="Y137" s="292">
        <f t="shared" si="140"/>
        <v>46.14674665436087</v>
      </c>
      <c r="Z137" s="292">
        <f t="shared" si="141"/>
        <v>63.98976163813789</v>
      </c>
      <c r="AA137" s="292">
        <f aca="true" t="shared" si="144" ref="AA137:AB143">IF(AR137="","",(J137/AR137*100000))</f>
        <v>65.17842594101353</v>
      </c>
      <c r="AB137" s="292">
        <f t="shared" si="144"/>
        <v>66.33499170812604</v>
      </c>
      <c r="AC137" s="292">
        <f t="shared" si="127"/>
        <v>63.98976163813789</v>
      </c>
      <c r="AD137" s="292"/>
      <c r="AE137" s="292"/>
      <c r="AF137" s="292"/>
      <c r="AG137" s="342"/>
      <c r="AH137" s="342"/>
      <c r="AI137" s="298"/>
      <c r="AJ137" s="300" t="s">
        <v>56</v>
      </c>
      <c r="AK137" s="301">
        <v>8353</v>
      </c>
      <c r="AL137" s="301">
        <v>7957</v>
      </c>
      <c r="AM137" s="301">
        <v>7616</v>
      </c>
      <c r="AN137" s="301">
        <v>7291</v>
      </c>
      <c r="AO137" s="302">
        <v>6979</v>
      </c>
      <c r="AP137" s="303">
        <v>6501</v>
      </c>
      <c r="AQ137" s="304">
        <v>6251</v>
      </c>
      <c r="AR137" s="305">
        <v>6137</v>
      </c>
      <c r="AS137" s="306">
        <v>6030</v>
      </c>
      <c r="AT137" s="305">
        <v>5938</v>
      </c>
      <c r="AU137" s="305">
        <v>5814</v>
      </c>
      <c r="AV137" s="305"/>
      <c r="AW137" s="305"/>
      <c r="AX137" s="374"/>
      <c r="AY137" s="376"/>
    </row>
    <row r="138" spans="1:51" ht="20.25" customHeight="1">
      <c r="A138" s="144"/>
      <c r="B138" s="316" t="s">
        <v>40</v>
      </c>
      <c r="C138" s="317">
        <v>108</v>
      </c>
      <c r="D138" s="317">
        <v>115</v>
      </c>
      <c r="E138" s="317">
        <v>110</v>
      </c>
      <c r="F138" s="317">
        <v>123</v>
      </c>
      <c r="G138" s="157">
        <v>129</v>
      </c>
      <c r="H138" s="110">
        <v>141</v>
      </c>
      <c r="I138" s="110">
        <v>153</v>
      </c>
      <c r="J138" s="110">
        <v>156</v>
      </c>
      <c r="K138" s="110">
        <v>153</v>
      </c>
      <c r="L138" s="110">
        <v>152</v>
      </c>
      <c r="M138" s="110">
        <v>153</v>
      </c>
      <c r="N138" s="110">
        <v>159</v>
      </c>
      <c r="O138" s="110">
        <v>162</v>
      </c>
      <c r="P138" s="350"/>
      <c r="Q138" s="350"/>
      <c r="R138" s="144"/>
      <c r="S138" s="316" t="s">
        <v>40</v>
      </c>
      <c r="T138" s="158">
        <f t="shared" si="135"/>
        <v>54.21822836918597</v>
      </c>
      <c r="U138" s="158">
        <f t="shared" si="136"/>
        <v>55.8928024651156</v>
      </c>
      <c r="V138" s="158">
        <f t="shared" si="137"/>
        <v>51.294486309035285</v>
      </c>
      <c r="W138" s="158">
        <f t="shared" si="138"/>
        <v>55.28338352285496</v>
      </c>
      <c r="X138" s="158">
        <f t="shared" si="139"/>
        <v>56.28591499517861</v>
      </c>
      <c r="Y138" s="158">
        <f t="shared" si="140"/>
        <v>60.20829508042718</v>
      </c>
      <c r="Z138" s="158">
        <f t="shared" si="141"/>
        <v>64.55042527339005</v>
      </c>
      <c r="AA138" s="158">
        <f t="shared" si="144"/>
        <v>65.64026609554024</v>
      </c>
      <c r="AB138" s="158">
        <f t="shared" si="144"/>
        <v>64.70055904666052</v>
      </c>
      <c r="AC138" s="158">
        <f t="shared" si="127"/>
        <v>64.12852706898879</v>
      </c>
      <c r="AD138" s="158"/>
      <c r="AE138" s="158"/>
      <c r="AF138" s="158"/>
      <c r="AG138" s="337"/>
      <c r="AH138" s="337"/>
      <c r="AI138" s="51"/>
      <c r="AJ138" s="34" t="s">
        <v>40</v>
      </c>
      <c r="AK138" s="40">
        <v>199195</v>
      </c>
      <c r="AL138" s="40">
        <v>205751</v>
      </c>
      <c r="AM138" s="40">
        <v>214448</v>
      </c>
      <c r="AN138" s="40">
        <v>222490</v>
      </c>
      <c r="AO138" s="41">
        <v>229187</v>
      </c>
      <c r="AP138" s="48">
        <v>234187</v>
      </c>
      <c r="AQ138" s="221">
        <v>237024</v>
      </c>
      <c r="AR138" s="219">
        <v>237659</v>
      </c>
      <c r="AS138" s="216">
        <v>236474</v>
      </c>
      <c r="AT138" s="219">
        <v>236437</v>
      </c>
      <c r="AU138" s="219">
        <v>236836</v>
      </c>
      <c r="AV138" s="219">
        <v>237449</v>
      </c>
      <c r="AW138" s="219">
        <v>254076</v>
      </c>
      <c r="AX138" s="205"/>
      <c r="AY138" s="375"/>
    </row>
    <row r="139" spans="1:51" s="293" customFormat="1" ht="20.25" customHeight="1">
      <c r="A139" s="310"/>
      <c r="B139" s="311" t="s">
        <v>47</v>
      </c>
      <c r="C139" s="312">
        <v>5</v>
      </c>
      <c r="D139" s="312">
        <v>6</v>
      </c>
      <c r="E139" s="312">
        <v>5</v>
      </c>
      <c r="F139" s="312">
        <v>5</v>
      </c>
      <c r="G139" s="313">
        <v>5</v>
      </c>
      <c r="H139" s="314">
        <v>6</v>
      </c>
      <c r="I139" s="314">
        <v>6</v>
      </c>
      <c r="J139" s="314">
        <v>6</v>
      </c>
      <c r="K139" s="314">
        <v>7</v>
      </c>
      <c r="L139" s="314">
        <v>7</v>
      </c>
      <c r="M139" s="314">
        <v>7</v>
      </c>
      <c r="N139" s="314"/>
      <c r="O139" s="314"/>
      <c r="P139" s="348"/>
      <c r="Q139" s="348"/>
      <c r="R139" s="310"/>
      <c r="S139" s="311" t="s">
        <v>47</v>
      </c>
      <c r="T139" s="315">
        <f t="shared" si="135"/>
        <v>30.746525642602386</v>
      </c>
      <c r="U139" s="315">
        <f t="shared" si="136"/>
        <v>35.8487184083169</v>
      </c>
      <c r="V139" s="315">
        <f t="shared" si="137"/>
        <v>29.890004782400766</v>
      </c>
      <c r="W139" s="315">
        <f t="shared" si="138"/>
        <v>28.891713856465966</v>
      </c>
      <c r="X139" s="315">
        <f t="shared" si="139"/>
        <v>28.09304416226542</v>
      </c>
      <c r="Y139" s="315">
        <f t="shared" si="140"/>
        <v>34.538337554685704</v>
      </c>
      <c r="Z139" s="315">
        <f t="shared" si="141"/>
        <v>35.24850193866761</v>
      </c>
      <c r="AA139" s="315">
        <f t="shared" si="144"/>
        <v>35.364847341742305</v>
      </c>
      <c r="AB139" s="315">
        <f t="shared" si="144"/>
        <v>41.60970100457707</v>
      </c>
      <c r="AC139" s="315">
        <f t="shared" si="127"/>
        <v>41.12325226177887</v>
      </c>
      <c r="AD139" s="315"/>
      <c r="AE139" s="315"/>
      <c r="AF139" s="315"/>
      <c r="AG139" s="341"/>
      <c r="AH139" s="341"/>
      <c r="AI139" s="61"/>
      <c r="AJ139" s="62" t="s">
        <v>47</v>
      </c>
      <c r="AK139" s="71">
        <v>16262</v>
      </c>
      <c r="AL139" s="71">
        <v>16737</v>
      </c>
      <c r="AM139" s="71">
        <v>16728</v>
      </c>
      <c r="AN139" s="71">
        <v>17306</v>
      </c>
      <c r="AO139" s="72">
        <v>17798</v>
      </c>
      <c r="AP139" s="81">
        <v>17372</v>
      </c>
      <c r="AQ139" s="225">
        <v>17022</v>
      </c>
      <c r="AR139" s="230">
        <v>16966</v>
      </c>
      <c r="AS139" s="294">
        <v>16823</v>
      </c>
      <c r="AT139" s="230">
        <v>16686</v>
      </c>
      <c r="AU139" s="309">
        <v>16511</v>
      </c>
      <c r="AV139" s="23">
        <v>16395</v>
      </c>
      <c r="AW139" s="23"/>
      <c r="AX139" s="23"/>
      <c r="AY139" s="23"/>
    </row>
    <row r="140" spans="1:51" ht="20.25" customHeight="1">
      <c r="A140" s="127"/>
      <c r="B140" s="181" t="s">
        <v>39</v>
      </c>
      <c r="C140" s="108">
        <v>61</v>
      </c>
      <c r="D140" s="108">
        <v>54</v>
      </c>
      <c r="E140" s="108">
        <v>60</v>
      </c>
      <c r="F140" s="108">
        <v>64</v>
      </c>
      <c r="G140" s="109">
        <v>67</v>
      </c>
      <c r="H140" s="115">
        <v>70</v>
      </c>
      <c r="I140" s="115">
        <v>74</v>
      </c>
      <c r="J140" s="115">
        <v>74</v>
      </c>
      <c r="K140" s="115">
        <v>72</v>
      </c>
      <c r="L140" s="115">
        <v>71</v>
      </c>
      <c r="M140" s="115">
        <v>75</v>
      </c>
      <c r="N140" s="115">
        <v>74</v>
      </c>
      <c r="O140" s="115">
        <v>79</v>
      </c>
      <c r="P140" s="115">
        <v>88</v>
      </c>
      <c r="Q140" s="114">
        <v>90</v>
      </c>
      <c r="R140" s="127"/>
      <c r="S140" s="181" t="s">
        <v>39</v>
      </c>
      <c r="T140" s="159">
        <f t="shared" si="135"/>
        <v>60.65004921602355</v>
      </c>
      <c r="U140" s="159">
        <f t="shared" si="136"/>
        <v>49.90388880674257</v>
      </c>
      <c r="V140" s="159">
        <f t="shared" si="137"/>
        <v>53.26609967862787</v>
      </c>
      <c r="W140" s="159">
        <f t="shared" si="138"/>
        <v>54.657875858299455</v>
      </c>
      <c r="X140" s="159">
        <f t="shared" si="139"/>
        <v>56.05006023290055</v>
      </c>
      <c r="Y140" s="159">
        <f t="shared" si="140"/>
        <v>58.22561594383723</v>
      </c>
      <c r="Z140" s="159">
        <f t="shared" si="141"/>
        <v>60.552500654621625</v>
      </c>
      <c r="AA140" s="159">
        <f t="shared" si="144"/>
        <v>60.52328101613681</v>
      </c>
      <c r="AB140" s="159">
        <f t="shared" si="144"/>
        <v>59.123494198507125</v>
      </c>
      <c r="AC140" s="159">
        <f aca="true" t="shared" si="145" ref="AC140:AH143">IF(AT140="","",(L140/AT140*100000))</f>
        <v>58.32053293467279</v>
      </c>
      <c r="AD140" s="159">
        <f t="shared" si="145"/>
        <v>61.54553138411797</v>
      </c>
      <c r="AE140" s="159">
        <f t="shared" si="145"/>
        <v>60.537144446535066</v>
      </c>
      <c r="AF140" s="159">
        <f t="shared" si="145"/>
        <v>64.54090177528329</v>
      </c>
      <c r="AG140" s="159">
        <f t="shared" si="145"/>
        <v>66.66616161998773</v>
      </c>
      <c r="AH140" s="159">
        <f t="shared" si="145"/>
        <v>68.13226744186046</v>
      </c>
      <c r="AI140" s="379"/>
      <c r="AJ140" s="74" t="s">
        <v>39</v>
      </c>
      <c r="AK140" s="75">
        <v>100577</v>
      </c>
      <c r="AL140" s="75">
        <v>108208</v>
      </c>
      <c r="AM140" s="75">
        <v>112642</v>
      </c>
      <c r="AN140" s="75">
        <v>117092</v>
      </c>
      <c r="AO140" s="76">
        <v>119536</v>
      </c>
      <c r="AP140" s="31">
        <v>120222</v>
      </c>
      <c r="AQ140" s="224">
        <v>122208</v>
      </c>
      <c r="AR140" s="229">
        <v>122267</v>
      </c>
      <c r="AS140" s="380">
        <v>121779</v>
      </c>
      <c r="AT140" s="229">
        <v>121741</v>
      </c>
      <c r="AU140" s="229">
        <v>121861</v>
      </c>
      <c r="AV140" s="229">
        <v>122239</v>
      </c>
      <c r="AW140" s="229">
        <v>122403</v>
      </c>
      <c r="AX140" s="381">
        <v>132001</v>
      </c>
      <c r="AY140" s="381">
        <v>132096</v>
      </c>
    </row>
    <row r="141" spans="1:51" ht="20.25" customHeight="1">
      <c r="A141" s="134"/>
      <c r="B141" s="184" t="s">
        <v>41</v>
      </c>
      <c r="C141" s="142">
        <v>4</v>
      </c>
      <c r="D141" s="142">
        <v>3</v>
      </c>
      <c r="E141" s="142">
        <v>3</v>
      </c>
      <c r="F141" s="142">
        <v>3</v>
      </c>
      <c r="G141" s="148">
        <v>3</v>
      </c>
      <c r="H141" s="143">
        <v>4</v>
      </c>
      <c r="I141" s="143">
        <v>5</v>
      </c>
      <c r="J141" s="143">
        <v>5</v>
      </c>
      <c r="K141" s="143">
        <v>5</v>
      </c>
      <c r="L141" s="143">
        <v>5</v>
      </c>
      <c r="M141" s="143">
        <v>4</v>
      </c>
      <c r="N141" s="143">
        <v>4</v>
      </c>
      <c r="O141" s="143">
        <v>4</v>
      </c>
      <c r="P141" s="143"/>
      <c r="Q141" s="200"/>
      <c r="R141" s="134"/>
      <c r="S141" s="184" t="s">
        <v>41</v>
      </c>
      <c r="T141" s="161">
        <f t="shared" si="135"/>
        <v>39.98800359892032</v>
      </c>
      <c r="U141" s="161">
        <f t="shared" si="136"/>
        <v>29.982010793523884</v>
      </c>
      <c r="V141" s="161">
        <f t="shared" si="137"/>
        <v>29.967036260113876</v>
      </c>
      <c r="W141" s="161">
        <f t="shared" si="138"/>
        <v>29.895366218236177</v>
      </c>
      <c r="X141" s="161">
        <f t="shared" si="139"/>
        <v>28.672464876230524</v>
      </c>
      <c r="Y141" s="161">
        <f t="shared" si="140"/>
        <v>39.40886699507389</v>
      </c>
      <c r="Z141" s="161">
        <f t="shared" si="141"/>
        <v>50.29169181251257</v>
      </c>
      <c r="AA141" s="161">
        <f t="shared" si="144"/>
        <v>50.45408678102926</v>
      </c>
      <c r="AB141" s="161">
        <f t="shared" si="144"/>
        <v>51.56233886769104</v>
      </c>
      <c r="AC141" s="161">
        <f t="shared" si="145"/>
        <v>52.05080158234437</v>
      </c>
      <c r="AD141" s="161">
        <f t="shared" si="145"/>
        <v>42.04772416692946</v>
      </c>
      <c r="AE141" s="161">
        <f t="shared" si="145"/>
        <v>42.68943436499467</v>
      </c>
      <c r="AF141" s="161">
        <f t="shared" si="145"/>
        <v>43.13598619648442</v>
      </c>
      <c r="AG141" s="161">
        <f t="shared" si="145"/>
      </c>
      <c r="AH141" s="161">
        <f t="shared" si="145"/>
      </c>
      <c r="AI141" s="387"/>
      <c r="AJ141" s="388" t="s">
        <v>41</v>
      </c>
      <c r="AK141" s="389">
        <v>10003</v>
      </c>
      <c r="AL141" s="389">
        <v>10006</v>
      </c>
      <c r="AM141" s="389">
        <v>10011</v>
      </c>
      <c r="AN141" s="389">
        <v>10035</v>
      </c>
      <c r="AO141" s="390">
        <v>10463</v>
      </c>
      <c r="AP141" s="391">
        <v>10150</v>
      </c>
      <c r="AQ141" s="225">
        <v>9942</v>
      </c>
      <c r="AR141" s="230">
        <v>9910</v>
      </c>
      <c r="AS141" s="294">
        <v>9697</v>
      </c>
      <c r="AT141" s="230">
        <v>9606</v>
      </c>
      <c r="AU141" s="230">
        <v>9513</v>
      </c>
      <c r="AV141" s="230">
        <v>9370</v>
      </c>
      <c r="AW141" s="230">
        <v>9273</v>
      </c>
      <c r="AX141" s="392"/>
      <c r="AY141" s="392"/>
    </row>
    <row r="142" spans="1:51" ht="20.25" customHeight="1">
      <c r="A142" s="144"/>
      <c r="B142" s="316" t="s">
        <v>80</v>
      </c>
      <c r="C142" s="317">
        <v>20</v>
      </c>
      <c r="D142" s="317">
        <v>20</v>
      </c>
      <c r="E142" s="317">
        <v>21</v>
      </c>
      <c r="F142" s="317">
        <v>21</v>
      </c>
      <c r="G142" s="157">
        <v>21</v>
      </c>
      <c r="H142" s="110">
        <v>22</v>
      </c>
      <c r="I142" s="110">
        <v>25</v>
      </c>
      <c r="J142" s="110">
        <v>25</v>
      </c>
      <c r="K142" s="110">
        <v>26</v>
      </c>
      <c r="L142" s="110">
        <v>26</v>
      </c>
      <c r="M142" s="110">
        <v>27</v>
      </c>
      <c r="N142" s="110">
        <v>28</v>
      </c>
      <c r="O142" s="110">
        <v>29</v>
      </c>
      <c r="P142" s="110">
        <v>43</v>
      </c>
      <c r="Q142" s="350">
        <v>43</v>
      </c>
      <c r="R142" s="144"/>
      <c r="S142" s="316" t="s">
        <v>80</v>
      </c>
      <c r="T142" s="158">
        <f t="shared" si="135"/>
        <v>58.96226415094339</v>
      </c>
      <c r="U142" s="158">
        <f t="shared" si="136"/>
        <v>53.144846278532135</v>
      </c>
      <c r="V142" s="158">
        <f t="shared" si="137"/>
        <v>50.76019433902975</v>
      </c>
      <c r="W142" s="158">
        <f t="shared" si="138"/>
        <v>48.774822900940656</v>
      </c>
      <c r="X142" s="158">
        <f t="shared" si="139"/>
        <v>47.98683789589141</v>
      </c>
      <c r="Y142" s="158">
        <f t="shared" si="140"/>
        <v>50.33058040310219</v>
      </c>
      <c r="Z142" s="158">
        <f t="shared" si="141"/>
        <v>57.369713380911946</v>
      </c>
      <c r="AA142" s="158">
        <f t="shared" si="144"/>
        <v>56.797528171573965</v>
      </c>
      <c r="AB142" s="158">
        <f t="shared" si="144"/>
        <v>59.01445854234287</v>
      </c>
      <c r="AC142" s="158">
        <f t="shared" si="145"/>
        <v>58.87014604324691</v>
      </c>
      <c r="AD142" s="158">
        <f t="shared" si="145"/>
        <v>60.625112268726426</v>
      </c>
      <c r="AE142" s="158">
        <f t="shared" si="145"/>
        <v>62.52232940335835</v>
      </c>
      <c r="AF142" s="158">
        <f t="shared" si="145"/>
        <v>66.11042721013997</v>
      </c>
      <c r="AG142" s="158">
        <f t="shared" si="145"/>
        <v>71.5390886252849</v>
      </c>
      <c r="AH142" s="158">
        <f t="shared" si="145"/>
        <v>72.01473789984927</v>
      </c>
      <c r="AI142" s="379"/>
      <c r="AJ142" s="74" t="s">
        <v>80</v>
      </c>
      <c r="AK142" s="75">
        <v>33920</v>
      </c>
      <c r="AL142" s="75">
        <v>37633</v>
      </c>
      <c r="AM142" s="75">
        <v>41371</v>
      </c>
      <c r="AN142" s="75">
        <v>43055</v>
      </c>
      <c r="AO142" s="76">
        <v>43762</v>
      </c>
      <c r="AP142" s="65">
        <v>43711</v>
      </c>
      <c r="AQ142" s="224">
        <v>43577</v>
      </c>
      <c r="AR142" s="211">
        <v>44016</v>
      </c>
      <c r="AS142" s="380">
        <v>44057</v>
      </c>
      <c r="AT142" s="394">
        <v>44165</v>
      </c>
      <c r="AU142" s="394">
        <v>44536</v>
      </c>
      <c r="AV142" s="394">
        <v>44784</v>
      </c>
      <c r="AW142" s="394">
        <v>43866</v>
      </c>
      <c r="AX142" s="381">
        <v>60107</v>
      </c>
      <c r="AY142" s="381">
        <v>59710</v>
      </c>
    </row>
    <row r="143" spans="1:51" ht="20.25" customHeight="1">
      <c r="A143" s="134"/>
      <c r="B143" s="184" t="s">
        <v>82</v>
      </c>
      <c r="C143" s="142">
        <v>9</v>
      </c>
      <c r="D143" s="142">
        <v>9</v>
      </c>
      <c r="E143" s="142">
        <v>11</v>
      </c>
      <c r="F143" s="142">
        <v>11</v>
      </c>
      <c r="G143" s="148">
        <v>13</v>
      </c>
      <c r="H143" s="143">
        <v>14</v>
      </c>
      <c r="I143" s="143">
        <v>14</v>
      </c>
      <c r="J143" s="143">
        <v>14</v>
      </c>
      <c r="K143" s="143">
        <v>14</v>
      </c>
      <c r="L143" s="143">
        <v>15</v>
      </c>
      <c r="M143" s="143">
        <v>15</v>
      </c>
      <c r="N143" s="143">
        <v>15</v>
      </c>
      <c r="O143" s="143">
        <v>15</v>
      </c>
      <c r="P143" s="143"/>
      <c r="Q143" s="200"/>
      <c r="R143" s="134"/>
      <c r="S143" s="184" t="s">
        <v>82</v>
      </c>
      <c r="T143" s="161">
        <f t="shared" si="135"/>
        <v>55.973630200883136</v>
      </c>
      <c r="U143" s="161">
        <f t="shared" si="136"/>
        <v>54.154882965280706</v>
      </c>
      <c r="V143" s="161">
        <f t="shared" si="137"/>
        <v>65.31678641410844</v>
      </c>
      <c r="W143" s="161">
        <f t="shared" si="138"/>
        <v>65.20064015173968</v>
      </c>
      <c r="X143" s="161">
        <f t="shared" si="139"/>
        <v>76.68711656441718</v>
      </c>
      <c r="Y143" s="161">
        <f t="shared" si="140"/>
        <v>81.7948118719327</v>
      </c>
      <c r="Z143" s="161">
        <f t="shared" si="141"/>
        <v>81.34805345729227</v>
      </c>
      <c r="AA143" s="161">
        <f t="shared" si="144"/>
        <v>81.89050070191858</v>
      </c>
      <c r="AB143" s="161">
        <f t="shared" si="144"/>
        <v>82.65926669421975</v>
      </c>
      <c r="AC143" s="161">
        <f t="shared" si="145"/>
        <v>89.46144211844695</v>
      </c>
      <c r="AD143" s="161">
        <f t="shared" si="145"/>
        <v>88.44861135680169</v>
      </c>
      <c r="AE143" s="161">
        <f t="shared" si="145"/>
        <v>87.7963125548727</v>
      </c>
      <c r="AF143" s="161">
        <f t="shared" si="145"/>
        <v>88.32361773538244</v>
      </c>
      <c r="AG143" s="161">
        <f t="shared" si="145"/>
      </c>
      <c r="AH143" s="161">
        <f t="shared" si="145"/>
      </c>
      <c r="AI143" s="396"/>
      <c r="AJ143" s="62" t="s">
        <v>82</v>
      </c>
      <c r="AK143" s="71">
        <v>16079</v>
      </c>
      <c r="AL143" s="71">
        <v>16619</v>
      </c>
      <c r="AM143" s="71">
        <v>16841</v>
      </c>
      <c r="AN143" s="71">
        <v>16871</v>
      </c>
      <c r="AO143" s="72">
        <v>16952</v>
      </c>
      <c r="AP143" s="66">
        <v>17116</v>
      </c>
      <c r="AQ143" s="225">
        <v>17210</v>
      </c>
      <c r="AR143" s="397">
        <v>17096</v>
      </c>
      <c r="AS143" s="294">
        <v>16937</v>
      </c>
      <c r="AT143" s="228">
        <v>16767</v>
      </c>
      <c r="AU143" s="228">
        <v>16959</v>
      </c>
      <c r="AV143" s="228">
        <v>17085</v>
      </c>
      <c r="AW143" s="228">
        <v>16983</v>
      </c>
      <c r="AX143" s="398"/>
      <c r="AY143" s="398"/>
    </row>
  </sheetData>
  <sheetProtection/>
  <mergeCells count="61">
    <mergeCell ref="AI61:AJ61"/>
    <mergeCell ref="AI70:AJ70"/>
    <mergeCell ref="R70:S70"/>
    <mergeCell ref="AI25:AJ25"/>
    <mergeCell ref="AI29:AJ29"/>
    <mergeCell ref="AI39:AJ39"/>
    <mergeCell ref="AI43:AJ43"/>
    <mergeCell ref="R47:S47"/>
    <mergeCell ref="R53:S53"/>
    <mergeCell ref="R61:S61"/>
    <mergeCell ref="AI47:AJ47"/>
    <mergeCell ref="AI53:AJ53"/>
    <mergeCell ref="AI13:AJ13"/>
    <mergeCell ref="AI14:AJ14"/>
    <mergeCell ref="AI15:AJ15"/>
    <mergeCell ref="AI17:AJ17"/>
    <mergeCell ref="R25:S25"/>
    <mergeCell ref="AI3:AJ5"/>
    <mergeCell ref="AI6:AJ6"/>
    <mergeCell ref="AI7:AJ7"/>
    <mergeCell ref="AI8:AJ8"/>
    <mergeCell ref="AI9:AJ9"/>
    <mergeCell ref="AI10:AJ10"/>
    <mergeCell ref="AI11:AJ11"/>
    <mergeCell ref="AI12:AJ12"/>
    <mergeCell ref="R13:S13"/>
    <mergeCell ref="R14:S14"/>
    <mergeCell ref="R15:S15"/>
    <mergeCell ref="R17:S17"/>
    <mergeCell ref="R11:S11"/>
    <mergeCell ref="R12:S12"/>
    <mergeCell ref="R3:S5"/>
    <mergeCell ref="R6:S6"/>
    <mergeCell ref="R7:S7"/>
    <mergeCell ref="R8:S8"/>
    <mergeCell ref="R9:S9"/>
    <mergeCell ref="R10:S10"/>
    <mergeCell ref="A47:B47"/>
    <mergeCell ref="A53:B53"/>
    <mergeCell ref="A14:B14"/>
    <mergeCell ref="A15:B15"/>
    <mergeCell ref="A17:B17"/>
    <mergeCell ref="A25:B25"/>
    <mergeCell ref="A10:B10"/>
    <mergeCell ref="A11:B11"/>
    <mergeCell ref="A70:B70"/>
    <mergeCell ref="A43:B43"/>
    <mergeCell ref="A61:B61"/>
    <mergeCell ref="R29:S29"/>
    <mergeCell ref="R39:S39"/>
    <mergeCell ref="R43:S43"/>
    <mergeCell ref="A12:B12"/>
    <mergeCell ref="A13:B13"/>
    <mergeCell ref="A83:B83"/>
    <mergeCell ref="A3:B5"/>
    <mergeCell ref="A6:B6"/>
    <mergeCell ref="A7:B7"/>
    <mergeCell ref="A8:B8"/>
    <mergeCell ref="A9:B9"/>
    <mergeCell ref="A29:B29"/>
    <mergeCell ref="A39:B39"/>
  </mergeCells>
  <printOptions horizontalCentered="1"/>
  <pageMargins left="0.7874015748031497" right="0.35" top="0.7874015748031497" bottom="0.7874015748031497" header="0.5118110236220472" footer="0.5118110236220472"/>
  <pageSetup horizontalDpi="600" verticalDpi="600" orientation="portrait" paperSize="9" scale="44" r:id="rId3"/>
  <colBreaks count="2" manualBreakCount="2">
    <brk id="17" max="82" man="1"/>
    <brk id="34" max="121" man="1"/>
  </colBreaks>
  <legacyDrawing r:id="rId2"/>
</worksheet>
</file>

<file path=xl/worksheets/sheet4.xml><?xml version="1.0" encoding="utf-8"?>
<worksheet xmlns="http://schemas.openxmlformats.org/spreadsheetml/2006/main" xmlns:r="http://schemas.openxmlformats.org/officeDocument/2006/relationships">
  <dimension ref="A1:AY146"/>
  <sheetViews>
    <sheetView view="pageBreakPreview" zoomScale="50" zoomScaleNormal="75" zoomScaleSheetLayoutView="50" zoomScalePageLayoutView="0" workbookViewId="0" topLeftCell="A1">
      <pane xSplit="2" ySplit="6" topLeftCell="C7" activePane="bottomRight" state="frozen"/>
      <selection pane="topLeft" activeCell="H25" sqref="H25"/>
      <selection pane="topRight" activeCell="H25" sqref="H25"/>
      <selection pane="bottomLeft" activeCell="H25" sqref="H25"/>
      <selection pane="bottomRight" activeCell="A6" sqref="A6:B6"/>
    </sheetView>
  </sheetViews>
  <sheetFormatPr defaultColWidth="9.00390625" defaultRowHeight="20.25" customHeight="1"/>
  <cols>
    <col min="1" max="1" width="3.625" style="154" customWidth="1"/>
    <col min="2" max="2" width="15.625" style="190" customWidth="1"/>
    <col min="3" max="7" width="12.375" style="89" customWidth="1"/>
    <col min="8" max="8" width="12.375" style="149" customWidth="1"/>
    <col min="9" max="17" width="12.375" style="89" customWidth="1"/>
    <col min="18" max="18" width="3.625" style="154" customWidth="1"/>
    <col min="19" max="19" width="15.625" style="190" customWidth="1"/>
    <col min="20" max="34" width="12.375" style="89" customWidth="1"/>
    <col min="35" max="35" width="3.625" style="83" customWidth="1"/>
    <col min="36" max="36" width="23.875" style="83" customWidth="1"/>
    <col min="37" max="37" width="12.875" style="56" customWidth="1"/>
    <col min="38" max="43" width="15.875" style="56" customWidth="1"/>
    <col min="44" max="44" width="15.875" style="10" customWidth="1"/>
    <col min="45" max="45" width="15.875" style="56" customWidth="1"/>
    <col min="46" max="49" width="14.00390625" style="56" customWidth="1"/>
    <col min="50" max="50" width="13.625" style="87" customWidth="1"/>
    <col min="51" max="51" width="15.375" style="56" customWidth="1"/>
    <col min="52" max="16384" width="9.00390625" style="89" customWidth="1"/>
  </cols>
  <sheetData>
    <row r="1" spans="1:51" ht="24.75" customHeight="1">
      <c r="A1" s="88"/>
      <c r="B1" s="179"/>
      <c r="D1" s="90"/>
      <c r="E1" s="90"/>
      <c r="F1" s="90"/>
      <c r="G1" s="90"/>
      <c r="I1" s="4"/>
      <c r="J1" s="4"/>
      <c r="K1" s="4"/>
      <c r="L1" s="4"/>
      <c r="M1" s="4"/>
      <c r="N1" s="4"/>
      <c r="O1" s="4"/>
      <c r="P1" s="4"/>
      <c r="Q1" s="4"/>
      <c r="R1" s="91"/>
      <c r="S1" s="179"/>
      <c r="T1" s="90"/>
      <c r="U1" s="90"/>
      <c r="V1" s="90"/>
      <c r="W1" s="90"/>
      <c r="X1" s="90"/>
      <c r="Y1" s="149"/>
      <c r="Z1" s="4"/>
      <c r="AA1" s="4"/>
      <c r="AB1" s="4"/>
      <c r="AC1" s="4"/>
      <c r="AD1" s="4"/>
      <c r="AE1" s="4"/>
      <c r="AF1" s="4"/>
      <c r="AG1" s="4"/>
      <c r="AH1" s="4"/>
      <c r="AI1" s="2"/>
      <c r="AJ1" s="2"/>
      <c r="AK1" s="209">
        <f aca="true" t="shared" si="0" ref="AK1:AY1">AK17+AK25+AK29+AK39+AK43+AK47+AK53+AK61+AK70</f>
        <v>3308799</v>
      </c>
      <c r="AL1" s="209">
        <f t="shared" si="0"/>
        <v>3431170</v>
      </c>
      <c r="AM1" s="209">
        <f t="shared" si="0"/>
        <v>3559469</v>
      </c>
      <c r="AN1" s="209">
        <f t="shared" si="0"/>
        <v>3656152</v>
      </c>
      <c r="AO1" s="209">
        <f t="shared" si="0"/>
        <v>3723649</v>
      </c>
      <c r="AP1" s="209">
        <f t="shared" si="0"/>
        <v>3753939</v>
      </c>
      <c r="AQ1" s="209">
        <f t="shared" si="0"/>
        <v>3780583</v>
      </c>
      <c r="AR1" s="209">
        <f t="shared" si="0"/>
        <v>3799809</v>
      </c>
      <c r="AS1" s="209">
        <f t="shared" si="0"/>
        <v>3792377</v>
      </c>
      <c r="AT1" s="209">
        <f t="shared" si="0"/>
        <v>3793153</v>
      </c>
      <c r="AU1" s="209">
        <f t="shared" si="0"/>
        <v>3796808</v>
      </c>
      <c r="AV1" s="209">
        <f t="shared" si="0"/>
        <v>3798258</v>
      </c>
      <c r="AW1" s="209">
        <f t="shared" si="0"/>
        <v>3787982</v>
      </c>
      <c r="AX1" s="209">
        <f t="shared" si="0"/>
        <v>3765007</v>
      </c>
      <c r="AY1" s="209">
        <f t="shared" si="0"/>
        <v>3753155</v>
      </c>
    </row>
    <row r="2" spans="1:51" ht="27.75" customHeight="1">
      <c r="A2" s="5" t="s">
        <v>123</v>
      </c>
      <c r="B2" s="180"/>
      <c r="D2" s="165"/>
      <c r="E2" s="165"/>
      <c r="F2" s="165"/>
      <c r="G2" s="165"/>
      <c r="H2" s="166"/>
      <c r="I2" s="7"/>
      <c r="J2" s="7"/>
      <c r="K2" s="7"/>
      <c r="L2" s="7"/>
      <c r="M2" s="7"/>
      <c r="N2" s="7"/>
      <c r="O2" s="7"/>
      <c r="P2" s="7"/>
      <c r="Q2" s="7"/>
      <c r="R2" s="5" t="s">
        <v>124</v>
      </c>
      <c r="S2" s="180"/>
      <c r="U2" s="165"/>
      <c r="V2" s="165"/>
      <c r="W2" s="165"/>
      <c r="X2" s="165"/>
      <c r="Y2" s="166"/>
      <c r="Z2" s="7"/>
      <c r="AA2" s="7"/>
      <c r="AB2" s="7"/>
      <c r="AC2" s="7"/>
      <c r="AD2" s="7"/>
      <c r="AE2" s="7"/>
      <c r="AF2" s="7"/>
      <c r="AG2" s="7"/>
      <c r="AH2" s="7"/>
      <c r="AI2" s="8" t="s">
        <v>0</v>
      </c>
      <c r="AJ2" s="6"/>
      <c r="AK2" s="209"/>
      <c r="AL2" s="331"/>
      <c r="AM2" s="331"/>
      <c r="AN2" s="209"/>
      <c r="AO2" s="209"/>
      <c r="AP2" s="209"/>
      <c r="AQ2" s="209"/>
      <c r="AR2" s="209"/>
      <c r="AS2" s="209"/>
      <c r="AT2" s="209"/>
      <c r="AU2" s="209"/>
      <c r="AV2" s="209"/>
      <c r="AW2" s="209"/>
      <c r="AX2" s="3"/>
      <c r="AY2" s="2"/>
    </row>
    <row r="3" spans="1:51" s="99" customFormat="1" ht="20.25" customHeight="1">
      <c r="A3" s="424" t="s">
        <v>1</v>
      </c>
      <c r="B3" s="425"/>
      <c r="C3" s="95" t="s">
        <v>2</v>
      </c>
      <c r="D3" s="96"/>
      <c r="E3" s="96"/>
      <c r="F3" s="96" t="s">
        <v>90</v>
      </c>
      <c r="G3" s="97"/>
      <c r="H3" s="97"/>
      <c r="I3" s="97"/>
      <c r="J3" s="97"/>
      <c r="K3" s="97"/>
      <c r="L3" s="97"/>
      <c r="M3" s="97"/>
      <c r="N3" s="97"/>
      <c r="O3" s="97"/>
      <c r="P3" s="97"/>
      <c r="Q3" s="97"/>
      <c r="R3" s="424" t="s">
        <v>1</v>
      </c>
      <c r="S3" s="425"/>
      <c r="T3" s="175" t="s">
        <v>2</v>
      </c>
      <c r="U3" s="96"/>
      <c r="V3" s="96"/>
      <c r="W3" s="96" t="s">
        <v>90</v>
      </c>
      <c r="X3" s="97"/>
      <c r="Y3" s="97"/>
      <c r="Z3" s="97"/>
      <c r="AA3" s="97"/>
      <c r="AB3" s="97"/>
      <c r="AC3" s="97"/>
      <c r="AD3" s="97"/>
      <c r="AE3" s="97"/>
      <c r="AF3" s="97"/>
      <c r="AG3" s="97"/>
      <c r="AH3" s="97"/>
      <c r="AI3" s="419" t="s">
        <v>1</v>
      </c>
      <c r="AJ3" s="411"/>
      <c r="AK3" s="16" t="s">
        <v>91</v>
      </c>
      <c r="AL3" s="14" t="s">
        <v>3</v>
      </c>
      <c r="AM3" s="14" t="s">
        <v>4</v>
      </c>
      <c r="AN3" s="15" t="s">
        <v>92</v>
      </c>
      <c r="AO3" s="16" t="s">
        <v>93</v>
      </c>
      <c r="AP3" s="17" t="s">
        <v>5</v>
      </c>
      <c r="AQ3" s="17" t="s">
        <v>94</v>
      </c>
      <c r="AR3" s="17" t="s">
        <v>95</v>
      </c>
      <c r="AS3" s="17" t="s">
        <v>125</v>
      </c>
      <c r="AT3" s="17" t="s">
        <v>177</v>
      </c>
      <c r="AU3" s="17" t="s">
        <v>235</v>
      </c>
      <c r="AV3" s="17" t="s">
        <v>236</v>
      </c>
      <c r="AW3" s="17" t="s">
        <v>237</v>
      </c>
      <c r="AX3" s="17" t="s">
        <v>248</v>
      </c>
      <c r="AY3" s="17" t="s">
        <v>252</v>
      </c>
    </row>
    <row r="4" spans="1:51" s="99" customFormat="1" ht="20.25" customHeight="1">
      <c r="A4" s="426"/>
      <c r="B4" s="427"/>
      <c r="C4" s="100" t="s">
        <v>96</v>
      </c>
      <c r="D4" s="100" t="s">
        <v>97</v>
      </c>
      <c r="E4" s="232" t="s">
        <v>98</v>
      </c>
      <c r="F4" s="100" t="s">
        <v>99</v>
      </c>
      <c r="G4" s="101" t="s">
        <v>93</v>
      </c>
      <c r="H4" s="101" t="s">
        <v>100</v>
      </c>
      <c r="I4" s="102" t="s">
        <v>101</v>
      </c>
      <c r="J4" s="102" t="s">
        <v>6</v>
      </c>
      <c r="K4" s="102" t="s">
        <v>126</v>
      </c>
      <c r="L4" s="102" t="s">
        <v>174</v>
      </c>
      <c r="M4" s="102" t="s">
        <v>232</v>
      </c>
      <c r="N4" s="102" t="s">
        <v>233</v>
      </c>
      <c r="O4" s="102" t="s">
        <v>234</v>
      </c>
      <c r="P4" s="102" t="s">
        <v>247</v>
      </c>
      <c r="Q4" s="102" t="s">
        <v>249</v>
      </c>
      <c r="R4" s="426"/>
      <c r="S4" s="427"/>
      <c r="T4" s="101" t="s">
        <v>96</v>
      </c>
      <c r="U4" s="100" t="s">
        <v>97</v>
      </c>
      <c r="V4" s="100" t="s">
        <v>98</v>
      </c>
      <c r="W4" s="100" t="s">
        <v>99</v>
      </c>
      <c r="X4" s="101" t="s">
        <v>93</v>
      </c>
      <c r="Y4" s="101" t="s">
        <v>100</v>
      </c>
      <c r="Z4" s="102" t="s">
        <v>101</v>
      </c>
      <c r="AA4" s="102" t="s">
        <v>6</v>
      </c>
      <c r="AB4" s="102" t="s">
        <v>127</v>
      </c>
      <c r="AC4" s="102" t="s">
        <v>174</v>
      </c>
      <c r="AD4" s="102" t="s">
        <v>232</v>
      </c>
      <c r="AE4" s="102" t="s">
        <v>233</v>
      </c>
      <c r="AF4" s="102" t="s">
        <v>234</v>
      </c>
      <c r="AG4" s="102" t="s">
        <v>247</v>
      </c>
      <c r="AH4" s="102" t="s">
        <v>249</v>
      </c>
      <c r="AI4" s="420"/>
      <c r="AJ4" s="413"/>
      <c r="AK4" s="21" t="s">
        <v>102</v>
      </c>
      <c r="AL4" s="21" t="s">
        <v>102</v>
      </c>
      <c r="AM4" s="21" t="s">
        <v>102</v>
      </c>
      <c r="AN4" s="21" t="s">
        <v>102</v>
      </c>
      <c r="AO4" s="21" t="s">
        <v>102</v>
      </c>
      <c r="AP4" s="21" t="s">
        <v>102</v>
      </c>
      <c r="AQ4" s="21" t="s">
        <v>103</v>
      </c>
      <c r="AR4" s="21" t="s">
        <v>103</v>
      </c>
      <c r="AS4" s="21" t="s">
        <v>102</v>
      </c>
      <c r="AT4" s="21" t="s">
        <v>103</v>
      </c>
      <c r="AU4" s="21" t="s">
        <v>103</v>
      </c>
      <c r="AV4" s="21" t="s">
        <v>103</v>
      </c>
      <c r="AW4" s="21" t="s">
        <v>103</v>
      </c>
      <c r="AX4" s="21" t="s">
        <v>102</v>
      </c>
      <c r="AY4" s="21" t="s">
        <v>253</v>
      </c>
    </row>
    <row r="5" spans="1:51" s="99" customFormat="1" ht="20.25" customHeight="1">
      <c r="A5" s="428"/>
      <c r="B5" s="429"/>
      <c r="C5" s="103"/>
      <c r="D5" s="103"/>
      <c r="E5" s="103"/>
      <c r="F5" s="103"/>
      <c r="G5" s="104"/>
      <c r="H5" s="104"/>
      <c r="I5" s="104"/>
      <c r="J5" s="104"/>
      <c r="K5" s="104"/>
      <c r="L5" s="104"/>
      <c r="M5" s="104"/>
      <c r="N5" s="104"/>
      <c r="O5" s="104"/>
      <c r="P5" s="104"/>
      <c r="Q5" s="104"/>
      <c r="R5" s="428"/>
      <c r="S5" s="429"/>
      <c r="T5" s="107"/>
      <c r="U5" s="106"/>
      <c r="V5" s="106"/>
      <c r="W5" s="106"/>
      <c r="X5" s="106"/>
      <c r="Y5" s="107"/>
      <c r="Z5" s="107"/>
      <c r="AA5" s="107"/>
      <c r="AB5" s="107"/>
      <c r="AC5" s="107"/>
      <c r="AD5" s="107"/>
      <c r="AE5" s="107"/>
      <c r="AF5" s="107"/>
      <c r="AG5" s="107"/>
      <c r="AH5" s="107"/>
      <c r="AI5" s="421"/>
      <c r="AJ5" s="415"/>
      <c r="AK5" s="26" t="s">
        <v>104</v>
      </c>
      <c r="AL5" s="26" t="s">
        <v>104</v>
      </c>
      <c r="AM5" s="26" t="s">
        <v>104</v>
      </c>
      <c r="AN5" s="26" t="s">
        <v>104</v>
      </c>
      <c r="AO5" s="26" t="s">
        <v>104</v>
      </c>
      <c r="AP5" s="26" t="s">
        <v>104</v>
      </c>
      <c r="AQ5" s="26" t="s">
        <v>105</v>
      </c>
      <c r="AR5" s="26" t="s">
        <v>105</v>
      </c>
      <c r="AS5" s="26" t="s">
        <v>104</v>
      </c>
      <c r="AT5" s="26" t="s">
        <v>105</v>
      </c>
      <c r="AU5" s="26" t="s">
        <v>105</v>
      </c>
      <c r="AV5" s="26" t="s">
        <v>105</v>
      </c>
      <c r="AW5" s="26" t="s">
        <v>105</v>
      </c>
      <c r="AX5" s="26" t="s">
        <v>104</v>
      </c>
      <c r="AY5" s="26" t="s">
        <v>105</v>
      </c>
    </row>
    <row r="6" spans="1:51" s="99" customFormat="1" ht="20.25" customHeight="1">
      <c r="A6" s="430" t="s">
        <v>7</v>
      </c>
      <c r="B6" s="431"/>
      <c r="C6" s="108">
        <f>SUM(C8:C15)</f>
        <v>846</v>
      </c>
      <c r="D6" s="108">
        <f aca="true" t="shared" si="1" ref="D6:P6">SUM(D8:D15)</f>
        <v>996</v>
      </c>
      <c r="E6" s="108">
        <f t="shared" si="1"/>
        <v>1201</v>
      </c>
      <c r="F6" s="108">
        <f t="shared" si="1"/>
        <v>1413</v>
      </c>
      <c r="G6" s="109">
        <f t="shared" si="1"/>
        <v>1535</v>
      </c>
      <c r="H6" s="110">
        <f t="shared" si="1"/>
        <v>1664</v>
      </c>
      <c r="I6" s="110">
        <f t="shared" si="1"/>
        <v>1705</v>
      </c>
      <c r="J6" s="110">
        <f t="shared" si="1"/>
        <v>1727</v>
      </c>
      <c r="K6" s="110">
        <f>SUM(K8:K15)</f>
        <v>1721</v>
      </c>
      <c r="L6" s="110">
        <f>SUM(L8:L15)</f>
        <v>1734</v>
      </c>
      <c r="M6" s="110">
        <f>SUM(M8:M15)</f>
        <v>1734</v>
      </c>
      <c r="N6" s="110">
        <f>SUM(N8:N15)</f>
        <v>1747</v>
      </c>
      <c r="O6" s="110">
        <f t="shared" si="1"/>
        <v>1761</v>
      </c>
      <c r="P6" s="110">
        <f t="shared" si="1"/>
        <v>1772</v>
      </c>
      <c r="Q6" s="110">
        <f>SUM(Q8:Q15)</f>
        <v>1766</v>
      </c>
      <c r="R6" s="430" t="s">
        <v>7</v>
      </c>
      <c r="S6" s="431"/>
      <c r="T6" s="167">
        <f aca="true" t="shared" si="2" ref="T6:Z6">C6/AK6*100000</f>
        <v>25.566636446056208</v>
      </c>
      <c r="U6" s="167">
        <f t="shared" si="2"/>
        <v>28.84448305821025</v>
      </c>
      <c r="V6" s="167">
        <f t="shared" si="2"/>
        <v>33.5287548855388</v>
      </c>
      <c r="W6" s="167">
        <f t="shared" si="2"/>
        <v>38.49087442113865</v>
      </c>
      <c r="X6" s="167">
        <f t="shared" si="2"/>
        <v>41.064740502942755</v>
      </c>
      <c r="Y6" s="167">
        <f t="shared" si="2"/>
        <v>44.168474061506195</v>
      </c>
      <c r="Z6" s="167">
        <f t="shared" si="2"/>
        <v>44.9512259425257</v>
      </c>
      <c r="AA6" s="167">
        <f aca="true" t="shared" si="3" ref="AA6:AH6">IF(AR6="","",(J6/AR6*100000))</f>
        <v>45.507246376811594</v>
      </c>
      <c r="AB6" s="167">
        <f t="shared" si="3"/>
        <v>45.380509374463564</v>
      </c>
      <c r="AC6" s="167">
        <f t="shared" si="3"/>
        <v>45.6676323413221</v>
      </c>
      <c r="AD6" s="167">
        <f t="shared" si="3"/>
        <v>45.61957379636937</v>
      </c>
      <c r="AE6" s="167">
        <f t="shared" si="3"/>
        <v>45.973684210526315</v>
      </c>
      <c r="AF6" s="167">
        <f t="shared" si="3"/>
        <v>46.43987341772152</v>
      </c>
      <c r="AG6" s="167">
        <f t="shared" si="3"/>
        <v>47.064985536547475</v>
      </c>
      <c r="AH6" s="167">
        <f t="shared" si="3"/>
        <v>47.105894905308084</v>
      </c>
      <c r="AI6" s="402" t="s">
        <v>7</v>
      </c>
      <c r="AJ6" s="417"/>
      <c r="AK6" s="76">
        <v>3309000</v>
      </c>
      <c r="AL6" s="31">
        <v>3453000</v>
      </c>
      <c r="AM6" s="31">
        <v>3582000</v>
      </c>
      <c r="AN6" s="31">
        <v>3671000</v>
      </c>
      <c r="AO6" s="31">
        <v>3738000</v>
      </c>
      <c r="AP6" s="31">
        <v>3767393</v>
      </c>
      <c r="AQ6" s="31">
        <v>3793000</v>
      </c>
      <c r="AR6" s="32">
        <v>3795000</v>
      </c>
      <c r="AS6" s="211">
        <v>3792377</v>
      </c>
      <c r="AT6" s="211">
        <v>3797000</v>
      </c>
      <c r="AU6" s="211">
        <v>3801000</v>
      </c>
      <c r="AV6" s="211">
        <v>3800000</v>
      </c>
      <c r="AW6" s="211">
        <v>3792000</v>
      </c>
      <c r="AX6" s="211">
        <f>SUM(AX8:AX15)</f>
        <v>3765007</v>
      </c>
      <c r="AY6" s="211">
        <v>3749000</v>
      </c>
    </row>
    <row r="7" spans="1:51" s="99" customFormat="1" ht="20.25" customHeight="1">
      <c r="A7" s="403"/>
      <c r="B7" s="422"/>
      <c r="C7" s="114"/>
      <c r="D7" s="114"/>
      <c r="E7" s="114"/>
      <c r="F7" s="114"/>
      <c r="G7" s="115"/>
      <c r="H7" s="115"/>
      <c r="I7" s="115"/>
      <c r="J7" s="115"/>
      <c r="K7" s="115"/>
      <c r="L7" s="115"/>
      <c r="M7" s="115"/>
      <c r="N7" s="115"/>
      <c r="O7" s="115"/>
      <c r="P7" s="115"/>
      <c r="Q7" s="115"/>
      <c r="R7" s="403"/>
      <c r="S7" s="422"/>
      <c r="T7" s="168"/>
      <c r="U7" s="168"/>
      <c r="V7" s="168"/>
      <c r="W7" s="168"/>
      <c r="X7" s="168"/>
      <c r="Y7" s="168"/>
      <c r="Z7" s="168"/>
      <c r="AA7" s="168"/>
      <c r="AB7" s="168"/>
      <c r="AC7" s="168"/>
      <c r="AD7" s="168"/>
      <c r="AE7" s="168"/>
      <c r="AF7" s="168"/>
      <c r="AG7" s="168"/>
      <c r="AH7" s="168"/>
      <c r="AI7" s="418"/>
      <c r="AJ7" s="405"/>
      <c r="AK7" s="37"/>
      <c r="AL7" s="37"/>
      <c r="AM7" s="37"/>
      <c r="AN7" s="37"/>
      <c r="AO7" s="38"/>
      <c r="AP7" s="38"/>
      <c r="AQ7" s="37"/>
      <c r="AR7" s="39"/>
      <c r="AS7" s="205"/>
      <c r="AT7" s="205"/>
      <c r="AU7" s="205"/>
      <c r="AV7" s="205"/>
      <c r="AW7" s="205"/>
      <c r="AX7" s="205"/>
      <c r="AY7" s="205"/>
    </row>
    <row r="8" spans="1:51" s="99" customFormat="1" ht="20.25" customHeight="1">
      <c r="A8" s="404" t="s">
        <v>137</v>
      </c>
      <c r="B8" s="422"/>
      <c r="C8" s="108">
        <f>SUM(C17)</f>
        <v>29</v>
      </c>
      <c r="D8" s="108">
        <f aca="true" t="shared" si="4" ref="D8:P8">SUM(D17)</f>
        <v>29</v>
      </c>
      <c r="E8" s="108">
        <f t="shared" si="4"/>
        <v>30</v>
      </c>
      <c r="F8" s="108">
        <f t="shared" si="4"/>
        <v>34</v>
      </c>
      <c r="G8" s="108">
        <f t="shared" si="4"/>
        <v>37</v>
      </c>
      <c r="H8" s="108">
        <f t="shared" si="4"/>
        <v>40</v>
      </c>
      <c r="I8" s="108">
        <f t="shared" si="4"/>
        <v>38</v>
      </c>
      <c r="J8" s="108">
        <f t="shared" si="4"/>
        <v>38</v>
      </c>
      <c r="K8" s="108">
        <f t="shared" si="4"/>
        <v>38</v>
      </c>
      <c r="L8" s="109">
        <f>SUM(L17)</f>
        <v>39</v>
      </c>
      <c r="M8" s="109">
        <f>SUM(M17)</f>
        <v>39</v>
      </c>
      <c r="N8" s="109">
        <f>SUM(N17)</f>
        <v>38</v>
      </c>
      <c r="O8" s="109">
        <f t="shared" si="4"/>
        <v>38</v>
      </c>
      <c r="P8" s="109">
        <f t="shared" si="4"/>
        <v>38</v>
      </c>
      <c r="Q8" s="109">
        <f>SUM(Q17)</f>
        <v>38</v>
      </c>
      <c r="R8" s="404" t="s">
        <v>137</v>
      </c>
      <c r="S8" s="422"/>
      <c r="T8" s="168">
        <f aca="true" t="shared" si="5" ref="T8:Z15">C8/AK8*100000</f>
        <v>30.175957046085973</v>
      </c>
      <c r="U8" s="168">
        <f t="shared" si="5"/>
        <v>30.964049670606574</v>
      </c>
      <c r="V8" s="168">
        <f t="shared" si="5"/>
        <v>32.8637469053305</v>
      </c>
      <c r="W8" s="168">
        <f t="shared" si="5"/>
        <v>38.16793893129771</v>
      </c>
      <c r="X8" s="168">
        <f t="shared" si="5"/>
        <v>42.8097050758426</v>
      </c>
      <c r="Y8" s="168">
        <f t="shared" si="5"/>
        <v>48.545456752066215</v>
      </c>
      <c r="Z8" s="168">
        <f t="shared" si="5"/>
        <v>47.23665564478035</v>
      </c>
      <c r="AA8" s="168">
        <f aca="true" t="shared" si="6" ref="AA8:AA65">IF(AR8="","",(J8/AR8*100000))</f>
        <v>47.74709119694419</v>
      </c>
      <c r="AB8" s="168">
        <f aca="true" t="shared" si="7" ref="AB8:AB65">IF(AS8="","",(K8/AS8*100000))</f>
        <v>48.40517680627739</v>
      </c>
      <c r="AC8" s="168">
        <f aca="true" t="shared" si="8" ref="AC8:AC68">IF(AT8="","",(L8/AT8*100000))</f>
        <v>50.351167114232595</v>
      </c>
      <c r="AD8" s="168">
        <f aca="true" t="shared" si="9" ref="AD8:AF15">IF(AU8="","",(M8/AU8*100000))</f>
        <v>51.05046141763204</v>
      </c>
      <c r="AE8" s="168">
        <f t="shared" si="9"/>
        <v>50.490287263160695</v>
      </c>
      <c r="AF8" s="168">
        <f t="shared" si="9"/>
        <v>51.006026764741414</v>
      </c>
      <c r="AG8" s="168">
        <f aca="true" t="shared" si="10" ref="AG8:AH69">IF(AX8="","",(P8/AX8*100000))</f>
        <v>51.55128674724946</v>
      </c>
      <c r="AH8" s="168">
        <f t="shared" si="10"/>
        <v>52.475315887592345</v>
      </c>
      <c r="AI8" s="418" t="s">
        <v>137</v>
      </c>
      <c r="AJ8" s="405"/>
      <c r="AK8" s="40">
        <f>AK17</f>
        <v>96103</v>
      </c>
      <c r="AL8" s="40">
        <f aca="true" t="shared" si="11" ref="AL8:AT8">AL17</f>
        <v>93657</v>
      </c>
      <c r="AM8" s="40">
        <f t="shared" si="11"/>
        <v>91286</v>
      </c>
      <c r="AN8" s="40">
        <f t="shared" si="11"/>
        <v>89080</v>
      </c>
      <c r="AO8" s="40">
        <f t="shared" si="11"/>
        <v>86429</v>
      </c>
      <c r="AP8" s="40">
        <f t="shared" si="11"/>
        <v>82397</v>
      </c>
      <c r="AQ8" s="40">
        <f t="shared" si="11"/>
        <v>80446</v>
      </c>
      <c r="AR8" s="41">
        <f t="shared" si="11"/>
        <v>79586</v>
      </c>
      <c r="AS8" s="41">
        <f t="shared" si="11"/>
        <v>78504</v>
      </c>
      <c r="AT8" s="41">
        <f t="shared" si="11"/>
        <v>77456</v>
      </c>
      <c r="AU8" s="41">
        <f>AU17</f>
        <v>76395</v>
      </c>
      <c r="AV8" s="41">
        <f>AV17</f>
        <v>75262</v>
      </c>
      <c r="AW8" s="41">
        <f>AW17</f>
        <v>74501</v>
      </c>
      <c r="AX8" s="355">
        <f>AX17</f>
        <v>73713</v>
      </c>
      <c r="AY8" s="355">
        <f>AY17</f>
        <v>72415</v>
      </c>
    </row>
    <row r="9" spans="1:51" s="99" customFormat="1" ht="20.25" customHeight="1">
      <c r="A9" s="403" t="s">
        <v>8</v>
      </c>
      <c r="B9" s="422"/>
      <c r="C9" s="108">
        <f>SUM(C25)</f>
        <v>50</v>
      </c>
      <c r="D9" s="108">
        <f aca="true" t="shared" si="12" ref="D9:O9">SUM(D25)</f>
        <v>54</v>
      </c>
      <c r="E9" s="108">
        <f t="shared" si="12"/>
        <v>51</v>
      </c>
      <c r="F9" s="108">
        <f t="shared" si="12"/>
        <v>62</v>
      </c>
      <c r="G9" s="108">
        <f t="shared" si="12"/>
        <v>65</v>
      </c>
      <c r="H9" s="108">
        <f t="shared" si="12"/>
        <v>69</v>
      </c>
      <c r="I9" s="108">
        <f t="shared" si="12"/>
        <v>69</v>
      </c>
      <c r="J9" s="108">
        <f t="shared" si="12"/>
        <v>74</v>
      </c>
      <c r="K9" s="108">
        <f t="shared" si="12"/>
        <v>73</v>
      </c>
      <c r="L9" s="109">
        <f>SUM(L25)</f>
        <v>74</v>
      </c>
      <c r="M9" s="109">
        <f>SUM(M25)</f>
        <v>71</v>
      </c>
      <c r="N9" s="109">
        <f>SUM(N25)</f>
        <v>72</v>
      </c>
      <c r="O9" s="109">
        <f t="shared" si="12"/>
        <v>70</v>
      </c>
      <c r="P9" s="109">
        <f>SUM(P25)</f>
        <v>72</v>
      </c>
      <c r="Q9" s="109">
        <f>SUM(Q25)</f>
        <v>71</v>
      </c>
      <c r="R9" s="403" t="s">
        <v>8</v>
      </c>
      <c r="S9" s="422"/>
      <c r="T9" s="168">
        <f t="shared" si="5"/>
        <v>41.83785321607577</v>
      </c>
      <c r="U9" s="168">
        <f t="shared" si="5"/>
        <v>45.10524557300367</v>
      </c>
      <c r="V9" s="168">
        <f t="shared" si="5"/>
        <v>42.65248262538576</v>
      </c>
      <c r="W9" s="168">
        <f t="shared" si="5"/>
        <v>52.31449449010243</v>
      </c>
      <c r="X9" s="168">
        <f t="shared" si="5"/>
        <v>55.132870217223505</v>
      </c>
      <c r="Y9" s="168">
        <f t="shared" si="5"/>
        <v>60.180016745743785</v>
      </c>
      <c r="Z9" s="168">
        <f t="shared" si="5"/>
        <v>60.6236326735022</v>
      </c>
      <c r="AA9" s="168">
        <f t="shared" si="6"/>
        <v>65.07954655386213</v>
      </c>
      <c r="AB9" s="168">
        <f t="shared" si="7"/>
        <v>64.23624860308158</v>
      </c>
      <c r="AC9" s="168">
        <f t="shared" si="8"/>
        <v>65.26666725465465</v>
      </c>
      <c r="AD9" s="168">
        <f t="shared" si="9"/>
        <v>63.00302591997728</v>
      </c>
      <c r="AE9" s="168">
        <f t="shared" si="9"/>
        <v>64.3069585488063</v>
      </c>
      <c r="AF9" s="168">
        <f t="shared" si="9"/>
        <v>62.95247088448222</v>
      </c>
      <c r="AG9" s="168">
        <f t="shared" si="10"/>
        <v>64.83682731791657</v>
      </c>
      <c r="AH9" s="168">
        <f t="shared" si="10"/>
        <v>64.46867821049477</v>
      </c>
      <c r="AI9" s="418" t="s">
        <v>8</v>
      </c>
      <c r="AJ9" s="405"/>
      <c r="AK9" s="40">
        <f>AK25</f>
        <v>119509</v>
      </c>
      <c r="AL9" s="40">
        <f aca="true" t="shared" si="13" ref="AL9:AT9">AL25</f>
        <v>119720</v>
      </c>
      <c r="AM9" s="40">
        <f t="shared" si="13"/>
        <v>119571</v>
      </c>
      <c r="AN9" s="40">
        <f t="shared" si="13"/>
        <v>118514</v>
      </c>
      <c r="AO9" s="40">
        <f t="shared" si="13"/>
        <v>117897</v>
      </c>
      <c r="AP9" s="40">
        <f t="shared" si="13"/>
        <v>114656</v>
      </c>
      <c r="AQ9" s="40">
        <f t="shared" si="13"/>
        <v>113817</v>
      </c>
      <c r="AR9" s="41">
        <f t="shared" si="13"/>
        <v>113707</v>
      </c>
      <c r="AS9" s="41">
        <f t="shared" si="13"/>
        <v>113643</v>
      </c>
      <c r="AT9" s="41">
        <f t="shared" si="13"/>
        <v>113381</v>
      </c>
      <c r="AU9" s="41">
        <f>AU25</f>
        <v>112693</v>
      </c>
      <c r="AV9" s="41">
        <f>AV25</f>
        <v>111963</v>
      </c>
      <c r="AW9" s="41">
        <f>AW25</f>
        <v>111195</v>
      </c>
      <c r="AX9" s="355">
        <f>AX25</f>
        <v>111048</v>
      </c>
      <c r="AY9" s="355">
        <f>AY25</f>
        <v>110131</v>
      </c>
    </row>
    <row r="10" spans="1:51" s="99" customFormat="1" ht="20.25" customHeight="1">
      <c r="A10" s="403" t="s">
        <v>9</v>
      </c>
      <c r="B10" s="422"/>
      <c r="C10" s="108">
        <f>C29+C39</f>
        <v>154</v>
      </c>
      <c r="D10" s="108">
        <f aca="true" t="shared" si="14" ref="D10:O10">D29+D39</f>
        <v>182</v>
      </c>
      <c r="E10" s="108">
        <f t="shared" si="14"/>
        <v>219</v>
      </c>
      <c r="F10" s="108">
        <f t="shared" si="14"/>
        <v>274</v>
      </c>
      <c r="G10" s="108">
        <f t="shared" si="14"/>
        <v>300</v>
      </c>
      <c r="H10" s="108">
        <f t="shared" si="14"/>
        <v>326</v>
      </c>
      <c r="I10" s="108">
        <f t="shared" si="14"/>
        <v>340</v>
      </c>
      <c r="J10" s="108">
        <f t="shared" si="14"/>
        <v>344</v>
      </c>
      <c r="K10" s="108">
        <f t="shared" si="14"/>
        <v>341</v>
      </c>
      <c r="L10" s="109">
        <f>L29+L39</f>
        <v>344</v>
      </c>
      <c r="M10" s="109">
        <f>M29+M39</f>
        <v>348</v>
      </c>
      <c r="N10" s="109">
        <f>N29+N39</f>
        <v>356</v>
      </c>
      <c r="O10" s="109">
        <f t="shared" si="14"/>
        <v>356</v>
      </c>
      <c r="P10" s="109">
        <f>P29+P39</f>
        <v>356</v>
      </c>
      <c r="Q10" s="109">
        <f>Q29+Q39</f>
        <v>354</v>
      </c>
      <c r="R10" s="403" t="s">
        <v>9</v>
      </c>
      <c r="S10" s="422"/>
      <c r="T10" s="168">
        <f t="shared" si="5"/>
        <v>26.574404017221593</v>
      </c>
      <c r="U10" s="168">
        <f t="shared" si="5"/>
        <v>29.96580276245186</v>
      </c>
      <c r="V10" s="168">
        <f t="shared" si="5"/>
        <v>34.46110851472622</v>
      </c>
      <c r="W10" s="168">
        <f t="shared" si="5"/>
        <v>41.691519275480516</v>
      </c>
      <c r="X10" s="168">
        <f t="shared" si="5"/>
        <v>44.80775233859127</v>
      </c>
      <c r="Y10" s="168">
        <f t="shared" si="5"/>
        <v>48.38080142945975</v>
      </c>
      <c r="Z10" s="168">
        <f t="shared" si="5"/>
        <v>50.05992467453687</v>
      </c>
      <c r="AA10" s="168">
        <f t="shared" si="6"/>
        <v>50.5995457808216</v>
      </c>
      <c r="AB10" s="168">
        <f t="shared" si="7"/>
        <v>50.3782058858291</v>
      </c>
      <c r="AC10" s="168">
        <f t="shared" si="8"/>
        <v>50.77318408378756</v>
      </c>
      <c r="AD10" s="168">
        <f t="shared" si="9"/>
        <v>51.34136697864907</v>
      </c>
      <c r="AE10" s="168">
        <f t="shared" si="9"/>
        <v>52.54922799870103</v>
      </c>
      <c r="AF10" s="168">
        <f t="shared" si="9"/>
        <v>52.658515444032574</v>
      </c>
      <c r="AG10" s="168">
        <f t="shared" si="10"/>
        <v>52.8618138729594</v>
      </c>
      <c r="AH10" s="168">
        <f t="shared" si="10"/>
        <v>52.75102559020798</v>
      </c>
      <c r="AI10" s="418" t="s">
        <v>9</v>
      </c>
      <c r="AJ10" s="405"/>
      <c r="AK10" s="40">
        <f>AK29+AK39</f>
        <v>579505</v>
      </c>
      <c r="AL10" s="40">
        <f aca="true" t="shared" si="15" ref="AL10:AT10">AL29+AL39</f>
        <v>607359</v>
      </c>
      <c r="AM10" s="40">
        <f t="shared" si="15"/>
        <v>635499</v>
      </c>
      <c r="AN10" s="40">
        <f t="shared" si="15"/>
        <v>657208</v>
      </c>
      <c r="AO10" s="40">
        <f t="shared" si="15"/>
        <v>669527</v>
      </c>
      <c r="AP10" s="40">
        <f t="shared" si="15"/>
        <v>673821</v>
      </c>
      <c r="AQ10" s="40">
        <f t="shared" si="15"/>
        <v>679186</v>
      </c>
      <c r="AR10" s="41">
        <f t="shared" si="15"/>
        <v>679848</v>
      </c>
      <c r="AS10" s="40">
        <f t="shared" si="15"/>
        <v>676880</v>
      </c>
      <c r="AT10" s="41">
        <f t="shared" si="15"/>
        <v>677523</v>
      </c>
      <c r="AU10" s="41">
        <f>AU29+AU39</f>
        <v>677816</v>
      </c>
      <c r="AV10" s="41">
        <f>AV29+AV39</f>
        <v>677460</v>
      </c>
      <c r="AW10" s="41">
        <f>AW29+AW39</f>
        <v>676054</v>
      </c>
      <c r="AX10" s="355">
        <f>AX29+AX39</f>
        <v>673454</v>
      </c>
      <c r="AY10" s="355">
        <f>AY29+AY39</f>
        <v>671077</v>
      </c>
    </row>
    <row r="11" spans="1:51" s="99" customFormat="1" ht="20.25" customHeight="1">
      <c r="A11" s="403" t="s">
        <v>10</v>
      </c>
      <c r="B11" s="422"/>
      <c r="C11" s="108">
        <f>SUM(C43)</f>
        <v>80</v>
      </c>
      <c r="D11" s="108">
        <f aca="true" t="shared" si="16" ref="D11:O11">SUM(D43)</f>
        <v>106</v>
      </c>
      <c r="E11" s="108">
        <f t="shared" si="16"/>
        <v>142</v>
      </c>
      <c r="F11" s="108">
        <f t="shared" si="16"/>
        <v>164</v>
      </c>
      <c r="G11" s="108">
        <f t="shared" si="16"/>
        <v>171</v>
      </c>
      <c r="H11" s="108">
        <f t="shared" si="16"/>
        <v>182</v>
      </c>
      <c r="I11" s="108">
        <f t="shared" si="16"/>
        <v>179</v>
      </c>
      <c r="J11" s="108">
        <f t="shared" si="16"/>
        <v>180</v>
      </c>
      <c r="K11" s="108">
        <f t="shared" si="16"/>
        <v>180</v>
      </c>
      <c r="L11" s="109">
        <f>SUM(L43)</f>
        <v>185</v>
      </c>
      <c r="M11" s="109">
        <f>SUM(M43)</f>
        <v>185</v>
      </c>
      <c r="N11" s="109">
        <f>SUM(N43)</f>
        <v>189</v>
      </c>
      <c r="O11" s="109">
        <f t="shared" si="16"/>
        <v>191</v>
      </c>
      <c r="P11" s="109">
        <f>SUM(P43)</f>
        <v>191</v>
      </c>
      <c r="Q11" s="109">
        <f>SUM(Q43)</f>
        <v>188</v>
      </c>
      <c r="R11" s="403" t="s">
        <v>10</v>
      </c>
      <c r="S11" s="422"/>
      <c r="T11" s="168">
        <f t="shared" si="5"/>
        <v>24.53709241589145</v>
      </c>
      <c r="U11" s="168">
        <f t="shared" si="5"/>
        <v>31.112232977792907</v>
      </c>
      <c r="V11" s="168">
        <f t="shared" si="5"/>
        <v>40.13238033061168</v>
      </c>
      <c r="W11" s="168">
        <f t="shared" si="5"/>
        <v>44.69602614172456</v>
      </c>
      <c r="X11" s="168">
        <f t="shared" si="5"/>
        <v>45.360015279163036</v>
      </c>
      <c r="Y11" s="168">
        <f t="shared" si="5"/>
        <v>47.65258646195255</v>
      </c>
      <c r="Z11" s="168">
        <f t="shared" si="5"/>
        <v>46.34952200437084</v>
      </c>
      <c r="AA11" s="168">
        <f t="shared" si="6"/>
        <v>46.53543673507376</v>
      </c>
      <c r="AB11" s="168">
        <f t="shared" si="7"/>
        <v>46.78082921618721</v>
      </c>
      <c r="AC11" s="168">
        <f t="shared" si="8"/>
        <v>48.11818867531927</v>
      </c>
      <c r="AD11" s="168">
        <f t="shared" si="9"/>
        <v>48.0867953659925</v>
      </c>
      <c r="AE11" s="168">
        <f t="shared" si="9"/>
        <v>49.03321546336389</v>
      </c>
      <c r="AF11" s="168">
        <f t="shared" si="9"/>
        <v>49.51367718119414</v>
      </c>
      <c r="AG11" s="168">
        <f t="shared" si="10"/>
        <v>49.47827618721958</v>
      </c>
      <c r="AH11" s="168">
        <f t="shared" si="10"/>
        <v>48.69885972138035</v>
      </c>
      <c r="AI11" s="418" t="s">
        <v>10</v>
      </c>
      <c r="AJ11" s="405"/>
      <c r="AK11" s="40">
        <f>AK43</f>
        <v>326037</v>
      </c>
      <c r="AL11" s="40">
        <f aca="true" t="shared" si="17" ref="AL11:AT11">AL43</f>
        <v>340702</v>
      </c>
      <c r="AM11" s="40">
        <f t="shared" si="17"/>
        <v>353829</v>
      </c>
      <c r="AN11" s="40">
        <f t="shared" si="17"/>
        <v>366923</v>
      </c>
      <c r="AO11" s="40">
        <f>AO43</f>
        <v>376984</v>
      </c>
      <c r="AP11" s="40">
        <f t="shared" si="17"/>
        <v>381931</v>
      </c>
      <c r="AQ11" s="40">
        <f t="shared" si="17"/>
        <v>386196</v>
      </c>
      <c r="AR11" s="41">
        <f t="shared" si="17"/>
        <v>386802</v>
      </c>
      <c r="AS11" s="40">
        <f t="shared" si="17"/>
        <v>384773</v>
      </c>
      <c r="AT11" s="41">
        <f t="shared" si="17"/>
        <v>384470</v>
      </c>
      <c r="AU11" s="41">
        <f>AU43</f>
        <v>384721</v>
      </c>
      <c r="AV11" s="41">
        <f>AV43</f>
        <v>385453</v>
      </c>
      <c r="AW11" s="41">
        <f>AW43</f>
        <v>385752</v>
      </c>
      <c r="AX11" s="355">
        <f>AX43</f>
        <v>386028</v>
      </c>
      <c r="AY11" s="355">
        <f>AY43</f>
        <v>386046</v>
      </c>
    </row>
    <row r="12" spans="1:51" s="99" customFormat="1" ht="20.25" customHeight="1">
      <c r="A12" s="404" t="s">
        <v>132</v>
      </c>
      <c r="B12" s="422"/>
      <c r="C12" s="108">
        <f>SUM(C47)</f>
        <v>216</v>
      </c>
      <c r="D12" s="108">
        <f aca="true" t="shared" si="18" ref="D12:O12">SUM(D47)</f>
        <v>256</v>
      </c>
      <c r="E12" s="108">
        <f t="shared" si="18"/>
        <v>282</v>
      </c>
      <c r="F12" s="108">
        <f t="shared" si="18"/>
        <v>303</v>
      </c>
      <c r="G12" s="108">
        <f t="shared" si="18"/>
        <v>317</v>
      </c>
      <c r="H12" s="108">
        <f t="shared" si="18"/>
        <v>337</v>
      </c>
      <c r="I12" s="108">
        <f t="shared" si="18"/>
        <v>334</v>
      </c>
      <c r="J12" s="108">
        <f t="shared" si="18"/>
        <v>338</v>
      </c>
      <c r="K12" s="108">
        <f t="shared" si="18"/>
        <v>337</v>
      </c>
      <c r="L12" s="108">
        <f t="shared" si="18"/>
        <v>335</v>
      </c>
      <c r="M12" s="108">
        <f t="shared" si="18"/>
        <v>336</v>
      </c>
      <c r="N12" s="108">
        <f t="shared" si="18"/>
        <v>336</v>
      </c>
      <c r="O12" s="109">
        <f t="shared" si="18"/>
        <v>340</v>
      </c>
      <c r="P12" s="109">
        <f>SUM(P47)</f>
        <v>342</v>
      </c>
      <c r="Q12" s="109">
        <f>SUM(Q47)</f>
        <v>346</v>
      </c>
      <c r="R12" s="404" t="s">
        <v>132</v>
      </c>
      <c r="S12" s="422"/>
      <c r="T12" s="168">
        <f t="shared" si="5"/>
        <v>30.053470132277006</v>
      </c>
      <c r="U12" s="168">
        <f t="shared" si="5"/>
        <v>35.973952609938365</v>
      </c>
      <c r="V12" s="168">
        <f t="shared" si="5"/>
        <v>39.064935064935064</v>
      </c>
      <c r="W12" s="168">
        <f t="shared" si="5"/>
        <v>41.81548194067998</v>
      </c>
      <c r="X12" s="168">
        <f t="shared" si="5"/>
        <v>43.74622223080893</v>
      </c>
      <c r="Y12" s="168">
        <f t="shared" si="5"/>
        <v>47.032487306810914</v>
      </c>
      <c r="Z12" s="168">
        <f t="shared" si="5"/>
        <v>46.79929268613928</v>
      </c>
      <c r="AA12" s="168">
        <f t="shared" si="6"/>
        <v>46.60931055452669</v>
      </c>
      <c r="AB12" s="168">
        <f t="shared" si="7"/>
        <v>46.590527330113936</v>
      </c>
      <c r="AC12" s="168">
        <f t="shared" si="8"/>
        <v>46.423453960405645</v>
      </c>
      <c r="AD12" s="168">
        <f t="shared" si="9"/>
        <v>46.665759276902946</v>
      </c>
      <c r="AE12" s="168">
        <f t="shared" si="9"/>
        <v>46.7473057691184</v>
      </c>
      <c r="AF12" s="168">
        <f t="shared" si="9"/>
        <v>47.40671334833616</v>
      </c>
      <c r="AG12" s="168">
        <f t="shared" si="10"/>
        <v>47.75222459742222</v>
      </c>
      <c r="AH12" s="168">
        <f t="shared" si="10"/>
        <v>48.39160839160839</v>
      </c>
      <c r="AI12" s="418" t="s">
        <v>106</v>
      </c>
      <c r="AJ12" s="405"/>
      <c r="AK12" s="40">
        <f>AK47</f>
        <v>718719</v>
      </c>
      <c r="AL12" s="40">
        <f aca="true" t="shared" si="19" ref="AL12:AW12">AL47</f>
        <v>711626</v>
      </c>
      <c r="AM12" s="40">
        <f t="shared" si="19"/>
        <v>721875</v>
      </c>
      <c r="AN12" s="40">
        <f t="shared" si="19"/>
        <v>724612</v>
      </c>
      <c r="AO12" s="40">
        <f t="shared" si="19"/>
        <v>724634</v>
      </c>
      <c r="AP12" s="40">
        <f t="shared" si="19"/>
        <v>716526</v>
      </c>
      <c r="AQ12" s="40">
        <f t="shared" si="19"/>
        <v>713686</v>
      </c>
      <c r="AR12" s="41">
        <f t="shared" si="19"/>
        <v>725177</v>
      </c>
      <c r="AS12" s="40">
        <f t="shared" si="19"/>
        <v>723323</v>
      </c>
      <c r="AT12" s="41">
        <f t="shared" si="19"/>
        <v>721618</v>
      </c>
      <c r="AU12" s="41">
        <f t="shared" si="19"/>
        <v>720014</v>
      </c>
      <c r="AV12" s="41">
        <f t="shared" si="19"/>
        <v>718758</v>
      </c>
      <c r="AW12" s="41">
        <f t="shared" si="19"/>
        <v>717198</v>
      </c>
      <c r="AX12" s="355">
        <f>AX47</f>
        <v>716197</v>
      </c>
      <c r="AY12" s="355">
        <f>AY47</f>
        <v>715000</v>
      </c>
    </row>
    <row r="13" spans="1:51" s="99" customFormat="1" ht="20.25" customHeight="1">
      <c r="A13" s="403" t="s">
        <v>11</v>
      </c>
      <c r="B13" s="422"/>
      <c r="C13" s="108">
        <f>SUM(C53)</f>
        <v>88</v>
      </c>
      <c r="D13" s="108">
        <f aca="true" t="shared" si="20" ref="D13:O13">SUM(D53)</f>
        <v>96</v>
      </c>
      <c r="E13" s="108">
        <f t="shared" si="20"/>
        <v>122</v>
      </c>
      <c r="F13" s="108">
        <f t="shared" si="20"/>
        <v>138</v>
      </c>
      <c r="G13" s="108">
        <f t="shared" si="20"/>
        <v>158</v>
      </c>
      <c r="H13" s="108">
        <f t="shared" si="20"/>
        <v>177</v>
      </c>
      <c r="I13" s="108">
        <f t="shared" si="20"/>
        <v>179</v>
      </c>
      <c r="J13" s="108">
        <f t="shared" si="20"/>
        <v>181</v>
      </c>
      <c r="K13" s="108">
        <f t="shared" si="20"/>
        <v>181</v>
      </c>
      <c r="L13" s="108">
        <f t="shared" si="20"/>
        <v>182</v>
      </c>
      <c r="M13" s="108">
        <f t="shared" si="20"/>
        <v>180</v>
      </c>
      <c r="N13" s="108">
        <f t="shared" si="20"/>
        <v>180</v>
      </c>
      <c r="O13" s="109">
        <f t="shared" si="20"/>
        <v>182</v>
      </c>
      <c r="P13" s="109">
        <f>SUM(P53)</f>
        <v>184</v>
      </c>
      <c r="Q13" s="109">
        <f>SUM(Q53)</f>
        <v>183</v>
      </c>
      <c r="R13" s="403" t="s">
        <v>11</v>
      </c>
      <c r="S13" s="422"/>
      <c r="T13" s="168">
        <f t="shared" si="5"/>
        <v>22.307961407226767</v>
      </c>
      <c r="U13" s="168">
        <f t="shared" si="5"/>
        <v>22.722054831158566</v>
      </c>
      <c r="V13" s="168">
        <f t="shared" si="5"/>
        <v>27.5730516361894</v>
      </c>
      <c r="W13" s="168">
        <f t="shared" si="5"/>
        <v>30.125413405808963</v>
      </c>
      <c r="X13" s="168">
        <f t="shared" si="5"/>
        <v>33.6034369084838</v>
      </c>
      <c r="Y13" s="168">
        <f t="shared" si="5"/>
        <v>37.29228513217692</v>
      </c>
      <c r="Z13" s="168">
        <f t="shared" si="5"/>
        <v>37.53982052190836</v>
      </c>
      <c r="AA13" s="168">
        <f t="shared" si="6"/>
        <v>37.90742629518785</v>
      </c>
      <c r="AB13" s="168">
        <f t="shared" si="7"/>
        <v>38.0704787625622</v>
      </c>
      <c r="AC13" s="168">
        <f t="shared" si="8"/>
        <v>38.37338995165375</v>
      </c>
      <c r="AD13" s="168">
        <f t="shared" si="9"/>
        <v>37.971879713523265</v>
      </c>
      <c r="AE13" s="168">
        <f t="shared" si="9"/>
        <v>37.96130899029245</v>
      </c>
      <c r="AF13" s="168">
        <f t="shared" si="9"/>
        <v>38.4453706070355</v>
      </c>
      <c r="AG13" s="168">
        <f t="shared" si="10"/>
        <v>38.934877185854795</v>
      </c>
      <c r="AH13" s="168">
        <f t="shared" si="10"/>
        <v>38.85416312803614</v>
      </c>
      <c r="AI13" s="418" t="s">
        <v>11</v>
      </c>
      <c r="AJ13" s="405"/>
      <c r="AK13" s="40">
        <f>AK53</f>
        <v>394478</v>
      </c>
      <c r="AL13" s="40">
        <f aca="true" t="shared" si="21" ref="AL13:AW13">AL53</f>
        <v>422497</v>
      </c>
      <c r="AM13" s="40">
        <f t="shared" si="21"/>
        <v>442461</v>
      </c>
      <c r="AN13" s="40">
        <f t="shared" si="21"/>
        <v>458085</v>
      </c>
      <c r="AO13" s="40">
        <f t="shared" si="21"/>
        <v>470190</v>
      </c>
      <c r="AP13" s="40">
        <f t="shared" si="21"/>
        <v>474629</v>
      </c>
      <c r="AQ13" s="40">
        <f t="shared" si="21"/>
        <v>476827</v>
      </c>
      <c r="AR13" s="41">
        <f t="shared" si="21"/>
        <v>477479</v>
      </c>
      <c r="AS13" s="40">
        <f t="shared" si="21"/>
        <v>475434</v>
      </c>
      <c r="AT13" s="41">
        <f t="shared" si="21"/>
        <v>474287</v>
      </c>
      <c r="AU13" s="41">
        <f t="shared" si="21"/>
        <v>474035</v>
      </c>
      <c r="AV13" s="41">
        <f t="shared" si="21"/>
        <v>474167</v>
      </c>
      <c r="AW13" s="41">
        <f t="shared" si="21"/>
        <v>473399</v>
      </c>
      <c r="AX13" s="355">
        <f>AX53</f>
        <v>472584</v>
      </c>
      <c r="AY13" s="355">
        <f>AY53</f>
        <v>470992</v>
      </c>
    </row>
    <row r="14" spans="1:51" s="99" customFormat="1" ht="20.25" customHeight="1">
      <c r="A14" s="403" t="s">
        <v>12</v>
      </c>
      <c r="B14" s="422"/>
      <c r="C14" s="108">
        <f>SUM(C61)-C68</f>
        <v>66</v>
      </c>
      <c r="D14" s="108">
        <f aca="true" t="shared" si="22" ref="D14:Q14">SUM(D61)-D68</f>
        <v>69</v>
      </c>
      <c r="E14" s="108">
        <f t="shared" si="22"/>
        <v>94</v>
      </c>
      <c r="F14" s="108">
        <f t="shared" si="22"/>
        <v>134</v>
      </c>
      <c r="G14" s="108">
        <f t="shared" si="22"/>
        <v>140</v>
      </c>
      <c r="H14" s="108">
        <f t="shared" si="22"/>
        <v>157</v>
      </c>
      <c r="I14" s="108">
        <f t="shared" si="22"/>
        <v>172</v>
      </c>
      <c r="J14" s="108">
        <f t="shared" si="22"/>
        <v>176</v>
      </c>
      <c r="K14" s="108">
        <f t="shared" si="22"/>
        <v>177</v>
      </c>
      <c r="L14" s="108">
        <f t="shared" si="22"/>
        <v>177</v>
      </c>
      <c r="M14" s="108">
        <f t="shared" si="22"/>
        <v>179</v>
      </c>
      <c r="N14" s="108">
        <f t="shared" si="22"/>
        <v>180</v>
      </c>
      <c r="O14" s="108">
        <f t="shared" si="22"/>
        <v>179</v>
      </c>
      <c r="P14" s="108">
        <f t="shared" si="22"/>
        <v>180</v>
      </c>
      <c r="Q14" s="109">
        <f t="shared" si="22"/>
        <v>177</v>
      </c>
      <c r="R14" s="403" t="s">
        <v>12</v>
      </c>
      <c r="S14" s="422"/>
      <c r="T14" s="168">
        <f t="shared" si="5"/>
        <v>18.7399911410951</v>
      </c>
      <c r="U14" s="168">
        <f t="shared" si="5"/>
        <v>18.045112781954888</v>
      </c>
      <c r="V14" s="168">
        <f t="shared" si="5"/>
        <v>23.01462162982695</v>
      </c>
      <c r="W14" s="168">
        <f t="shared" si="5"/>
        <v>31.141426230841635</v>
      </c>
      <c r="X14" s="168">
        <f t="shared" si="5"/>
        <v>31.080583071738424</v>
      </c>
      <c r="Y14" s="168">
        <f t="shared" si="5"/>
        <v>33.92056969272717</v>
      </c>
      <c r="Z14" s="168">
        <f t="shared" si="5"/>
        <v>36.5385269025526</v>
      </c>
      <c r="AA14" s="168">
        <f t="shared" si="6"/>
        <v>37.1917679402734</v>
      </c>
      <c r="AB14" s="168">
        <f t="shared" si="7"/>
        <v>37.27932534952001</v>
      </c>
      <c r="AC14" s="168">
        <f t="shared" si="8"/>
        <v>37.152638571995304</v>
      </c>
      <c r="AD14" s="168">
        <f t="shared" si="9"/>
        <v>37.370065950859406</v>
      </c>
      <c r="AE14" s="168">
        <f t="shared" si="9"/>
        <v>37.488909530930435</v>
      </c>
      <c r="AF14" s="168">
        <f t="shared" si="9"/>
        <v>37.476158672799635</v>
      </c>
      <c r="AG14" s="168">
        <f t="shared" si="10"/>
        <v>38.2157491348379</v>
      </c>
      <c r="AH14" s="168">
        <f t="shared" si="10"/>
        <v>37.757261339977475</v>
      </c>
      <c r="AI14" s="418" t="s">
        <v>12</v>
      </c>
      <c r="AJ14" s="405"/>
      <c r="AK14" s="40">
        <f>AK61-AK68</f>
        <v>352188</v>
      </c>
      <c r="AL14" s="40">
        <f aca="true" t="shared" si="23" ref="AL14:AY14">AL61-AL68</f>
        <v>382375</v>
      </c>
      <c r="AM14" s="40">
        <f t="shared" si="23"/>
        <v>408436</v>
      </c>
      <c r="AN14" s="40">
        <f t="shared" si="23"/>
        <v>430295</v>
      </c>
      <c r="AO14" s="40">
        <f t="shared" si="23"/>
        <v>450442</v>
      </c>
      <c r="AP14" s="40">
        <f t="shared" si="23"/>
        <v>462846</v>
      </c>
      <c r="AQ14" s="40">
        <f t="shared" si="23"/>
        <v>470736</v>
      </c>
      <c r="AR14" s="40">
        <f t="shared" si="23"/>
        <v>473223</v>
      </c>
      <c r="AS14" s="40">
        <f t="shared" si="23"/>
        <v>474794</v>
      </c>
      <c r="AT14" s="40">
        <f t="shared" si="23"/>
        <v>476413</v>
      </c>
      <c r="AU14" s="40">
        <f t="shared" si="23"/>
        <v>478993</v>
      </c>
      <c r="AV14" s="40">
        <f t="shared" si="23"/>
        <v>480142</v>
      </c>
      <c r="AW14" s="40">
        <f t="shared" si="23"/>
        <v>477637</v>
      </c>
      <c r="AX14" s="40">
        <f t="shared" si="23"/>
        <v>471010</v>
      </c>
      <c r="AY14" s="40">
        <f t="shared" si="23"/>
        <v>468784</v>
      </c>
    </row>
    <row r="15" spans="1:51" s="99" customFormat="1" ht="20.25" customHeight="1">
      <c r="A15" s="404" t="s">
        <v>136</v>
      </c>
      <c r="B15" s="422"/>
      <c r="C15" s="108">
        <f>C70+C68</f>
        <v>163</v>
      </c>
      <c r="D15" s="108">
        <f aca="true" t="shared" si="24" ref="D15:Q15">D70+D68</f>
        <v>204</v>
      </c>
      <c r="E15" s="108">
        <f t="shared" si="24"/>
        <v>261</v>
      </c>
      <c r="F15" s="108">
        <f t="shared" si="24"/>
        <v>304</v>
      </c>
      <c r="G15" s="108">
        <f t="shared" si="24"/>
        <v>347</v>
      </c>
      <c r="H15" s="108">
        <f t="shared" si="24"/>
        <v>376</v>
      </c>
      <c r="I15" s="108">
        <f t="shared" si="24"/>
        <v>394</v>
      </c>
      <c r="J15" s="108">
        <f t="shared" si="24"/>
        <v>396</v>
      </c>
      <c r="K15" s="108">
        <f t="shared" si="24"/>
        <v>394</v>
      </c>
      <c r="L15" s="108">
        <f t="shared" si="24"/>
        <v>398</v>
      </c>
      <c r="M15" s="108">
        <f t="shared" si="24"/>
        <v>396</v>
      </c>
      <c r="N15" s="108">
        <f t="shared" si="24"/>
        <v>396</v>
      </c>
      <c r="O15" s="108">
        <f t="shared" si="24"/>
        <v>405</v>
      </c>
      <c r="P15" s="108">
        <f t="shared" si="24"/>
        <v>409</v>
      </c>
      <c r="Q15" s="109">
        <f t="shared" si="24"/>
        <v>409</v>
      </c>
      <c r="R15" s="404" t="s">
        <v>136</v>
      </c>
      <c r="S15" s="422"/>
      <c r="T15" s="168">
        <f t="shared" si="5"/>
        <v>22.568050286600393</v>
      </c>
      <c r="U15" s="168">
        <f t="shared" si="5"/>
        <v>27.083217167573423</v>
      </c>
      <c r="V15" s="168">
        <f t="shared" si="5"/>
        <v>33.184490509998575</v>
      </c>
      <c r="W15" s="168">
        <f t="shared" si="5"/>
        <v>37.46449191863797</v>
      </c>
      <c r="X15" s="168">
        <f t="shared" si="5"/>
        <v>41.93120382431913</v>
      </c>
      <c r="Y15" s="168">
        <f t="shared" si="5"/>
        <v>44.385002118911665</v>
      </c>
      <c r="Z15" s="168">
        <f t="shared" si="5"/>
        <v>45.83052708595783</v>
      </c>
      <c r="AA15" s="168">
        <f t="shared" si="6"/>
        <v>45.834022965623326</v>
      </c>
      <c r="AB15" s="168">
        <f t="shared" si="7"/>
        <v>45.54776388224169</v>
      </c>
      <c r="AC15" s="168">
        <f t="shared" si="8"/>
        <v>45.85227043623021</v>
      </c>
      <c r="AD15" s="168">
        <f t="shared" si="9"/>
        <v>45.40550209197825</v>
      </c>
      <c r="AE15" s="168">
        <f t="shared" si="9"/>
        <v>45.254401733380725</v>
      </c>
      <c r="AF15" s="168">
        <f t="shared" si="9"/>
        <v>46.43185523350064</v>
      </c>
      <c r="AG15" s="168">
        <f t="shared" si="10"/>
        <v>47.50439328527143</v>
      </c>
      <c r="AH15" s="168">
        <f t="shared" si="10"/>
        <v>47.629583910749844</v>
      </c>
      <c r="AI15" s="418" t="s">
        <v>13</v>
      </c>
      <c r="AJ15" s="405"/>
      <c r="AK15" s="40">
        <f>SUM(AK68:AK70)</f>
        <v>722260</v>
      </c>
      <c r="AL15" s="40">
        <f aca="true" t="shared" si="25" ref="AL15:AT15">SUM(AL68:AL70)</f>
        <v>753234</v>
      </c>
      <c r="AM15" s="40">
        <f t="shared" si="25"/>
        <v>786512</v>
      </c>
      <c r="AN15" s="40">
        <f t="shared" si="25"/>
        <v>811435</v>
      </c>
      <c r="AO15" s="40">
        <f t="shared" si="25"/>
        <v>827546</v>
      </c>
      <c r="AP15" s="40">
        <f t="shared" si="25"/>
        <v>847133</v>
      </c>
      <c r="AQ15" s="40">
        <f t="shared" si="25"/>
        <v>859689</v>
      </c>
      <c r="AR15" s="41">
        <f>SUM(AR68:AR70)</f>
        <v>863987</v>
      </c>
      <c r="AS15" s="40">
        <f t="shared" si="25"/>
        <v>865026</v>
      </c>
      <c r="AT15" s="41">
        <f t="shared" si="25"/>
        <v>868005</v>
      </c>
      <c r="AU15" s="41">
        <f>SUM(AU68:AU70)</f>
        <v>872141</v>
      </c>
      <c r="AV15" s="41">
        <f>SUM(AV68:AV70)</f>
        <v>875053</v>
      </c>
      <c r="AW15" s="41">
        <f>SUM(AW68:AW70)</f>
        <v>872246</v>
      </c>
      <c r="AX15" s="355">
        <f>SUM(AX68:AX70)</f>
        <v>860973</v>
      </c>
      <c r="AY15" s="355">
        <f>SUM(AY68:AY70)</f>
        <v>858710</v>
      </c>
    </row>
    <row r="16" spans="1:51" s="99" customFormat="1" ht="20.25" customHeight="1">
      <c r="A16" s="119"/>
      <c r="B16" s="120"/>
      <c r="C16" s="114"/>
      <c r="D16" s="114"/>
      <c r="E16" s="114"/>
      <c r="F16" s="114"/>
      <c r="G16" s="115"/>
      <c r="H16" s="115"/>
      <c r="I16" s="115"/>
      <c r="J16" s="115"/>
      <c r="K16" s="115"/>
      <c r="L16" s="115"/>
      <c r="M16" s="115"/>
      <c r="N16" s="115"/>
      <c r="O16" s="115"/>
      <c r="P16" s="115"/>
      <c r="Q16" s="115"/>
      <c r="R16" s="119"/>
      <c r="S16" s="120"/>
      <c r="T16" s="168"/>
      <c r="U16" s="168"/>
      <c r="V16" s="168"/>
      <c r="W16" s="168"/>
      <c r="X16" s="168"/>
      <c r="Y16" s="168"/>
      <c r="Z16" s="168"/>
      <c r="AA16" s="168">
        <f t="shared" si="6"/>
      </c>
      <c r="AB16" s="168">
        <f t="shared" si="7"/>
      </c>
      <c r="AC16" s="168"/>
      <c r="AD16" s="168"/>
      <c r="AE16" s="168"/>
      <c r="AF16" s="168"/>
      <c r="AG16" s="168">
        <f t="shared" si="10"/>
      </c>
      <c r="AH16" s="168">
        <f t="shared" si="10"/>
      </c>
      <c r="AI16" s="54"/>
      <c r="AJ16" s="45"/>
      <c r="AK16" s="37"/>
      <c r="AL16" s="37"/>
      <c r="AM16" s="37"/>
      <c r="AN16" s="37"/>
      <c r="AO16" s="38"/>
      <c r="AP16" s="38"/>
      <c r="AQ16" s="215"/>
      <c r="AR16" s="215"/>
      <c r="AS16" s="215"/>
      <c r="AT16" s="212"/>
      <c r="AU16" s="212"/>
      <c r="AV16" s="212"/>
      <c r="AW16" s="212"/>
      <c r="AX16" s="360"/>
      <c r="AY16" s="360"/>
    </row>
    <row r="17" spans="1:51" s="99" customFormat="1" ht="20.25" customHeight="1">
      <c r="A17" s="403" t="s">
        <v>254</v>
      </c>
      <c r="B17" s="423"/>
      <c r="C17" s="108">
        <f>SUM(C18:C23)</f>
        <v>29</v>
      </c>
      <c r="D17" s="108">
        <f aca="true" t="shared" si="26" ref="D17:Q17">SUM(D18:D23)</f>
        <v>29</v>
      </c>
      <c r="E17" s="108">
        <f t="shared" si="26"/>
        <v>30</v>
      </c>
      <c r="F17" s="108">
        <f t="shared" si="26"/>
        <v>34</v>
      </c>
      <c r="G17" s="108">
        <f t="shared" si="26"/>
        <v>37</v>
      </c>
      <c r="H17" s="108">
        <f t="shared" si="26"/>
        <v>40</v>
      </c>
      <c r="I17" s="108">
        <f t="shared" si="26"/>
        <v>38</v>
      </c>
      <c r="J17" s="108">
        <f t="shared" si="26"/>
        <v>38</v>
      </c>
      <c r="K17" s="108">
        <f>SUM(K18:K23)</f>
        <v>38</v>
      </c>
      <c r="L17" s="109">
        <f>SUM(L18:L23)</f>
        <v>39</v>
      </c>
      <c r="M17" s="109">
        <f>SUM(M18:M23)</f>
        <v>39</v>
      </c>
      <c r="N17" s="109">
        <f>SUM(N18:N23)</f>
        <v>38</v>
      </c>
      <c r="O17" s="109">
        <f t="shared" si="26"/>
        <v>38</v>
      </c>
      <c r="P17" s="109">
        <f t="shared" si="26"/>
        <v>38</v>
      </c>
      <c r="Q17" s="109">
        <f t="shared" si="26"/>
        <v>38</v>
      </c>
      <c r="R17" s="403" t="s">
        <v>254</v>
      </c>
      <c r="S17" s="423"/>
      <c r="T17" s="168">
        <f aca="true" t="shared" si="27" ref="T17:Z23">C17/AK17*100000</f>
        <v>30.175957046085973</v>
      </c>
      <c r="U17" s="168">
        <f t="shared" si="27"/>
        <v>30.964049670606574</v>
      </c>
      <c r="V17" s="168">
        <f t="shared" si="27"/>
        <v>32.8637469053305</v>
      </c>
      <c r="W17" s="168">
        <f t="shared" si="27"/>
        <v>38.16793893129771</v>
      </c>
      <c r="X17" s="168">
        <f t="shared" si="27"/>
        <v>42.8097050758426</v>
      </c>
      <c r="Y17" s="168">
        <f t="shared" si="27"/>
        <v>48.545456752066215</v>
      </c>
      <c r="Z17" s="168">
        <f t="shared" si="27"/>
        <v>47.23665564478035</v>
      </c>
      <c r="AA17" s="168">
        <f t="shared" si="6"/>
        <v>47.74709119694419</v>
      </c>
      <c r="AB17" s="168">
        <f t="shared" si="7"/>
        <v>48.40517680627739</v>
      </c>
      <c r="AC17" s="168">
        <f t="shared" si="8"/>
        <v>50.351167114232595</v>
      </c>
      <c r="AD17" s="168">
        <f aca="true" t="shared" si="28" ref="AD17:AF23">IF(AU17="","",(M17/AU17*100000))</f>
        <v>51.05046141763204</v>
      </c>
      <c r="AE17" s="168">
        <f t="shared" si="28"/>
        <v>50.490287263160695</v>
      </c>
      <c r="AF17" s="168">
        <f t="shared" si="28"/>
        <v>51.006026764741414</v>
      </c>
      <c r="AG17" s="168">
        <f t="shared" si="10"/>
        <v>51.55128674724946</v>
      </c>
      <c r="AH17" s="168">
        <f t="shared" si="10"/>
        <v>52.475315887592345</v>
      </c>
      <c r="AI17" s="418" t="s">
        <v>254</v>
      </c>
      <c r="AJ17" s="409"/>
      <c r="AK17" s="40">
        <f>SUM(AK18:AK23)</f>
        <v>96103</v>
      </c>
      <c r="AL17" s="40">
        <f aca="true" t="shared" si="29" ref="AL17:AT17">SUM(AL18:AL23)</f>
        <v>93657</v>
      </c>
      <c r="AM17" s="40">
        <f t="shared" si="29"/>
        <v>91286</v>
      </c>
      <c r="AN17" s="40">
        <f t="shared" si="29"/>
        <v>89080</v>
      </c>
      <c r="AO17" s="40">
        <f t="shared" si="29"/>
        <v>86429</v>
      </c>
      <c r="AP17" s="40">
        <f t="shared" si="29"/>
        <v>82397</v>
      </c>
      <c r="AQ17" s="40">
        <f t="shared" si="29"/>
        <v>80446</v>
      </c>
      <c r="AR17" s="41">
        <f t="shared" si="29"/>
        <v>79586</v>
      </c>
      <c r="AS17" s="40">
        <f>SUM(AS18:AS23)</f>
        <v>78504</v>
      </c>
      <c r="AT17" s="41">
        <f t="shared" si="29"/>
        <v>77456</v>
      </c>
      <c r="AU17" s="41">
        <f>SUM(AU18:AU23)</f>
        <v>76395</v>
      </c>
      <c r="AV17" s="41">
        <f>SUM(AV18:AV23)</f>
        <v>75262</v>
      </c>
      <c r="AW17" s="41">
        <f>SUM(AW18:AW23)</f>
        <v>74501</v>
      </c>
      <c r="AX17" s="355">
        <f>SUM(AX18:AX23)</f>
        <v>73713</v>
      </c>
      <c r="AY17" s="355">
        <f>SUM(AY18:AY23)</f>
        <v>72415</v>
      </c>
    </row>
    <row r="18" spans="1:51" s="99" customFormat="1" ht="20.25" customHeight="1">
      <c r="A18" s="121"/>
      <c r="B18" s="181" t="s">
        <v>14</v>
      </c>
      <c r="C18" s="108">
        <v>9</v>
      </c>
      <c r="D18" s="108">
        <v>9</v>
      </c>
      <c r="E18" s="108">
        <v>11</v>
      </c>
      <c r="F18" s="108">
        <v>13</v>
      </c>
      <c r="G18" s="109">
        <v>14</v>
      </c>
      <c r="H18" s="115">
        <v>15</v>
      </c>
      <c r="I18" s="115">
        <v>15</v>
      </c>
      <c r="J18" s="115">
        <v>15</v>
      </c>
      <c r="K18" s="115">
        <v>15</v>
      </c>
      <c r="L18" s="115">
        <v>15</v>
      </c>
      <c r="M18" s="115">
        <v>15</v>
      </c>
      <c r="N18" s="115">
        <v>13</v>
      </c>
      <c r="O18" s="115">
        <v>13</v>
      </c>
      <c r="P18" s="115">
        <v>13</v>
      </c>
      <c r="Q18" s="115">
        <v>13</v>
      </c>
      <c r="R18" s="121"/>
      <c r="S18" s="181" t="s">
        <v>14</v>
      </c>
      <c r="T18" s="168">
        <f t="shared" si="27"/>
        <v>28.39116719242902</v>
      </c>
      <c r="U18" s="168">
        <f t="shared" si="27"/>
        <v>29.02570387331893</v>
      </c>
      <c r="V18" s="168">
        <f t="shared" si="27"/>
        <v>36.41298950643848</v>
      </c>
      <c r="W18" s="168">
        <f t="shared" si="27"/>
        <v>43.21664838270004</v>
      </c>
      <c r="X18" s="168">
        <f t="shared" si="27"/>
        <v>48.105006356732986</v>
      </c>
      <c r="Y18" s="168">
        <f t="shared" si="27"/>
        <v>53.96071659831643</v>
      </c>
      <c r="Z18" s="168">
        <f t="shared" si="27"/>
        <v>55.07012262280637</v>
      </c>
      <c r="AA18" s="168">
        <f t="shared" si="6"/>
        <v>55.56996258289186</v>
      </c>
      <c r="AB18" s="168">
        <f t="shared" si="7"/>
        <v>56.48228339044319</v>
      </c>
      <c r="AC18" s="168">
        <f t="shared" si="8"/>
        <v>57.31753916698509</v>
      </c>
      <c r="AD18" s="168">
        <f t="shared" si="28"/>
        <v>58.027079303675045</v>
      </c>
      <c r="AE18" s="168">
        <f t="shared" si="28"/>
        <v>51.056476317649825</v>
      </c>
      <c r="AF18" s="168">
        <f t="shared" si="28"/>
        <v>51.706308169596696</v>
      </c>
      <c r="AG18" s="168">
        <f t="shared" si="10"/>
        <v>51.97297405349218</v>
      </c>
      <c r="AH18" s="168">
        <f t="shared" si="10"/>
        <v>52.74047628707047</v>
      </c>
      <c r="AI18" s="87"/>
      <c r="AJ18" s="34" t="s">
        <v>14</v>
      </c>
      <c r="AK18" s="40">
        <v>31700</v>
      </c>
      <c r="AL18" s="40">
        <v>31007</v>
      </c>
      <c r="AM18" s="40">
        <v>30209</v>
      </c>
      <c r="AN18" s="40">
        <v>30081</v>
      </c>
      <c r="AO18" s="41">
        <v>29103</v>
      </c>
      <c r="AP18" s="42">
        <v>27798</v>
      </c>
      <c r="AQ18" s="221">
        <v>27238</v>
      </c>
      <c r="AR18" s="226">
        <v>26993</v>
      </c>
      <c r="AS18" s="216">
        <v>26557</v>
      </c>
      <c r="AT18" s="219">
        <v>26170</v>
      </c>
      <c r="AU18" s="219">
        <v>25850</v>
      </c>
      <c r="AV18" s="219">
        <v>25462</v>
      </c>
      <c r="AW18" s="219">
        <v>25142</v>
      </c>
      <c r="AX18" s="361">
        <v>25013</v>
      </c>
      <c r="AY18" s="361">
        <v>24649</v>
      </c>
    </row>
    <row r="19" spans="1:51" s="99" customFormat="1" ht="20.25" customHeight="1">
      <c r="A19" s="121"/>
      <c r="B19" s="181" t="s">
        <v>15</v>
      </c>
      <c r="C19" s="108">
        <v>4</v>
      </c>
      <c r="D19" s="108">
        <v>4</v>
      </c>
      <c r="E19" s="108">
        <v>5</v>
      </c>
      <c r="F19" s="108">
        <v>6</v>
      </c>
      <c r="G19" s="109">
        <v>7</v>
      </c>
      <c r="H19" s="115">
        <v>6</v>
      </c>
      <c r="I19" s="115">
        <v>6</v>
      </c>
      <c r="J19" s="115">
        <v>6</v>
      </c>
      <c r="K19" s="115">
        <v>6</v>
      </c>
      <c r="L19" s="115">
        <v>6</v>
      </c>
      <c r="M19" s="115">
        <v>6</v>
      </c>
      <c r="N19" s="115">
        <v>6</v>
      </c>
      <c r="O19" s="115">
        <v>6</v>
      </c>
      <c r="P19" s="115">
        <v>6</v>
      </c>
      <c r="Q19" s="115">
        <v>6</v>
      </c>
      <c r="R19" s="121"/>
      <c r="S19" s="181" t="s">
        <v>15</v>
      </c>
      <c r="T19" s="168">
        <f t="shared" si="27"/>
        <v>23.089355806972986</v>
      </c>
      <c r="U19" s="168">
        <f t="shared" si="27"/>
        <v>23.48796241926013</v>
      </c>
      <c r="V19" s="168">
        <f t="shared" si="27"/>
        <v>29.35478189397053</v>
      </c>
      <c r="W19" s="168">
        <f t="shared" si="27"/>
        <v>35.887313834559485</v>
      </c>
      <c r="X19" s="168">
        <f t="shared" si="27"/>
        <v>41.81351173765008</v>
      </c>
      <c r="Y19" s="168">
        <f t="shared" si="27"/>
        <v>37.957866767887644</v>
      </c>
      <c r="Z19" s="168">
        <f t="shared" si="27"/>
        <v>39.07521979811137</v>
      </c>
      <c r="AA19" s="168">
        <f t="shared" si="6"/>
        <v>39.52048478461336</v>
      </c>
      <c r="AB19" s="168">
        <f t="shared" si="7"/>
        <v>39.56478733926805</v>
      </c>
      <c r="AC19" s="168">
        <f t="shared" si="8"/>
        <v>40.11499632279201</v>
      </c>
      <c r="AD19" s="168">
        <f t="shared" si="28"/>
        <v>40.48036702199433</v>
      </c>
      <c r="AE19" s="168">
        <f t="shared" si="28"/>
        <v>41.174855888004394</v>
      </c>
      <c r="AF19" s="168">
        <f t="shared" si="28"/>
        <v>41.45650521661024</v>
      </c>
      <c r="AG19" s="168">
        <f t="shared" si="10"/>
        <v>42.66211604095563</v>
      </c>
      <c r="AH19" s="168">
        <f t="shared" si="10"/>
        <v>43.48141169649975</v>
      </c>
      <c r="AI19" s="87"/>
      <c r="AJ19" s="34" t="s">
        <v>15</v>
      </c>
      <c r="AK19" s="40">
        <v>17324</v>
      </c>
      <c r="AL19" s="40">
        <v>17030</v>
      </c>
      <c r="AM19" s="40">
        <v>17033</v>
      </c>
      <c r="AN19" s="40">
        <v>16719</v>
      </c>
      <c r="AO19" s="41">
        <v>16741</v>
      </c>
      <c r="AP19" s="48">
        <v>15807</v>
      </c>
      <c r="AQ19" s="221">
        <v>15355</v>
      </c>
      <c r="AR19" s="219">
        <v>15182</v>
      </c>
      <c r="AS19" s="216">
        <v>15165</v>
      </c>
      <c r="AT19" s="219">
        <v>14957</v>
      </c>
      <c r="AU19" s="219">
        <v>14822</v>
      </c>
      <c r="AV19" s="219">
        <v>14572</v>
      </c>
      <c r="AW19" s="219">
        <v>14473</v>
      </c>
      <c r="AX19" s="361">
        <v>14064</v>
      </c>
      <c r="AY19" s="361">
        <v>13799</v>
      </c>
    </row>
    <row r="20" spans="1:51" s="99" customFormat="1" ht="20.25" customHeight="1">
      <c r="A20" s="121"/>
      <c r="B20" s="181" t="s">
        <v>16</v>
      </c>
      <c r="C20" s="108">
        <v>5</v>
      </c>
      <c r="D20" s="108">
        <v>5</v>
      </c>
      <c r="E20" s="108">
        <v>4</v>
      </c>
      <c r="F20" s="108">
        <v>5</v>
      </c>
      <c r="G20" s="109">
        <v>4</v>
      </c>
      <c r="H20" s="115">
        <v>4</v>
      </c>
      <c r="I20" s="115">
        <v>5</v>
      </c>
      <c r="J20" s="115">
        <v>5</v>
      </c>
      <c r="K20" s="115">
        <v>4</v>
      </c>
      <c r="L20" s="115">
        <v>5</v>
      </c>
      <c r="M20" s="115">
        <v>5</v>
      </c>
      <c r="N20" s="115">
        <v>5</v>
      </c>
      <c r="O20" s="115">
        <v>5</v>
      </c>
      <c r="P20" s="115">
        <v>5</v>
      </c>
      <c r="Q20" s="115">
        <v>5</v>
      </c>
      <c r="R20" s="121"/>
      <c r="S20" s="181" t="s">
        <v>16</v>
      </c>
      <c r="T20" s="168">
        <f t="shared" si="27"/>
        <v>51.1665984445354</v>
      </c>
      <c r="U20" s="168">
        <f t="shared" si="27"/>
        <v>52.581764644021455</v>
      </c>
      <c r="V20" s="168">
        <f t="shared" si="27"/>
        <v>42.97840335231546</v>
      </c>
      <c r="W20" s="168">
        <f t="shared" si="27"/>
        <v>54.836586970826936</v>
      </c>
      <c r="X20" s="168">
        <f t="shared" si="27"/>
        <v>44.26737494466578</v>
      </c>
      <c r="Y20" s="168">
        <f t="shared" si="27"/>
        <v>45.95060310166571</v>
      </c>
      <c r="Z20" s="168">
        <f t="shared" si="27"/>
        <v>59.06674542232723</v>
      </c>
      <c r="AA20" s="168">
        <f t="shared" si="6"/>
        <v>59.347181008902076</v>
      </c>
      <c r="AB20" s="168">
        <f t="shared" si="7"/>
        <v>48.17535830422739</v>
      </c>
      <c r="AC20" s="168">
        <f t="shared" si="8"/>
        <v>60.90133982947624</v>
      </c>
      <c r="AD20" s="168">
        <f t="shared" si="28"/>
        <v>61.72077521293667</v>
      </c>
      <c r="AE20" s="168">
        <f t="shared" si="28"/>
        <v>61.99628022318661</v>
      </c>
      <c r="AF20" s="168">
        <f t="shared" si="28"/>
        <v>62.359690695934155</v>
      </c>
      <c r="AG20" s="168">
        <f t="shared" si="10"/>
        <v>62.515628907226805</v>
      </c>
      <c r="AH20" s="168">
        <f t="shared" si="10"/>
        <v>63.29113924050633</v>
      </c>
      <c r="AI20" s="87"/>
      <c r="AJ20" s="34" t="s">
        <v>16</v>
      </c>
      <c r="AK20" s="40">
        <v>9772</v>
      </c>
      <c r="AL20" s="40">
        <v>9509</v>
      </c>
      <c r="AM20" s="40">
        <v>9307</v>
      </c>
      <c r="AN20" s="40">
        <v>9118</v>
      </c>
      <c r="AO20" s="41">
        <v>9036</v>
      </c>
      <c r="AP20" s="48">
        <v>8705</v>
      </c>
      <c r="AQ20" s="221">
        <v>8465</v>
      </c>
      <c r="AR20" s="219">
        <v>8425</v>
      </c>
      <c r="AS20" s="216">
        <v>8303</v>
      </c>
      <c r="AT20" s="219">
        <v>8210</v>
      </c>
      <c r="AU20" s="219">
        <v>8101</v>
      </c>
      <c r="AV20" s="219">
        <v>8065</v>
      </c>
      <c r="AW20" s="219">
        <v>8018</v>
      </c>
      <c r="AX20" s="361">
        <v>7998</v>
      </c>
      <c r="AY20" s="361">
        <v>7900</v>
      </c>
    </row>
    <row r="21" spans="1:51" s="99" customFormat="1" ht="20.25" customHeight="1">
      <c r="A21" s="121"/>
      <c r="B21" s="181" t="s">
        <v>17</v>
      </c>
      <c r="C21" s="108">
        <v>3</v>
      </c>
      <c r="D21" s="108">
        <v>3</v>
      </c>
      <c r="E21" s="108">
        <v>3</v>
      </c>
      <c r="F21" s="108">
        <v>3</v>
      </c>
      <c r="G21" s="109">
        <v>3</v>
      </c>
      <c r="H21" s="115">
        <v>3</v>
      </c>
      <c r="I21" s="115">
        <v>3</v>
      </c>
      <c r="J21" s="115">
        <v>3</v>
      </c>
      <c r="K21" s="115">
        <v>3</v>
      </c>
      <c r="L21" s="115">
        <v>3</v>
      </c>
      <c r="M21" s="115">
        <v>3</v>
      </c>
      <c r="N21" s="115">
        <v>3</v>
      </c>
      <c r="O21" s="115">
        <v>3</v>
      </c>
      <c r="P21" s="115">
        <v>3</v>
      </c>
      <c r="Q21" s="115">
        <v>3</v>
      </c>
      <c r="R21" s="121"/>
      <c r="S21" s="181" t="s">
        <v>17</v>
      </c>
      <c r="T21" s="168">
        <f t="shared" si="27"/>
        <v>24.964633435965716</v>
      </c>
      <c r="U21" s="168">
        <f t="shared" si="27"/>
        <v>25.592902235113463</v>
      </c>
      <c r="V21" s="168">
        <f t="shared" si="27"/>
        <v>25.92240559923961</v>
      </c>
      <c r="W21" s="168">
        <f t="shared" si="27"/>
        <v>26.78571428571429</v>
      </c>
      <c r="X21" s="168">
        <f t="shared" si="27"/>
        <v>27.972027972027973</v>
      </c>
      <c r="Y21" s="168">
        <f t="shared" si="27"/>
        <v>29.114906832298136</v>
      </c>
      <c r="Z21" s="168">
        <f t="shared" si="27"/>
        <v>29.513034923757992</v>
      </c>
      <c r="AA21" s="168">
        <f t="shared" si="6"/>
        <v>29.720626114523476</v>
      </c>
      <c r="AB21" s="168">
        <f t="shared" si="7"/>
        <v>29.991002699190243</v>
      </c>
      <c r="AC21" s="168">
        <f t="shared" si="8"/>
        <v>30.184123151222455</v>
      </c>
      <c r="AD21" s="168">
        <f t="shared" si="28"/>
        <v>30.612244897959183</v>
      </c>
      <c r="AE21" s="168">
        <f t="shared" si="28"/>
        <v>31.026993484331367</v>
      </c>
      <c r="AF21" s="168">
        <f t="shared" si="28"/>
        <v>31.243490939387627</v>
      </c>
      <c r="AG21" s="168">
        <f t="shared" si="10"/>
        <v>31.525851197982345</v>
      </c>
      <c r="AH21" s="168">
        <f t="shared" si="10"/>
        <v>32.0547066994337</v>
      </c>
      <c r="AI21" s="87"/>
      <c r="AJ21" s="34" t="s">
        <v>17</v>
      </c>
      <c r="AK21" s="40">
        <v>12017</v>
      </c>
      <c r="AL21" s="40">
        <v>11722</v>
      </c>
      <c r="AM21" s="40">
        <v>11573</v>
      </c>
      <c r="AN21" s="40">
        <v>11200</v>
      </c>
      <c r="AO21" s="41">
        <v>10725</v>
      </c>
      <c r="AP21" s="48">
        <v>10304</v>
      </c>
      <c r="AQ21" s="221">
        <v>10165</v>
      </c>
      <c r="AR21" s="219">
        <v>10094</v>
      </c>
      <c r="AS21" s="216">
        <v>10003</v>
      </c>
      <c r="AT21" s="219">
        <v>9939</v>
      </c>
      <c r="AU21" s="219">
        <v>9800</v>
      </c>
      <c r="AV21" s="219">
        <v>9669</v>
      </c>
      <c r="AW21" s="219">
        <v>9602</v>
      </c>
      <c r="AX21" s="361">
        <v>9516</v>
      </c>
      <c r="AY21" s="361">
        <v>9359</v>
      </c>
    </row>
    <row r="22" spans="1:51" s="99" customFormat="1" ht="20.25" customHeight="1">
      <c r="A22" s="121"/>
      <c r="B22" s="181" t="s">
        <v>18</v>
      </c>
      <c r="C22" s="108">
        <v>4</v>
      </c>
      <c r="D22" s="108">
        <v>5</v>
      </c>
      <c r="E22" s="108">
        <v>5</v>
      </c>
      <c r="F22" s="108">
        <v>5</v>
      </c>
      <c r="G22" s="109">
        <v>5</v>
      </c>
      <c r="H22" s="123">
        <v>5</v>
      </c>
      <c r="I22" s="123">
        <v>5</v>
      </c>
      <c r="J22" s="123">
        <v>5</v>
      </c>
      <c r="K22" s="123">
        <v>5</v>
      </c>
      <c r="L22" s="123">
        <v>5</v>
      </c>
      <c r="M22" s="123">
        <v>5</v>
      </c>
      <c r="N22" s="123">
        <v>6</v>
      </c>
      <c r="O22" s="123">
        <v>6</v>
      </c>
      <c r="P22" s="123">
        <v>6</v>
      </c>
      <c r="Q22" s="123">
        <v>6</v>
      </c>
      <c r="R22" s="121"/>
      <c r="S22" s="181" t="s">
        <v>18</v>
      </c>
      <c r="T22" s="168">
        <f t="shared" si="27"/>
        <v>38.69594659959369</v>
      </c>
      <c r="U22" s="168">
        <f t="shared" si="27"/>
        <v>49.93508439029262</v>
      </c>
      <c r="V22" s="168">
        <f t="shared" si="27"/>
        <v>51.89413596263622</v>
      </c>
      <c r="W22" s="168">
        <f t="shared" si="27"/>
        <v>53.96071659831643</v>
      </c>
      <c r="X22" s="168">
        <f t="shared" si="27"/>
        <v>56.554688383667006</v>
      </c>
      <c r="Y22" s="168">
        <f t="shared" si="27"/>
        <v>58.71990604815032</v>
      </c>
      <c r="Z22" s="168">
        <f t="shared" si="27"/>
        <v>59.375371096069344</v>
      </c>
      <c r="AA22" s="168">
        <f t="shared" si="6"/>
        <v>60.37918125830214</v>
      </c>
      <c r="AB22" s="168">
        <f t="shared" si="7"/>
        <v>61.69792694965449</v>
      </c>
      <c r="AC22" s="168">
        <f t="shared" si="8"/>
        <v>62.45316012990258</v>
      </c>
      <c r="AD22" s="168">
        <f t="shared" si="28"/>
        <v>63.86511687316388</v>
      </c>
      <c r="AE22" s="168">
        <f t="shared" si="28"/>
        <v>77.6598498576236</v>
      </c>
      <c r="AF22" s="168">
        <f t="shared" si="28"/>
        <v>78.39038411288215</v>
      </c>
      <c r="AG22" s="168">
        <f t="shared" si="10"/>
        <v>78.40062720501764</v>
      </c>
      <c r="AH22" s="168">
        <f t="shared" si="10"/>
        <v>80.17103153393907</v>
      </c>
      <c r="AI22" s="87"/>
      <c r="AJ22" s="34" t="s">
        <v>18</v>
      </c>
      <c r="AK22" s="40">
        <v>10337</v>
      </c>
      <c r="AL22" s="40">
        <v>10013</v>
      </c>
      <c r="AM22" s="40">
        <v>9635</v>
      </c>
      <c r="AN22" s="40">
        <v>9266</v>
      </c>
      <c r="AO22" s="41">
        <v>8841</v>
      </c>
      <c r="AP22" s="48">
        <v>8515</v>
      </c>
      <c r="AQ22" s="221">
        <v>8421</v>
      </c>
      <c r="AR22" s="219">
        <v>8281</v>
      </c>
      <c r="AS22" s="216">
        <v>8104</v>
      </c>
      <c r="AT22" s="219">
        <v>8006</v>
      </c>
      <c r="AU22" s="219">
        <v>7829</v>
      </c>
      <c r="AV22" s="219">
        <v>7726</v>
      </c>
      <c r="AW22" s="219">
        <v>7654</v>
      </c>
      <c r="AX22" s="361">
        <v>7653</v>
      </c>
      <c r="AY22" s="361">
        <v>7484</v>
      </c>
    </row>
    <row r="23" spans="1:51" s="99" customFormat="1" ht="20.25" customHeight="1">
      <c r="A23" s="121"/>
      <c r="B23" s="181" t="s">
        <v>19</v>
      </c>
      <c r="C23" s="108">
        <f>C84+C85</f>
        <v>4</v>
      </c>
      <c r="D23" s="108">
        <f aca="true" t="shared" si="30" ref="D23:J23">D84+D85</f>
        <v>3</v>
      </c>
      <c r="E23" s="108">
        <f t="shared" si="30"/>
        <v>2</v>
      </c>
      <c r="F23" s="108">
        <f t="shared" si="30"/>
        <v>2</v>
      </c>
      <c r="G23" s="108">
        <f t="shared" si="30"/>
        <v>4</v>
      </c>
      <c r="H23" s="108">
        <f t="shared" si="30"/>
        <v>7</v>
      </c>
      <c r="I23" s="108">
        <f t="shared" si="30"/>
        <v>4</v>
      </c>
      <c r="J23" s="108">
        <f t="shared" si="30"/>
        <v>4</v>
      </c>
      <c r="K23" s="108">
        <v>5</v>
      </c>
      <c r="L23" s="109">
        <v>5</v>
      </c>
      <c r="M23" s="109">
        <v>5</v>
      </c>
      <c r="N23" s="109">
        <v>5</v>
      </c>
      <c r="O23" s="109">
        <v>5</v>
      </c>
      <c r="P23" s="109">
        <v>5</v>
      </c>
      <c r="Q23" s="109">
        <v>5</v>
      </c>
      <c r="R23" s="121"/>
      <c r="S23" s="181" t="s">
        <v>19</v>
      </c>
      <c r="T23" s="168">
        <f t="shared" si="27"/>
        <v>26.75048485253795</v>
      </c>
      <c r="U23" s="168">
        <f t="shared" si="27"/>
        <v>20.868113522537563</v>
      </c>
      <c r="V23" s="168">
        <f t="shared" si="27"/>
        <v>14.783058614827407</v>
      </c>
      <c r="W23" s="168">
        <f t="shared" si="27"/>
        <v>15.75299306868305</v>
      </c>
      <c r="X23" s="168">
        <f t="shared" si="27"/>
        <v>33.38062254861053</v>
      </c>
      <c r="Y23" s="168">
        <f t="shared" si="27"/>
        <v>62.12282570110047</v>
      </c>
      <c r="Z23" s="168">
        <f t="shared" si="27"/>
        <v>37.03017959637104</v>
      </c>
      <c r="AA23" s="168">
        <f t="shared" si="6"/>
        <v>37.6967298086891</v>
      </c>
      <c r="AB23" s="168">
        <f t="shared" si="7"/>
        <v>48.20671037408407</v>
      </c>
      <c r="AC23" s="168">
        <f t="shared" si="8"/>
        <v>49.144879103597404</v>
      </c>
      <c r="AD23" s="168">
        <f t="shared" si="28"/>
        <v>50.03502451716201</v>
      </c>
      <c r="AE23" s="168">
        <f t="shared" si="28"/>
        <v>51.187551187551186</v>
      </c>
      <c r="AF23" s="168">
        <f t="shared" si="28"/>
        <v>52.01831044527674</v>
      </c>
      <c r="AG23" s="168">
        <f t="shared" si="10"/>
        <v>52.803886366036544</v>
      </c>
      <c r="AH23" s="168">
        <f t="shared" si="10"/>
        <v>54.20641803989592</v>
      </c>
      <c r="AI23" s="87"/>
      <c r="AJ23" s="34" t="s">
        <v>19</v>
      </c>
      <c r="AK23" s="40">
        <f>AK84+AK85</f>
        <v>14953</v>
      </c>
      <c r="AL23" s="40">
        <f aca="true" t="shared" si="31" ref="AL23:AR23">AL84+AL85</f>
        <v>14376</v>
      </c>
      <c r="AM23" s="40">
        <f t="shared" si="31"/>
        <v>13529</v>
      </c>
      <c r="AN23" s="40">
        <f t="shared" si="31"/>
        <v>12696</v>
      </c>
      <c r="AO23" s="40">
        <f t="shared" si="31"/>
        <v>11983</v>
      </c>
      <c r="AP23" s="40">
        <f t="shared" si="31"/>
        <v>11268</v>
      </c>
      <c r="AQ23" s="40">
        <f t="shared" si="31"/>
        <v>10802</v>
      </c>
      <c r="AR23" s="41">
        <f t="shared" si="31"/>
        <v>10611</v>
      </c>
      <c r="AS23" s="216">
        <v>10372</v>
      </c>
      <c r="AT23" s="219">
        <v>10174</v>
      </c>
      <c r="AU23" s="219">
        <v>9993</v>
      </c>
      <c r="AV23" s="219">
        <v>9768</v>
      </c>
      <c r="AW23" s="219">
        <v>9612</v>
      </c>
      <c r="AX23" s="361">
        <v>9469</v>
      </c>
      <c r="AY23" s="361">
        <v>9224</v>
      </c>
    </row>
    <row r="24" spans="1:51" s="99" customFormat="1" ht="20.25" customHeight="1">
      <c r="A24" s="119"/>
      <c r="B24" s="120"/>
      <c r="C24" s="114"/>
      <c r="D24" s="114"/>
      <c r="E24" s="114"/>
      <c r="F24" s="114"/>
      <c r="G24" s="115"/>
      <c r="H24" s="115"/>
      <c r="I24" s="115"/>
      <c r="J24" s="115"/>
      <c r="K24" s="115"/>
      <c r="L24" s="115"/>
      <c r="M24" s="115"/>
      <c r="N24" s="115"/>
      <c r="O24" s="115"/>
      <c r="P24" s="115"/>
      <c r="Q24" s="115"/>
      <c r="R24" s="119"/>
      <c r="S24" s="120"/>
      <c r="T24" s="168"/>
      <c r="U24" s="168"/>
      <c r="V24" s="168"/>
      <c r="W24" s="168"/>
      <c r="X24" s="168"/>
      <c r="Y24" s="168"/>
      <c r="Z24" s="168"/>
      <c r="AA24" s="168">
        <f t="shared" si="6"/>
      </c>
      <c r="AB24" s="168">
        <f t="shared" si="7"/>
      </c>
      <c r="AC24" s="168"/>
      <c r="AD24" s="168"/>
      <c r="AE24" s="168"/>
      <c r="AF24" s="168"/>
      <c r="AG24" s="168">
        <f t="shared" si="10"/>
      </c>
      <c r="AH24" s="168">
        <f t="shared" si="10"/>
      </c>
      <c r="AI24" s="54"/>
      <c r="AJ24" s="45"/>
      <c r="AK24" s="37"/>
      <c r="AL24" s="37"/>
      <c r="AM24" s="37"/>
      <c r="AN24" s="37"/>
      <c r="AO24" s="38"/>
      <c r="AP24" s="38"/>
      <c r="AQ24" s="222"/>
      <c r="AR24" s="39"/>
      <c r="AS24" s="44"/>
      <c r="AT24" s="205"/>
      <c r="AU24" s="205"/>
      <c r="AV24" s="205"/>
      <c r="AW24" s="205"/>
      <c r="AX24" s="205"/>
      <c r="AY24" s="205"/>
    </row>
    <row r="25" spans="1:51" s="99" customFormat="1" ht="20.25" customHeight="1">
      <c r="A25" s="403" t="s">
        <v>21</v>
      </c>
      <c r="B25" s="422"/>
      <c r="C25" s="108">
        <f>SUM(C26:C27)</f>
        <v>50</v>
      </c>
      <c r="D25" s="108">
        <f aca="true" t="shared" si="32" ref="D25:Q25">SUM(D26:D27)</f>
        <v>54</v>
      </c>
      <c r="E25" s="108">
        <f t="shared" si="32"/>
        <v>51</v>
      </c>
      <c r="F25" s="108">
        <f t="shared" si="32"/>
        <v>62</v>
      </c>
      <c r="G25" s="108">
        <f t="shared" si="32"/>
        <v>65</v>
      </c>
      <c r="H25" s="108">
        <f t="shared" si="32"/>
        <v>69</v>
      </c>
      <c r="I25" s="108">
        <f t="shared" si="32"/>
        <v>69</v>
      </c>
      <c r="J25" s="108">
        <f t="shared" si="32"/>
        <v>74</v>
      </c>
      <c r="K25" s="108">
        <f>SUM(K26:K27)</f>
        <v>73</v>
      </c>
      <c r="L25" s="109">
        <f>SUM(L26:L27)</f>
        <v>74</v>
      </c>
      <c r="M25" s="109">
        <f>SUM(M26:M27)</f>
        <v>71</v>
      </c>
      <c r="N25" s="109">
        <f>SUM(N26:N27)</f>
        <v>72</v>
      </c>
      <c r="O25" s="109">
        <f t="shared" si="32"/>
        <v>70</v>
      </c>
      <c r="P25" s="109">
        <f t="shared" si="32"/>
        <v>72</v>
      </c>
      <c r="Q25" s="109">
        <f t="shared" si="32"/>
        <v>71</v>
      </c>
      <c r="R25" s="403" t="s">
        <v>21</v>
      </c>
      <c r="S25" s="422"/>
      <c r="T25" s="168">
        <f aca="true" t="shared" si="33" ref="T25:Z27">C25/AK25*100000</f>
        <v>41.83785321607577</v>
      </c>
      <c r="U25" s="168">
        <f t="shared" si="33"/>
        <v>45.10524557300367</v>
      </c>
      <c r="V25" s="168">
        <f t="shared" si="33"/>
        <v>42.65248262538576</v>
      </c>
      <c r="W25" s="168">
        <f t="shared" si="33"/>
        <v>52.31449449010243</v>
      </c>
      <c r="X25" s="168">
        <f t="shared" si="33"/>
        <v>55.132870217223505</v>
      </c>
      <c r="Y25" s="168">
        <f t="shared" si="33"/>
        <v>60.180016745743785</v>
      </c>
      <c r="Z25" s="168">
        <f t="shared" si="33"/>
        <v>60.6236326735022</v>
      </c>
      <c r="AA25" s="168">
        <f t="shared" si="6"/>
        <v>65.07954655386213</v>
      </c>
      <c r="AB25" s="168">
        <f t="shared" si="7"/>
        <v>64.23624860308158</v>
      </c>
      <c r="AC25" s="168">
        <f t="shared" si="8"/>
        <v>65.26666725465465</v>
      </c>
      <c r="AD25" s="168">
        <f aca="true" t="shared" si="34" ref="AD25:AF27">IF(AU25="","",(M25/AU25*100000))</f>
        <v>63.00302591997728</v>
      </c>
      <c r="AE25" s="168">
        <f t="shared" si="34"/>
        <v>64.3069585488063</v>
      </c>
      <c r="AF25" s="168">
        <f t="shared" si="34"/>
        <v>62.95247088448222</v>
      </c>
      <c r="AG25" s="168">
        <f t="shared" si="10"/>
        <v>64.83682731791657</v>
      </c>
      <c r="AH25" s="168">
        <f t="shared" si="10"/>
        <v>64.46867821049477</v>
      </c>
      <c r="AI25" s="418" t="s">
        <v>21</v>
      </c>
      <c r="AJ25" s="405"/>
      <c r="AK25" s="40">
        <f aca="true" t="shared" si="35" ref="AK25:AT25">SUM(AK26:AK27)</f>
        <v>119509</v>
      </c>
      <c r="AL25" s="40">
        <f t="shared" si="35"/>
        <v>119720</v>
      </c>
      <c r="AM25" s="40">
        <f t="shared" si="35"/>
        <v>119571</v>
      </c>
      <c r="AN25" s="40">
        <f t="shared" si="35"/>
        <v>118514</v>
      </c>
      <c r="AO25" s="40">
        <f t="shared" si="35"/>
        <v>117897</v>
      </c>
      <c r="AP25" s="40">
        <f t="shared" si="35"/>
        <v>114656</v>
      </c>
      <c r="AQ25" s="40">
        <f t="shared" si="35"/>
        <v>113817</v>
      </c>
      <c r="AR25" s="41">
        <f t="shared" si="35"/>
        <v>113707</v>
      </c>
      <c r="AS25" s="40">
        <f t="shared" si="35"/>
        <v>113643</v>
      </c>
      <c r="AT25" s="41">
        <f t="shared" si="35"/>
        <v>113381</v>
      </c>
      <c r="AU25" s="41">
        <f>SUM(AU26:AU27)</f>
        <v>112693</v>
      </c>
      <c r="AV25" s="41">
        <f>SUM(AV26:AV27)</f>
        <v>111963</v>
      </c>
      <c r="AW25" s="41">
        <f>SUM(AW26:AW27)</f>
        <v>111195</v>
      </c>
      <c r="AX25" s="355">
        <f>SUM(AX26:AX27)</f>
        <v>111048</v>
      </c>
      <c r="AY25" s="355">
        <f>SUM(AY26:AY27)</f>
        <v>110131</v>
      </c>
    </row>
    <row r="26" spans="1:51" s="99" customFormat="1" ht="20.25" customHeight="1">
      <c r="A26" s="127"/>
      <c r="B26" s="181" t="s">
        <v>22</v>
      </c>
      <c r="C26" s="108">
        <v>28</v>
      </c>
      <c r="D26" s="108">
        <v>26</v>
      </c>
      <c r="E26" s="108">
        <v>22</v>
      </c>
      <c r="F26" s="108">
        <v>23</v>
      </c>
      <c r="G26" s="109">
        <v>25</v>
      </c>
      <c r="H26" s="115">
        <v>24</v>
      </c>
      <c r="I26" s="115">
        <v>25</v>
      </c>
      <c r="J26" s="115">
        <v>26</v>
      </c>
      <c r="K26" s="115">
        <v>25</v>
      </c>
      <c r="L26" s="115">
        <v>25</v>
      </c>
      <c r="M26" s="115">
        <v>23</v>
      </c>
      <c r="N26" s="115">
        <v>23</v>
      </c>
      <c r="O26" s="115">
        <v>23</v>
      </c>
      <c r="P26" s="115">
        <v>25</v>
      </c>
      <c r="Q26" s="115">
        <v>25</v>
      </c>
      <c r="R26" s="127"/>
      <c r="S26" s="181" t="s">
        <v>22</v>
      </c>
      <c r="T26" s="168">
        <f t="shared" si="33"/>
        <v>54.4355230670529</v>
      </c>
      <c r="U26" s="168">
        <f t="shared" si="33"/>
        <v>51.91485963020646</v>
      </c>
      <c r="V26" s="168">
        <f t="shared" si="33"/>
        <v>44.557864463077735</v>
      </c>
      <c r="W26" s="168">
        <f t="shared" si="33"/>
        <v>48.635046837664675</v>
      </c>
      <c r="X26" s="168">
        <f t="shared" si="33"/>
        <v>54.812541109405835</v>
      </c>
      <c r="Y26" s="168">
        <f t="shared" si="33"/>
        <v>55.89714924538848</v>
      </c>
      <c r="Z26" s="168">
        <f t="shared" si="33"/>
        <v>59.430418865592166</v>
      </c>
      <c r="AA26" s="168">
        <f t="shared" si="6"/>
        <v>62.48347792650982</v>
      </c>
      <c r="AB26" s="168">
        <f t="shared" si="7"/>
        <v>60.67666618125334</v>
      </c>
      <c r="AC26" s="168">
        <f t="shared" si="8"/>
        <v>61.051551930450074</v>
      </c>
      <c r="AD26" s="168">
        <f t="shared" si="34"/>
        <v>56.59448818897638</v>
      </c>
      <c r="AE26" s="168">
        <f t="shared" si="34"/>
        <v>57.19970156677443</v>
      </c>
      <c r="AF26" s="168">
        <f t="shared" si="34"/>
        <v>57.83835437308254</v>
      </c>
      <c r="AG26" s="168">
        <f t="shared" si="10"/>
        <v>63.11378152533387</v>
      </c>
      <c r="AH26" s="168">
        <f t="shared" si="10"/>
        <v>63.886333435551464</v>
      </c>
      <c r="AI26" s="60"/>
      <c r="AJ26" s="34" t="s">
        <v>22</v>
      </c>
      <c r="AK26" s="40">
        <v>51437</v>
      </c>
      <c r="AL26" s="40">
        <v>50082</v>
      </c>
      <c r="AM26" s="40">
        <v>49374</v>
      </c>
      <c r="AN26" s="40">
        <v>47291</v>
      </c>
      <c r="AO26" s="41">
        <v>45610</v>
      </c>
      <c r="AP26" s="48">
        <v>42936</v>
      </c>
      <c r="AQ26" s="221">
        <v>42066</v>
      </c>
      <c r="AR26" s="219">
        <v>41611</v>
      </c>
      <c r="AS26" s="216">
        <v>41202</v>
      </c>
      <c r="AT26" s="219">
        <v>40949</v>
      </c>
      <c r="AU26" s="219">
        <v>40640</v>
      </c>
      <c r="AV26" s="219">
        <v>40210</v>
      </c>
      <c r="AW26" s="219">
        <v>39766</v>
      </c>
      <c r="AX26" s="361">
        <v>39611</v>
      </c>
      <c r="AY26" s="361">
        <v>39132</v>
      </c>
    </row>
    <row r="27" spans="1:51" s="99" customFormat="1" ht="20.25" customHeight="1">
      <c r="A27" s="127"/>
      <c r="B27" s="181" t="s">
        <v>23</v>
      </c>
      <c r="C27" s="108">
        <v>22</v>
      </c>
      <c r="D27" s="108">
        <v>28</v>
      </c>
      <c r="E27" s="108">
        <v>29</v>
      </c>
      <c r="F27" s="108">
        <v>39</v>
      </c>
      <c r="G27" s="109">
        <v>40</v>
      </c>
      <c r="H27" s="115">
        <v>45</v>
      </c>
      <c r="I27" s="115">
        <v>44</v>
      </c>
      <c r="J27" s="115">
        <v>48</v>
      </c>
      <c r="K27" s="115">
        <v>48</v>
      </c>
      <c r="L27" s="115">
        <v>49</v>
      </c>
      <c r="M27" s="115">
        <v>48</v>
      </c>
      <c r="N27" s="115">
        <v>49</v>
      </c>
      <c r="O27" s="115">
        <v>47</v>
      </c>
      <c r="P27" s="115">
        <v>47</v>
      </c>
      <c r="Q27" s="115">
        <v>46</v>
      </c>
      <c r="R27" s="127"/>
      <c r="S27" s="181" t="s">
        <v>23</v>
      </c>
      <c r="T27" s="168">
        <f t="shared" si="33"/>
        <v>32.31872135386062</v>
      </c>
      <c r="U27" s="168">
        <f t="shared" si="33"/>
        <v>40.20793245067348</v>
      </c>
      <c r="V27" s="168">
        <f t="shared" si="33"/>
        <v>41.312306793737626</v>
      </c>
      <c r="W27" s="168">
        <f t="shared" si="33"/>
        <v>54.75759235078556</v>
      </c>
      <c r="X27" s="168">
        <f t="shared" si="33"/>
        <v>55.33498416036078</v>
      </c>
      <c r="Y27" s="168">
        <f t="shared" si="33"/>
        <v>62.74400446179587</v>
      </c>
      <c r="Z27" s="168">
        <f t="shared" si="33"/>
        <v>61.32318713328038</v>
      </c>
      <c r="AA27" s="168">
        <f t="shared" si="6"/>
        <v>66.57789613848203</v>
      </c>
      <c r="AB27" s="168">
        <f t="shared" si="7"/>
        <v>66.26081914937673</v>
      </c>
      <c r="AC27" s="168">
        <f t="shared" si="8"/>
        <v>67.64965760989618</v>
      </c>
      <c r="AD27" s="168">
        <f t="shared" si="34"/>
        <v>66.61762868999209</v>
      </c>
      <c r="AE27" s="168">
        <f t="shared" si="34"/>
        <v>68.28982760302705</v>
      </c>
      <c r="AF27" s="168">
        <f t="shared" si="34"/>
        <v>65.79960520236878</v>
      </c>
      <c r="AG27" s="168">
        <f t="shared" si="10"/>
        <v>65.7922365160911</v>
      </c>
      <c r="AH27" s="168">
        <f t="shared" si="10"/>
        <v>64.7896449245764</v>
      </c>
      <c r="AI27" s="60"/>
      <c r="AJ27" s="34" t="s">
        <v>23</v>
      </c>
      <c r="AK27" s="40">
        <v>68072</v>
      </c>
      <c r="AL27" s="40">
        <v>69638</v>
      </c>
      <c r="AM27" s="40">
        <v>70197</v>
      </c>
      <c r="AN27" s="40">
        <v>71223</v>
      </c>
      <c r="AO27" s="41">
        <v>72287</v>
      </c>
      <c r="AP27" s="48">
        <v>71720</v>
      </c>
      <c r="AQ27" s="221">
        <v>71751</v>
      </c>
      <c r="AR27" s="226">
        <v>72096</v>
      </c>
      <c r="AS27" s="216">
        <v>72441</v>
      </c>
      <c r="AT27" s="219">
        <v>72432</v>
      </c>
      <c r="AU27" s="219">
        <v>72053</v>
      </c>
      <c r="AV27" s="219">
        <v>71753</v>
      </c>
      <c r="AW27" s="219">
        <v>71429</v>
      </c>
      <c r="AX27" s="361">
        <v>71437</v>
      </c>
      <c r="AY27" s="361">
        <v>70999</v>
      </c>
    </row>
    <row r="28" spans="1:51" s="99" customFormat="1" ht="20.25" customHeight="1">
      <c r="A28" s="119"/>
      <c r="B28" s="120"/>
      <c r="C28" s="114"/>
      <c r="D28" s="114"/>
      <c r="E28" s="114"/>
      <c r="F28" s="114"/>
      <c r="G28" s="115"/>
      <c r="H28" s="115"/>
      <c r="I28" s="115"/>
      <c r="J28" s="115"/>
      <c r="K28" s="115"/>
      <c r="L28" s="115"/>
      <c r="M28" s="115"/>
      <c r="N28" s="115"/>
      <c r="O28" s="115"/>
      <c r="P28" s="115"/>
      <c r="Q28" s="115"/>
      <c r="R28" s="119"/>
      <c r="S28" s="120"/>
      <c r="T28" s="168"/>
      <c r="U28" s="168"/>
      <c r="V28" s="168"/>
      <c r="W28" s="168"/>
      <c r="X28" s="168"/>
      <c r="Y28" s="168"/>
      <c r="Z28" s="168"/>
      <c r="AA28" s="168">
        <f t="shared" si="6"/>
      </c>
      <c r="AB28" s="168">
        <f t="shared" si="7"/>
      </c>
      <c r="AC28" s="168"/>
      <c r="AD28" s="168"/>
      <c r="AE28" s="168"/>
      <c r="AF28" s="168"/>
      <c r="AG28" s="168">
        <f t="shared" si="10"/>
      </c>
      <c r="AH28" s="168">
        <f t="shared" si="10"/>
      </c>
      <c r="AI28" s="54"/>
      <c r="AJ28" s="45"/>
      <c r="AK28" s="37"/>
      <c r="AL28" s="37"/>
      <c r="AM28" s="37"/>
      <c r="AN28" s="37"/>
      <c r="AO28" s="38"/>
      <c r="AP28" s="38"/>
      <c r="AQ28" s="222"/>
      <c r="AR28" s="39"/>
      <c r="AS28" s="44"/>
      <c r="AT28" s="205"/>
      <c r="AU28" s="205"/>
      <c r="AV28" s="205"/>
      <c r="AW28" s="205"/>
      <c r="AX28" s="205"/>
      <c r="AY28" s="205"/>
    </row>
    <row r="29" spans="1:51" s="99" customFormat="1" ht="20.25" customHeight="1">
      <c r="A29" s="403" t="s">
        <v>24</v>
      </c>
      <c r="B29" s="422"/>
      <c r="C29" s="108">
        <f>SUM(C30:C37)</f>
        <v>140</v>
      </c>
      <c r="D29" s="108">
        <f aca="true" t="shared" si="36" ref="D29:Q29">SUM(D30:D37)</f>
        <v>165</v>
      </c>
      <c r="E29" s="108">
        <f t="shared" si="36"/>
        <v>192</v>
      </c>
      <c r="F29" s="108">
        <f t="shared" si="36"/>
        <v>242</v>
      </c>
      <c r="G29" s="108">
        <f t="shared" si="36"/>
        <v>262</v>
      </c>
      <c r="H29" s="108">
        <f t="shared" si="36"/>
        <v>286</v>
      </c>
      <c r="I29" s="108">
        <f t="shared" si="36"/>
        <v>299</v>
      </c>
      <c r="J29" s="108">
        <f t="shared" si="36"/>
        <v>302</v>
      </c>
      <c r="K29" s="108">
        <f>SUM(K30:K37)</f>
        <v>300</v>
      </c>
      <c r="L29" s="109">
        <f>SUM(L30:L37)</f>
        <v>300</v>
      </c>
      <c r="M29" s="109">
        <f>SUM(M30:M37)</f>
        <v>304</v>
      </c>
      <c r="N29" s="109">
        <f>SUM(N30:N37)</f>
        <v>312</v>
      </c>
      <c r="O29" s="109">
        <f t="shared" si="36"/>
        <v>312</v>
      </c>
      <c r="P29" s="109">
        <f t="shared" si="36"/>
        <v>312</v>
      </c>
      <c r="Q29" s="109">
        <f t="shared" si="36"/>
        <v>310</v>
      </c>
      <c r="R29" s="403" t="s">
        <v>24</v>
      </c>
      <c r="S29" s="422"/>
      <c r="T29" s="168">
        <f aca="true" t="shared" si="37" ref="T29:Z33">C29/AK29*100000</f>
        <v>28.414222536131724</v>
      </c>
      <c r="U29" s="168">
        <f t="shared" si="37"/>
        <v>32.045928613324115</v>
      </c>
      <c r="V29" s="168">
        <f t="shared" si="37"/>
        <v>35.731566605873375</v>
      </c>
      <c r="W29" s="168">
        <f t="shared" si="37"/>
        <v>43.675609337917464</v>
      </c>
      <c r="X29" s="168">
        <f t="shared" si="37"/>
        <v>46.37627800277549</v>
      </c>
      <c r="Y29" s="168">
        <f t="shared" si="37"/>
        <v>50.25893897404987</v>
      </c>
      <c r="Z29" s="168">
        <f t="shared" si="37"/>
        <v>52.29640693950583</v>
      </c>
      <c r="AA29" s="168">
        <f t="shared" si="6"/>
        <v>52.78862003205773</v>
      </c>
      <c r="AB29" s="168">
        <f t="shared" si="7"/>
        <v>52.68463329739071</v>
      </c>
      <c r="AC29" s="168">
        <f t="shared" si="8"/>
        <v>52.66937153150243</v>
      </c>
      <c r="AD29" s="168">
        <f aca="true" t="shared" si="38" ref="AD29:AD37">IF(AU29="","",(M29/AU29*100000))</f>
        <v>53.41786476142949</v>
      </c>
      <c r="AE29" s="168">
        <f aca="true" t="shared" si="39" ref="AE29:AE37">IF(AV29="","",(N29/AV29*100000))</f>
        <v>54.96102523450919</v>
      </c>
      <c r="AF29" s="168">
        <f aca="true" t="shared" si="40" ref="AF29:AF37">IF(AW29="","",(O29/AW29*100000))</f>
        <v>55.0771609841865</v>
      </c>
      <c r="AG29" s="168">
        <f t="shared" si="10"/>
        <v>55.33926338474091</v>
      </c>
      <c r="AH29" s="168">
        <f t="shared" si="10"/>
        <v>55.20405019650861</v>
      </c>
      <c r="AI29" s="418" t="s">
        <v>24</v>
      </c>
      <c r="AJ29" s="405"/>
      <c r="AK29" s="40">
        <f>SUM(AK30:AK37)</f>
        <v>492711</v>
      </c>
      <c r="AL29" s="40">
        <f aca="true" t="shared" si="41" ref="AL29:AT29">SUM(AL30:AL37)</f>
        <v>514886</v>
      </c>
      <c r="AM29" s="40">
        <f t="shared" si="41"/>
        <v>537340</v>
      </c>
      <c r="AN29" s="40">
        <f t="shared" si="41"/>
        <v>554085</v>
      </c>
      <c r="AO29" s="40">
        <f t="shared" si="41"/>
        <v>564944</v>
      </c>
      <c r="AP29" s="40">
        <f t="shared" si="41"/>
        <v>569053</v>
      </c>
      <c r="AQ29" s="40">
        <f t="shared" si="41"/>
        <v>571741</v>
      </c>
      <c r="AR29" s="41">
        <f>SUM(AR30:AR37)</f>
        <v>572093</v>
      </c>
      <c r="AS29" s="40">
        <f t="shared" si="41"/>
        <v>569426</v>
      </c>
      <c r="AT29" s="41">
        <f t="shared" si="41"/>
        <v>569591</v>
      </c>
      <c r="AU29" s="41">
        <f>SUM(AU30:AU37)</f>
        <v>569098</v>
      </c>
      <c r="AV29" s="41">
        <f>SUM(AV30:AV37)</f>
        <v>567675</v>
      </c>
      <c r="AW29" s="41">
        <f>SUM(AW30:AW37)</f>
        <v>566478</v>
      </c>
      <c r="AX29" s="355">
        <f>SUM(AX30:AX37)</f>
        <v>563795</v>
      </c>
      <c r="AY29" s="355">
        <f>SUM(AY30:AY37)</f>
        <v>561553</v>
      </c>
    </row>
    <row r="30" spans="1:51" s="99" customFormat="1" ht="20.25" customHeight="1">
      <c r="A30" s="127"/>
      <c r="B30" s="181" t="s">
        <v>25</v>
      </c>
      <c r="C30" s="108">
        <f>C86+C87</f>
        <v>71</v>
      </c>
      <c r="D30" s="108">
        <f aca="true" t="shared" si="42" ref="D30:J30">D86+D87</f>
        <v>79</v>
      </c>
      <c r="E30" s="108">
        <f t="shared" si="42"/>
        <v>84</v>
      </c>
      <c r="F30" s="108">
        <f t="shared" si="42"/>
        <v>103</v>
      </c>
      <c r="G30" s="108">
        <f t="shared" si="42"/>
        <v>109</v>
      </c>
      <c r="H30" s="108">
        <f t="shared" si="42"/>
        <v>124</v>
      </c>
      <c r="I30" s="108">
        <f t="shared" si="42"/>
        <v>132</v>
      </c>
      <c r="J30" s="108">
        <f t="shared" si="42"/>
        <v>133</v>
      </c>
      <c r="K30" s="108">
        <v>132</v>
      </c>
      <c r="L30" s="109">
        <v>131</v>
      </c>
      <c r="M30" s="109">
        <v>132</v>
      </c>
      <c r="N30" s="109">
        <v>137</v>
      </c>
      <c r="O30" s="109">
        <v>137</v>
      </c>
      <c r="P30" s="109">
        <v>138</v>
      </c>
      <c r="Q30" s="109">
        <v>135</v>
      </c>
      <c r="R30" s="127"/>
      <c r="S30" s="181" t="s">
        <v>25</v>
      </c>
      <c r="T30" s="168">
        <f t="shared" si="37"/>
        <v>34.729355599252585</v>
      </c>
      <c r="U30" s="168">
        <f t="shared" si="37"/>
        <v>37.85192709431359</v>
      </c>
      <c r="V30" s="168">
        <f t="shared" si="37"/>
        <v>39.004457652303124</v>
      </c>
      <c r="W30" s="168">
        <f t="shared" si="37"/>
        <v>47.6382086183532</v>
      </c>
      <c r="X30" s="168">
        <f t="shared" si="37"/>
        <v>50.35339769945027</v>
      </c>
      <c r="Y30" s="168">
        <f t="shared" si="37"/>
        <v>58.61249107813896</v>
      </c>
      <c r="Z30" s="168">
        <f t="shared" si="37"/>
        <v>62.690565069956975</v>
      </c>
      <c r="AA30" s="168">
        <f t="shared" si="6"/>
        <v>63.206919494344646</v>
      </c>
      <c r="AB30" s="168">
        <f t="shared" si="7"/>
        <v>63.46001298045719</v>
      </c>
      <c r="AC30" s="168">
        <f t="shared" si="8"/>
        <v>63.106375189078264</v>
      </c>
      <c r="AD30" s="168">
        <f t="shared" si="38"/>
        <v>63.77951614539796</v>
      </c>
      <c r="AE30" s="168">
        <f t="shared" si="39"/>
        <v>66.52455338716804</v>
      </c>
      <c r="AF30" s="168">
        <f t="shared" si="40"/>
        <v>66.77259301860859</v>
      </c>
      <c r="AG30" s="168">
        <f t="shared" si="10"/>
        <v>68.21417273014869</v>
      </c>
      <c r="AH30" s="168">
        <f t="shared" si="10"/>
        <v>67.25686642786327</v>
      </c>
      <c r="AI30" s="60"/>
      <c r="AJ30" s="34" t="s">
        <v>25</v>
      </c>
      <c r="AK30" s="40">
        <f>AK86+AK87</f>
        <v>204438</v>
      </c>
      <c r="AL30" s="40">
        <f aca="true" t="shared" si="43" ref="AL30:AR30">AL86+AL87</f>
        <v>208708</v>
      </c>
      <c r="AM30" s="40">
        <f t="shared" si="43"/>
        <v>215360</v>
      </c>
      <c r="AN30" s="40">
        <f t="shared" si="43"/>
        <v>216213</v>
      </c>
      <c r="AO30" s="40">
        <f t="shared" si="43"/>
        <v>216470</v>
      </c>
      <c r="AP30" s="40">
        <f t="shared" si="43"/>
        <v>211559</v>
      </c>
      <c r="AQ30" s="40">
        <f t="shared" si="43"/>
        <v>210558</v>
      </c>
      <c r="AR30" s="41">
        <f t="shared" si="43"/>
        <v>210420</v>
      </c>
      <c r="AS30" s="216">
        <v>208005</v>
      </c>
      <c r="AT30" s="219">
        <v>207586</v>
      </c>
      <c r="AU30" s="219">
        <v>206963</v>
      </c>
      <c r="AV30" s="219">
        <v>205939</v>
      </c>
      <c r="AW30" s="219">
        <v>205174</v>
      </c>
      <c r="AX30" s="361">
        <v>202304</v>
      </c>
      <c r="AY30" s="361">
        <v>200723</v>
      </c>
    </row>
    <row r="31" spans="1:51" s="99" customFormat="1" ht="20.25" customHeight="1">
      <c r="A31" s="127"/>
      <c r="B31" s="181" t="s">
        <v>26</v>
      </c>
      <c r="C31" s="108">
        <v>30</v>
      </c>
      <c r="D31" s="108">
        <v>40</v>
      </c>
      <c r="E31" s="108">
        <v>45</v>
      </c>
      <c r="F31" s="108">
        <v>53</v>
      </c>
      <c r="G31" s="109">
        <v>61</v>
      </c>
      <c r="H31" s="115">
        <v>60</v>
      </c>
      <c r="I31" s="115">
        <v>62</v>
      </c>
      <c r="J31" s="115">
        <v>62</v>
      </c>
      <c r="K31" s="115">
        <v>62</v>
      </c>
      <c r="L31" s="115">
        <v>61</v>
      </c>
      <c r="M31" s="115">
        <v>62</v>
      </c>
      <c r="N31" s="115">
        <v>62</v>
      </c>
      <c r="O31" s="115">
        <v>62</v>
      </c>
      <c r="P31" s="115">
        <v>62</v>
      </c>
      <c r="Q31" s="115">
        <v>61</v>
      </c>
      <c r="R31" s="127"/>
      <c r="S31" s="181" t="s">
        <v>26</v>
      </c>
      <c r="T31" s="168">
        <f t="shared" si="37"/>
        <v>33.61419863750448</v>
      </c>
      <c r="U31" s="168">
        <f t="shared" si="37"/>
        <v>42.27793514564748</v>
      </c>
      <c r="V31" s="168">
        <f t="shared" si="37"/>
        <v>45.18072289156627</v>
      </c>
      <c r="W31" s="168">
        <f t="shared" si="37"/>
        <v>50.2760439393652</v>
      </c>
      <c r="X31" s="168">
        <f t="shared" si="37"/>
        <v>56.539067568820094</v>
      </c>
      <c r="Y31" s="168">
        <f t="shared" si="37"/>
        <v>54.28930772084438</v>
      </c>
      <c r="Z31" s="168">
        <f t="shared" si="37"/>
        <v>55.48197730608153</v>
      </c>
      <c r="AA31" s="168">
        <f t="shared" si="6"/>
        <v>55.33392237186181</v>
      </c>
      <c r="AB31" s="168">
        <f t="shared" si="7"/>
        <v>55.238281911244556</v>
      </c>
      <c r="AC31" s="168">
        <f t="shared" si="8"/>
        <v>54.376409552419744</v>
      </c>
      <c r="AD31" s="168">
        <f t="shared" si="38"/>
        <v>55.23483714631887</v>
      </c>
      <c r="AE31" s="168">
        <f t="shared" si="39"/>
        <v>55.24074272069568</v>
      </c>
      <c r="AF31" s="168">
        <f t="shared" si="40"/>
        <v>55.517250642477855</v>
      </c>
      <c r="AG31" s="168">
        <f t="shared" si="10"/>
        <v>55.437328993723064</v>
      </c>
      <c r="AH31" s="168">
        <f t="shared" si="10"/>
        <v>54.60616423027688</v>
      </c>
      <c r="AI31" s="60"/>
      <c r="AJ31" s="34" t="s">
        <v>26</v>
      </c>
      <c r="AK31" s="40">
        <v>89248</v>
      </c>
      <c r="AL31" s="40">
        <v>94612</v>
      </c>
      <c r="AM31" s="40">
        <v>99600</v>
      </c>
      <c r="AN31" s="40">
        <v>105418</v>
      </c>
      <c r="AO31" s="41">
        <v>107890</v>
      </c>
      <c r="AP31" s="48">
        <v>110519</v>
      </c>
      <c r="AQ31" s="221">
        <v>111748</v>
      </c>
      <c r="AR31" s="219">
        <v>112047</v>
      </c>
      <c r="AS31" s="216">
        <v>112241</v>
      </c>
      <c r="AT31" s="219">
        <v>112181</v>
      </c>
      <c r="AU31" s="219">
        <v>112248</v>
      </c>
      <c r="AV31" s="219">
        <v>112236</v>
      </c>
      <c r="AW31" s="219">
        <v>111677</v>
      </c>
      <c r="AX31" s="361">
        <v>111838</v>
      </c>
      <c r="AY31" s="361">
        <v>111709</v>
      </c>
    </row>
    <row r="32" spans="1:51" s="99" customFormat="1" ht="20.25" customHeight="1">
      <c r="A32" s="127"/>
      <c r="B32" s="181" t="s">
        <v>27</v>
      </c>
      <c r="C32" s="108">
        <v>8</v>
      </c>
      <c r="D32" s="108">
        <v>11</v>
      </c>
      <c r="E32" s="108">
        <v>13</v>
      </c>
      <c r="F32" s="108">
        <v>17</v>
      </c>
      <c r="G32" s="109">
        <v>17</v>
      </c>
      <c r="H32" s="115">
        <v>18</v>
      </c>
      <c r="I32" s="115">
        <v>19</v>
      </c>
      <c r="J32" s="115">
        <v>20</v>
      </c>
      <c r="K32" s="115">
        <v>20</v>
      </c>
      <c r="L32" s="115">
        <v>20</v>
      </c>
      <c r="M32" s="115">
        <v>20</v>
      </c>
      <c r="N32" s="115">
        <v>20</v>
      </c>
      <c r="O32" s="115">
        <v>20</v>
      </c>
      <c r="P32" s="115">
        <v>20</v>
      </c>
      <c r="Q32" s="115">
        <v>20</v>
      </c>
      <c r="R32" s="127"/>
      <c r="S32" s="181" t="s">
        <v>27</v>
      </c>
      <c r="T32" s="168">
        <f t="shared" si="37"/>
        <v>21.179709837975217</v>
      </c>
      <c r="U32" s="168">
        <f t="shared" si="37"/>
        <v>26.812918951858624</v>
      </c>
      <c r="V32" s="168">
        <f t="shared" si="37"/>
        <v>28.793550244745177</v>
      </c>
      <c r="W32" s="168">
        <f t="shared" si="37"/>
        <v>34.66628601725158</v>
      </c>
      <c r="X32" s="168">
        <f t="shared" si="37"/>
        <v>34.18528424058397</v>
      </c>
      <c r="Y32" s="168">
        <f t="shared" si="37"/>
        <v>34.167267757488325</v>
      </c>
      <c r="Z32" s="168">
        <f t="shared" si="37"/>
        <v>35.90935722250572</v>
      </c>
      <c r="AA32" s="168">
        <f t="shared" si="6"/>
        <v>37.803610244778376</v>
      </c>
      <c r="AB32" s="168">
        <f t="shared" si="7"/>
        <v>37.691756812785044</v>
      </c>
      <c r="AC32" s="168">
        <f t="shared" si="8"/>
        <v>37.432854816672595</v>
      </c>
      <c r="AD32" s="168">
        <f t="shared" si="38"/>
        <v>37.27865796831314</v>
      </c>
      <c r="AE32" s="168">
        <f t="shared" si="39"/>
        <v>37.241173841799494</v>
      </c>
      <c r="AF32" s="168">
        <f t="shared" si="40"/>
        <v>37.13882492757929</v>
      </c>
      <c r="AG32" s="168">
        <f t="shared" si="10"/>
        <v>36.66630000366663</v>
      </c>
      <c r="AH32" s="168">
        <f t="shared" si="10"/>
        <v>36.81342953909586</v>
      </c>
      <c r="AI32" s="60"/>
      <c r="AJ32" s="34" t="s">
        <v>27</v>
      </c>
      <c r="AK32" s="40">
        <v>37772</v>
      </c>
      <c r="AL32" s="40">
        <v>41025</v>
      </c>
      <c r="AM32" s="40">
        <v>45149</v>
      </c>
      <c r="AN32" s="40">
        <v>49039</v>
      </c>
      <c r="AO32" s="41">
        <v>49729</v>
      </c>
      <c r="AP32" s="42">
        <v>52682</v>
      </c>
      <c r="AQ32" s="221">
        <v>52911</v>
      </c>
      <c r="AR32" s="219">
        <v>52905</v>
      </c>
      <c r="AS32" s="216">
        <v>53062</v>
      </c>
      <c r="AT32" s="219">
        <v>53429</v>
      </c>
      <c r="AU32" s="219">
        <v>53650</v>
      </c>
      <c r="AV32" s="219">
        <v>53704</v>
      </c>
      <c r="AW32" s="219">
        <v>53852</v>
      </c>
      <c r="AX32" s="361">
        <v>54546</v>
      </c>
      <c r="AY32" s="361">
        <v>54328</v>
      </c>
    </row>
    <row r="33" spans="1:51" s="99" customFormat="1" ht="20.25" customHeight="1">
      <c r="A33" s="127"/>
      <c r="B33" s="181" t="s">
        <v>107</v>
      </c>
      <c r="C33" s="108">
        <f>SUM(C88:C91)</f>
        <v>13</v>
      </c>
      <c r="D33" s="108">
        <f aca="true" t="shared" si="44" ref="D33:I33">SUM(D88:D91)</f>
        <v>13</v>
      </c>
      <c r="E33" s="108">
        <f t="shared" si="44"/>
        <v>17</v>
      </c>
      <c r="F33" s="108">
        <f t="shared" si="44"/>
        <v>17</v>
      </c>
      <c r="G33" s="108">
        <f t="shared" si="44"/>
        <v>15</v>
      </c>
      <c r="H33" s="108">
        <f t="shared" si="44"/>
        <v>14</v>
      </c>
      <c r="I33" s="108">
        <f t="shared" si="44"/>
        <v>13</v>
      </c>
      <c r="J33" s="115">
        <v>13</v>
      </c>
      <c r="K33" s="115">
        <v>13</v>
      </c>
      <c r="L33" s="115">
        <v>13</v>
      </c>
      <c r="M33" s="115">
        <v>14</v>
      </c>
      <c r="N33" s="115">
        <v>14</v>
      </c>
      <c r="O33" s="115">
        <v>14</v>
      </c>
      <c r="P33" s="115">
        <v>14</v>
      </c>
      <c r="Q33" s="115">
        <v>14</v>
      </c>
      <c r="R33" s="127"/>
      <c r="S33" s="181" t="s">
        <v>107</v>
      </c>
      <c r="T33" s="168">
        <f t="shared" si="37"/>
        <v>32.0504918517788</v>
      </c>
      <c r="U33" s="168">
        <f t="shared" si="37"/>
        <v>32.569209570336966</v>
      </c>
      <c r="V33" s="168">
        <f t="shared" si="37"/>
        <v>42.74686313460233</v>
      </c>
      <c r="W33" s="168">
        <f t="shared" si="37"/>
        <v>43.590861304136</v>
      </c>
      <c r="X33" s="168">
        <f t="shared" si="37"/>
        <v>38.04595951909907</v>
      </c>
      <c r="Y33" s="168">
        <f t="shared" si="37"/>
        <v>36.28729167206656</v>
      </c>
      <c r="Z33" s="168">
        <f t="shared" si="37"/>
        <v>34.420673586104634</v>
      </c>
      <c r="AA33" s="168">
        <f t="shared" si="6"/>
        <v>34.63710966641799</v>
      </c>
      <c r="AB33" s="168">
        <f t="shared" si="7"/>
        <v>35.49294236492205</v>
      </c>
      <c r="AC33" s="168">
        <f t="shared" si="8"/>
        <v>35.791966080229074</v>
      </c>
      <c r="AD33" s="168">
        <f t="shared" si="38"/>
        <v>38.89104950275016</v>
      </c>
      <c r="AE33" s="168">
        <f t="shared" si="39"/>
        <v>39.41219525927595</v>
      </c>
      <c r="AF33" s="168">
        <f t="shared" si="40"/>
        <v>39.8690018510608</v>
      </c>
      <c r="AG33" s="168">
        <f t="shared" si="10"/>
        <v>40.93327875562832</v>
      </c>
      <c r="AH33" s="168">
        <f t="shared" si="10"/>
        <v>41.69644984512747</v>
      </c>
      <c r="AI33" s="60"/>
      <c r="AJ33" s="34" t="s">
        <v>107</v>
      </c>
      <c r="AK33" s="40">
        <f>SUM(AK88:AK91)</f>
        <v>40561</v>
      </c>
      <c r="AL33" s="40">
        <f aca="true" t="shared" si="45" ref="AL33:AQ33">SUM(AL88:AL91)</f>
        <v>39915</v>
      </c>
      <c r="AM33" s="40">
        <f t="shared" si="45"/>
        <v>39769</v>
      </c>
      <c r="AN33" s="40">
        <f t="shared" si="45"/>
        <v>38999</v>
      </c>
      <c r="AO33" s="40">
        <f t="shared" si="45"/>
        <v>39426</v>
      </c>
      <c r="AP33" s="40">
        <f t="shared" si="45"/>
        <v>38581</v>
      </c>
      <c r="AQ33" s="40">
        <f t="shared" si="45"/>
        <v>37768</v>
      </c>
      <c r="AR33" s="219">
        <v>37532</v>
      </c>
      <c r="AS33" s="216">
        <v>36627</v>
      </c>
      <c r="AT33" s="219">
        <v>36321</v>
      </c>
      <c r="AU33" s="219">
        <v>35998</v>
      </c>
      <c r="AV33" s="219">
        <v>35522</v>
      </c>
      <c r="AW33" s="219">
        <v>35115</v>
      </c>
      <c r="AX33" s="361">
        <v>34202</v>
      </c>
      <c r="AY33" s="361">
        <v>33576</v>
      </c>
    </row>
    <row r="34" spans="1:51" s="99" customFormat="1" ht="20.25" customHeight="1">
      <c r="A34" s="127"/>
      <c r="B34" s="181" t="s">
        <v>128</v>
      </c>
      <c r="C34" s="108">
        <f>C92+C93+C94</f>
        <v>6</v>
      </c>
      <c r="D34" s="108">
        <f aca="true" t="shared" si="46" ref="D34:J34">D92+D93+D94</f>
        <v>8</v>
      </c>
      <c r="E34" s="108">
        <f t="shared" si="46"/>
        <v>11</v>
      </c>
      <c r="F34" s="108">
        <f t="shared" si="46"/>
        <v>17</v>
      </c>
      <c r="G34" s="108">
        <f t="shared" si="46"/>
        <v>21</v>
      </c>
      <c r="H34" s="108">
        <f t="shared" si="46"/>
        <v>24</v>
      </c>
      <c r="I34" s="108">
        <f t="shared" si="46"/>
        <v>27</v>
      </c>
      <c r="J34" s="108">
        <f t="shared" si="46"/>
        <v>27</v>
      </c>
      <c r="K34" s="115">
        <v>28</v>
      </c>
      <c r="L34" s="115">
        <v>29</v>
      </c>
      <c r="M34" s="115">
        <v>28</v>
      </c>
      <c r="N34" s="115">
        <v>29</v>
      </c>
      <c r="O34" s="115">
        <v>28</v>
      </c>
      <c r="P34" s="115">
        <v>28</v>
      </c>
      <c r="Q34" s="115">
        <v>28</v>
      </c>
      <c r="R34" s="127"/>
      <c r="S34" s="181" t="s">
        <v>128</v>
      </c>
      <c r="T34" s="168"/>
      <c r="U34" s="168"/>
      <c r="V34" s="168"/>
      <c r="W34" s="168"/>
      <c r="X34" s="168"/>
      <c r="Y34" s="168"/>
      <c r="Z34" s="168"/>
      <c r="AA34" s="168">
        <f t="shared" si="6"/>
        <v>53.916967869481006</v>
      </c>
      <c r="AB34" s="168">
        <f t="shared" si="7"/>
        <v>55.98768270980384</v>
      </c>
      <c r="AC34" s="168">
        <f t="shared" si="8"/>
        <v>58.051084954760185</v>
      </c>
      <c r="AD34" s="168">
        <f t="shared" si="38"/>
        <v>56.254269297223445</v>
      </c>
      <c r="AE34" s="168">
        <f t="shared" si="39"/>
        <v>58.57875813032764</v>
      </c>
      <c r="AF34" s="168">
        <f t="shared" si="40"/>
        <v>56.70197039347117</v>
      </c>
      <c r="AG34" s="168">
        <f t="shared" si="10"/>
        <v>56.83086727962816</v>
      </c>
      <c r="AH34" s="168">
        <f t="shared" si="10"/>
        <v>57.13469504356521</v>
      </c>
      <c r="AI34" s="60"/>
      <c r="AJ34" s="182" t="s">
        <v>128</v>
      </c>
      <c r="AK34" s="40">
        <f>SUM(AK92:AK94)</f>
        <v>41165</v>
      </c>
      <c r="AL34" s="40">
        <f aca="true" t="shared" si="47" ref="AL34:AQ34">SUM(AL92:AL94)</f>
        <v>44046</v>
      </c>
      <c r="AM34" s="40">
        <f t="shared" si="47"/>
        <v>46413</v>
      </c>
      <c r="AN34" s="40">
        <f t="shared" si="47"/>
        <v>48369</v>
      </c>
      <c r="AO34" s="40">
        <f t="shared" si="47"/>
        <v>50328</v>
      </c>
      <c r="AP34" s="40">
        <f t="shared" si="47"/>
        <v>50062</v>
      </c>
      <c r="AQ34" s="40">
        <f t="shared" si="47"/>
        <v>50070</v>
      </c>
      <c r="AR34" s="41">
        <f>SUM(AR92:AR94)</f>
        <v>50077</v>
      </c>
      <c r="AS34" s="216">
        <v>50011</v>
      </c>
      <c r="AT34" s="219">
        <v>49956</v>
      </c>
      <c r="AU34" s="219">
        <v>49774</v>
      </c>
      <c r="AV34" s="219">
        <v>49506</v>
      </c>
      <c r="AW34" s="219">
        <v>49381</v>
      </c>
      <c r="AX34" s="361">
        <v>49269</v>
      </c>
      <c r="AY34" s="361">
        <v>49007</v>
      </c>
    </row>
    <row r="35" spans="1:51" s="99" customFormat="1" ht="20.25" customHeight="1">
      <c r="A35" s="127"/>
      <c r="B35" s="181" t="s">
        <v>30</v>
      </c>
      <c r="C35" s="108">
        <v>2</v>
      </c>
      <c r="D35" s="108">
        <v>2</v>
      </c>
      <c r="E35" s="108">
        <v>7</v>
      </c>
      <c r="F35" s="108">
        <v>11</v>
      </c>
      <c r="G35" s="109">
        <v>12</v>
      </c>
      <c r="H35" s="115">
        <v>13</v>
      </c>
      <c r="I35" s="115">
        <v>15</v>
      </c>
      <c r="J35" s="115">
        <v>16</v>
      </c>
      <c r="K35" s="115">
        <v>15</v>
      </c>
      <c r="L35" s="115">
        <v>16</v>
      </c>
      <c r="M35" s="115">
        <v>16</v>
      </c>
      <c r="N35" s="115">
        <v>16</v>
      </c>
      <c r="O35" s="115">
        <v>16</v>
      </c>
      <c r="P35" s="115">
        <v>16</v>
      </c>
      <c r="Q35" s="115">
        <v>18</v>
      </c>
      <c r="R35" s="127"/>
      <c r="S35" s="181" t="s">
        <v>30</v>
      </c>
      <c r="T35" s="168">
        <f aca="true" t="shared" si="48" ref="T35:Z37">C35/AK35*100000</f>
        <v>8.652015919709292</v>
      </c>
      <c r="U35" s="168">
        <f t="shared" si="48"/>
        <v>6.956763713520471</v>
      </c>
      <c r="V35" s="168">
        <f t="shared" si="48"/>
        <v>21.928450598333438</v>
      </c>
      <c r="W35" s="168">
        <f t="shared" si="48"/>
        <v>31.257992100252906</v>
      </c>
      <c r="X35" s="168">
        <f t="shared" si="48"/>
        <v>32.10702341137124</v>
      </c>
      <c r="Y35" s="168">
        <f t="shared" si="48"/>
        <v>33.66916163787521</v>
      </c>
      <c r="Z35" s="168">
        <f t="shared" si="48"/>
        <v>38.449707782220855</v>
      </c>
      <c r="AA35" s="168">
        <f t="shared" si="6"/>
        <v>40.99620785077381</v>
      </c>
      <c r="AB35" s="168">
        <f t="shared" si="7"/>
        <v>38.65680488622014</v>
      </c>
      <c r="AC35" s="168">
        <f t="shared" si="8"/>
        <v>41.180861194759736</v>
      </c>
      <c r="AD35" s="168">
        <f t="shared" si="38"/>
        <v>41.22011541632317</v>
      </c>
      <c r="AE35" s="168">
        <f t="shared" si="39"/>
        <v>41.22223939815531</v>
      </c>
      <c r="AF35" s="168">
        <f t="shared" si="40"/>
        <v>41.25731672726335</v>
      </c>
      <c r="AG35" s="168">
        <f t="shared" si="10"/>
        <v>41.48194239195251</v>
      </c>
      <c r="AH35" s="168">
        <f t="shared" si="10"/>
        <v>46.762963732723684</v>
      </c>
      <c r="AI35" s="60"/>
      <c r="AJ35" s="34" t="s">
        <v>30</v>
      </c>
      <c r="AK35" s="40">
        <v>23116</v>
      </c>
      <c r="AL35" s="40">
        <v>28749</v>
      </c>
      <c r="AM35" s="40">
        <v>31922</v>
      </c>
      <c r="AN35" s="40">
        <v>35191</v>
      </c>
      <c r="AO35" s="41">
        <v>37375</v>
      </c>
      <c r="AP35" s="48">
        <v>38611</v>
      </c>
      <c r="AQ35" s="221">
        <v>39012</v>
      </c>
      <c r="AR35" s="219">
        <v>39028</v>
      </c>
      <c r="AS35" s="216">
        <v>38803</v>
      </c>
      <c r="AT35" s="219">
        <v>38853</v>
      </c>
      <c r="AU35" s="219">
        <v>38816</v>
      </c>
      <c r="AV35" s="219">
        <v>38814</v>
      </c>
      <c r="AW35" s="219">
        <v>38781</v>
      </c>
      <c r="AX35" s="361">
        <v>38571</v>
      </c>
      <c r="AY35" s="361">
        <v>38492</v>
      </c>
    </row>
    <row r="36" spans="1:51" s="99" customFormat="1" ht="20.25" customHeight="1">
      <c r="A36" s="127"/>
      <c r="B36" s="181" t="s">
        <v>33</v>
      </c>
      <c r="C36" s="108">
        <v>3</v>
      </c>
      <c r="D36" s="108">
        <v>6</v>
      </c>
      <c r="E36" s="108">
        <v>8</v>
      </c>
      <c r="F36" s="108">
        <v>13</v>
      </c>
      <c r="G36" s="109">
        <v>15</v>
      </c>
      <c r="H36" s="115">
        <v>19</v>
      </c>
      <c r="I36" s="115">
        <v>18</v>
      </c>
      <c r="J36" s="115">
        <v>18</v>
      </c>
      <c r="K36" s="115">
        <v>17</v>
      </c>
      <c r="L36" s="115">
        <v>17</v>
      </c>
      <c r="M36" s="115">
        <v>19</v>
      </c>
      <c r="N36" s="115">
        <v>21</v>
      </c>
      <c r="O36" s="115">
        <v>22</v>
      </c>
      <c r="P36" s="115">
        <v>21</v>
      </c>
      <c r="Q36" s="115">
        <v>21</v>
      </c>
      <c r="R36" s="127"/>
      <c r="S36" s="181" t="s">
        <v>33</v>
      </c>
      <c r="T36" s="168">
        <f t="shared" si="48"/>
        <v>11.67633207488421</v>
      </c>
      <c r="U36" s="168">
        <f t="shared" si="48"/>
        <v>22.72038776128446</v>
      </c>
      <c r="V36" s="168">
        <f t="shared" si="48"/>
        <v>29.847405141215535</v>
      </c>
      <c r="W36" s="168">
        <f t="shared" si="48"/>
        <v>46.8384074941452</v>
      </c>
      <c r="X36" s="168">
        <f t="shared" si="48"/>
        <v>50.816450979063625</v>
      </c>
      <c r="Y36" s="168">
        <f t="shared" si="48"/>
        <v>61.54842889536768</v>
      </c>
      <c r="Z36" s="168">
        <f t="shared" si="48"/>
        <v>56.766217793055596</v>
      </c>
      <c r="AA36" s="168">
        <f t="shared" si="6"/>
        <v>56.47413171022495</v>
      </c>
      <c r="AB36" s="168">
        <f t="shared" si="7"/>
        <v>53.18982509933982</v>
      </c>
      <c r="AC36" s="168">
        <f t="shared" si="8"/>
        <v>53.08187097982889</v>
      </c>
      <c r="AD36" s="168">
        <f t="shared" si="38"/>
        <v>59.393560487652394</v>
      </c>
      <c r="AE36" s="168">
        <f t="shared" si="39"/>
        <v>65.34117427424624</v>
      </c>
      <c r="AF36" s="168">
        <f t="shared" si="40"/>
        <v>68.30176963675876</v>
      </c>
      <c r="AG36" s="168">
        <f t="shared" si="10"/>
        <v>65.01145439910842</v>
      </c>
      <c r="AH36" s="168">
        <f t="shared" si="10"/>
        <v>64.87288004695561</v>
      </c>
      <c r="AI36" s="60"/>
      <c r="AJ36" s="34" t="s">
        <v>33</v>
      </c>
      <c r="AK36" s="40">
        <v>25693</v>
      </c>
      <c r="AL36" s="40">
        <v>26408</v>
      </c>
      <c r="AM36" s="40">
        <v>26803</v>
      </c>
      <c r="AN36" s="40">
        <v>27755</v>
      </c>
      <c r="AO36" s="41">
        <v>29518</v>
      </c>
      <c r="AP36" s="48">
        <v>30870</v>
      </c>
      <c r="AQ36" s="221">
        <v>31709</v>
      </c>
      <c r="AR36" s="219">
        <v>31873</v>
      </c>
      <c r="AS36" s="216">
        <v>31961</v>
      </c>
      <c r="AT36" s="219">
        <v>32026</v>
      </c>
      <c r="AU36" s="219">
        <v>31990</v>
      </c>
      <c r="AV36" s="219">
        <v>32139</v>
      </c>
      <c r="AW36" s="219">
        <v>32210</v>
      </c>
      <c r="AX36" s="361">
        <v>32302</v>
      </c>
      <c r="AY36" s="361">
        <v>32371</v>
      </c>
    </row>
    <row r="37" spans="1:51" s="99" customFormat="1" ht="20.25" customHeight="1">
      <c r="A37" s="127"/>
      <c r="B37" s="181" t="s">
        <v>34</v>
      </c>
      <c r="C37" s="108">
        <v>7</v>
      </c>
      <c r="D37" s="108">
        <v>6</v>
      </c>
      <c r="E37" s="108">
        <v>7</v>
      </c>
      <c r="F37" s="108">
        <v>11</v>
      </c>
      <c r="G37" s="109">
        <v>12</v>
      </c>
      <c r="H37" s="115">
        <v>14</v>
      </c>
      <c r="I37" s="115">
        <v>13</v>
      </c>
      <c r="J37" s="115">
        <v>13</v>
      </c>
      <c r="K37" s="115">
        <v>13</v>
      </c>
      <c r="L37" s="115">
        <v>13</v>
      </c>
      <c r="M37" s="115">
        <v>13</v>
      </c>
      <c r="N37" s="115">
        <v>13</v>
      </c>
      <c r="O37" s="115">
        <v>13</v>
      </c>
      <c r="P37" s="115">
        <v>13</v>
      </c>
      <c r="Q37" s="115">
        <v>13</v>
      </c>
      <c r="R37" s="127"/>
      <c r="S37" s="181" t="s">
        <v>34</v>
      </c>
      <c r="T37" s="168">
        <f t="shared" si="48"/>
        <v>22.7879419233023</v>
      </c>
      <c r="U37" s="168">
        <f t="shared" si="48"/>
        <v>19.094293988479773</v>
      </c>
      <c r="V37" s="168">
        <f t="shared" si="48"/>
        <v>21.655735676277686</v>
      </c>
      <c r="W37" s="168">
        <f t="shared" si="48"/>
        <v>33.23162442222289</v>
      </c>
      <c r="X37" s="168">
        <f t="shared" si="48"/>
        <v>35.079513564078574</v>
      </c>
      <c r="Y37" s="168">
        <f t="shared" si="48"/>
        <v>38.707180181923746</v>
      </c>
      <c r="Z37" s="168">
        <f t="shared" si="48"/>
        <v>34.24206505992361</v>
      </c>
      <c r="AA37" s="168">
        <f t="shared" si="6"/>
        <v>34.0216168119128</v>
      </c>
      <c r="AB37" s="168">
        <f t="shared" si="7"/>
        <v>33.57784895133795</v>
      </c>
      <c r="AC37" s="168">
        <f t="shared" si="8"/>
        <v>33.13030403425164</v>
      </c>
      <c r="AD37" s="168">
        <f t="shared" si="38"/>
        <v>32.779444766635564</v>
      </c>
      <c r="AE37" s="168">
        <f t="shared" si="39"/>
        <v>32.65101092553058</v>
      </c>
      <c r="AF37" s="168">
        <f t="shared" si="40"/>
        <v>32.267672756155676</v>
      </c>
      <c r="AG37" s="168">
        <f t="shared" si="10"/>
        <v>31.891666462232905</v>
      </c>
      <c r="AH37" s="168">
        <f t="shared" si="10"/>
        <v>31.44121701695407</v>
      </c>
      <c r="AI37" s="60"/>
      <c r="AJ37" s="34" t="s">
        <v>34</v>
      </c>
      <c r="AK37" s="40">
        <v>30718</v>
      </c>
      <c r="AL37" s="40">
        <v>31423</v>
      </c>
      <c r="AM37" s="40">
        <v>32324</v>
      </c>
      <c r="AN37" s="40">
        <v>33101</v>
      </c>
      <c r="AO37" s="41">
        <v>34208</v>
      </c>
      <c r="AP37" s="48">
        <v>36169</v>
      </c>
      <c r="AQ37" s="221">
        <v>37965</v>
      </c>
      <c r="AR37" s="219">
        <v>38211</v>
      </c>
      <c r="AS37" s="216">
        <v>38716</v>
      </c>
      <c r="AT37" s="219">
        <v>39239</v>
      </c>
      <c r="AU37" s="219">
        <v>39659</v>
      </c>
      <c r="AV37" s="219">
        <v>39815</v>
      </c>
      <c r="AW37" s="219">
        <v>40288</v>
      </c>
      <c r="AX37" s="361">
        <v>40763</v>
      </c>
      <c r="AY37" s="361">
        <v>41347</v>
      </c>
    </row>
    <row r="38" spans="1:51" s="99" customFormat="1" ht="20.25" customHeight="1">
      <c r="A38" s="119"/>
      <c r="B38" s="120"/>
      <c r="C38" s="114"/>
      <c r="D38" s="114"/>
      <c r="E38" s="114"/>
      <c r="F38" s="114"/>
      <c r="G38" s="115"/>
      <c r="H38" s="115"/>
      <c r="I38" s="115"/>
      <c r="J38" s="115"/>
      <c r="K38" s="115"/>
      <c r="L38" s="115"/>
      <c r="M38" s="115"/>
      <c r="N38" s="115"/>
      <c r="O38" s="115"/>
      <c r="P38" s="115"/>
      <c r="Q38" s="115"/>
      <c r="R38" s="119"/>
      <c r="S38" s="120"/>
      <c r="T38" s="168"/>
      <c r="U38" s="168"/>
      <c r="V38" s="168"/>
      <c r="W38" s="168"/>
      <c r="X38" s="168"/>
      <c r="Y38" s="168"/>
      <c r="Z38" s="168"/>
      <c r="AA38" s="168">
        <f t="shared" si="6"/>
      </c>
      <c r="AB38" s="168">
        <f t="shared" si="7"/>
      </c>
      <c r="AC38" s="168"/>
      <c r="AD38" s="168"/>
      <c r="AE38" s="168"/>
      <c r="AF38" s="168"/>
      <c r="AG38" s="168">
        <f t="shared" si="10"/>
      </c>
      <c r="AH38" s="168">
        <f t="shared" si="10"/>
      </c>
      <c r="AI38" s="54"/>
      <c r="AJ38" s="45"/>
      <c r="AK38" s="37"/>
      <c r="AL38" s="37"/>
      <c r="AM38" s="37"/>
      <c r="AN38" s="37"/>
      <c r="AO38" s="38"/>
      <c r="AP38" s="38"/>
      <c r="AQ38" s="222"/>
      <c r="AR38" s="39"/>
      <c r="AS38" s="44"/>
      <c r="AT38" s="205"/>
      <c r="AU38" s="205"/>
      <c r="AV38" s="205"/>
      <c r="AW38" s="205"/>
      <c r="AX38" s="205"/>
      <c r="AY38" s="205"/>
    </row>
    <row r="39" spans="1:51" s="99" customFormat="1" ht="20.25" customHeight="1">
      <c r="A39" s="403" t="s">
        <v>35</v>
      </c>
      <c r="B39" s="422"/>
      <c r="C39" s="108">
        <f>SUM(C40:C41)</f>
        <v>14</v>
      </c>
      <c r="D39" s="108">
        <f aca="true" t="shared" si="49" ref="D39:P39">SUM(D40:D41)</f>
        <v>17</v>
      </c>
      <c r="E39" s="108">
        <f t="shared" si="49"/>
        <v>27</v>
      </c>
      <c r="F39" s="108">
        <f t="shared" si="49"/>
        <v>32</v>
      </c>
      <c r="G39" s="108">
        <f t="shared" si="49"/>
        <v>38</v>
      </c>
      <c r="H39" s="108">
        <f t="shared" si="49"/>
        <v>40</v>
      </c>
      <c r="I39" s="108">
        <f t="shared" si="49"/>
        <v>41</v>
      </c>
      <c r="J39" s="108">
        <f t="shared" si="49"/>
        <v>42</v>
      </c>
      <c r="K39" s="108">
        <f>SUM(K40:K41)</f>
        <v>41</v>
      </c>
      <c r="L39" s="109">
        <f>SUM(L40:L41)</f>
        <v>44</v>
      </c>
      <c r="M39" s="109">
        <f>SUM(M40:M41)</f>
        <v>44</v>
      </c>
      <c r="N39" s="109">
        <f>SUM(N40:N41)</f>
        <v>44</v>
      </c>
      <c r="O39" s="109">
        <f t="shared" si="49"/>
        <v>44</v>
      </c>
      <c r="P39" s="109">
        <f t="shared" si="49"/>
        <v>44</v>
      </c>
      <c r="Q39" s="109">
        <f>SUM(Q40:Q41)</f>
        <v>44</v>
      </c>
      <c r="R39" s="403" t="s">
        <v>35</v>
      </c>
      <c r="S39" s="422"/>
      <c r="T39" s="168">
        <f aca="true" t="shared" si="50" ref="T39:Z41">C39/AK39*100000</f>
        <v>16.130147245201282</v>
      </c>
      <c r="U39" s="168">
        <f t="shared" si="50"/>
        <v>18.38374444432429</v>
      </c>
      <c r="V39" s="168">
        <f t="shared" si="50"/>
        <v>27.506392689412078</v>
      </c>
      <c r="W39" s="168">
        <f t="shared" si="50"/>
        <v>31.03090484179087</v>
      </c>
      <c r="X39" s="168">
        <f t="shared" si="50"/>
        <v>36.33477716263638</v>
      </c>
      <c r="Y39" s="168">
        <f t="shared" si="50"/>
        <v>38.179596823457544</v>
      </c>
      <c r="Z39" s="168">
        <f t="shared" si="50"/>
        <v>38.159058122760484</v>
      </c>
      <c r="AA39" s="168">
        <f t="shared" si="6"/>
        <v>38.977309637603824</v>
      </c>
      <c r="AB39" s="168">
        <f t="shared" si="7"/>
        <v>38.15586204329294</v>
      </c>
      <c r="AC39" s="168">
        <f t="shared" si="8"/>
        <v>40.766408479412966</v>
      </c>
      <c r="AD39" s="168">
        <f aca="true" t="shared" si="51" ref="AD39:AF45">IF(AU39="","",(M39/AU39*100000))</f>
        <v>40.47167902279292</v>
      </c>
      <c r="AE39" s="168">
        <f t="shared" si="51"/>
        <v>40.07833492735802</v>
      </c>
      <c r="AF39" s="168">
        <f t="shared" si="51"/>
        <v>40.15477841863182</v>
      </c>
      <c r="AG39" s="168">
        <f t="shared" si="10"/>
        <v>40.12438559534557</v>
      </c>
      <c r="AH39" s="168">
        <f t="shared" si="10"/>
        <v>40.173843175924915</v>
      </c>
      <c r="AI39" s="418" t="s">
        <v>35</v>
      </c>
      <c r="AJ39" s="405"/>
      <c r="AK39" s="40">
        <f>SUM(AK40:AK41)</f>
        <v>86794</v>
      </c>
      <c r="AL39" s="40">
        <f aca="true" t="shared" si="52" ref="AL39:AT39">SUM(AL40:AL41)</f>
        <v>92473</v>
      </c>
      <c r="AM39" s="40">
        <f t="shared" si="52"/>
        <v>98159</v>
      </c>
      <c r="AN39" s="40">
        <f t="shared" si="52"/>
        <v>103123</v>
      </c>
      <c r="AO39" s="40">
        <f t="shared" si="52"/>
        <v>104583</v>
      </c>
      <c r="AP39" s="40">
        <f t="shared" si="52"/>
        <v>104768</v>
      </c>
      <c r="AQ39" s="40">
        <f t="shared" si="52"/>
        <v>107445</v>
      </c>
      <c r="AR39" s="41">
        <f t="shared" si="52"/>
        <v>107755</v>
      </c>
      <c r="AS39" s="40">
        <f t="shared" si="52"/>
        <v>107454</v>
      </c>
      <c r="AT39" s="41">
        <f t="shared" si="52"/>
        <v>107932</v>
      </c>
      <c r="AU39" s="41">
        <f>SUM(AU40:AU41)</f>
        <v>108718</v>
      </c>
      <c r="AV39" s="41">
        <f>SUM(AV40:AV41)</f>
        <v>109785</v>
      </c>
      <c r="AW39" s="41">
        <f>SUM(AW40:AW41)</f>
        <v>109576</v>
      </c>
      <c r="AX39" s="355">
        <f>SUM(AX40:AX41)</f>
        <v>109659</v>
      </c>
      <c r="AY39" s="355">
        <f>SUM(AY40:AY41)</f>
        <v>109524</v>
      </c>
    </row>
    <row r="40" spans="1:51" s="99" customFormat="1" ht="20.25" customHeight="1">
      <c r="A40" s="127"/>
      <c r="B40" s="181" t="s">
        <v>36</v>
      </c>
      <c r="C40" s="108">
        <v>11</v>
      </c>
      <c r="D40" s="108">
        <v>14</v>
      </c>
      <c r="E40" s="108">
        <v>23</v>
      </c>
      <c r="F40" s="108">
        <v>27</v>
      </c>
      <c r="G40" s="109">
        <v>32</v>
      </c>
      <c r="H40" s="115">
        <v>34</v>
      </c>
      <c r="I40" s="115">
        <v>35</v>
      </c>
      <c r="J40" s="115">
        <v>36</v>
      </c>
      <c r="K40" s="115">
        <v>35</v>
      </c>
      <c r="L40" s="115">
        <v>38</v>
      </c>
      <c r="M40" s="115">
        <v>38</v>
      </c>
      <c r="N40" s="115">
        <v>38</v>
      </c>
      <c r="O40" s="115">
        <v>38</v>
      </c>
      <c r="P40" s="115">
        <v>38</v>
      </c>
      <c r="Q40" s="115">
        <v>38</v>
      </c>
      <c r="R40" s="127"/>
      <c r="S40" s="181" t="s">
        <v>36</v>
      </c>
      <c r="T40" s="168">
        <f t="shared" si="50"/>
        <v>17.537706068046298</v>
      </c>
      <c r="U40" s="168">
        <f t="shared" si="50"/>
        <v>20.213395706097227</v>
      </c>
      <c r="V40" s="168">
        <f t="shared" si="50"/>
        <v>30.714991586763173</v>
      </c>
      <c r="W40" s="168">
        <f t="shared" si="50"/>
        <v>33.93793129454354</v>
      </c>
      <c r="X40" s="168">
        <f t="shared" si="50"/>
        <v>39.11836974194101</v>
      </c>
      <c r="Y40" s="168">
        <f t="shared" si="50"/>
        <v>41.19564295493924</v>
      </c>
      <c r="Z40" s="168">
        <f t="shared" si="50"/>
        <v>40.90983472426772</v>
      </c>
      <c r="AA40" s="168">
        <f t="shared" si="6"/>
        <v>41.84878638519483</v>
      </c>
      <c r="AB40" s="168">
        <f t="shared" si="7"/>
        <v>40.70903507955708</v>
      </c>
      <c r="AC40" s="168">
        <f t="shared" si="8"/>
        <v>43.8298019585001</v>
      </c>
      <c r="AD40" s="168">
        <f t="shared" si="51"/>
        <v>43.32706231115672</v>
      </c>
      <c r="AE40" s="168">
        <f t="shared" si="51"/>
        <v>42.76822995801961</v>
      </c>
      <c r="AF40" s="168">
        <f t="shared" si="51"/>
        <v>42.880678868852826</v>
      </c>
      <c r="AG40" s="168">
        <f t="shared" si="10"/>
        <v>42.68224194091879</v>
      </c>
      <c r="AH40" s="168">
        <f t="shared" si="10"/>
        <v>42.66882256506996</v>
      </c>
      <c r="AI40" s="60"/>
      <c r="AJ40" s="34" t="s">
        <v>36</v>
      </c>
      <c r="AK40" s="40">
        <v>62722</v>
      </c>
      <c r="AL40" s="40">
        <v>69261</v>
      </c>
      <c r="AM40" s="40">
        <v>74882</v>
      </c>
      <c r="AN40" s="40">
        <v>79557</v>
      </c>
      <c r="AO40" s="41">
        <v>81803</v>
      </c>
      <c r="AP40" s="48">
        <v>82533</v>
      </c>
      <c r="AQ40" s="221">
        <v>85554</v>
      </c>
      <c r="AR40" s="219">
        <v>86024</v>
      </c>
      <c r="AS40" s="216">
        <v>85976</v>
      </c>
      <c r="AT40" s="219">
        <v>86699</v>
      </c>
      <c r="AU40" s="219">
        <v>87705</v>
      </c>
      <c r="AV40" s="219">
        <v>88851</v>
      </c>
      <c r="AW40" s="219">
        <v>88618</v>
      </c>
      <c r="AX40" s="361">
        <v>89030</v>
      </c>
      <c r="AY40" s="361">
        <v>89058</v>
      </c>
    </row>
    <row r="41" spans="1:51" s="99" customFormat="1" ht="20.25" customHeight="1">
      <c r="A41" s="127"/>
      <c r="B41" s="181" t="s">
        <v>37</v>
      </c>
      <c r="C41" s="108">
        <v>3</v>
      </c>
      <c r="D41" s="108">
        <v>3</v>
      </c>
      <c r="E41" s="108">
        <v>4</v>
      </c>
      <c r="F41" s="108">
        <v>5</v>
      </c>
      <c r="G41" s="109">
        <v>6</v>
      </c>
      <c r="H41" s="115">
        <v>6</v>
      </c>
      <c r="I41" s="115">
        <v>6</v>
      </c>
      <c r="J41" s="115">
        <v>6</v>
      </c>
      <c r="K41" s="115">
        <v>6</v>
      </c>
      <c r="L41" s="115">
        <v>6</v>
      </c>
      <c r="M41" s="115">
        <v>6</v>
      </c>
      <c r="N41" s="115">
        <v>6</v>
      </c>
      <c r="O41" s="115">
        <v>6</v>
      </c>
      <c r="P41" s="115">
        <v>6</v>
      </c>
      <c r="Q41" s="115">
        <v>6</v>
      </c>
      <c r="R41" s="127"/>
      <c r="S41" s="181" t="s">
        <v>37</v>
      </c>
      <c r="T41" s="168">
        <f t="shared" si="50"/>
        <v>12.46261216350947</v>
      </c>
      <c r="U41" s="168">
        <f t="shared" si="50"/>
        <v>12.924349474409787</v>
      </c>
      <c r="V41" s="168">
        <f t="shared" si="50"/>
        <v>17.184345061648838</v>
      </c>
      <c r="W41" s="168">
        <f t="shared" si="50"/>
        <v>21.21700755325469</v>
      </c>
      <c r="X41" s="168">
        <f t="shared" si="50"/>
        <v>26.33889376646181</v>
      </c>
      <c r="Y41" s="168">
        <f t="shared" si="50"/>
        <v>26.984483921744996</v>
      </c>
      <c r="Z41" s="168">
        <f t="shared" si="50"/>
        <v>27.408524050979853</v>
      </c>
      <c r="AA41" s="168">
        <f t="shared" si="6"/>
        <v>27.610326262022</v>
      </c>
      <c r="AB41" s="168">
        <f t="shared" si="7"/>
        <v>27.935561970388306</v>
      </c>
      <c r="AC41" s="168">
        <f t="shared" si="8"/>
        <v>28.257900437997456</v>
      </c>
      <c r="AD41" s="168">
        <f t="shared" si="51"/>
        <v>28.553752438966352</v>
      </c>
      <c r="AE41" s="168">
        <f t="shared" si="51"/>
        <v>28.661507595299515</v>
      </c>
      <c r="AF41" s="168">
        <f t="shared" si="51"/>
        <v>28.6286859433152</v>
      </c>
      <c r="AG41" s="168">
        <f t="shared" si="10"/>
        <v>29.085268311600174</v>
      </c>
      <c r="AH41" s="168">
        <f t="shared" si="10"/>
        <v>29.31691586045148</v>
      </c>
      <c r="AI41" s="60"/>
      <c r="AJ41" s="34" t="s">
        <v>37</v>
      </c>
      <c r="AK41" s="40">
        <v>24072</v>
      </c>
      <c r="AL41" s="40">
        <v>23212</v>
      </c>
      <c r="AM41" s="40">
        <v>23277</v>
      </c>
      <c r="AN41" s="40">
        <v>23566</v>
      </c>
      <c r="AO41" s="41">
        <v>22780</v>
      </c>
      <c r="AP41" s="48">
        <v>22235</v>
      </c>
      <c r="AQ41" s="221">
        <v>21891</v>
      </c>
      <c r="AR41" s="219">
        <v>21731</v>
      </c>
      <c r="AS41" s="216">
        <v>21478</v>
      </c>
      <c r="AT41" s="219">
        <v>21233</v>
      </c>
      <c r="AU41" s="219">
        <v>21013</v>
      </c>
      <c r="AV41" s="219">
        <v>20934</v>
      </c>
      <c r="AW41" s="219">
        <v>20958</v>
      </c>
      <c r="AX41" s="361">
        <v>20629</v>
      </c>
      <c r="AY41" s="361">
        <v>20466</v>
      </c>
    </row>
    <row r="42" spans="1:51" s="99" customFormat="1" ht="20.25" customHeight="1">
      <c r="A42" s="119"/>
      <c r="B42" s="120"/>
      <c r="C42" s="114"/>
      <c r="D42" s="114"/>
      <c r="E42" s="114"/>
      <c r="F42" s="114"/>
      <c r="G42" s="115"/>
      <c r="H42" s="115"/>
      <c r="I42" s="115"/>
      <c r="J42" s="115"/>
      <c r="K42" s="115"/>
      <c r="L42" s="115"/>
      <c r="M42" s="115"/>
      <c r="N42" s="115"/>
      <c r="O42" s="115"/>
      <c r="P42" s="115"/>
      <c r="Q42" s="115"/>
      <c r="R42" s="119"/>
      <c r="S42" s="120"/>
      <c r="T42" s="168"/>
      <c r="U42" s="168"/>
      <c r="V42" s="168"/>
      <c r="W42" s="168"/>
      <c r="X42" s="168"/>
      <c r="Y42" s="168"/>
      <c r="Z42" s="168"/>
      <c r="AA42" s="168">
        <f t="shared" si="6"/>
      </c>
      <c r="AB42" s="168">
        <f t="shared" si="7"/>
      </c>
      <c r="AC42" s="168">
        <f t="shared" si="8"/>
      </c>
      <c r="AD42" s="168">
        <f t="shared" si="51"/>
      </c>
      <c r="AE42" s="168">
        <f t="shared" si="51"/>
      </c>
      <c r="AF42" s="168">
        <f t="shared" si="51"/>
      </c>
      <c r="AG42" s="168">
        <f t="shared" si="10"/>
      </c>
      <c r="AH42" s="168">
        <f t="shared" si="10"/>
      </c>
      <c r="AI42" s="54"/>
      <c r="AJ42" s="45"/>
      <c r="AK42" s="37"/>
      <c r="AL42" s="37"/>
      <c r="AM42" s="37"/>
      <c r="AN42" s="37"/>
      <c r="AO42" s="38"/>
      <c r="AP42" s="38"/>
      <c r="AQ42" s="222"/>
      <c r="AR42" s="39"/>
      <c r="AS42" s="44"/>
      <c r="AT42" s="205"/>
      <c r="AU42" s="205"/>
      <c r="AV42" s="205"/>
      <c r="AW42" s="205"/>
      <c r="AX42" s="205"/>
      <c r="AY42" s="205"/>
    </row>
    <row r="43" spans="1:51" s="99" customFormat="1" ht="20.25" customHeight="1">
      <c r="A43" s="403" t="s">
        <v>38</v>
      </c>
      <c r="B43" s="422"/>
      <c r="C43" s="108">
        <f aca="true" t="shared" si="53" ref="C43:Q43">SUM(C44:C45)</f>
        <v>80</v>
      </c>
      <c r="D43" s="108">
        <f t="shared" si="53"/>
        <v>106</v>
      </c>
      <c r="E43" s="108">
        <f t="shared" si="53"/>
        <v>142</v>
      </c>
      <c r="F43" s="108">
        <f t="shared" si="53"/>
        <v>164</v>
      </c>
      <c r="G43" s="108">
        <f t="shared" si="53"/>
        <v>171</v>
      </c>
      <c r="H43" s="108">
        <f t="shared" si="53"/>
        <v>182</v>
      </c>
      <c r="I43" s="108">
        <f t="shared" si="53"/>
        <v>179</v>
      </c>
      <c r="J43" s="108">
        <f t="shared" si="53"/>
        <v>180</v>
      </c>
      <c r="K43" s="108">
        <f t="shared" si="53"/>
        <v>180</v>
      </c>
      <c r="L43" s="109">
        <f t="shared" si="53"/>
        <v>185</v>
      </c>
      <c r="M43" s="109">
        <f t="shared" si="53"/>
        <v>185</v>
      </c>
      <c r="N43" s="109">
        <f t="shared" si="53"/>
        <v>189</v>
      </c>
      <c r="O43" s="109">
        <f t="shared" si="53"/>
        <v>191</v>
      </c>
      <c r="P43" s="109">
        <f t="shared" si="53"/>
        <v>191</v>
      </c>
      <c r="Q43" s="109">
        <f t="shared" si="53"/>
        <v>188</v>
      </c>
      <c r="R43" s="403" t="s">
        <v>38</v>
      </c>
      <c r="S43" s="422"/>
      <c r="T43" s="168">
        <f aca="true" t="shared" si="54" ref="T43:Z45">C43/AK43*100000</f>
        <v>24.53709241589145</v>
      </c>
      <c r="U43" s="168">
        <f t="shared" si="54"/>
        <v>31.112232977792907</v>
      </c>
      <c r="V43" s="168">
        <f t="shared" si="54"/>
        <v>40.13238033061168</v>
      </c>
      <c r="W43" s="168">
        <f t="shared" si="54"/>
        <v>44.69602614172456</v>
      </c>
      <c r="X43" s="168">
        <f t="shared" si="54"/>
        <v>45.360015279163036</v>
      </c>
      <c r="Y43" s="168">
        <f t="shared" si="54"/>
        <v>47.65258646195255</v>
      </c>
      <c r="Z43" s="168">
        <f t="shared" si="54"/>
        <v>46.34952200437084</v>
      </c>
      <c r="AA43" s="168">
        <f t="shared" si="6"/>
        <v>46.53543673507376</v>
      </c>
      <c r="AB43" s="168">
        <f t="shared" si="7"/>
        <v>46.78082921618721</v>
      </c>
      <c r="AC43" s="168">
        <f t="shared" si="8"/>
        <v>48.11818867531927</v>
      </c>
      <c r="AD43" s="168">
        <f t="shared" si="51"/>
        <v>48.0867953659925</v>
      </c>
      <c r="AE43" s="168">
        <f t="shared" si="51"/>
        <v>49.03321546336389</v>
      </c>
      <c r="AF43" s="168">
        <f t="shared" si="51"/>
        <v>49.51367718119414</v>
      </c>
      <c r="AG43" s="168">
        <f t="shared" si="10"/>
        <v>49.47827618721958</v>
      </c>
      <c r="AH43" s="168">
        <f t="shared" si="10"/>
        <v>48.69885972138035</v>
      </c>
      <c r="AI43" s="418" t="s">
        <v>38</v>
      </c>
      <c r="AJ43" s="405"/>
      <c r="AK43" s="40">
        <f>SUM(AK44:AK45)</f>
        <v>326037</v>
      </c>
      <c r="AL43" s="40">
        <f aca="true" t="shared" si="55" ref="AL43:AY43">SUM(AL44:AL45)</f>
        <v>340702</v>
      </c>
      <c r="AM43" s="40">
        <f t="shared" si="55"/>
        <v>353829</v>
      </c>
      <c r="AN43" s="40">
        <f t="shared" si="55"/>
        <v>366923</v>
      </c>
      <c r="AO43" s="40">
        <f t="shared" si="55"/>
        <v>376984</v>
      </c>
      <c r="AP43" s="40">
        <f t="shared" si="55"/>
        <v>381931</v>
      </c>
      <c r="AQ43" s="40">
        <f t="shared" si="55"/>
        <v>386196</v>
      </c>
      <c r="AR43" s="40">
        <f t="shared" si="55"/>
        <v>386802</v>
      </c>
      <c r="AS43" s="40">
        <f t="shared" si="55"/>
        <v>384773</v>
      </c>
      <c r="AT43" s="40">
        <f t="shared" si="55"/>
        <v>384470</v>
      </c>
      <c r="AU43" s="40">
        <f t="shared" si="55"/>
        <v>384721</v>
      </c>
      <c r="AV43" s="40">
        <f t="shared" si="55"/>
        <v>385453</v>
      </c>
      <c r="AW43" s="40">
        <f t="shared" si="55"/>
        <v>385752</v>
      </c>
      <c r="AX43" s="40">
        <f t="shared" si="55"/>
        <v>386028</v>
      </c>
      <c r="AY43" s="40">
        <f t="shared" si="55"/>
        <v>386046</v>
      </c>
    </row>
    <row r="44" spans="1:51" s="99" customFormat="1" ht="20.25" customHeight="1">
      <c r="A44" s="127"/>
      <c r="B44" s="181" t="s">
        <v>39</v>
      </c>
      <c r="C44" s="108">
        <f>C140+C141</f>
        <v>26</v>
      </c>
      <c r="D44" s="108">
        <f aca="true" t="shared" si="56" ref="D44:Q44">D140+D141</f>
        <v>33</v>
      </c>
      <c r="E44" s="108">
        <f t="shared" si="56"/>
        <v>43</v>
      </c>
      <c r="F44" s="108">
        <f t="shared" si="56"/>
        <v>51</v>
      </c>
      <c r="G44" s="108">
        <f t="shared" si="56"/>
        <v>53</v>
      </c>
      <c r="H44" s="108">
        <f t="shared" si="56"/>
        <v>57</v>
      </c>
      <c r="I44" s="108">
        <f t="shared" si="56"/>
        <v>54</v>
      </c>
      <c r="J44" s="108">
        <f t="shared" si="56"/>
        <v>56</v>
      </c>
      <c r="K44" s="108">
        <f t="shared" si="56"/>
        <v>55</v>
      </c>
      <c r="L44" s="108">
        <f t="shared" si="56"/>
        <v>57</v>
      </c>
      <c r="M44" s="108">
        <f t="shared" si="56"/>
        <v>55</v>
      </c>
      <c r="N44" s="108">
        <f t="shared" si="56"/>
        <v>57</v>
      </c>
      <c r="O44" s="108">
        <f t="shared" si="56"/>
        <v>57</v>
      </c>
      <c r="P44" s="108">
        <f t="shared" si="56"/>
        <v>58</v>
      </c>
      <c r="Q44" s="109">
        <f t="shared" si="56"/>
        <v>59</v>
      </c>
      <c r="R44" s="127"/>
      <c r="S44" s="181" t="s">
        <v>39</v>
      </c>
      <c r="T44" s="168">
        <f t="shared" si="54"/>
        <v>23.512389220473864</v>
      </c>
      <c r="U44" s="168">
        <f t="shared" si="54"/>
        <v>27.91547532441166</v>
      </c>
      <c r="V44" s="168">
        <f t="shared" si="54"/>
        <v>35.058253772838825</v>
      </c>
      <c r="W44" s="168">
        <f t="shared" si="54"/>
        <v>40.11736295200863</v>
      </c>
      <c r="X44" s="168">
        <f t="shared" si="54"/>
        <v>40.76954438111063</v>
      </c>
      <c r="Y44" s="168">
        <f t="shared" si="54"/>
        <v>43.72104439603596</v>
      </c>
      <c r="Z44" s="168">
        <f t="shared" si="54"/>
        <v>40.86265607264472</v>
      </c>
      <c r="AA44" s="168">
        <f t="shared" si="6"/>
        <v>42.367431550118404</v>
      </c>
      <c r="AB44" s="168">
        <f t="shared" si="7"/>
        <v>41.832729927895585</v>
      </c>
      <c r="AC44" s="168">
        <f t="shared" si="8"/>
        <v>43.39649934905251</v>
      </c>
      <c r="AD44" s="168">
        <f t="shared" si="51"/>
        <v>41.86520924992769</v>
      </c>
      <c r="AE44" s="168">
        <f t="shared" si="51"/>
        <v>43.31010797133935</v>
      </c>
      <c r="AF44" s="168">
        <f t="shared" si="51"/>
        <v>43.288070719037634</v>
      </c>
      <c r="AG44" s="168">
        <f t="shared" si="10"/>
        <v>43.93906106771918</v>
      </c>
      <c r="AH44" s="168">
        <f t="shared" si="10"/>
        <v>44.664486434108525</v>
      </c>
      <c r="AI44" s="60"/>
      <c r="AJ44" s="34" t="s">
        <v>39</v>
      </c>
      <c r="AK44" s="40">
        <f>AK140+AK141</f>
        <v>110580</v>
      </c>
      <c r="AL44" s="40">
        <f aca="true" t="shared" si="57" ref="AL44:AX44">AL140+AL141</f>
        <v>118214</v>
      </c>
      <c r="AM44" s="40">
        <f t="shared" si="57"/>
        <v>122653</v>
      </c>
      <c r="AN44" s="40">
        <f t="shared" si="57"/>
        <v>127127</v>
      </c>
      <c r="AO44" s="40">
        <f>AO140+AO141</f>
        <v>129999</v>
      </c>
      <c r="AP44" s="40">
        <f t="shared" si="57"/>
        <v>130372</v>
      </c>
      <c r="AQ44" s="40">
        <f t="shared" si="57"/>
        <v>132150</v>
      </c>
      <c r="AR44" s="40">
        <f t="shared" si="57"/>
        <v>132177</v>
      </c>
      <c r="AS44" s="40">
        <f t="shared" si="57"/>
        <v>131476</v>
      </c>
      <c r="AT44" s="40">
        <f t="shared" si="57"/>
        <v>131347</v>
      </c>
      <c r="AU44" s="40">
        <f t="shared" si="57"/>
        <v>131374</v>
      </c>
      <c r="AV44" s="40">
        <f t="shared" si="57"/>
        <v>131609</v>
      </c>
      <c r="AW44" s="40">
        <f t="shared" si="57"/>
        <v>131676</v>
      </c>
      <c r="AX44" s="40">
        <f t="shared" si="57"/>
        <v>132001</v>
      </c>
      <c r="AY44" s="361">
        <v>132096</v>
      </c>
    </row>
    <row r="45" spans="1:51" s="99" customFormat="1" ht="20.25" customHeight="1">
      <c r="A45" s="127"/>
      <c r="B45" s="181" t="s">
        <v>40</v>
      </c>
      <c r="C45" s="108">
        <f>SUM(C138:C139)</f>
        <v>54</v>
      </c>
      <c r="D45" s="108">
        <f>SUM(D138:D139)</f>
        <v>73</v>
      </c>
      <c r="E45" s="108">
        <f aca="true" t="shared" si="58" ref="E45:O45">SUM(E138:E139)</f>
        <v>99</v>
      </c>
      <c r="F45" s="108">
        <f t="shared" si="58"/>
        <v>113</v>
      </c>
      <c r="G45" s="108">
        <f t="shared" si="58"/>
        <v>118</v>
      </c>
      <c r="H45" s="108">
        <f t="shared" si="58"/>
        <v>125</v>
      </c>
      <c r="I45" s="108">
        <f t="shared" si="58"/>
        <v>125</v>
      </c>
      <c r="J45" s="108">
        <f t="shared" si="58"/>
        <v>124</v>
      </c>
      <c r="K45" s="108">
        <f t="shared" si="58"/>
        <v>125</v>
      </c>
      <c r="L45" s="108">
        <f t="shared" si="58"/>
        <v>128</v>
      </c>
      <c r="M45" s="108">
        <f t="shared" si="58"/>
        <v>130</v>
      </c>
      <c r="N45" s="108">
        <f t="shared" si="58"/>
        <v>132</v>
      </c>
      <c r="O45" s="109">
        <f t="shared" si="58"/>
        <v>134</v>
      </c>
      <c r="P45" s="109">
        <v>133</v>
      </c>
      <c r="Q45" s="109">
        <v>129</v>
      </c>
      <c r="R45" s="127"/>
      <c r="S45" s="181" t="s">
        <v>40</v>
      </c>
      <c r="T45" s="168">
        <f t="shared" si="54"/>
        <v>25.063005611328474</v>
      </c>
      <c r="U45" s="168">
        <f t="shared" si="54"/>
        <v>32.81075833303369</v>
      </c>
      <c r="V45" s="168">
        <f t="shared" si="54"/>
        <v>42.82451465550057</v>
      </c>
      <c r="W45" s="168">
        <f t="shared" si="54"/>
        <v>47.123388213314655</v>
      </c>
      <c r="X45" s="168">
        <f t="shared" si="54"/>
        <v>47.776180739721035</v>
      </c>
      <c r="Y45" s="168">
        <f t="shared" si="54"/>
        <v>49.690132334760435</v>
      </c>
      <c r="Z45" s="168">
        <f t="shared" si="54"/>
        <v>49.20368752115759</v>
      </c>
      <c r="AA45" s="168">
        <f t="shared" si="6"/>
        <v>48.699067255768284</v>
      </c>
      <c r="AB45" s="168">
        <f t="shared" si="7"/>
        <v>49.34918297492667</v>
      </c>
      <c r="AC45" s="168">
        <f t="shared" si="8"/>
        <v>50.56830078657412</v>
      </c>
      <c r="AD45" s="168">
        <f t="shared" si="51"/>
        <v>51.3130212712209</v>
      </c>
      <c r="AE45" s="168">
        <f t="shared" si="51"/>
        <v>52.00044121586486</v>
      </c>
      <c r="AF45" s="168">
        <f t="shared" si="51"/>
        <v>52.74012500196792</v>
      </c>
      <c r="AG45" s="168">
        <f t="shared" si="10"/>
        <v>52.35663925488236</v>
      </c>
      <c r="AH45" s="168">
        <f t="shared" si="10"/>
        <v>50.79740106320141</v>
      </c>
      <c r="AI45" s="60"/>
      <c r="AJ45" s="34" t="s">
        <v>40</v>
      </c>
      <c r="AK45" s="40">
        <f>AK138+AK139</f>
        <v>215457</v>
      </c>
      <c r="AL45" s="40">
        <f aca="true" t="shared" si="59" ref="AL45:AV45">AL138+AL139</f>
        <v>222488</v>
      </c>
      <c r="AM45" s="40">
        <f t="shared" si="59"/>
        <v>231176</v>
      </c>
      <c r="AN45" s="40">
        <f t="shared" si="59"/>
        <v>239796</v>
      </c>
      <c r="AO45" s="40">
        <f t="shared" si="59"/>
        <v>246985</v>
      </c>
      <c r="AP45" s="40">
        <f t="shared" si="59"/>
        <v>251559</v>
      </c>
      <c r="AQ45" s="40">
        <f t="shared" si="59"/>
        <v>254046</v>
      </c>
      <c r="AR45" s="40">
        <f t="shared" si="59"/>
        <v>254625</v>
      </c>
      <c r="AS45" s="40">
        <f t="shared" si="59"/>
        <v>253297</v>
      </c>
      <c r="AT45" s="40">
        <f t="shared" si="59"/>
        <v>253123</v>
      </c>
      <c r="AU45" s="40">
        <f t="shared" si="59"/>
        <v>253347</v>
      </c>
      <c r="AV45" s="40">
        <f t="shared" si="59"/>
        <v>253844</v>
      </c>
      <c r="AW45" s="219">
        <v>254076</v>
      </c>
      <c r="AX45" s="361">
        <v>254027</v>
      </c>
      <c r="AY45" s="361">
        <v>253950</v>
      </c>
    </row>
    <row r="46" spans="1:51" s="169" customFormat="1" ht="20.25" customHeight="1">
      <c r="A46" s="119"/>
      <c r="B46" s="120"/>
      <c r="C46" s="114"/>
      <c r="D46" s="114"/>
      <c r="E46" s="114"/>
      <c r="F46" s="114"/>
      <c r="G46" s="115"/>
      <c r="H46" s="115"/>
      <c r="I46" s="115"/>
      <c r="J46" s="115"/>
      <c r="K46" s="115"/>
      <c r="L46" s="115"/>
      <c r="M46" s="115"/>
      <c r="N46" s="115"/>
      <c r="O46" s="115"/>
      <c r="P46" s="115"/>
      <c r="Q46" s="115"/>
      <c r="R46" s="119"/>
      <c r="S46" s="120"/>
      <c r="T46" s="168"/>
      <c r="U46" s="168"/>
      <c r="V46" s="168"/>
      <c r="W46" s="168"/>
      <c r="X46" s="168"/>
      <c r="Y46" s="168"/>
      <c r="Z46" s="168"/>
      <c r="AA46" s="168">
        <f t="shared" si="6"/>
      </c>
      <c r="AB46" s="168">
        <f t="shared" si="7"/>
      </c>
      <c r="AC46" s="168"/>
      <c r="AD46" s="168"/>
      <c r="AE46" s="168"/>
      <c r="AF46" s="168"/>
      <c r="AG46" s="168">
        <f t="shared" si="10"/>
      </c>
      <c r="AH46" s="168">
        <f t="shared" si="10"/>
      </c>
      <c r="AI46" s="54"/>
      <c r="AJ46" s="45"/>
      <c r="AK46" s="37"/>
      <c r="AL46" s="37"/>
      <c r="AM46" s="37"/>
      <c r="AN46" s="37"/>
      <c r="AO46" s="38"/>
      <c r="AP46" s="38"/>
      <c r="AQ46" s="222"/>
      <c r="AR46" s="39"/>
      <c r="AS46" s="44"/>
      <c r="AT46" s="205"/>
      <c r="AU46" s="205"/>
      <c r="AV46" s="205"/>
      <c r="AW46" s="205"/>
      <c r="AX46" s="205"/>
      <c r="AY46" s="205"/>
    </row>
    <row r="47" spans="1:51" s="99" customFormat="1" ht="20.25" customHeight="1">
      <c r="A47" s="403" t="s">
        <v>42</v>
      </c>
      <c r="B47" s="422"/>
      <c r="C47" s="108">
        <f>SUM(C48)</f>
        <v>216</v>
      </c>
      <c r="D47" s="108">
        <f aca="true" t="shared" si="60" ref="D47:Q47">SUM(D48)</f>
        <v>256</v>
      </c>
      <c r="E47" s="108">
        <f t="shared" si="60"/>
        <v>282</v>
      </c>
      <c r="F47" s="108">
        <f t="shared" si="60"/>
        <v>303</v>
      </c>
      <c r="G47" s="108">
        <f t="shared" si="60"/>
        <v>317</v>
      </c>
      <c r="H47" s="108">
        <f t="shared" si="60"/>
        <v>337</v>
      </c>
      <c r="I47" s="108">
        <f t="shared" si="60"/>
        <v>334</v>
      </c>
      <c r="J47" s="108">
        <f t="shared" si="60"/>
        <v>338</v>
      </c>
      <c r="K47" s="108">
        <f t="shared" si="60"/>
        <v>337</v>
      </c>
      <c r="L47" s="109">
        <f t="shared" si="60"/>
        <v>335</v>
      </c>
      <c r="M47" s="109">
        <f t="shared" si="60"/>
        <v>336</v>
      </c>
      <c r="N47" s="109">
        <f t="shared" si="60"/>
        <v>336</v>
      </c>
      <c r="O47" s="109">
        <f t="shared" si="60"/>
        <v>340</v>
      </c>
      <c r="P47" s="109">
        <f t="shared" si="60"/>
        <v>342</v>
      </c>
      <c r="Q47" s="109">
        <f t="shared" si="60"/>
        <v>346</v>
      </c>
      <c r="R47" s="403" t="s">
        <v>42</v>
      </c>
      <c r="S47" s="422"/>
      <c r="T47" s="168">
        <f aca="true" t="shared" si="61" ref="T47:Z48">C47/AK47*100000</f>
        <v>30.053470132277006</v>
      </c>
      <c r="U47" s="168">
        <f t="shared" si="61"/>
        <v>35.973952609938365</v>
      </c>
      <c r="V47" s="168">
        <f t="shared" si="61"/>
        <v>39.064935064935064</v>
      </c>
      <c r="W47" s="168">
        <f t="shared" si="61"/>
        <v>41.81548194067998</v>
      </c>
      <c r="X47" s="168">
        <f t="shared" si="61"/>
        <v>43.74622223080893</v>
      </c>
      <c r="Y47" s="168">
        <f t="shared" si="61"/>
        <v>47.032487306810914</v>
      </c>
      <c r="Z47" s="168">
        <f t="shared" si="61"/>
        <v>46.79929268613928</v>
      </c>
      <c r="AA47" s="168">
        <f t="shared" si="6"/>
        <v>46.60931055452669</v>
      </c>
      <c r="AB47" s="168">
        <f t="shared" si="7"/>
        <v>46.590527330113936</v>
      </c>
      <c r="AC47" s="168">
        <f t="shared" si="8"/>
        <v>46.423453960405645</v>
      </c>
      <c r="AD47" s="168">
        <f aca="true" t="shared" si="62" ref="AD47:AF51">IF(AU47="","",(M47/AU47*100000))</f>
        <v>46.665759276902946</v>
      </c>
      <c r="AE47" s="168">
        <f t="shared" si="62"/>
        <v>46.7473057691184</v>
      </c>
      <c r="AF47" s="168">
        <f t="shared" si="62"/>
        <v>47.40671334833616</v>
      </c>
      <c r="AG47" s="168">
        <f t="shared" si="10"/>
        <v>47.75222459742222</v>
      </c>
      <c r="AH47" s="168">
        <f t="shared" si="10"/>
        <v>48.39160839160839</v>
      </c>
      <c r="AI47" s="418" t="s">
        <v>42</v>
      </c>
      <c r="AJ47" s="405"/>
      <c r="AK47" s="52">
        <f>AK48</f>
        <v>718719</v>
      </c>
      <c r="AL47" s="52">
        <f aca="true" t="shared" si="63" ref="AL47:AY47">AL48</f>
        <v>711626</v>
      </c>
      <c r="AM47" s="52">
        <f t="shared" si="63"/>
        <v>721875</v>
      </c>
      <c r="AN47" s="52">
        <f t="shared" si="63"/>
        <v>724612</v>
      </c>
      <c r="AO47" s="52">
        <f t="shared" si="63"/>
        <v>724634</v>
      </c>
      <c r="AP47" s="52">
        <f t="shared" si="63"/>
        <v>716526</v>
      </c>
      <c r="AQ47" s="52">
        <f t="shared" si="63"/>
        <v>713686</v>
      </c>
      <c r="AR47" s="53">
        <f t="shared" si="63"/>
        <v>725177</v>
      </c>
      <c r="AS47" s="52">
        <f t="shared" si="63"/>
        <v>723323</v>
      </c>
      <c r="AT47" s="53">
        <f t="shared" si="63"/>
        <v>721618</v>
      </c>
      <c r="AU47" s="53">
        <f t="shared" si="63"/>
        <v>720014</v>
      </c>
      <c r="AV47" s="53">
        <f t="shared" si="63"/>
        <v>718758</v>
      </c>
      <c r="AW47" s="53">
        <f t="shared" si="63"/>
        <v>717198</v>
      </c>
      <c r="AX47" s="357">
        <f t="shared" si="63"/>
        <v>716197</v>
      </c>
      <c r="AY47" s="357">
        <f t="shared" si="63"/>
        <v>715000</v>
      </c>
    </row>
    <row r="48" spans="1:51" s="99" customFormat="1" ht="20.25" customHeight="1">
      <c r="A48" s="57"/>
      <c r="B48" s="181" t="s">
        <v>43</v>
      </c>
      <c r="C48" s="108">
        <f aca="true" t="shared" si="64" ref="C48:J48">SUM(C95:C97)+C131</f>
        <v>216</v>
      </c>
      <c r="D48" s="108">
        <f t="shared" si="64"/>
        <v>256</v>
      </c>
      <c r="E48" s="108">
        <f t="shared" si="64"/>
        <v>282</v>
      </c>
      <c r="F48" s="108">
        <f t="shared" si="64"/>
        <v>303</v>
      </c>
      <c r="G48" s="108">
        <f t="shared" si="64"/>
        <v>317</v>
      </c>
      <c r="H48" s="108">
        <f t="shared" si="64"/>
        <v>337</v>
      </c>
      <c r="I48" s="108">
        <f t="shared" si="64"/>
        <v>334</v>
      </c>
      <c r="J48" s="108">
        <f t="shared" si="64"/>
        <v>338</v>
      </c>
      <c r="K48" s="109">
        <f aca="true" t="shared" si="65" ref="K48:P48">SUM(K49:K51)</f>
        <v>337</v>
      </c>
      <c r="L48" s="109">
        <f t="shared" si="65"/>
        <v>335</v>
      </c>
      <c r="M48" s="109">
        <f t="shared" si="65"/>
        <v>336</v>
      </c>
      <c r="N48" s="109">
        <f t="shared" si="65"/>
        <v>336</v>
      </c>
      <c r="O48" s="109">
        <f t="shared" si="65"/>
        <v>340</v>
      </c>
      <c r="P48" s="109">
        <f t="shared" si="65"/>
        <v>342</v>
      </c>
      <c r="Q48" s="109">
        <f>SUM(Q49:Q51)</f>
        <v>346</v>
      </c>
      <c r="R48" s="57"/>
      <c r="S48" s="181" t="s">
        <v>43</v>
      </c>
      <c r="T48" s="168">
        <f t="shared" si="61"/>
        <v>30.053470132277006</v>
      </c>
      <c r="U48" s="168">
        <f t="shared" si="61"/>
        <v>35.973952609938365</v>
      </c>
      <c r="V48" s="168">
        <f t="shared" si="61"/>
        <v>39.064935064935064</v>
      </c>
      <c r="W48" s="168">
        <f t="shared" si="61"/>
        <v>41.81548194067998</v>
      </c>
      <c r="X48" s="168">
        <f t="shared" si="61"/>
        <v>43.74622223080893</v>
      </c>
      <c r="Y48" s="168">
        <f t="shared" si="61"/>
        <v>47.032487306810914</v>
      </c>
      <c r="Z48" s="168">
        <f t="shared" si="61"/>
        <v>46.79929268613928</v>
      </c>
      <c r="AA48" s="168">
        <f t="shared" si="6"/>
        <v>46.60931055452669</v>
      </c>
      <c r="AB48" s="168">
        <f t="shared" si="7"/>
        <v>46.590527330113936</v>
      </c>
      <c r="AC48" s="168">
        <f t="shared" si="8"/>
        <v>46.423453960405645</v>
      </c>
      <c r="AD48" s="168">
        <f t="shared" si="62"/>
        <v>46.665759276902946</v>
      </c>
      <c r="AE48" s="168">
        <f t="shared" si="62"/>
        <v>46.7473057691184</v>
      </c>
      <c r="AF48" s="168">
        <f t="shared" si="62"/>
        <v>47.40671334833616</v>
      </c>
      <c r="AG48" s="168">
        <f t="shared" si="10"/>
        <v>47.75222459742222</v>
      </c>
      <c r="AH48" s="168">
        <f t="shared" si="10"/>
        <v>48.39160839160839</v>
      </c>
      <c r="AI48" s="59"/>
      <c r="AJ48" s="34" t="s">
        <v>43</v>
      </c>
      <c r="AK48" s="52">
        <f>SUM(AK95:AK97)+AK131</f>
        <v>718719</v>
      </c>
      <c r="AL48" s="52">
        <f aca="true" t="shared" si="66" ref="AL48:AQ48">SUM(AL95:AL96)+AL131</f>
        <v>711626</v>
      </c>
      <c r="AM48" s="52">
        <f t="shared" si="66"/>
        <v>721875</v>
      </c>
      <c r="AN48" s="52">
        <f t="shared" si="66"/>
        <v>724612</v>
      </c>
      <c r="AO48" s="52">
        <f t="shared" si="66"/>
        <v>724634</v>
      </c>
      <c r="AP48" s="52">
        <f t="shared" si="66"/>
        <v>716526</v>
      </c>
      <c r="AQ48" s="52">
        <f t="shared" si="66"/>
        <v>713686</v>
      </c>
      <c r="AR48" s="52">
        <f>715406+AR131</f>
        <v>725177</v>
      </c>
      <c r="AS48" s="52">
        <f aca="true" t="shared" si="67" ref="AS48:AX48">SUM(AS49:AS51)</f>
        <v>723323</v>
      </c>
      <c r="AT48" s="53">
        <f t="shared" si="67"/>
        <v>721618</v>
      </c>
      <c r="AU48" s="53">
        <f t="shared" si="67"/>
        <v>720014</v>
      </c>
      <c r="AV48" s="53">
        <f t="shared" si="67"/>
        <v>718758</v>
      </c>
      <c r="AW48" s="53">
        <f t="shared" si="67"/>
        <v>717198</v>
      </c>
      <c r="AX48" s="357">
        <f t="shared" si="67"/>
        <v>716197</v>
      </c>
      <c r="AY48" s="357">
        <v>715000</v>
      </c>
    </row>
    <row r="49" spans="1:51" s="99" customFormat="1" ht="20.25" customHeight="1">
      <c r="A49" s="57"/>
      <c r="B49" s="256" t="s">
        <v>133</v>
      </c>
      <c r="C49" s="108"/>
      <c r="D49" s="108"/>
      <c r="E49" s="108"/>
      <c r="F49" s="108"/>
      <c r="G49" s="109"/>
      <c r="H49" s="123"/>
      <c r="I49" s="123"/>
      <c r="J49" s="123"/>
      <c r="K49" s="109">
        <v>152</v>
      </c>
      <c r="L49" s="109">
        <v>149</v>
      </c>
      <c r="M49" s="109">
        <v>149</v>
      </c>
      <c r="N49" s="109">
        <v>149</v>
      </c>
      <c r="O49" s="109">
        <v>150</v>
      </c>
      <c r="P49" s="109">
        <v>149</v>
      </c>
      <c r="Q49" s="109">
        <v>148</v>
      </c>
      <c r="R49" s="57"/>
      <c r="S49" s="256" t="s">
        <v>133</v>
      </c>
      <c r="T49" s="168"/>
      <c r="U49" s="168"/>
      <c r="V49" s="168"/>
      <c r="W49" s="168"/>
      <c r="X49" s="168"/>
      <c r="Y49" s="168"/>
      <c r="Z49" s="168"/>
      <c r="AA49" s="168">
        <f t="shared" si="6"/>
      </c>
      <c r="AB49" s="168">
        <f t="shared" si="7"/>
        <v>57.84658476808086</v>
      </c>
      <c r="AC49" s="168">
        <f t="shared" si="8"/>
        <v>56.96567913412168</v>
      </c>
      <c r="AD49" s="168">
        <f t="shared" si="62"/>
        <v>57.1391318686797</v>
      </c>
      <c r="AE49" s="168">
        <f t="shared" si="62"/>
        <v>57.4052812858783</v>
      </c>
      <c r="AF49" s="168">
        <f t="shared" si="62"/>
        <v>57.908573943458066</v>
      </c>
      <c r="AG49" s="168">
        <f t="shared" si="10"/>
        <v>58.34557023984337</v>
      </c>
      <c r="AH49" s="168">
        <f t="shared" si="10"/>
        <v>58.15301315122534</v>
      </c>
      <c r="AI49" s="59"/>
      <c r="AJ49" s="204" t="s">
        <v>133</v>
      </c>
      <c r="AK49" s="53"/>
      <c r="AL49" s="53"/>
      <c r="AM49" s="53"/>
      <c r="AN49" s="41"/>
      <c r="AO49" s="53"/>
      <c r="AP49" s="48"/>
      <c r="AQ49" s="223"/>
      <c r="AR49" s="47"/>
      <c r="AS49" s="217">
        <v>262764</v>
      </c>
      <c r="AT49" s="219">
        <v>261561</v>
      </c>
      <c r="AU49" s="219">
        <v>260767</v>
      </c>
      <c r="AV49" s="219">
        <v>259558</v>
      </c>
      <c r="AW49" s="219">
        <v>259029</v>
      </c>
      <c r="AX49" s="356">
        <v>255375</v>
      </c>
      <c r="AY49" s="356">
        <v>254501</v>
      </c>
    </row>
    <row r="50" spans="1:51" s="99" customFormat="1" ht="20.25" customHeight="1">
      <c r="A50" s="57"/>
      <c r="B50" s="256" t="s">
        <v>134</v>
      </c>
      <c r="C50" s="108"/>
      <c r="D50" s="108"/>
      <c r="E50" s="108"/>
      <c r="F50" s="108"/>
      <c r="G50" s="109"/>
      <c r="H50" s="123"/>
      <c r="I50" s="123"/>
      <c r="J50" s="123"/>
      <c r="K50" s="109">
        <v>92</v>
      </c>
      <c r="L50" s="109">
        <v>92</v>
      </c>
      <c r="M50" s="109">
        <v>92</v>
      </c>
      <c r="N50" s="109">
        <v>91</v>
      </c>
      <c r="O50" s="109">
        <v>94</v>
      </c>
      <c r="P50" s="109">
        <v>95</v>
      </c>
      <c r="Q50" s="109">
        <v>100</v>
      </c>
      <c r="R50" s="57"/>
      <c r="S50" s="256" t="s">
        <v>134</v>
      </c>
      <c r="T50" s="168"/>
      <c r="U50" s="168"/>
      <c r="V50" s="168"/>
      <c r="W50" s="168"/>
      <c r="X50" s="168"/>
      <c r="Y50" s="168"/>
      <c r="Z50" s="168"/>
      <c r="AA50" s="168">
        <f t="shared" si="6"/>
      </c>
      <c r="AB50" s="168">
        <f t="shared" si="7"/>
        <v>44.2190766864531</v>
      </c>
      <c r="AC50" s="168">
        <f t="shared" si="8"/>
        <v>44.10819933070602</v>
      </c>
      <c r="AD50" s="168">
        <f t="shared" si="62"/>
        <v>44.076501475604616</v>
      </c>
      <c r="AE50" s="168">
        <f t="shared" si="62"/>
        <v>43.440901279358414</v>
      </c>
      <c r="AF50" s="168">
        <f t="shared" si="62"/>
        <v>44.79624855246165</v>
      </c>
      <c r="AG50" s="168">
        <f t="shared" si="10"/>
        <v>44.58858813755814</v>
      </c>
      <c r="AH50" s="168">
        <f t="shared" si="10"/>
        <v>46.80727572293837</v>
      </c>
      <c r="AI50" s="59"/>
      <c r="AJ50" s="204" t="s">
        <v>134</v>
      </c>
      <c r="AK50" s="53"/>
      <c r="AL50" s="53"/>
      <c r="AM50" s="53"/>
      <c r="AN50" s="41"/>
      <c r="AO50" s="53"/>
      <c r="AP50" s="48"/>
      <c r="AQ50" s="223"/>
      <c r="AR50" s="47"/>
      <c r="AS50" s="217">
        <v>208055</v>
      </c>
      <c r="AT50" s="219">
        <v>208578</v>
      </c>
      <c r="AU50" s="219">
        <v>208728</v>
      </c>
      <c r="AV50" s="219">
        <v>209480</v>
      </c>
      <c r="AW50" s="219">
        <v>209839</v>
      </c>
      <c r="AX50" s="356">
        <v>213059</v>
      </c>
      <c r="AY50" s="356">
        <v>213642</v>
      </c>
    </row>
    <row r="51" spans="1:51" s="99" customFormat="1" ht="20.25" customHeight="1">
      <c r="A51" s="57"/>
      <c r="B51" s="256" t="s">
        <v>135</v>
      </c>
      <c r="C51" s="108"/>
      <c r="D51" s="108"/>
      <c r="E51" s="108"/>
      <c r="F51" s="108"/>
      <c r="G51" s="109"/>
      <c r="H51" s="123"/>
      <c r="I51" s="123"/>
      <c r="J51" s="123"/>
      <c r="K51" s="109">
        <f>SUM(K130:K131)</f>
        <v>93</v>
      </c>
      <c r="L51" s="109">
        <f>SUM(L130:L131)</f>
        <v>94</v>
      </c>
      <c r="M51" s="109">
        <f>SUM(M130:M131)</f>
        <v>95</v>
      </c>
      <c r="N51" s="109">
        <f>SUM(N130:N131)</f>
        <v>96</v>
      </c>
      <c r="O51" s="109">
        <f>SUM(O130:O131)</f>
        <v>96</v>
      </c>
      <c r="P51" s="109">
        <v>98</v>
      </c>
      <c r="Q51" s="109">
        <v>98</v>
      </c>
      <c r="R51" s="57"/>
      <c r="S51" s="256" t="s">
        <v>135</v>
      </c>
      <c r="T51" s="168"/>
      <c r="U51" s="168"/>
      <c r="V51" s="168"/>
      <c r="W51" s="168"/>
      <c r="X51" s="168"/>
      <c r="Y51" s="168"/>
      <c r="Z51" s="168"/>
      <c r="AA51" s="168">
        <f t="shared" si="6"/>
      </c>
      <c r="AB51" s="168">
        <f t="shared" si="7"/>
        <v>36.8310997053512</v>
      </c>
      <c r="AC51" s="168">
        <f t="shared" si="8"/>
        <v>37.37886662504623</v>
      </c>
      <c r="AD51" s="168">
        <f t="shared" si="62"/>
        <v>37.92127543220275</v>
      </c>
      <c r="AE51" s="168">
        <f t="shared" si="62"/>
        <v>38.44305622296972</v>
      </c>
      <c r="AF51" s="168">
        <f t="shared" si="62"/>
        <v>38.65823702331575</v>
      </c>
      <c r="AG51" s="168">
        <f t="shared" si="10"/>
        <v>39.55392855268946</v>
      </c>
      <c r="AH51" s="168">
        <f t="shared" si="10"/>
        <v>39.777570321061816</v>
      </c>
      <c r="AI51" s="59"/>
      <c r="AJ51" s="204" t="s">
        <v>135</v>
      </c>
      <c r="AK51" s="53"/>
      <c r="AL51" s="53"/>
      <c r="AM51" s="53"/>
      <c r="AN51" s="41"/>
      <c r="AO51" s="53"/>
      <c r="AP51" s="48"/>
      <c r="AQ51" s="223"/>
      <c r="AR51" s="47"/>
      <c r="AS51" s="217">
        <f>230067+AS97+AS131</f>
        <v>252504</v>
      </c>
      <c r="AT51" s="219">
        <f>SUM(AT130:AT131)</f>
        <v>251479</v>
      </c>
      <c r="AU51" s="219">
        <f>SUM(AU130:AU131)</f>
        <v>250519</v>
      </c>
      <c r="AV51" s="219">
        <f>SUM(AV130:AV131)</f>
        <v>249720</v>
      </c>
      <c r="AW51" s="219">
        <v>248330</v>
      </c>
      <c r="AX51" s="356">
        <v>247763</v>
      </c>
      <c r="AY51" s="356">
        <v>246370</v>
      </c>
    </row>
    <row r="52" spans="1:51" ht="20.25" customHeight="1">
      <c r="A52" s="130"/>
      <c r="B52" s="183"/>
      <c r="C52" s="178"/>
      <c r="D52" s="178"/>
      <c r="E52" s="178"/>
      <c r="F52" s="178"/>
      <c r="G52" s="252"/>
      <c r="H52" s="178"/>
      <c r="I52" s="253"/>
      <c r="J52" s="253"/>
      <c r="K52" s="253"/>
      <c r="L52" s="253"/>
      <c r="M52" s="253"/>
      <c r="N52" s="253"/>
      <c r="O52" s="253"/>
      <c r="P52" s="253"/>
      <c r="Q52" s="253"/>
      <c r="R52" s="130"/>
      <c r="S52" s="183"/>
      <c r="T52" s="131"/>
      <c r="U52" s="131"/>
      <c r="V52" s="131"/>
      <c r="W52" s="131"/>
      <c r="X52" s="170"/>
      <c r="Y52" s="117"/>
      <c r="Z52" s="132"/>
      <c r="AA52" s="168">
        <f t="shared" si="6"/>
      </c>
      <c r="AB52" s="168">
        <f t="shared" si="7"/>
      </c>
      <c r="AC52" s="168"/>
      <c r="AD52" s="168"/>
      <c r="AE52" s="168"/>
      <c r="AF52" s="168"/>
      <c r="AG52" s="168">
        <f t="shared" si="10"/>
      </c>
      <c r="AH52" s="168">
        <f t="shared" si="10"/>
      </c>
      <c r="AI52" s="56"/>
      <c r="AJ52" s="2"/>
      <c r="AK52" s="41"/>
      <c r="AL52" s="41"/>
      <c r="AM52" s="41"/>
      <c r="AN52" s="41"/>
      <c r="AO52" s="41"/>
      <c r="AP52" s="42"/>
      <c r="AQ52" s="221"/>
      <c r="AR52" s="206"/>
      <c r="AS52" s="218"/>
      <c r="AT52" s="55"/>
      <c r="AU52" s="55"/>
      <c r="AV52" s="55"/>
      <c r="AW52" s="55"/>
      <c r="AX52" s="358"/>
      <c r="AY52" s="358"/>
    </row>
    <row r="53" spans="1:51" s="99" customFormat="1" ht="20.25" customHeight="1">
      <c r="A53" s="432" t="s">
        <v>181</v>
      </c>
      <c r="B53" s="432"/>
      <c r="C53" s="109">
        <f aca="true" t="shared" si="68" ref="C53:Q53">SUM(C54:C59)</f>
        <v>88</v>
      </c>
      <c r="D53" s="109">
        <f t="shared" si="68"/>
        <v>96</v>
      </c>
      <c r="E53" s="109">
        <f t="shared" si="68"/>
        <v>122</v>
      </c>
      <c r="F53" s="109">
        <f t="shared" si="68"/>
        <v>138</v>
      </c>
      <c r="G53" s="109">
        <f t="shared" si="68"/>
        <v>158</v>
      </c>
      <c r="H53" s="109">
        <f t="shared" si="68"/>
        <v>177</v>
      </c>
      <c r="I53" s="109">
        <f t="shared" si="68"/>
        <v>179</v>
      </c>
      <c r="J53" s="109">
        <f t="shared" si="68"/>
        <v>181</v>
      </c>
      <c r="K53" s="109">
        <f t="shared" si="68"/>
        <v>181</v>
      </c>
      <c r="L53" s="109">
        <f t="shared" si="68"/>
        <v>182</v>
      </c>
      <c r="M53" s="109">
        <f t="shared" si="68"/>
        <v>180</v>
      </c>
      <c r="N53" s="109">
        <f t="shared" si="68"/>
        <v>180</v>
      </c>
      <c r="O53" s="109">
        <f t="shared" si="68"/>
        <v>182</v>
      </c>
      <c r="P53" s="109">
        <f t="shared" si="68"/>
        <v>184</v>
      </c>
      <c r="Q53" s="109">
        <f t="shared" si="68"/>
        <v>183</v>
      </c>
      <c r="R53" s="432" t="s">
        <v>181</v>
      </c>
      <c r="S53" s="432"/>
      <c r="T53" s="168">
        <f aca="true" t="shared" si="69" ref="T53:T58">C53/AK53*100000</f>
        <v>22.307961407226767</v>
      </c>
      <c r="U53" s="168">
        <f aca="true" t="shared" si="70" ref="U53:U58">D53/AL53*100000</f>
        <v>22.722054831158566</v>
      </c>
      <c r="V53" s="168">
        <f aca="true" t="shared" si="71" ref="V53:V58">E53/AM53*100000</f>
        <v>27.5730516361894</v>
      </c>
      <c r="W53" s="168">
        <f aca="true" t="shared" si="72" ref="W53:W58">F53/AN53*100000</f>
        <v>30.125413405808963</v>
      </c>
      <c r="X53" s="168">
        <f aca="true" t="shared" si="73" ref="X53:X58">G53/AO53*100000</f>
        <v>33.6034369084838</v>
      </c>
      <c r="Y53" s="168">
        <f aca="true" t="shared" si="74" ref="Y53:Y58">H53/AP53*100000</f>
        <v>37.29228513217692</v>
      </c>
      <c r="Z53" s="168">
        <f aca="true" t="shared" si="75" ref="Z53:Z58">I53/AQ53*100000</f>
        <v>37.53982052190836</v>
      </c>
      <c r="AA53" s="168">
        <f t="shared" si="6"/>
        <v>37.90742629518785</v>
      </c>
      <c r="AB53" s="168">
        <f t="shared" si="7"/>
        <v>38.0704787625622</v>
      </c>
      <c r="AC53" s="168">
        <f t="shared" si="8"/>
        <v>38.37338995165375</v>
      </c>
      <c r="AD53" s="168">
        <f aca="true" t="shared" si="76" ref="AD53:AF59">IF(AU53="","",(M53/AU53*100000))</f>
        <v>37.971879713523265</v>
      </c>
      <c r="AE53" s="168">
        <f t="shared" si="76"/>
        <v>37.96130899029245</v>
      </c>
      <c r="AF53" s="168">
        <f t="shared" si="76"/>
        <v>38.4453706070355</v>
      </c>
      <c r="AG53" s="168">
        <f t="shared" si="10"/>
        <v>38.934877185854795</v>
      </c>
      <c r="AH53" s="168">
        <f t="shared" si="10"/>
        <v>38.85416312803614</v>
      </c>
      <c r="AI53" s="418" t="s">
        <v>181</v>
      </c>
      <c r="AJ53" s="405"/>
      <c r="AK53" s="40">
        <f aca="true" t="shared" si="77" ref="AK53:AW53">SUM(AK54:AK59)</f>
        <v>394478</v>
      </c>
      <c r="AL53" s="40">
        <f t="shared" si="77"/>
        <v>422497</v>
      </c>
      <c r="AM53" s="40">
        <f t="shared" si="77"/>
        <v>442461</v>
      </c>
      <c r="AN53" s="40">
        <f t="shared" si="77"/>
        <v>458085</v>
      </c>
      <c r="AO53" s="40">
        <f t="shared" si="77"/>
        <v>470190</v>
      </c>
      <c r="AP53" s="40">
        <f t="shared" si="77"/>
        <v>474629</v>
      </c>
      <c r="AQ53" s="40">
        <f t="shared" si="77"/>
        <v>476827</v>
      </c>
      <c r="AR53" s="41">
        <f t="shared" si="77"/>
        <v>477479</v>
      </c>
      <c r="AS53" s="40">
        <f t="shared" si="77"/>
        <v>475434</v>
      </c>
      <c r="AT53" s="41">
        <f t="shared" si="77"/>
        <v>474287</v>
      </c>
      <c r="AU53" s="41">
        <f t="shared" si="77"/>
        <v>474035</v>
      </c>
      <c r="AV53" s="41">
        <f t="shared" si="77"/>
        <v>474167</v>
      </c>
      <c r="AW53" s="41">
        <f t="shared" si="77"/>
        <v>473399</v>
      </c>
      <c r="AX53" s="355">
        <f>SUM(AX54:AX59)</f>
        <v>472584</v>
      </c>
      <c r="AY53" s="355">
        <f>SUM(AY54:AY59)</f>
        <v>470992</v>
      </c>
    </row>
    <row r="54" spans="1:51" s="99" customFormat="1" ht="20.25" customHeight="1">
      <c r="A54" s="127"/>
      <c r="B54" s="181" t="s">
        <v>44</v>
      </c>
      <c r="C54" s="108">
        <f>SUM(C98:C99)+C137</f>
        <v>25</v>
      </c>
      <c r="D54" s="108">
        <f>SUM(D98:D99)+D137</f>
        <v>24</v>
      </c>
      <c r="E54" s="108">
        <f aca="true" t="shared" si="78" ref="E54:J54">SUM(E98:E99)+E137</f>
        <v>31</v>
      </c>
      <c r="F54" s="108">
        <f t="shared" si="78"/>
        <v>32</v>
      </c>
      <c r="G54" s="108">
        <f t="shared" si="78"/>
        <v>35</v>
      </c>
      <c r="H54" s="108">
        <f t="shared" si="78"/>
        <v>36</v>
      </c>
      <c r="I54" s="108">
        <f t="shared" si="78"/>
        <v>37</v>
      </c>
      <c r="J54" s="108">
        <f t="shared" si="78"/>
        <v>38</v>
      </c>
      <c r="K54" s="109">
        <f>SUM(K136:K137)</f>
        <v>39</v>
      </c>
      <c r="L54" s="109">
        <f>SUM(L136:L137)</f>
        <v>40</v>
      </c>
      <c r="M54" s="109">
        <f>SUM(M136:M137)</f>
        <v>40</v>
      </c>
      <c r="N54" s="109">
        <f>SUM(N136:N137)</f>
        <v>40</v>
      </c>
      <c r="O54" s="109">
        <f>SUM(O136:O137)</f>
        <v>39</v>
      </c>
      <c r="P54" s="109">
        <v>37</v>
      </c>
      <c r="Q54" s="109">
        <v>37</v>
      </c>
      <c r="R54" s="127"/>
      <c r="S54" s="181" t="s">
        <v>44</v>
      </c>
      <c r="T54" s="168">
        <f t="shared" si="69"/>
        <v>25.253035414856864</v>
      </c>
      <c r="U54" s="168">
        <f t="shared" si="70"/>
        <v>23.876083128562758</v>
      </c>
      <c r="V54" s="168">
        <f t="shared" si="71"/>
        <v>30.36655369002606</v>
      </c>
      <c r="W54" s="168">
        <f t="shared" si="72"/>
        <v>31.0230831127786</v>
      </c>
      <c r="X54" s="168">
        <f t="shared" si="73"/>
        <v>33.81969272393468</v>
      </c>
      <c r="Y54" s="168">
        <f t="shared" si="74"/>
        <v>35.09284983184676</v>
      </c>
      <c r="Z54" s="168">
        <f t="shared" si="75"/>
        <v>36.1861729699068</v>
      </c>
      <c r="AA54" s="168">
        <f t="shared" si="6"/>
        <v>37.130043090392114</v>
      </c>
      <c r="AB54" s="168">
        <f t="shared" si="7"/>
        <v>38.194852509108</v>
      </c>
      <c r="AC54" s="168">
        <f t="shared" si="8"/>
        <v>39.3182220299998</v>
      </c>
      <c r="AD54" s="168">
        <f t="shared" si="76"/>
        <v>39.404984730568415</v>
      </c>
      <c r="AE54" s="168">
        <f t="shared" si="76"/>
        <v>39.46641408161655</v>
      </c>
      <c r="AF54" s="168">
        <f t="shared" si="76"/>
        <v>38.63336932510475</v>
      </c>
      <c r="AG54" s="168">
        <f t="shared" si="10"/>
        <v>36.89816107543181</v>
      </c>
      <c r="AH54" s="168">
        <f t="shared" si="10"/>
        <v>37.08120784518095</v>
      </c>
      <c r="AI54" s="60"/>
      <c r="AJ54" s="34" t="s">
        <v>44</v>
      </c>
      <c r="AK54" s="40">
        <f aca="true" t="shared" si="79" ref="AK54:AR54">SUM(AK98:AK99)+AK137</f>
        <v>98998</v>
      </c>
      <c r="AL54" s="40">
        <f t="shared" si="79"/>
        <v>100519</v>
      </c>
      <c r="AM54" s="40">
        <f t="shared" si="79"/>
        <v>102086</v>
      </c>
      <c r="AN54" s="40">
        <f t="shared" si="79"/>
        <v>103149</v>
      </c>
      <c r="AO54" s="40">
        <f t="shared" si="79"/>
        <v>103490</v>
      </c>
      <c r="AP54" s="40">
        <f t="shared" si="79"/>
        <v>102585</v>
      </c>
      <c r="AQ54" s="40">
        <f t="shared" si="79"/>
        <v>102249</v>
      </c>
      <c r="AR54" s="41">
        <f t="shared" si="79"/>
        <v>102343</v>
      </c>
      <c r="AS54" s="40">
        <f>96078+AS137</f>
        <v>102108</v>
      </c>
      <c r="AT54" s="219">
        <f>95796+AT137</f>
        <v>101734</v>
      </c>
      <c r="AU54" s="219">
        <f>95696+AU137</f>
        <v>101510</v>
      </c>
      <c r="AV54" s="219">
        <v>101352</v>
      </c>
      <c r="AW54" s="219">
        <v>100949</v>
      </c>
      <c r="AX54" s="361">
        <v>100276</v>
      </c>
      <c r="AY54" s="361">
        <v>99781</v>
      </c>
    </row>
    <row r="55" spans="1:51" s="99" customFormat="1" ht="20.25" customHeight="1">
      <c r="A55" s="127"/>
      <c r="B55" s="181" t="s">
        <v>45</v>
      </c>
      <c r="C55" s="109">
        <f>SUM(C134:C135)</f>
        <v>26</v>
      </c>
      <c r="D55" s="109">
        <f aca="true" t="shared" si="80" ref="D55:O55">SUM(D134:D135)</f>
        <v>31</v>
      </c>
      <c r="E55" s="109">
        <f t="shared" si="80"/>
        <v>35</v>
      </c>
      <c r="F55" s="109">
        <f t="shared" si="80"/>
        <v>41</v>
      </c>
      <c r="G55" s="109">
        <f t="shared" si="80"/>
        <v>42</v>
      </c>
      <c r="H55" s="109">
        <f t="shared" si="80"/>
        <v>50</v>
      </c>
      <c r="I55" s="109">
        <f t="shared" si="80"/>
        <v>51</v>
      </c>
      <c r="J55" s="109">
        <f t="shared" si="80"/>
        <v>52</v>
      </c>
      <c r="K55" s="109">
        <f t="shared" si="80"/>
        <v>52</v>
      </c>
      <c r="L55" s="109">
        <f t="shared" si="80"/>
        <v>52</v>
      </c>
      <c r="M55" s="109">
        <f t="shared" si="80"/>
        <v>52</v>
      </c>
      <c r="N55" s="109">
        <f t="shared" si="80"/>
        <v>51</v>
      </c>
      <c r="O55" s="109">
        <f t="shared" si="80"/>
        <v>51</v>
      </c>
      <c r="P55" s="109">
        <v>50</v>
      </c>
      <c r="Q55" s="109">
        <v>53</v>
      </c>
      <c r="R55" s="127"/>
      <c r="S55" s="181" t="s">
        <v>45</v>
      </c>
      <c r="T55" s="168">
        <f t="shared" si="69"/>
        <v>23.27996848250421</v>
      </c>
      <c r="U55" s="168">
        <f t="shared" si="70"/>
        <v>24.985693675395538</v>
      </c>
      <c r="V55" s="168">
        <f t="shared" si="71"/>
        <v>26.9011421456351</v>
      </c>
      <c r="W55" s="168">
        <f t="shared" si="72"/>
        <v>30.54959465903672</v>
      </c>
      <c r="X55" s="168">
        <f t="shared" si="73"/>
        <v>30.197795560924053</v>
      </c>
      <c r="Y55" s="168">
        <f t="shared" si="74"/>
        <v>35.34767977829935</v>
      </c>
      <c r="Z55" s="168">
        <f t="shared" si="75"/>
        <v>35.541555744491056</v>
      </c>
      <c r="AA55" s="168">
        <f t="shared" si="6"/>
        <v>36.165862208064986</v>
      </c>
      <c r="AB55" s="168">
        <f t="shared" si="7"/>
        <v>36.337971083360706</v>
      </c>
      <c r="AC55" s="168">
        <f t="shared" si="8"/>
        <v>36.40717221292595</v>
      </c>
      <c r="AD55" s="168">
        <f t="shared" si="76"/>
        <v>36.35575504610888</v>
      </c>
      <c r="AE55" s="168">
        <f t="shared" si="76"/>
        <v>35.60482829397022</v>
      </c>
      <c r="AF55" s="168">
        <f t="shared" si="76"/>
        <v>35.53808846893553</v>
      </c>
      <c r="AG55" s="168">
        <f t="shared" si="10"/>
        <v>34.90425762134465</v>
      </c>
      <c r="AH55" s="168">
        <f t="shared" si="10"/>
        <v>37.08627807711147</v>
      </c>
      <c r="AI55" s="60"/>
      <c r="AJ55" s="34" t="s">
        <v>45</v>
      </c>
      <c r="AK55" s="40">
        <f>AK134+AK135</f>
        <v>111684</v>
      </c>
      <c r="AL55" s="40">
        <f aca="true" t="shared" si="81" ref="AL55:AV55">AL134+AL135</f>
        <v>124071</v>
      </c>
      <c r="AM55" s="40">
        <f t="shared" si="81"/>
        <v>130106</v>
      </c>
      <c r="AN55" s="40">
        <f t="shared" si="81"/>
        <v>134208</v>
      </c>
      <c r="AO55" s="41">
        <f t="shared" si="81"/>
        <v>139083</v>
      </c>
      <c r="AP55" s="41">
        <f t="shared" si="81"/>
        <v>141452</v>
      </c>
      <c r="AQ55" s="40">
        <f t="shared" si="81"/>
        <v>143494</v>
      </c>
      <c r="AR55" s="41">
        <f t="shared" si="81"/>
        <v>143782</v>
      </c>
      <c r="AS55" s="40">
        <f t="shared" si="81"/>
        <v>143101</v>
      </c>
      <c r="AT55" s="41">
        <f t="shared" si="81"/>
        <v>142829</v>
      </c>
      <c r="AU55" s="41">
        <f t="shared" si="81"/>
        <v>143031</v>
      </c>
      <c r="AV55" s="41">
        <f t="shared" si="81"/>
        <v>143239</v>
      </c>
      <c r="AW55" s="219">
        <v>143508</v>
      </c>
      <c r="AX55" s="361">
        <v>143249</v>
      </c>
      <c r="AY55" s="361">
        <v>142910</v>
      </c>
    </row>
    <row r="56" spans="1:51" s="99" customFormat="1" ht="20.25" customHeight="1">
      <c r="A56" s="127"/>
      <c r="B56" s="181" t="s">
        <v>46</v>
      </c>
      <c r="C56" s="109">
        <f>SUM(C132:C133)</f>
        <v>19</v>
      </c>
      <c r="D56" s="109">
        <f aca="true" t="shared" si="82" ref="D56:O56">SUM(D132:D133)</f>
        <v>21</v>
      </c>
      <c r="E56" s="109">
        <f t="shared" si="82"/>
        <v>34</v>
      </c>
      <c r="F56" s="109">
        <f t="shared" si="82"/>
        <v>38</v>
      </c>
      <c r="G56" s="109">
        <f t="shared" si="82"/>
        <v>50</v>
      </c>
      <c r="H56" s="109">
        <f t="shared" si="82"/>
        <v>57</v>
      </c>
      <c r="I56" s="109">
        <f t="shared" si="82"/>
        <v>56</v>
      </c>
      <c r="J56" s="109">
        <f t="shared" si="82"/>
        <v>55</v>
      </c>
      <c r="K56" s="109">
        <f t="shared" si="82"/>
        <v>55</v>
      </c>
      <c r="L56" s="109">
        <f t="shared" si="82"/>
        <v>55</v>
      </c>
      <c r="M56" s="109">
        <f t="shared" si="82"/>
        <v>54</v>
      </c>
      <c r="N56" s="109">
        <f t="shared" si="82"/>
        <v>55</v>
      </c>
      <c r="O56" s="109">
        <f t="shared" si="82"/>
        <v>58</v>
      </c>
      <c r="P56" s="109">
        <v>60</v>
      </c>
      <c r="Q56" s="109">
        <v>59</v>
      </c>
      <c r="R56" s="127"/>
      <c r="S56" s="181" t="s">
        <v>46</v>
      </c>
      <c r="T56" s="168">
        <f t="shared" si="69"/>
        <v>18.792158724506955</v>
      </c>
      <c r="U56" s="168">
        <f t="shared" si="70"/>
        <v>18.289178032084443</v>
      </c>
      <c r="V56" s="168">
        <f t="shared" si="71"/>
        <v>27.261720535291904</v>
      </c>
      <c r="W56" s="168">
        <f t="shared" si="72"/>
        <v>28.53988448857278</v>
      </c>
      <c r="X56" s="168">
        <f t="shared" si="73"/>
        <v>36.13030031505622</v>
      </c>
      <c r="Y56" s="168">
        <f t="shared" si="74"/>
        <v>40.2420169016471</v>
      </c>
      <c r="Z56" s="168">
        <f t="shared" si="75"/>
        <v>39.36565065796873</v>
      </c>
      <c r="AA56" s="168">
        <f t="shared" si="6"/>
        <v>38.62359550561798</v>
      </c>
      <c r="AB56" s="168">
        <f t="shared" si="7"/>
        <v>38.74767513949163</v>
      </c>
      <c r="AC56" s="168">
        <f t="shared" si="8"/>
        <v>38.81384878124515</v>
      </c>
      <c r="AD56" s="168">
        <f t="shared" si="76"/>
        <v>38.09147597415423</v>
      </c>
      <c r="AE56" s="168">
        <f t="shared" si="76"/>
        <v>38.79030665500606</v>
      </c>
      <c r="AF56" s="168">
        <f t="shared" si="76"/>
        <v>40.879904707532475</v>
      </c>
      <c r="AG56" s="168">
        <f t="shared" si="10"/>
        <v>42.20863729414496</v>
      </c>
      <c r="AH56" s="168">
        <f t="shared" si="10"/>
        <v>41.49406775488962</v>
      </c>
      <c r="AI56" s="60"/>
      <c r="AJ56" s="34" t="s">
        <v>46</v>
      </c>
      <c r="AK56" s="40">
        <f>AK132+AK133</f>
        <v>101106</v>
      </c>
      <c r="AL56" s="40">
        <f aca="true" t="shared" si="83" ref="AL56:AV56">AL132+AL133</f>
        <v>114822</v>
      </c>
      <c r="AM56" s="40">
        <f t="shared" si="83"/>
        <v>124717</v>
      </c>
      <c r="AN56" s="40">
        <f t="shared" si="83"/>
        <v>133147</v>
      </c>
      <c r="AO56" s="41">
        <f t="shared" si="83"/>
        <v>138388</v>
      </c>
      <c r="AP56" s="41">
        <f t="shared" si="83"/>
        <v>141643</v>
      </c>
      <c r="AQ56" s="40">
        <f t="shared" si="83"/>
        <v>142256</v>
      </c>
      <c r="AR56" s="41">
        <f t="shared" si="83"/>
        <v>142400</v>
      </c>
      <c r="AS56" s="40">
        <f t="shared" si="83"/>
        <v>141944</v>
      </c>
      <c r="AT56" s="41">
        <f t="shared" si="83"/>
        <v>141702</v>
      </c>
      <c r="AU56" s="41">
        <f t="shared" si="83"/>
        <v>141764</v>
      </c>
      <c r="AV56" s="41">
        <f t="shared" si="83"/>
        <v>141788</v>
      </c>
      <c r="AW56" s="219">
        <v>141879</v>
      </c>
      <c r="AX56" s="361">
        <v>142151</v>
      </c>
      <c r="AY56" s="361">
        <v>142189</v>
      </c>
    </row>
    <row r="57" spans="1:51" s="99" customFormat="1" ht="20.25" customHeight="1">
      <c r="A57" s="127"/>
      <c r="B57" s="181" t="s">
        <v>178</v>
      </c>
      <c r="C57" s="108">
        <f>SUM(C102:C103)</f>
        <v>12</v>
      </c>
      <c r="D57" s="108">
        <f aca="true" t="shared" si="84" ref="D57:K57">SUM(D102:D103)</f>
        <v>12</v>
      </c>
      <c r="E57" s="108">
        <f t="shared" si="84"/>
        <v>12</v>
      </c>
      <c r="F57" s="108">
        <f t="shared" si="84"/>
        <v>16</v>
      </c>
      <c r="G57" s="108">
        <f t="shared" si="84"/>
        <v>17</v>
      </c>
      <c r="H57" s="108">
        <f t="shared" si="84"/>
        <v>21</v>
      </c>
      <c r="I57" s="108">
        <f t="shared" si="84"/>
        <v>21</v>
      </c>
      <c r="J57" s="108">
        <f t="shared" si="84"/>
        <v>21</v>
      </c>
      <c r="K57" s="108">
        <f t="shared" si="84"/>
        <v>20</v>
      </c>
      <c r="L57" s="115">
        <v>20</v>
      </c>
      <c r="M57" s="115">
        <v>20</v>
      </c>
      <c r="N57" s="115">
        <v>20</v>
      </c>
      <c r="O57" s="115">
        <v>20</v>
      </c>
      <c r="P57" s="115">
        <v>22</v>
      </c>
      <c r="Q57" s="115">
        <v>19</v>
      </c>
      <c r="R57" s="127"/>
      <c r="S57" s="181" t="s">
        <v>178</v>
      </c>
      <c r="T57" s="168">
        <f t="shared" si="69"/>
        <v>24.882843279558745</v>
      </c>
      <c r="U57" s="168">
        <f t="shared" si="70"/>
        <v>24.57254018634176</v>
      </c>
      <c r="V57" s="168">
        <f t="shared" si="71"/>
        <v>23.758612497030175</v>
      </c>
      <c r="W57" s="168">
        <f t="shared" si="72"/>
        <v>31.184220784283156</v>
      </c>
      <c r="X57" s="168">
        <f t="shared" si="73"/>
        <v>32.65023911498646</v>
      </c>
      <c r="Y57" s="168">
        <f t="shared" si="74"/>
        <v>40.64096609382258</v>
      </c>
      <c r="Z57" s="168">
        <f t="shared" si="75"/>
        <v>40.88068679553817</v>
      </c>
      <c r="AA57" s="168">
        <f t="shared" si="6"/>
        <v>40.90457546894174</v>
      </c>
      <c r="AB57" s="168">
        <f t="shared" si="7"/>
        <v>39.49057162602429</v>
      </c>
      <c r="AC57" s="168">
        <f t="shared" si="8"/>
        <v>39.78911767631553</v>
      </c>
      <c r="AD57" s="168">
        <f t="shared" si="76"/>
        <v>40.12680069018097</v>
      </c>
      <c r="AE57" s="168">
        <f t="shared" si="76"/>
        <v>40.21959901059786</v>
      </c>
      <c r="AF57" s="168">
        <f t="shared" si="76"/>
        <v>40.88892523460021</v>
      </c>
      <c r="AG57" s="168">
        <f t="shared" si="10"/>
        <v>44.88055651890084</v>
      </c>
      <c r="AH57" s="168">
        <f t="shared" si="10"/>
        <v>39.33177386300122</v>
      </c>
      <c r="AI57" s="60"/>
      <c r="AJ57" s="34" t="s">
        <v>178</v>
      </c>
      <c r="AK57" s="40">
        <f>SUM(AK102:AK103)</f>
        <v>48226</v>
      </c>
      <c r="AL57" s="40">
        <f aca="true" t="shared" si="85" ref="AL57:AS57">SUM(AL102:AL103)</f>
        <v>48835</v>
      </c>
      <c r="AM57" s="40">
        <f t="shared" si="85"/>
        <v>50508</v>
      </c>
      <c r="AN57" s="40">
        <f t="shared" si="85"/>
        <v>51308</v>
      </c>
      <c r="AO57" s="40">
        <f t="shared" si="85"/>
        <v>52067</v>
      </c>
      <c r="AP57" s="40">
        <f t="shared" si="85"/>
        <v>51672</v>
      </c>
      <c r="AQ57" s="40">
        <f t="shared" si="85"/>
        <v>51369</v>
      </c>
      <c r="AR57" s="41">
        <f t="shared" si="85"/>
        <v>51339</v>
      </c>
      <c r="AS57" s="40">
        <f t="shared" si="85"/>
        <v>50645</v>
      </c>
      <c r="AT57" s="220">
        <v>50265</v>
      </c>
      <c r="AU57" s="220">
        <v>49842</v>
      </c>
      <c r="AV57" s="220">
        <v>49727</v>
      </c>
      <c r="AW57" s="220">
        <v>48913</v>
      </c>
      <c r="AX57" s="361">
        <v>49019</v>
      </c>
      <c r="AY57" s="361">
        <v>48307</v>
      </c>
    </row>
    <row r="58" spans="1:51" s="99" customFormat="1" ht="20.25" customHeight="1">
      <c r="A58" s="127"/>
      <c r="B58" s="181" t="s">
        <v>54</v>
      </c>
      <c r="C58" s="108">
        <v>2</v>
      </c>
      <c r="D58" s="108">
        <v>5</v>
      </c>
      <c r="E58" s="108">
        <v>6</v>
      </c>
      <c r="F58" s="108">
        <v>7</v>
      </c>
      <c r="G58" s="109">
        <v>9</v>
      </c>
      <c r="H58" s="123">
        <v>9</v>
      </c>
      <c r="I58" s="123">
        <v>9</v>
      </c>
      <c r="J58" s="123">
        <v>10</v>
      </c>
      <c r="K58" s="123">
        <v>10</v>
      </c>
      <c r="L58" s="123">
        <v>10</v>
      </c>
      <c r="M58" s="123">
        <v>9</v>
      </c>
      <c r="N58" s="123">
        <v>9</v>
      </c>
      <c r="O58" s="123">
        <v>9</v>
      </c>
      <c r="P58" s="123">
        <v>10</v>
      </c>
      <c r="Q58" s="123">
        <v>10</v>
      </c>
      <c r="R58" s="127"/>
      <c r="S58" s="181" t="s">
        <v>54</v>
      </c>
      <c r="T58" s="168">
        <f t="shared" si="69"/>
        <v>9.7442143727162</v>
      </c>
      <c r="U58" s="168">
        <f t="shared" si="70"/>
        <v>23.28397131414734</v>
      </c>
      <c r="V58" s="168">
        <f t="shared" si="71"/>
        <v>25.926886180969664</v>
      </c>
      <c r="W58" s="168">
        <f t="shared" si="72"/>
        <v>27.83632242414602</v>
      </c>
      <c r="X58" s="168">
        <f t="shared" si="73"/>
        <v>33.994334277620396</v>
      </c>
      <c r="Y58" s="168">
        <f t="shared" si="74"/>
        <v>32.73679615888258</v>
      </c>
      <c r="Z58" s="168">
        <f t="shared" si="75"/>
        <v>32.05128205128205</v>
      </c>
      <c r="AA58" s="168">
        <f t="shared" si="6"/>
        <v>35.20011264036045</v>
      </c>
      <c r="AB58" s="168">
        <f t="shared" si="7"/>
        <v>34.9064507120916</v>
      </c>
      <c r="AC58" s="168">
        <f t="shared" si="8"/>
        <v>34.57814661134164</v>
      </c>
      <c r="AD58" s="168">
        <f t="shared" si="76"/>
        <v>30.81558583852633</v>
      </c>
      <c r="AE58" s="168">
        <f t="shared" si="76"/>
        <v>30.440370696069813</v>
      </c>
      <c r="AF58" s="168">
        <f t="shared" si="76"/>
        <v>30.164901461321893</v>
      </c>
      <c r="AG58" s="168">
        <f t="shared" si="10"/>
        <v>33.5401643468053</v>
      </c>
      <c r="AH58" s="168">
        <f t="shared" si="10"/>
        <v>33.4179922470258</v>
      </c>
      <c r="AI58" s="60"/>
      <c r="AJ58" s="34" t="s">
        <v>54</v>
      </c>
      <c r="AK58" s="40">
        <v>20525</v>
      </c>
      <c r="AL58" s="40">
        <v>21474</v>
      </c>
      <c r="AM58" s="40">
        <v>23142</v>
      </c>
      <c r="AN58" s="40">
        <v>25147</v>
      </c>
      <c r="AO58" s="41">
        <v>26475</v>
      </c>
      <c r="AP58" s="48">
        <v>27492</v>
      </c>
      <c r="AQ58" s="221">
        <v>28080</v>
      </c>
      <c r="AR58" s="219">
        <v>28409</v>
      </c>
      <c r="AS58" s="216">
        <v>28648</v>
      </c>
      <c r="AT58" s="220">
        <v>28920</v>
      </c>
      <c r="AU58" s="220">
        <v>29206</v>
      </c>
      <c r="AV58" s="220">
        <v>29566</v>
      </c>
      <c r="AW58" s="220">
        <v>29836</v>
      </c>
      <c r="AX58" s="361">
        <v>29815</v>
      </c>
      <c r="AY58" s="361">
        <v>29924</v>
      </c>
    </row>
    <row r="59" spans="1:51" s="99" customFormat="1" ht="20.25" customHeight="1">
      <c r="A59" s="127"/>
      <c r="B59" s="182" t="s">
        <v>129</v>
      </c>
      <c r="C59" s="108">
        <f>SUM(C100:C101)</f>
        <v>4</v>
      </c>
      <c r="D59" s="108">
        <f aca="true" t="shared" si="86" ref="D59:J59">D100+D101</f>
        <v>3</v>
      </c>
      <c r="E59" s="108">
        <f t="shared" si="86"/>
        <v>4</v>
      </c>
      <c r="F59" s="108">
        <f t="shared" si="86"/>
        <v>4</v>
      </c>
      <c r="G59" s="108">
        <f t="shared" si="86"/>
        <v>5</v>
      </c>
      <c r="H59" s="108">
        <f t="shared" si="86"/>
        <v>4</v>
      </c>
      <c r="I59" s="108">
        <f t="shared" si="86"/>
        <v>5</v>
      </c>
      <c r="J59" s="108">
        <f t="shared" si="86"/>
        <v>5</v>
      </c>
      <c r="K59" s="108">
        <v>5</v>
      </c>
      <c r="L59" s="109">
        <v>5</v>
      </c>
      <c r="M59" s="109">
        <v>5</v>
      </c>
      <c r="N59" s="109">
        <v>5</v>
      </c>
      <c r="O59" s="109">
        <v>5</v>
      </c>
      <c r="P59" s="109">
        <v>5</v>
      </c>
      <c r="Q59" s="109">
        <v>5</v>
      </c>
      <c r="R59" s="127"/>
      <c r="S59" s="181" t="s">
        <v>129</v>
      </c>
      <c r="T59" s="168"/>
      <c r="U59" s="168"/>
      <c r="V59" s="168"/>
      <c r="W59" s="168"/>
      <c r="X59" s="168"/>
      <c r="Y59" s="168"/>
      <c r="Z59" s="168"/>
      <c r="AA59" s="168">
        <f t="shared" si="6"/>
        <v>54.312404953291335</v>
      </c>
      <c r="AB59" s="168">
        <f t="shared" si="7"/>
        <v>55.62972852692479</v>
      </c>
      <c r="AC59" s="168">
        <f t="shared" si="8"/>
        <v>56.580287427860135</v>
      </c>
      <c r="AD59" s="168">
        <f t="shared" si="76"/>
        <v>57.59041695461875</v>
      </c>
      <c r="AE59" s="168">
        <f t="shared" si="76"/>
        <v>58.85815185403178</v>
      </c>
      <c r="AF59" s="168">
        <f t="shared" si="76"/>
        <v>60.13952369497233</v>
      </c>
      <c r="AG59" s="168">
        <f t="shared" si="10"/>
        <v>61.927173643794895</v>
      </c>
      <c r="AH59" s="168">
        <f t="shared" si="10"/>
        <v>63.44372541555641</v>
      </c>
      <c r="AI59" s="60"/>
      <c r="AJ59" s="34" t="s">
        <v>129</v>
      </c>
      <c r="AK59" s="40">
        <f>SUM(AK100:AK101)</f>
        <v>13939</v>
      </c>
      <c r="AL59" s="40">
        <f aca="true" t="shared" si="87" ref="AL59:AR59">SUM(AL100:AL101)</f>
        <v>12776</v>
      </c>
      <c r="AM59" s="40">
        <f t="shared" si="87"/>
        <v>11902</v>
      </c>
      <c r="AN59" s="40">
        <f t="shared" si="87"/>
        <v>11126</v>
      </c>
      <c r="AO59" s="40">
        <f t="shared" si="87"/>
        <v>10687</v>
      </c>
      <c r="AP59" s="40">
        <f t="shared" si="87"/>
        <v>9785</v>
      </c>
      <c r="AQ59" s="40">
        <f t="shared" si="87"/>
        <v>9379</v>
      </c>
      <c r="AR59" s="41">
        <f t="shared" si="87"/>
        <v>9206</v>
      </c>
      <c r="AS59" s="216">
        <v>8988</v>
      </c>
      <c r="AT59" s="220">
        <v>8837</v>
      </c>
      <c r="AU59" s="220">
        <v>8682</v>
      </c>
      <c r="AV59" s="220">
        <v>8495</v>
      </c>
      <c r="AW59" s="220">
        <v>8314</v>
      </c>
      <c r="AX59" s="361">
        <v>8074</v>
      </c>
      <c r="AY59" s="361">
        <v>7881</v>
      </c>
    </row>
    <row r="60" spans="1:51" s="99" customFormat="1" ht="20.25" customHeight="1">
      <c r="A60" s="119"/>
      <c r="B60" s="120"/>
      <c r="C60" s="114"/>
      <c r="D60" s="114"/>
      <c r="E60" s="114"/>
      <c r="F60" s="114"/>
      <c r="G60" s="109"/>
      <c r="H60" s="115"/>
      <c r="I60" s="115"/>
      <c r="J60" s="115"/>
      <c r="K60" s="115"/>
      <c r="L60" s="115"/>
      <c r="M60" s="115"/>
      <c r="N60" s="115"/>
      <c r="O60" s="115"/>
      <c r="P60" s="115"/>
      <c r="Q60" s="115"/>
      <c r="R60" s="119"/>
      <c r="S60" s="120"/>
      <c r="T60" s="168"/>
      <c r="U60" s="168"/>
      <c r="V60" s="168"/>
      <c r="W60" s="168"/>
      <c r="X60" s="168"/>
      <c r="Y60" s="168"/>
      <c r="Z60" s="168"/>
      <c r="AA60" s="168">
        <f t="shared" si="6"/>
      </c>
      <c r="AB60" s="168">
        <f t="shared" si="7"/>
      </c>
      <c r="AC60" s="168"/>
      <c r="AD60" s="168"/>
      <c r="AE60" s="168"/>
      <c r="AF60" s="168"/>
      <c r="AG60" s="168">
        <f t="shared" si="10"/>
      </c>
      <c r="AH60" s="168">
        <f t="shared" si="10"/>
      </c>
      <c r="AI60" s="54"/>
      <c r="AJ60" s="45"/>
      <c r="AK60" s="37"/>
      <c r="AL60" s="37"/>
      <c r="AM60" s="37"/>
      <c r="AN60" s="37"/>
      <c r="AO60" s="38"/>
      <c r="AP60" s="38"/>
      <c r="AQ60" s="222"/>
      <c r="AR60" s="39"/>
      <c r="AS60" s="44"/>
      <c r="AT60" s="205"/>
      <c r="AU60" s="205"/>
      <c r="AV60" s="205"/>
      <c r="AW60" s="205"/>
      <c r="AX60" s="205"/>
      <c r="AY60" s="205"/>
    </row>
    <row r="61" spans="1:51" s="99" customFormat="1" ht="20.25" customHeight="1">
      <c r="A61" s="404" t="s">
        <v>130</v>
      </c>
      <c r="B61" s="422"/>
      <c r="C61" s="108">
        <f aca="true" t="shared" si="88" ref="C61:Q61">SUM(C62:C68)</f>
        <v>77</v>
      </c>
      <c r="D61" s="108">
        <f t="shared" si="88"/>
        <v>81</v>
      </c>
      <c r="E61" s="108">
        <f t="shared" si="88"/>
        <v>110</v>
      </c>
      <c r="F61" s="108">
        <f t="shared" si="88"/>
        <v>154</v>
      </c>
      <c r="G61" s="108">
        <f t="shared" si="88"/>
        <v>162</v>
      </c>
      <c r="H61" s="108">
        <f t="shared" si="88"/>
        <v>180</v>
      </c>
      <c r="I61" s="108">
        <f t="shared" si="88"/>
        <v>196</v>
      </c>
      <c r="J61" s="108">
        <f t="shared" si="88"/>
        <v>200</v>
      </c>
      <c r="K61" s="108">
        <f t="shared" si="88"/>
        <v>201</v>
      </c>
      <c r="L61" s="109">
        <f t="shared" si="88"/>
        <v>200</v>
      </c>
      <c r="M61" s="109">
        <f t="shared" si="88"/>
        <v>202</v>
      </c>
      <c r="N61" s="109">
        <f t="shared" si="88"/>
        <v>203</v>
      </c>
      <c r="O61" s="109">
        <f t="shared" si="88"/>
        <v>202</v>
      </c>
      <c r="P61" s="109">
        <f t="shared" si="88"/>
        <v>203</v>
      </c>
      <c r="Q61" s="109">
        <f t="shared" si="88"/>
        <v>201</v>
      </c>
      <c r="R61" s="403" t="s">
        <v>180</v>
      </c>
      <c r="S61" s="422"/>
      <c r="T61" s="168">
        <f aca="true" t="shared" si="89" ref="T61:T68">C61/AK61*100000</f>
        <v>19.145322946788436</v>
      </c>
      <c r="U61" s="168">
        <f aca="true" t="shared" si="90" ref="U61:U68">D61/AL61*100000</f>
        <v>18.5513035153575</v>
      </c>
      <c r="V61" s="168">
        <f aca="true" t="shared" si="91" ref="V61:V68">E61/AM61*100000</f>
        <v>23.572371466287223</v>
      </c>
      <c r="W61" s="168">
        <f aca="true" t="shared" si="92" ref="W61:W68">F61/AN61*100000</f>
        <v>31.414402891756982</v>
      </c>
      <c r="X61" s="168">
        <f aca="true" t="shared" si="93" ref="X61:X68">G61/AO61*100000</f>
        <v>31.692868713269533</v>
      </c>
      <c r="Y61" s="168">
        <f aca="true" t="shared" si="94" ref="Y61:Y68">H61/AP61*100000</f>
        <v>34.372595111835054</v>
      </c>
      <c r="Z61" s="168">
        <f aca="true" t="shared" si="95" ref="Z61:Z68">I61/AQ61*100000</f>
        <v>36.87516814888537</v>
      </c>
      <c r="AA61" s="168">
        <f t="shared" si="6"/>
        <v>37.42970234029214</v>
      </c>
      <c r="AB61" s="168">
        <f t="shared" si="7"/>
        <v>37.51483795829694</v>
      </c>
      <c r="AC61" s="168">
        <f t="shared" si="8"/>
        <v>37.220035545133946</v>
      </c>
      <c r="AD61" s="168">
        <f aca="true" t="shared" si="96" ref="AD61:AD68">IF(AU61="","",(M61/AU61*100000))</f>
        <v>37.3736327171001</v>
      </c>
      <c r="AE61" s="168">
        <f aca="true" t="shared" si="97" ref="AE61:AE68">IF(AV61="","",(N61/AV61*100000))</f>
        <v>37.45311442018704</v>
      </c>
      <c r="AF61" s="168">
        <f aca="true" t="shared" si="98" ref="AF61:AF68">IF(AW61="","",(O61/AW61*100000))</f>
        <v>37.512581571294334</v>
      </c>
      <c r="AG61" s="168">
        <f t="shared" si="10"/>
        <v>38.22133352914706</v>
      </c>
      <c r="AH61" s="168">
        <f t="shared" si="10"/>
        <v>38.03259828872229</v>
      </c>
      <c r="AI61" s="418" t="s">
        <v>180</v>
      </c>
      <c r="AJ61" s="405"/>
      <c r="AK61" s="40">
        <f aca="true" t="shared" si="99" ref="AK61:AY61">SUM(AK62:AK68)</f>
        <v>402187</v>
      </c>
      <c r="AL61" s="40">
        <f t="shared" si="99"/>
        <v>436627</v>
      </c>
      <c r="AM61" s="40">
        <f t="shared" si="99"/>
        <v>466648</v>
      </c>
      <c r="AN61" s="40">
        <f t="shared" si="99"/>
        <v>490221</v>
      </c>
      <c r="AO61" s="40">
        <f t="shared" si="99"/>
        <v>511156</v>
      </c>
      <c r="AP61" s="40">
        <f t="shared" si="99"/>
        <v>523673</v>
      </c>
      <c r="AQ61" s="40">
        <f t="shared" si="99"/>
        <v>531523</v>
      </c>
      <c r="AR61" s="41">
        <f t="shared" si="99"/>
        <v>534335</v>
      </c>
      <c r="AS61" s="40">
        <f t="shared" si="99"/>
        <v>535788</v>
      </c>
      <c r="AT61" s="41">
        <f t="shared" si="99"/>
        <v>537345</v>
      </c>
      <c r="AU61" s="41">
        <f t="shared" si="99"/>
        <v>540488</v>
      </c>
      <c r="AV61" s="41">
        <f t="shared" si="99"/>
        <v>542011</v>
      </c>
      <c r="AW61" s="41">
        <f t="shared" si="99"/>
        <v>538486</v>
      </c>
      <c r="AX61" s="355">
        <f t="shared" si="99"/>
        <v>531117</v>
      </c>
      <c r="AY61" s="355">
        <f t="shared" si="99"/>
        <v>528494</v>
      </c>
    </row>
    <row r="62" spans="1:51" s="99" customFormat="1" ht="20.25" customHeight="1">
      <c r="A62" s="127"/>
      <c r="B62" s="181" t="s">
        <v>59</v>
      </c>
      <c r="C62" s="108">
        <f>SUM(C108:C112)</f>
        <v>24</v>
      </c>
      <c r="D62" s="108">
        <f aca="true" t="shared" si="100" ref="D62:J62">D108+D109+D110+D111+D112</f>
        <v>26</v>
      </c>
      <c r="E62" s="108">
        <f t="shared" si="100"/>
        <v>38</v>
      </c>
      <c r="F62" s="108">
        <f t="shared" si="100"/>
        <v>49</v>
      </c>
      <c r="G62" s="108">
        <f t="shared" si="100"/>
        <v>57</v>
      </c>
      <c r="H62" s="108">
        <f t="shared" si="100"/>
        <v>63</v>
      </c>
      <c r="I62" s="108">
        <f t="shared" si="100"/>
        <v>66</v>
      </c>
      <c r="J62" s="108">
        <f t="shared" si="100"/>
        <v>67</v>
      </c>
      <c r="K62" s="108">
        <v>66</v>
      </c>
      <c r="L62" s="109">
        <v>67</v>
      </c>
      <c r="M62" s="109">
        <v>69</v>
      </c>
      <c r="N62" s="109">
        <v>73</v>
      </c>
      <c r="O62" s="109">
        <v>72</v>
      </c>
      <c r="P62" s="109">
        <v>70</v>
      </c>
      <c r="Q62" s="109">
        <v>68</v>
      </c>
      <c r="R62" s="127"/>
      <c r="S62" s="181" t="s">
        <v>59</v>
      </c>
      <c r="T62" s="168">
        <f t="shared" si="89"/>
        <v>19.501255393315944</v>
      </c>
      <c r="U62" s="168">
        <f t="shared" si="90"/>
        <v>18.472337674332685</v>
      </c>
      <c r="V62" s="168">
        <f t="shared" si="91"/>
        <v>25.1935928715392</v>
      </c>
      <c r="W62" s="168">
        <f t="shared" si="92"/>
        <v>31.166716491009357</v>
      </c>
      <c r="X62" s="168">
        <f t="shared" si="93"/>
        <v>35.040911801410246</v>
      </c>
      <c r="Y62" s="168">
        <f t="shared" si="94"/>
        <v>37.951349983735135</v>
      </c>
      <c r="Z62" s="168">
        <f t="shared" si="95"/>
        <v>39.13894324853229</v>
      </c>
      <c r="AA62" s="168">
        <f t="shared" si="6"/>
        <v>39.50634754972198</v>
      </c>
      <c r="AB62" s="168">
        <f t="shared" si="7"/>
        <v>38.61930145875634</v>
      </c>
      <c r="AC62" s="168">
        <f t="shared" si="8"/>
        <v>39.06796659980408</v>
      </c>
      <c r="AD62" s="168">
        <f t="shared" si="96"/>
        <v>40.01322176023381</v>
      </c>
      <c r="AE62" s="168">
        <f t="shared" si="97"/>
        <v>42.21434478132391</v>
      </c>
      <c r="AF62" s="168">
        <f t="shared" si="98"/>
        <v>41.991811596738636</v>
      </c>
      <c r="AG62" s="168">
        <f t="shared" si="10"/>
        <v>41.512231282431436</v>
      </c>
      <c r="AH62" s="168">
        <f t="shared" si="10"/>
        <v>40.56770929656785</v>
      </c>
      <c r="AI62" s="60"/>
      <c r="AJ62" s="34" t="s">
        <v>59</v>
      </c>
      <c r="AK62" s="40">
        <f>SUM(AK108:AK112)</f>
        <v>123069</v>
      </c>
      <c r="AL62" s="40">
        <f aca="true" t="shared" si="101" ref="AL62:AQ62">SUM(AL108:AL112)</f>
        <v>140751</v>
      </c>
      <c r="AM62" s="40">
        <f t="shared" si="101"/>
        <v>150832</v>
      </c>
      <c r="AN62" s="40">
        <f t="shared" si="101"/>
        <v>157219</v>
      </c>
      <c r="AO62" s="40">
        <f t="shared" si="101"/>
        <v>162667</v>
      </c>
      <c r="AP62" s="40">
        <f t="shared" si="101"/>
        <v>166002</v>
      </c>
      <c r="AQ62" s="40">
        <f t="shared" si="101"/>
        <v>168630</v>
      </c>
      <c r="AR62" s="41">
        <f>SUM(AR108:AR112)</f>
        <v>169593</v>
      </c>
      <c r="AS62" s="216">
        <v>170899</v>
      </c>
      <c r="AT62" s="219">
        <v>171496</v>
      </c>
      <c r="AU62" s="219">
        <v>172443</v>
      </c>
      <c r="AV62" s="219">
        <v>172927</v>
      </c>
      <c r="AW62" s="219">
        <v>171462</v>
      </c>
      <c r="AX62" s="361">
        <v>168625</v>
      </c>
      <c r="AY62" s="361">
        <v>167621</v>
      </c>
    </row>
    <row r="63" spans="1:51" s="99" customFormat="1" ht="20.25" customHeight="1">
      <c r="A63" s="127"/>
      <c r="B63" s="181" t="s">
        <v>60</v>
      </c>
      <c r="C63" s="108">
        <f>SUM(C113:C115)</f>
        <v>18</v>
      </c>
      <c r="D63" s="108">
        <f aca="true" t="shared" si="102" ref="D63:J63">D113+D114+D115</f>
        <v>17</v>
      </c>
      <c r="E63" s="108">
        <f t="shared" si="102"/>
        <v>23</v>
      </c>
      <c r="F63" s="108">
        <f t="shared" si="102"/>
        <v>39</v>
      </c>
      <c r="G63" s="108">
        <f t="shared" si="102"/>
        <v>37</v>
      </c>
      <c r="H63" s="108">
        <f t="shared" si="102"/>
        <v>39</v>
      </c>
      <c r="I63" s="108">
        <f t="shared" si="102"/>
        <v>46</v>
      </c>
      <c r="J63" s="108">
        <f t="shared" si="102"/>
        <v>48</v>
      </c>
      <c r="K63" s="108">
        <v>48</v>
      </c>
      <c r="L63" s="109">
        <v>47</v>
      </c>
      <c r="M63" s="109">
        <v>47</v>
      </c>
      <c r="N63" s="109">
        <v>46</v>
      </c>
      <c r="O63" s="109">
        <v>46</v>
      </c>
      <c r="P63" s="109">
        <v>47</v>
      </c>
      <c r="Q63" s="109">
        <v>46</v>
      </c>
      <c r="R63" s="127"/>
      <c r="S63" s="181" t="s">
        <v>60</v>
      </c>
      <c r="T63" s="168">
        <f t="shared" si="89"/>
        <v>19.964507542147295</v>
      </c>
      <c r="U63" s="168">
        <f t="shared" si="90"/>
        <v>18.008856119833048</v>
      </c>
      <c r="V63" s="168">
        <f t="shared" si="91"/>
        <v>23.005981555204354</v>
      </c>
      <c r="W63" s="168">
        <f t="shared" si="92"/>
        <v>37.13224792916309</v>
      </c>
      <c r="X63" s="168">
        <f t="shared" si="93"/>
        <v>33.6430922548146</v>
      </c>
      <c r="Y63" s="168">
        <f t="shared" si="94"/>
        <v>34.1123784199846</v>
      </c>
      <c r="Z63" s="168">
        <f t="shared" si="95"/>
        <v>39.59714211930791</v>
      </c>
      <c r="AA63" s="168">
        <f t="shared" si="6"/>
        <v>41.02248544983719</v>
      </c>
      <c r="AB63" s="168">
        <f t="shared" si="7"/>
        <v>40.72732209372375</v>
      </c>
      <c r="AC63" s="168">
        <f t="shared" si="8"/>
        <v>39.714058776806986</v>
      </c>
      <c r="AD63" s="168">
        <f t="shared" si="96"/>
        <v>39.581613919253506</v>
      </c>
      <c r="AE63" s="168">
        <f t="shared" si="97"/>
        <v>38.71434703204033</v>
      </c>
      <c r="AF63" s="168">
        <f t="shared" si="98"/>
        <v>38.88879495460156</v>
      </c>
      <c r="AG63" s="168">
        <f t="shared" si="10"/>
        <v>40.390845887438445</v>
      </c>
      <c r="AH63" s="168">
        <f t="shared" si="10"/>
        <v>39.72126037286174</v>
      </c>
      <c r="AI63" s="60"/>
      <c r="AJ63" s="34" t="s">
        <v>60</v>
      </c>
      <c r="AK63" s="40">
        <f>SUM(AK113:AK115)</f>
        <v>90160</v>
      </c>
      <c r="AL63" s="40">
        <f aca="true" t="shared" si="103" ref="AL63:AQ63">SUM(AL113:AL115)</f>
        <v>94398</v>
      </c>
      <c r="AM63" s="40">
        <f t="shared" si="103"/>
        <v>99974</v>
      </c>
      <c r="AN63" s="40">
        <f t="shared" si="103"/>
        <v>105030</v>
      </c>
      <c r="AO63" s="40">
        <f t="shared" si="103"/>
        <v>109978</v>
      </c>
      <c r="AP63" s="40">
        <f t="shared" si="103"/>
        <v>114328</v>
      </c>
      <c r="AQ63" s="40">
        <f t="shared" si="103"/>
        <v>116170</v>
      </c>
      <c r="AR63" s="41">
        <f>SUM(AR113:AR115)</f>
        <v>117009</v>
      </c>
      <c r="AS63" s="216">
        <v>117857</v>
      </c>
      <c r="AT63" s="219">
        <v>118346</v>
      </c>
      <c r="AU63" s="219">
        <v>118742</v>
      </c>
      <c r="AV63" s="219">
        <v>118819</v>
      </c>
      <c r="AW63" s="219">
        <v>118286</v>
      </c>
      <c r="AX63" s="361">
        <v>116363</v>
      </c>
      <c r="AY63" s="361">
        <v>115807</v>
      </c>
    </row>
    <row r="64" spans="1:51" s="99" customFormat="1" ht="20.25" customHeight="1">
      <c r="A64" s="127"/>
      <c r="B64" s="181" t="s">
        <v>61</v>
      </c>
      <c r="C64" s="108">
        <f>SUM(C116:C117)</f>
        <v>11</v>
      </c>
      <c r="D64" s="108">
        <f aca="true" t="shared" si="104" ref="D64:J64">D116+D117</f>
        <v>10</v>
      </c>
      <c r="E64" s="108">
        <f t="shared" si="104"/>
        <v>14</v>
      </c>
      <c r="F64" s="108">
        <f t="shared" si="104"/>
        <v>20</v>
      </c>
      <c r="G64" s="108">
        <f t="shared" si="104"/>
        <v>20</v>
      </c>
      <c r="H64" s="108">
        <f t="shared" si="104"/>
        <v>24</v>
      </c>
      <c r="I64" s="108">
        <f t="shared" si="104"/>
        <v>27</v>
      </c>
      <c r="J64" s="108">
        <f t="shared" si="104"/>
        <v>28</v>
      </c>
      <c r="K64" s="108">
        <v>29</v>
      </c>
      <c r="L64" s="109">
        <v>29</v>
      </c>
      <c r="M64" s="109">
        <v>29</v>
      </c>
      <c r="N64" s="109">
        <v>28</v>
      </c>
      <c r="O64" s="109">
        <v>27</v>
      </c>
      <c r="P64" s="109">
        <v>27</v>
      </c>
      <c r="Q64" s="109">
        <v>26</v>
      </c>
      <c r="R64" s="127"/>
      <c r="S64" s="181" t="s">
        <v>61</v>
      </c>
      <c r="T64" s="168">
        <f t="shared" si="89"/>
        <v>20.911354865692072</v>
      </c>
      <c r="U64" s="168">
        <f t="shared" si="90"/>
        <v>17.26400110489607</v>
      </c>
      <c r="V64" s="168">
        <f t="shared" si="91"/>
        <v>22.326768200303007</v>
      </c>
      <c r="W64" s="168">
        <f t="shared" si="92"/>
        <v>28.99979700142099</v>
      </c>
      <c r="X64" s="168">
        <f t="shared" si="93"/>
        <v>26.72867719776548</v>
      </c>
      <c r="Y64" s="168">
        <f t="shared" si="94"/>
        <v>30.483158055174517</v>
      </c>
      <c r="Z64" s="168">
        <f t="shared" si="95"/>
        <v>33.212374684789964</v>
      </c>
      <c r="AA64" s="168">
        <f t="shared" si="6"/>
        <v>34.07445267910384</v>
      </c>
      <c r="AB64" s="168">
        <f t="shared" si="7"/>
        <v>34.94354809557663</v>
      </c>
      <c r="AC64" s="168">
        <f t="shared" si="8"/>
        <v>34.69854146475705</v>
      </c>
      <c r="AD64" s="168">
        <f t="shared" si="96"/>
        <v>34.150592336136036</v>
      </c>
      <c r="AE64" s="168">
        <f t="shared" si="97"/>
        <v>32.68088285070672</v>
      </c>
      <c r="AF64" s="168">
        <f t="shared" si="98"/>
        <v>31.407765860921756</v>
      </c>
      <c r="AG64" s="168">
        <f t="shared" si="10"/>
        <v>31.822360511986425</v>
      </c>
      <c r="AH64" s="168">
        <f t="shared" si="10"/>
        <v>30.576004892160785</v>
      </c>
      <c r="AI64" s="60"/>
      <c r="AJ64" s="34" t="s">
        <v>61</v>
      </c>
      <c r="AK64" s="40">
        <f>SUM(AK116:AK117)</f>
        <v>52603</v>
      </c>
      <c r="AL64" s="40">
        <f aca="true" t="shared" si="105" ref="AL64:AQ64">SUM(AL116:AL117)</f>
        <v>57924</v>
      </c>
      <c r="AM64" s="40">
        <f t="shared" si="105"/>
        <v>62705</v>
      </c>
      <c r="AN64" s="40">
        <f t="shared" si="105"/>
        <v>68966</v>
      </c>
      <c r="AO64" s="40">
        <f t="shared" si="105"/>
        <v>74826</v>
      </c>
      <c r="AP64" s="40">
        <f t="shared" si="105"/>
        <v>78732</v>
      </c>
      <c r="AQ64" s="40">
        <f t="shared" si="105"/>
        <v>81295</v>
      </c>
      <c r="AR64" s="41">
        <f>SUM(AR116:AR117)</f>
        <v>82173</v>
      </c>
      <c r="AS64" s="216">
        <v>82991</v>
      </c>
      <c r="AT64" s="219">
        <v>83577</v>
      </c>
      <c r="AU64" s="219">
        <v>84918</v>
      </c>
      <c r="AV64" s="219">
        <v>85677</v>
      </c>
      <c r="AW64" s="219">
        <v>85966</v>
      </c>
      <c r="AX64" s="361">
        <v>84846</v>
      </c>
      <c r="AY64" s="361">
        <v>85034</v>
      </c>
    </row>
    <row r="65" spans="1:51" s="99" customFormat="1" ht="20.25" customHeight="1">
      <c r="A65" s="127"/>
      <c r="B65" s="181" t="s">
        <v>108</v>
      </c>
      <c r="C65" s="108">
        <f aca="true" t="shared" si="106" ref="C65:I65">SUM(C104:C105)</f>
        <v>5</v>
      </c>
      <c r="D65" s="108">
        <f t="shared" si="106"/>
        <v>6</v>
      </c>
      <c r="E65" s="108">
        <f t="shared" si="106"/>
        <v>7</v>
      </c>
      <c r="F65" s="108">
        <f t="shared" si="106"/>
        <v>9</v>
      </c>
      <c r="G65" s="108">
        <f t="shared" si="106"/>
        <v>9</v>
      </c>
      <c r="H65" s="108">
        <f t="shared" si="106"/>
        <v>10</v>
      </c>
      <c r="I65" s="108">
        <f t="shared" si="106"/>
        <v>11</v>
      </c>
      <c r="J65" s="109">
        <v>11</v>
      </c>
      <c r="K65" s="109">
        <v>12</v>
      </c>
      <c r="L65" s="109">
        <v>11</v>
      </c>
      <c r="M65" s="109">
        <v>10</v>
      </c>
      <c r="N65" s="109">
        <v>9</v>
      </c>
      <c r="O65" s="109">
        <v>9</v>
      </c>
      <c r="P65" s="109">
        <v>11</v>
      </c>
      <c r="Q65" s="109">
        <v>11</v>
      </c>
      <c r="R65" s="127"/>
      <c r="S65" s="181" t="s">
        <v>108</v>
      </c>
      <c r="T65" s="168">
        <f t="shared" si="89"/>
        <v>17.047972996010774</v>
      </c>
      <c r="U65" s="168">
        <f t="shared" si="90"/>
        <v>19.496977968414896</v>
      </c>
      <c r="V65" s="168">
        <f t="shared" si="91"/>
        <v>20.90862929000269</v>
      </c>
      <c r="W65" s="168">
        <f t="shared" si="92"/>
        <v>26.287349943044074</v>
      </c>
      <c r="X65" s="168">
        <f t="shared" si="93"/>
        <v>25.484199796126404</v>
      </c>
      <c r="Y65" s="168">
        <f t="shared" si="94"/>
        <v>27.732327574253308</v>
      </c>
      <c r="Z65" s="168">
        <f t="shared" si="95"/>
        <v>30.26634382566586</v>
      </c>
      <c r="AA65" s="168">
        <f t="shared" si="6"/>
        <v>30.304699983470165</v>
      </c>
      <c r="AB65" s="168">
        <f t="shared" si="7"/>
        <v>34.02132002721706</v>
      </c>
      <c r="AC65" s="168">
        <f t="shared" si="8"/>
        <v>31.407931930445706</v>
      </c>
      <c r="AD65" s="168">
        <f t="shared" si="96"/>
        <v>28.54777470096206</v>
      </c>
      <c r="AE65" s="168">
        <f t="shared" si="97"/>
        <v>25.709878306576016</v>
      </c>
      <c r="AF65" s="168">
        <f t="shared" si="98"/>
        <v>25.859096655556833</v>
      </c>
      <c r="AG65" s="168">
        <f t="shared" si="10"/>
        <v>31.700288184438037</v>
      </c>
      <c r="AH65" s="168">
        <f t="shared" si="10"/>
        <v>32.106476751992055</v>
      </c>
      <c r="AI65" s="60"/>
      <c r="AJ65" s="34" t="s">
        <v>108</v>
      </c>
      <c r="AK65" s="40">
        <f>SUM(AK104:AK105)</f>
        <v>29329</v>
      </c>
      <c r="AL65" s="40">
        <f aca="true" t="shared" si="107" ref="AL65:AQ65">SUM(AL104:AL105)</f>
        <v>30774</v>
      </c>
      <c r="AM65" s="40">
        <f t="shared" si="107"/>
        <v>33479</v>
      </c>
      <c r="AN65" s="40">
        <f t="shared" si="107"/>
        <v>34237</v>
      </c>
      <c r="AO65" s="40">
        <f t="shared" si="107"/>
        <v>35316</v>
      </c>
      <c r="AP65" s="40">
        <f t="shared" si="107"/>
        <v>36059</v>
      </c>
      <c r="AQ65" s="40">
        <f t="shared" si="107"/>
        <v>36344</v>
      </c>
      <c r="AR65" s="210">
        <v>36298</v>
      </c>
      <c r="AS65" s="216">
        <v>35272</v>
      </c>
      <c r="AT65" s="219">
        <v>35023</v>
      </c>
      <c r="AU65" s="219">
        <v>35029</v>
      </c>
      <c r="AV65" s="219">
        <v>35006</v>
      </c>
      <c r="AW65" s="219">
        <v>34804</v>
      </c>
      <c r="AX65" s="361">
        <v>34700</v>
      </c>
      <c r="AY65" s="361">
        <v>34261</v>
      </c>
    </row>
    <row r="66" spans="1:51" s="99" customFormat="1" ht="20.25" customHeight="1">
      <c r="A66" s="127"/>
      <c r="B66" s="182" t="s">
        <v>131</v>
      </c>
      <c r="C66" s="108">
        <f aca="true" t="shared" si="108" ref="C66:J66">C106+C107</f>
        <v>5</v>
      </c>
      <c r="D66" s="108">
        <f t="shared" si="108"/>
        <v>6</v>
      </c>
      <c r="E66" s="108">
        <f t="shared" si="108"/>
        <v>7</v>
      </c>
      <c r="F66" s="108">
        <f t="shared" si="108"/>
        <v>11</v>
      </c>
      <c r="G66" s="108">
        <f t="shared" si="108"/>
        <v>12</v>
      </c>
      <c r="H66" s="108">
        <f t="shared" si="108"/>
        <v>15</v>
      </c>
      <c r="I66" s="108">
        <f t="shared" si="108"/>
        <v>16</v>
      </c>
      <c r="J66" s="108">
        <f t="shared" si="108"/>
        <v>16</v>
      </c>
      <c r="K66" s="108">
        <v>16</v>
      </c>
      <c r="L66" s="109">
        <v>17</v>
      </c>
      <c r="M66" s="109">
        <v>18</v>
      </c>
      <c r="N66" s="109">
        <v>18</v>
      </c>
      <c r="O66" s="109">
        <v>19</v>
      </c>
      <c r="P66" s="109">
        <v>19</v>
      </c>
      <c r="Q66" s="109">
        <v>20</v>
      </c>
      <c r="R66" s="127"/>
      <c r="S66" s="181" t="s">
        <v>64</v>
      </c>
      <c r="T66" s="168">
        <f t="shared" si="89"/>
        <v>13.755915043468692</v>
      </c>
      <c r="U66" s="168">
        <f t="shared" si="90"/>
        <v>15.755888763425332</v>
      </c>
      <c r="V66" s="168">
        <f t="shared" si="91"/>
        <v>17.164014417772112</v>
      </c>
      <c r="W66" s="168">
        <f t="shared" si="92"/>
        <v>25.135962707371693</v>
      </c>
      <c r="X66" s="168">
        <f t="shared" si="93"/>
        <v>25.898907929382315</v>
      </c>
      <c r="Y66" s="168">
        <f t="shared" si="94"/>
        <v>31.89046687643507</v>
      </c>
      <c r="Z66" s="168">
        <f t="shared" si="95"/>
        <v>33.48190930587817</v>
      </c>
      <c r="AA66" s="168">
        <f aca="true" t="shared" si="109" ref="AA66:AA129">IF(AR66="","",(J66/AR66*100000))</f>
        <v>33.53946127240331</v>
      </c>
      <c r="AB66" s="168">
        <f aca="true" t="shared" si="110" ref="AB66:AB129">IF(AS66="","",(K66/AS66*100000))</f>
        <v>33.68279230348196</v>
      </c>
      <c r="AC66" s="168">
        <f t="shared" si="8"/>
        <v>35.650623885918</v>
      </c>
      <c r="AD66" s="168">
        <f t="shared" si="96"/>
        <v>37.723986167871736</v>
      </c>
      <c r="AE66" s="168">
        <f t="shared" si="97"/>
        <v>37.5947701497525</v>
      </c>
      <c r="AF66" s="168">
        <f t="shared" si="98"/>
        <v>40.06494738839803</v>
      </c>
      <c r="AG66" s="168">
        <f t="shared" si="10"/>
        <v>40.39029782530134</v>
      </c>
      <c r="AH66" s="168">
        <f t="shared" si="10"/>
        <v>42.714050787006386</v>
      </c>
      <c r="AI66" s="60"/>
      <c r="AJ66" s="34" t="s">
        <v>179</v>
      </c>
      <c r="AK66" s="40">
        <f>SUM(AK106:AK107)</f>
        <v>36348</v>
      </c>
      <c r="AL66" s="40">
        <f aca="true" t="shared" si="111" ref="AL66:AR66">SUM(AL106:AL107)</f>
        <v>38081</v>
      </c>
      <c r="AM66" s="40">
        <f t="shared" si="111"/>
        <v>40783</v>
      </c>
      <c r="AN66" s="40">
        <f t="shared" si="111"/>
        <v>43762</v>
      </c>
      <c r="AO66" s="40">
        <f t="shared" si="111"/>
        <v>46334</v>
      </c>
      <c r="AP66" s="40">
        <f t="shared" si="111"/>
        <v>47036</v>
      </c>
      <c r="AQ66" s="40">
        <f t="shared" si="111"/>
        <v>47787</v>
      </c>
      <c r="AR66" s="41">
        <f t="shared" si="111"/>
        <v>47705</v>
      </c>
      <c r="AS66" s="216">
        <v>47502</v>
      </c>
      <c r="AT66" s="219">
        <v>47685</v>
      </c>
      <c r="AU66" s="219">
        <v>47715</v>
      </c>
      <c r="AV66" s="219">
        <v>47879</v>
      </c>
      <c r="AW66" s="219">
        <v>47423</v>
      </c>
      <c r="AX66" s="361">
        <v>47041</v>
      </c>
      <c r="AY66" s="361">
        <v>46823</v>
      </c>
    </row>
    <row r="67" spans="1:51" s="99" customFormat="1" ht="20.25" customHeight="1">
      <c r="A67" s="127"/>
      <c r="B67" s="181" t="s">
        <v>66</v>
      </c>
      <c r="C67" s="108">
        <v>3</v>
      </c>
      <c r="D67" s="108">
        <v>4</v>
      </c>
      <c r="E67" s="108">
        <v>5</v>
      </c>
      <c r="F67" s="108">
        <v>6</v>
      </c>
      <c r="G67" s="109">
        <v>5</v>
      </c>
      <c r="H67" s="109">
        <v>6</v>
      </c>
      <c r="I67" s="109">
        <v>6</v>
      </c>
      <c r="J67" s="109">
        <v>6</v>
      </c>
      <c r="K67" s="109">
        <v>6</v>
      </c>
      <c r="L67" s="109">
        <v>6</v>
      </c>
      <c r="M67" s="109">
        <v>6</v>
      </c>
      <c r="N67" s="109">
        <v>6</v>
      </c>
      <c r="O67" s="109">
        <v>6</v>
      </c>
      <c r="P67" s="109">
        <v>6</v>
      </c>
      <c r="Q67" s="109">
        <v>6</v>
      </c>
      <c r="R67" s="127"/>
      <c r="S67" s="181" t="s">
        <v>66</v>
      </c>
      <c r="T67" s="168">
        <f t="shared" si="89"/>
        <v>14.507471347744088</v>
      </c>
      <c r="U67" s="168">
        <f t="shared" si="90"/>
        <v>19.56277204479875</v>
      </c>
      <c r="V67" s="168">
        <f t="shared" si="91"/>
        <v>24.197841552533514</v>
      </c>
      <c r="W67" s="168">
        <f t="shared" si="92"/>
        <v>28.461647929415115</v>
      </c>
      <c r="X67" s="168">
        <f t="shared" si="93"/>
        <v>23.451057642699684</v>
      </c>
      <c r="Y67" s="168">
        <f t="shared" si="94"/>
        <v>29.000918362414808</v>
      </c>
      <c r="Z67" s="168">
        <f t="shared" si="95"/>
        <v>29.254022428083864</v>
      </c>
      <c r="AA67" s="168">
        <f t="shared" si="109"/>
        <v>29.347028613352897</v>
      </c>
      <c r="AB67" s="168">
        <f t="shared" si="110"/>
        <v>29.596014403393674</v>
      </c>
      <c r="AC67" s="168">
        <f t="shared" si="8"/>
        <v>29.57704821058858</v>
      </c>
      <c r="AD67" s="168">
        <f t="shared" si="96"/>
        <v>29.782587114067308</v>
      </c>
      <c r="AE67" s="168">
        <f t="shared" si="97"/>
        <v>30.25108399717657</v>
      </c>
      <c r="AF67" s="168">
        <f t="shared" si="98"/>
        <v>30.463038180341186</v>
      </c>
      <c r="AG67" s="168">
        <f t="shared" si="10"/>
        <v>30.872137895549265</v>
      </c>
      <c r="AH67" s="168">
        <f t="shared" si="10"/>
        <v>31.188273209273316</v>
      </c>
      <c r="AI67" s="60"/>
      <c r="AJ67" s="34" t="s">
        <v>66</v>
      </c>
      <c r="AK67" s="40">
        <v>20679</v>
      </c>
      <c r="AL67" s="40">
        <v>20447</v>
      </c>
      <c r="AM67" s="40">
        <v>20663</v>
      </c>
      <c r="AN67" s="40">
        <v>21081</v>
      </c>
      <c r="AO67" s="41">
        <v>21321</v>
      </c>
      <c r="AP67" s="42">
        <v>20689</v>
      </c>
      <c r="AQ67" s="221">
        <v>20510</v>
      </c>
      <c r="AR67" s="210">
        <v>20445</v>
      </c>
      <c r="AS67" s="216">
        <v>20273</v>
      </c>
      <c r="AT67" s="220">
        <v>20286</v>
      </c>
      <c r="AU67" s="220">
        <v>20146</v>
      </c>
      <c r="AV67" s="220">
        <v>19834</v>
      </c>
      <c r="AW67" s="220">
        <v>19696</v>
      </c>
      <c r="AX67" s="361">
        <v>19435</v>
      </c>
      <c r="AY67" s="361">
        <v>19238</v>
      </c>
    </row>
    <row r="68" spans="1:51" s="99" customFormat="1" ht="20.25" customHeight="1">
      <c r="A68" s="127"/>
      <c r="B68" s="181" t="s">
        <v>80</v>
      </c>
      <c r="C68" s="108">
        <f>C142+C143</f>
        <v>11</v>
      </c>
      <c r="D68" s="108">
        <f aca="true" t="shared" si="112" ref="D68:Q68">D142+D143</f>
        <v>12</v>
      </c>
      <c r="E68" s="108">
        <f t="shared" si="112"/>
        <v>16</v>
      </c>
      <c r="F68" s="108">
        <f t="shared" si="112"/>
        <v>20</v>
      </c>
      <c r="G68" s="108">
        <f t="shared" si="112"/>
        <v>22</v>
      </c>
      <c r="H68" s="108">
        <f t="shared" si="112"/>
        <v>23</v>
      </c>
      <c r="I68" s="108">
        <f t="shared" si="112"/>
        <v>24</v>
      </c>
      <c r="J68" s="108">
        <f t="shared" si="112"/>
        <v>24</v>
      </c>
      <c r="K68" s="108">
        <f t="shared" si="112"/>
        <v>24</v>
      </c>
      <c r="L68" s="108">
        <f t="shared" si="112"/>
        <v>23</v>
      </c>
      <c r="M68" s="108">
        <f t="shared" si="112"/>
        <v>23</v>
      </c>
      <c r="N68" s="108">
        <f t="shared" si="112"/>
        <v>23</v>
      </c>
      <c r="O68" s="108">
        <f t="shared" si="112"/>
        <v>23</v>
      </c>
      <c r="P68" s="108">
        <f t="shared" si="112"/>
        <v>23</v>
      </c>
      <c r="Q68" s="109">
        <f t="shared" si="112"/>
        <v>24</v>
      </c>
      <c r="R68" s="127"/>
      <c r="S68" s="181" t="s">
        <v>80</v>
      </c>
      <c r="T68" s="168">
        <f t="shared" si="89"/>
        <v>22.000440008800176</v>
      </c>
      <c r="U68" s="168">
        <f t="shared" si="90"/>
        <v>22.119000221190003</v>
      </c>
      <c r="V68" s="168">
        <f t="shared" si="91"/>
        <v>27.48574177145606</v>
      </c>
      <c r="W68" s="168">
        <f t="shared" si="92"/>
        <v>33.37449521075994</v>
      </c>
      <c r="X68" s="168">
        <f t="shared" si="93"/>
        <v>36.235464637480646</v>
      </c>
      <c r="Y68" s="168">
        <f t="shared" si="94"/>
        <v>37.81215578608184</v>
      </c>
      <c r="Z68" s="168">
        <f t="shared" si="95"/>
        <v>39.48212611249116</v>
      </c>
      <c r="AA68" s="168">
        <f t="shared" si="109"/>
        <v>39.27215604136667</v>
      </c>
      <c r="AB68" s="168">
        <f t="shared" si="110"/>
        <v>39.34813260320687</v>
      </c>
      <c r="AC68" s="168">
        <f t="shared" si="8"/>
        <v>37.746996652005514</v>
      </c>
      <c r="AD68" s="168">
        <f t="shared" si="96"/>
        <v>37.4014147491666</v>
      </c>
      <c r="AE68" s="168">
        <f t="shared" si="97"/>
        <v>37.17532205143125</v>
      </c>
      <c r="AF68" s="168">
        <f t="shared" si="98"/>
        <v>37.79848477378429</v>
      </c>
      <c r="AG68" s="168">
        <f t="shared" si="10"/>
        <v>38.26509391585007</v>
      </c>
      <c r="AH68" s="168">
        <f t="shared" si="10"/>
        <v>40.19427231619494</v>
      </c>
      <c r="AI68" s="60"/>
      <c r="AJ68" s="34" t="s">
        <v>80</v>
      </c>
      <c r="AK68" s="40">
        <f>AK142+AK143</f>
        <v>49999</v>
      </c>
      <c r="AL68" s="40">
        <f aca="true" t="shared" si="113" ref="AL68:AY68">AL142+AL143</f>
        <v>54252</v>
      </c>
      <c r="AM68" s="40">
        <f t="shared" si="113"/>
        <v>58212</v>
      </c>
      <c r="AN68" s="40">
        <f t="shared" si="113"/>
        <v>59926</v>
      </c>
      <c r="AO68" s="40">
        <f t="shared" si="113"/>
        <v>60714</v>
      </c>
      <c r="AP68" s="40">
        <f t="shared" si="113"/>
        <v>60827</v>
      </c>
      <c r="AQ68" s="40">
        <f t="shared" si="113"/>
        <v>60787</v>
      </c>
      <c r="AR68" s="40">
        <f t="shared" si="113"/>
        <v>61112</v>
      </c>
      <c r="AS68" s="40">
        <f t="shared" si="113"/>
        <v>60994</v>
      </c>
      <c r="AT68" s="40">
        <f t="shared" si="113"/>
        <v>60932</v>
      </c>
      <c r="AU68" s="40">
        <f t="shared" si="113"/>
        <v>61495</v>
      </c>
      <c r="AV68" s="40">
        <f t="shared" si="113"/>
        <v>61869</v>
      </c>
      <c r="AW68" s="40">
        <f t="shared" si="113"/>
        <v>60849</v>
      </c>
      <c r="AX68" s="40">
        <f t="shared" si="113"/>
        <v>60107</v>
      </c>
      <c r="AY68" s="41">
        <f t="shared" si="113"/>
        <v>59710</v>
      </c>
    </row>
    <row r="69" spans="1:51" s="99" customFormat="1" ht="20.25" customHeight="1">
      <c r="A69" s="121"/>
      <c r="B69" s="120"/>
      <c r="C69" s="114"/>
      <c r="D69" s="114"/>
      <c r="E69" s="114"/>
      <c r="F69" s="114"/>
      <c r="G69" s="109"/>
      <c r="H69" s="115"/>
      <c r="I69" s="115"/>
      <c r="J69" s="115"/>
      <c r="K69" s="115"/>
      <c r="L69" s="115"/>
      <c r="M69" s="115"/>
      <c r="N69" s="115"/>
      <c r="O69" s="115"/>
      <c r="P69" s="115"/>
      <c r="Q69" s="115"/>
      <c r="R69" s="121"/>
      <c r="S69" s="120"/>
      <c r="T69" s="168"/>
      <c r="U69" s="168"/>
      <c r="V69" s="168"/>
      <c r="W69" s="168"/>
      <c r="X69" s="168"/>
      <c r="Y69" s="168"/>
      <c r="Z69" s="168"/>
      <c r="AA69" s="168">
        <f t="shared" si="109"/>
      </c>
      <c r="AB69" s="168">
        <f t="shared" si="110"/>
      </c>
      <c r="AC69" s="168"/>
      <c r="AD69" s="168"/>
      <c r="AE69" s="168"/>
      <c r="AF69" s="168"/>
      <c r="AG69" s="168">
        <f t="shared" si="10"/>
      </c>
      <c r="AH69" s="168">
        <f t="shared" si="10"/>
      </c>
      <c r="AI69" s="336"/>
      <c r="AJ69" s="68"/>
      <c r="AK69" s="37"/>
      <c r="AL69" s="37"/>
      <c r="AM69" s="37"/>
      <c r="AN69" s="37"/>
      <c r="AO69" s="38"/>
      <c r="AP69" s="38"/>
      <c r="AQ69" s="222"/>
      <c r="AR69" s="39"/>
      <c r="AS69" s="44"/>
      <c r="AT69" s="205"/>
      <c r="AU69" s="205"/>
      <c r="AV69" s="205"/>
      <c r="AW69" s="205"/>
      <c r="AX69" s="205"/>
      <c r="AY69" s="205"/>
    </row>
    <row r="70" spans="1:51" s="99" customFormat="1" ht="20.25" customHeight="1">
      <c r="A70" s="403" t="s">
        <v>77</v>
      </c>
      <c r="B70" s="422"/>
      <c r="C70" s="108">
        <f>SUM(C71)</f>
        <v>152</v>
      </c>
      <c r="D70" s="108">
        <f aca="true" t="shared" si="114" ref="D70:Q70">SUM(D71)</f>
        <v>192</v>
      </c>
      <c r="E70" s="108">
        <f t="shared" si="114"/>
        <v>245</v>
      </c>
      <c r="F70" s="108">
        <f t="shared" si="114"/>
        <v>284</v>
      </c>
      <c r="G70" s="108">
        <f t="shared" si="114"/>
        <v>325</v>
      </c>
      <c r="H70" s="108">
        <f t="shared" si="114"/>
        <v>353</v>
      </c>
      <c r="I70" s="108">
        <f t="shared" si="114"/>
        <v>370</v>
      </c>
      <c r="J70" s="108">
        <f t="shared" si="114"/>
        <v>372</v>
      </c>
      <c r="K70" s="108">
        <f t="shared" si="114"/>
        <v>370</v>
      </c>
      <c r="L70" s="109">
        <f t="shared" si="114"/>
        <v>375</v>
      </c>
      <c r="M70" s="109">
        <f t="shared" si="114"/>
        <v>373</v>
      </c>
      <c r="N70" s="109">
        <f t="shared" si="114"/>
        <v>373</v>
      </c>
      <c r="O70" s="109">
        <f t="shared" si="114"/>
        <v>382</v>
      </c>
      <c r="P70" s="109">
        <f t="shared" si="114"/>
        <v>386</v>
      </c>
      <c r="Q70" s="109">
        <f t="shared" si="114"/>
        <v>385</v>
      </c>
      <c r="R70" s="403" t="s">
        <v>77</v>
      </c>
      <c r="S70" s="422"/>
      <c r="T70" s="168">
        <f aca="true" t="shared" si="115" ref="T70:Z71">C70/AK70*100000</f>
        <v>22.610265953253275</v>
      </c>
      <c r="U70" s="168">
        <f t="shared" si="115"/>
        <v>27.468518502622384</v>
      </c>
      <c r="V70" s="168">
        <f t="shared" si="115"/>
        <v>33.63998352327337</v>
      </c>
      <c r="W70" s="168">
        <f t="shared" si="115"/>
        <v>37.79063191525318</v>
      </c>
      <c r="X70" s="168">
        <f t="shared" si="115"/>
        <v>42.382164541907485</v>
      </c>
      <c r="Y70" s="168">
        <f t="shared" si="115"/>
        <v>44.893463867756324</v>
      </c>
      <c r="Z70" s="168">
        <f t="shared" si="115"/>
        <v>46.313565368468225</v>
      </c>
      <c r="AA70" s="168">
        <f t="shared" si="109"/>
        <v>46.33348902382064</v>
      </c>
      <c r="AB70" s="168">
        <f t="shared" si="110"/>
        <v>46.018068932579794</v>
      </c>
      <c r="AC70" s="168">
        <f aca="true" t="shared" si="116" ref="AC70:AF71">IF(AT70="","",(L70/AT70*100000))</f>
        <v>46.46419840584433</v>
      </c>
      <c r="AD70" s="168">
        <f t="shared" si="116"/>
        <v>46.01268617867725</v>
      </c>
      <c r="AE70" s="168">
        <f t="shared" si="116"/>
        <v>45.86907760113333</v>
      </c>
      <c r="AF70" s="168">
        <f t="shared" si="116"/>
        <v>47.07929657122222</v>
      </c>
      <c r="AG70" s="168">
        <f aca="true" t="shared" si="117" ref="AG70:AH78">IF(AX70="","",(P70/AX70*100000))</f>
        <v>48.19782585351357</v>
      </c>
      <c r="AH70" s="168">
        <f t="shared" si="117"/>
        <v>48.18523153942428</v>
      </c>
      <c r="AI70" s="418" t="s">
        <v>77</v>
      </c>
      <c r="AJ70" s="405"/>
      <c r="AK70" s="40">
        <f>AK71</f>
        <v>672261</v>
      </c>
      <c r="AL70" s="40">
        <f aca="true" t="shared" si="118" ref="AL70:AX70">AL71</f>
        <v>698982</v>
      </c>
      <c r="AM70" s="40">
        <f t="shared" si="118"/>
        <v>728300</v>
      </c>
      <c r="AN70" s="40">
        <f t="shared" si="118"/>
        <v>751509</v>
      </c>
      <c r="AO70" s="40">
        <f t="shared" si="118"/>
        <v>766832</v>
      </c>
      <c r="AP70" s="40">
        <f t="shared" si="118"/>
        <v>786306</v>
      </c>
      <c r="AQ70" s="40">
        <f t="shared" si="118"/>
        <v>798902</v>
      </c>
      <c r="AR70" s="41">
        <f t="shared" si="118"/>
        <v>802875</v>
      </c>
      <c r="AS70" s="40">
        <f t="shared" si="118"/>
        <v>804032</v>
      </c>
      <c r="AT70" s="41">
        <f t="shared" si="118"/>
        <v>807073</v>
      </c>
      <c r="AU70" s="41">
        <f t="shared" si="118"/>
        <v>810646</v>
      </c>
      <c r="AV70" s="41">
        <f t="shared" si="118"/>
        <v>813184</v>
      </c>
      <c r="AW70" s="41">
        <f t="shared" si="118"/>
        <v>811397</v>
      </c>
      <c r="AX70" s="355">
        <f t="shared" si="118"/>
        <v>800866</v>
      </c>
      <c r="AY70" s="355">
        <f>AY71</f>
        <v>799000</v>
      </c>
    </row>
    <row r="71" spans="1:51" s="99" customFormat="1" ht="20.25" customHeight="1">
      <c r="A71" s="127"/>
      <c r="B71" s="181" t="s">
        <v>78</v>
      </c>
      <c r="C71" s="108">
        <f>SUM(C118:C129)</f>
        <v>152</v>
      </c>
      <c r="D71" s="108">
        <f aca="true" t="shared" si="119" ref="D71:J71">SUM(D118:D129)</f>
        <v>192</v>
      </c>
      <c r="E71" s="108">
        <f t="shared" si="119"/>
        <v>245</v>
      </c>
      <c r="F71" s="108">
        <f t="shared" si="119"/>
        <v>284</v>
      </c>
      <c r="G71" s="108">
        <f t="shared" si="119"/>
        <v>325</v>
      </c>
      <c r="H71" s="108">
        <f t="shared" si="119"/>
        <v>353</v>
      </c>
      <c r="I71" s="108">
        <f t="shared" si="119"/>
        <v>370</v>
      </c>
      <c r="J71" s="108">
        <f t="shared" si="119"/>
        <v>372</v>
      </c>
      <c r="K71" s="108">
        <v>370</v>
      </c>
      <c r="L71" s="109">
        <v>375</v>
      </c>
      <c r="M71" s="109">
        <v>373</v>
      </c>
      <c r="N71" s="109">
        <v>373</v>
      </c>
      <c r="O71" s="109">
        <v>382</v>
      </c>
      <c r="P71" s="109">
        <f>SUM(P72:P78)</f>
        <v>386</v>
      </c>
      <c r="Q71" s="109">
        <f>SUM(Q72:Q78)</f>
        <v>385</v>
      </c>
      <c r="R71" s="127"/>
      <c r="S71" s="181" t="s">
        <v>78</v>
      </c>
      <c r="T71" s="168">
        <f t="shared" si="115"/>
        <v>22.610265953253275</v>
      </c>
      <c r="U71" s="168">
        <f t="shared" si="115"/>
        <v>27.468518502622384</v>
      </c>
      <c r="V71" s="168">
        <f t="shared" si="115"/>
        <v>33.63998352327337</v>
      </c>
      <c r="W71" s="168">
        <f t="shared" si="115"/>
        <v>37.79063191525318</v>
      </c>
      <c r="X71" s="168">
        <f t="shared" si="115"/>
        <v>42.382164541907485</v>
      </c>
      <c r="Y71" s="168">
        <f t="shared" si="115"/>
        <v>44.893463867756324</v>
      </c>
      <c r="Z71" s="168">
        <f t="shared" si="115"/>
        <v>46.313565368468225</v>
      </c>
      <c r="AA71" s="168">
        <f t="shared" si="109"/>
        <v>46.33348902382064</v>
      </c>
      <c r="AB71" s="168">
        <f t="shared" si="110"/>
        <v>46.018068932579794</v>
      </c>
      <c r="AC71" s="168">
        <f t="shared" si="116"/>
        <v>46.46419840584433</v>
      </c>
      <c r="AD71" s="168">
        <f t="shared" si="116"/>
        <v>46.01268617867725</v>
      </c>
      <c r="AE71" s="168">
        <f t="shared" si="116"/>
        <v>45.86907760113333</v>
      </c>
      <c r="AF71" s="168">
        <f t="shared" si="116"/>
        <v>47.07929657122222</v>
      </c>
      <c r="AG71" s="168">
        <f t="shared" si="117"/>
        <v>48.19782585351357</v>
      </c>
      <c r="AH71" s="168">
        <f t="shared" si="117"/>
        <v>48.18523153942428</v>
      </c>
      <c r="AI71" s="60"/>
      <c r="AJ71" s="34" t="s">
        <v>78</v>
      </c>
      <c r="AK71" s="40">
        <f>SUM(AK118:AK129)</f>
        <v>672261</v>
      </c>
      <c r="AL71" s="40">
        <f aca="true" t="shared" si="120" ref="AL71:AQ71">SUM(AL118:AL129)</f>
        <v>698982</v>
      </c>
      <c r="AM71" s="40">
        <f t="shared" si="120"/>
        <v>728300</v>
      </c>
      <c r="AN71" s="40">
        <f t="shared" si="120"/>
        <v>751509</v>
      </c>
      <c r="AO71" s="40">
        <f t="shared" si="120"/>
        <v>766832</v>
      </c>
      <c r="AP71" s="40">
        <f t="shared" si="120"/>
        <v>786306</v>
      </c>
      <c r="AQ71" s="40">
        <f t="shared" si="120"/>
        <v>798902</v>
      </c>
      <c r="AR71" s="41">
        <f>SUM(AR118:AR129)</f>
        <v>802875</v>
      </c>
      <c r="AS71" s="40">
        <v>804032</v>
      </c>
      <c r="AT71" s="220">
        <v>807073</v>
      </c>
      <c r="AU71" s="220">
        <v>810646</v>
      </c>
      <c r="AV71" s="220">
        <v>813184</v>
      </c>
      <c r="AW71" s="220">
        <v>811397</v>
      </c>
      <c r="AX71" s="359">
        <f>SUM(AX72:AX78)</f>
        <v>800866</v>
      </c>
      <c r="AY71" s="359">
        <v>799000</v>
      </c>
    </row>
    <row r="72" spans="1:51" s="99" customFormat="1" ht="20.25" customHeight="1">
      <c r="A72" s="127"/>
      <c r="B72" s="362" t="s">
        <v>240</v>
      </c>
      <c r="C72" s="108"/>
      <c r="D72" s="108"/>
      <c r="E72" s="108"/>
      <c r="F72" s="108"/>
      <c r="G72" s="108"/>
      <c r="H72" s="108"/>
      <c r="I72" s="108"/>
      <c r="J72" s="108"/>
      <c r="K72" s="108"/>
      <c r="L72" s="109"/>
      <c r="M72" s="109"/>
      <c r="N72" s="109"/>
      <c r="O72" s="109"/>
      <c r="P72" s="109">
        <v>154</v>
      </c>
      <c r="Q72" s="109">
        <v>155</v>
      </c>
      <c r="R72" s="127"/>
      <c r="S72" s="362" t="s">
        <v>240</v>
      </c>
      <c r="T72" s="168"/>
      <c r="U72" s="168"/>
      <c r="V72" s="168"/>
      <c r="W72" s="168"/>
      <c r="X72" s="168"/>
      <c r="Y72" s="168"/>
      <c r="Z72" s="168"/>
      <c r="AA72" s="168"/>
      <c r="AB72" s="168"/>
      <c r="AC72" s="168"/>
      <c r="AD72" s="168"/>
      <c r="AE72" s="168"/>
      <c r="AF72" s="168"/>
      <c r="AG72" s="168">
        <f t="shared" si="117"/>
        <v>64.57645810707112</v>
      </c>
      <c r="AH72" s="168">
        <f t="shared" si="117"/>
        <v>65.34404694653593</v>
      </c>
      <c r="AI72" s="60"/>
      <c r="AJ72" s="34" t="s">
        <v>240</v>
      </c>
      <c r="AK72" s="40"/>
      <c r="AL72" s="40"/>
      <c r="AM72" s="40"/>
      <c r="AN72" s="40"/>
      <c r="AO72" s="40"/>
      <c r="AP72" s="40"/>
      <c r="AQ72" s="40"/>
      <c r="AR72" s="41"/>
      <c r="AS72" s="40"/>
      <c r="AT72" s="220"/>
      <c r="AU72" s="220"/>
      <c r="AV72" s="220"/>
      <c r="AW72" s="220"/>
      <c r="AX72" s="359">
        <v>238477</v>
      </c>
      <c r="AY72" s="359">
        <v>237206</v>
      </c>
    </row>
    <row r="73" spans="1:51" s="99" customFormat="1" ht="20.25" customHeight="1">
      <c r="A73" s="127"/>
      <c r="B73" s="362" t="s">
        <v>241</v>
      </c>
      <c r="C73" s="108"/>
      <c r="D73" s="108"/>
      <c r="E73" s="108"/>
      <c r="F73" s="108"/>
      <c r="G73" s="108"/>
      <c r="H73" s="108"/>
      <c r="I73" s="108"/>
      <c r="J73" s="108"/>
      <c r="K73" s="108"/>
      <c r="L73" s="109"/>
      <c r="M73" s="109"/>
      <c r="N73" s="109"/>
      <c r="O73" s="109"/>
      <c r="P73" s="109">
        <v>61</v>
      </c>
      <c r="Q73" s="109">
        <v>60</v>
      </c>
      <c r="R73" s="127"/>
      <c r="S73" s="362" t="s">
        <v>241</v>
      </c>
      <c r="T73" s="168"/>
      <c r="U73" s="168"/>
      <c r="V73" s="168"/>
      <c r="W73" s="168"/>
      <c r="X73" s="168"/>
      <c r="Y73" s="168"/>
      <c r="Z73" s="168"/>
      <c r="AA73" s="168"/>
      <c r="AB73" s="168"/>
      <c r="AC73" s="168"/>
      <c r="AD73" s="168"/>
      <c r="AE73" s="168"/>
      <c r="AF73" s="168"/>
      <c r="AG73" s="168">
        <f t="shared" si="117"/>
        <v>48.179829238047844</v>
      </c>
      <c r="AH73" s="168">
        <f t="shared" si="117"/>
        <v>47.49164938498314</v>
      </c>
      <c r="AI73" s="60"/>
      <c r="AJ73" s="34" t="s">
        <v>241</v>
      </c>
      <c r="AK73" s="40"/>
      <c r="AL73" s="40"/>
      <c r="AM73" s="40"/>
      <c r="AN73" s="40"/>
      <c r="AO73" s="40"/>
      <c r="AP73" s="40"/>
      <c r="AQ73" s="40"/>
      <c r="AR73" s="41"/>
      <c r="AS73" s="40"/>
      <c r="AT73" s="220"/>
      <c r="AU73" s="220"/>
      <c r="AV73" s="220"/>
      <c r="AW73" s="220"/>
      <c r="AX73" s="359">
        <v>126609</v>
      </c>
      <c r="AY73" s="359">
        <v>126338</v>
      </c>
    </row>
    <row r="74" spans="1:51" s="99" customFormat="1" ht="20.25" customHeight="1">
      <c r="A74" s="127"/>
      <c r="B74" s="362" t="s">
        <v>242</v>
      </c>
      <c r="C74" s="108"/>
      <c r="D74" s="108"/>
      <c r="E74" s="108"/>
      <c r="F74" s="108"/>
      <c r="G74" s="108"/>
      <c r="H74" s="108"/>
      <c r="I74" s="108"/>
      <c r="J74" s="108"/>
      <c r="K74" s="108"/>
      <c r="L74" s="109"/>
      <c r="M74" s="109"/>
      <c r="N74" s="109"/>
      <c r="O74" s="109"/>
      <c r="P74" s="109">
        <v>47</v>
      </c>
      <c r="Q74" s="109">
        <v>47</v>
      </c>
      <c r="R74" s="127"/>
      <c r="S74" s="362" t="s">
        <v>242</v>
      </c>
      <c r="T74" s="168"/>
      <c r="U74" s="168"/>
      <c r="V74" s="168"/>
      <c r="W74" s="168"/>
      <c r="X74" s="168"/>
      <c r="Y74" s="168"/>
      <c r="Z74" s="168"/>
      <c r="AA74" s="168"/>
      <c r="AB74" s="168"/>
      <c r="AC74" s="168"/>
      <c r="AD74" s="168"/>
      <c r="AE74" s="168"/>
      <c r="AF74" s="168"/>
      <c r="AG74" s="168">
        <f t="shared" si="117"/>
        <v>41.35358192408538</v>
      </c>
      <c r="AH74" s="168">
        <f t="shared" si="117"/>
        <v>41.393280197278614</v>
      </c>
      <c r="AI74" s="60"/>
      <c r="AJ74" s="34" t="s">
        <v>242</v>
      </c>
      <c r="AK74" s="40"/>
      <c r="AL74" s="40"/>
      <c r="AM74" s="40"/>
      <c r="AN74" s="40"/>
      <c r="AO74" s="40"/>
      <c r="AP74" s="40"/>
      <c r="AQ74" s="40"/>
      <c r="AR74" s="41"/>
      <c r="AS74" s="40"/>
      <c r="AT74" s="220"/>
      <c r="AU74" s="220"/>
      <c r="AV74" s="220"/>
      <c r="AW74" s="220"/>
      <c r="AX74" s="359">
        <v>113654</v>
      </c>
      <c r="AY74" s="359">
        <v>113545</v>
      </c>
    </row>
    <row r="75" spans="1:51" s="99" customFormat="1" ht="20.25" customHeight="1">
      <c r="A75" s="127"/>
      <c r="B75" s="362" t="s">
        <v>243</v>
      </c>
      <c r="C75" s="108"/>
      <c r="D75" s="108"/>
      <c r="E75" s="108"/>
      <c r="F75" s="108"/>
      <c r="G75" s="108"/>
      <c r="H75" s="108"/>
      <c r="I75" s="108"/>
      <c r="J75" s="108"/>
      <c r="K75" s="108"/>
      <c r="L75" s="109"/>
      <c r="M75" s="109"/>
      <c r="N75" s="109"/>
      <c r="O75" s="109"/>
      <c r="P75" s="109">
        <v>37</v>
      </c>
      <c r="Q75" s="109">
        <v>37</v>
      </c>
      <c r="R75" s="127"/>
      <c r="S75" s="362" t="s">
        <v>243</v>
      </c>
      <c r="T75" s="168"/>
      <c r="U75" s="168"/>
      <c r="V75" s="168"/>
      <c r="W75" s="168"/>
      <c r="X75" s="168"/>
      <c r="Y75" s="168"/>
      <c r="Z75" s="168"/>
      <c r="AA75" s="168"/>
      <c r="AB75" s="168"/>
      <c r="AC75" s="168"/>
      <c r="AD75" s="168"/>
      <c r="AE75" s="168"/>
      <c r="AF75" s="168"/>
      <c r="AG75" s="168">
        <f t="shared" si="117"/>
        <v>36.13951807464276</v>
      </c>
      <c r="AH75" s="168">
        <f t="shared" si="117"/>
        <v>36.16070992269427</v>
      </c>
      <c r="AI75" s="60"/>
      <c r="AJ75" s="34" t="s">
        <v>243</v>
      </c>
      <c r="AK75" s="40"/>
      <c r="AL75" s="40"/>
      <c r="AM75" s="40"/>
      <c r="AN75" s="40"/>
      <c r="AO75" s="40"/>
      <c r="AP75" s="40"/>
      <c r="AQ75" s="40"/>
      <c r="AR75" s="41"/>
      <c r="AS75" s="40"/>
      <c r="AT75" s="220"/>
      <c r="AU75" s="220"/>
      <c r="AV75" s="220"/>
      <c r="AW75" s="220"/>
      <c r="AX75" s="359">
        <v>102381</v>
      </c>
      <c r="AY75" s="359">
        <v>102321</v>
      </c>
    </row>
    <row r="76" spans="1:51" s="99" customFormat="1" ht="20.25" customHeight="1">
      <c r="A76" s="127"/>
      <c r="B76" s="362" t="s">
        <v>244</v>
      </c>
      <c r="C76" s="108"/>
      <c r="D76" s="108"/>
      <c r="E76" s="108"/>
      <c r="F76" s="108"/>
      <c r="G76" s="108"/>
      <c r="H76" s="108"/>
      <c r="I76" s="108"/>
      <c r="J76" s="108"/>
      <c r="K76" s="108"/>
      <c r="L76" s="109"/>
      <c r="M76" s="109"/>
      <c r="N76" s="109"/>
      <c r="O76" s="109"/>
      <c r="P76" s="109">
        <v>42</v>
      </c>
      <c r="Q76" s="109">
        <v>41</v>
      </c>
      <c r="R76" s="127"/>
      <c r="S76" s="362" t="s">
        <v>244</v>
      </c>
      <c r="T76" s="168"/>
      <c r="U76" s="168"/>
      <c r="V76" s="168"/>
      <c r="W76" s="168"/>
      <c r="X76" s="168"/>
      <c r="Y76" s="168"/>
      <c r="Z76" s="168"/>
      <c r="AA76" s="168"/>
      <c r="AB76" s="168"/>
      <c r="AC76" s="168"/>
      <c r="AD76" s="168"/>
      <c r="AE76" s="168"/>
      <c r="AF76" s="168"/>
      <c r="AG76" s="168">
        <f t="shared" si="117"/>
        <v>44.35994930291508</v>
      </c>
      <c r="AH76" s="168">
        <f t="shared" si="117"/>
        <v>43.46581572614416</v>
      </c>
      <c r="AI76" s="60"/>
      <c r="AJ76" s="34" t="s">
        <v>244</v>
      </c>
      <c r="AK76" s="40"/>
      <c r="AL76" s="40"/>
      <c r="AM76" s="40"/>
      <c r="AN76" s="40"/>
      <c r="AO76" s="40"/>
      <c r="AP76" s="40"/>
      <c r="AQ76" s="40"/>
      <c r="AR76" s="41"/>
      <c r="AS76" s="40"/>
      <c r="AT76" s="220"/>
      <c r="AU76" s="220"/>
      <c r="AV76" s="220"/>
      <c r="AW76" s="220"/>
      <c r="AX76" s="359">
        <v>94680</v>
      </c>
      <c r="AY76" s="359">
        <v>94327</v>
      </c>
    </row>
    <row r="77" spans="1:51" s="99" customFormat="1" ht="20.25" customHeight="1">
      <c r="A77" s="127"/>
      <c r="B77" s="362" t="s">
        <v>246</v>
      </c>
      <c r="C77" s="108"/>
      <c r="D77" s="108"/>
      <c r="E77" s="108"/>
      <c r="F77" s="108"/>
      <c r="G77" s="108"/>
      <c r="H77" s="108"/>
      <c r="I77" s="108"/>
      <c r="J77" s="108"/>
      <c r="K77" s="108"/>
      <c r="L77" s="109"/>
      <c r="M77" s="109"/>
      <c r="N77" s="109"/>
      <c r="O77" s="109"/>
      <c r="P77" s="109">
        <v>34</v>
      </c>
      <c r="Q77" s="109">
        <v>34</v>
      </c>
      <c r="R77" s="127"/>
      <c r="S77" s="362" t="s">
        <v>246</v>
      </c>
      <c r="T77" s="168"/>
      <c r="U77" s="168"/>
      <c r="V77" s="168"/>
      <c r="W77" s="168"/>
      <c r="X77" s="168"/>
      <c r="Y77" s="168"/>
      <c r="Z77" s="168"/>
      <c r="AA77" s="168"/>
      <c r="AB77" s="168"/>
      <c r="AC77" s="168"/>
      <c r="AD77" s="168"/>
      <c r="AE77" s="168"/>
      <c r="AF77" s="168"/>
      <c r="AG77" s="168">
        <f t="shared" si="117"/>
        <v>37.318347455766784</v>
      </c>
      <c r="AH77" s="168">
        <f t="shared" si="117"/>
        <v>36.95089877627318</v>
      </c>
      <c r="AI77" s="60"/>
      <c r="AJ77" s="34" t="s">
        <v>246</v>
      </c>
      <c r="AK77" s="40"/>
      <c r="AL77" s="40"/>
      <c r="AM77" s="40"/>
      <c r="AN77" s="40"/>
      <c r="AO77" s="40"/>
      <c r="AP77" s="40"/>
      <c r="AQ77" s="40"/>
      <c r="AR77" s="41"/>
      <c r="AS77" s="40"/>
      <c r="AT77" s="220"/>
      <c r="AU77" s="220"/>
      <c r="AV77" s="220"/>
      <c r="AW77" s="220"/>
      <c r="AX77" s="359">
        <v>91108</v>
      </c>
      <c r="AY77" s="359">
        <v>92014</v>
      </c>
    </row>
    <row r="78" spans="1:51" s="99" customFormat="1" ht="20.25" customHeight="1">
      <c r="A78" s="199"/>
      <c r="B78" s="363" t="s">
        <v>245</v>
      </c>
      <c r="C78" s="200"/>
      <c r="D78" s="200"/>
      <c r="E78" s="200"/>
      <c r="F78" s="200"/>
      <c r="G78" s="148"/>
      <c r="H78" s="143"/>
      <c r="I78" s="143"/>
      <c r="J78" s="143"/>
      <c r="K78" s="143"/>
      <c r="L78" s="143"/>
      <c r="M78" s="143"/>
      <c r="N78" s="143"/>
      <c r="O78" s="143"/>
      <c r="P78" s="143">
        <v>11</v>
      </c>
      <c r="Q78" s="143">
        <v>11</v>
      </c>
      <c r="R78" s="199"/>
      <c r="S78" s="363" t="s">
        <v>245</v>
      </c>
      <c r="T78" s="171"/>
      <c r="U78" s="171"/>
      <c r="V78" s="171"/>
      <c r="W78" s="171"/>
      <c r="X78" s="171"/>
      <c r="Y78" s="171"/>
      <c r="Z78" s="171"/>
      <c r="AA78" s="171">
        <f t="shared" si="109"/>
      </c>
      <c r="AB78" s="171">
        <f t="shared" si="110"/>
      </c>
      <c r="AC78" s="171">
        <f>IF(AQ78="","",(L78/AQ78*100000))</f>
      </c>
      <c r="AD78" s="171"/>
      <c r="AE78" s="171"/>
      <c r="AF78" s="171"/>
      <c r="AG78" s="171">
        <f t="shared" si="117"/>
        <v>32.39390994493035</v>
      </c>
      <c r="AH78" s="171">
        <f t="shared" si="117"/>
        <v>33.15949718144274</v>
      </c>
      <c r="AI78" s="246"/>
      <c r="AJ78" s="62" t="s">
        <v>245</v>
      </c>
      <c r="AK78" s="233"/>
      <c r="AL78" s="233"/>
      <c r="AM78" s="233"/>
      <c r="AN78" s="233"/>
      <c r="AO78" s="234"/>
      <c r="AP78" s="234"/>
      <c r="AQ78" s="235"/>
      <c r="AR78" s="236"/>
      <c r="AS78" s="23"/>
      <c r="AT78" s="23"/>
      <c r="AU78" s="23"/>
      <c r="AV78" s="23"/>
      <c r="AW78" s="23"/>
      <c r="AX78" s="23">
        <v>33957</v>
      </c>
      <c r="AY78" s="23">
        <v>33173</v>
      </c>
    </row>
    <row r="79" spans="1:51" s="149" customFormat="1" ht="20.25" customHeight="1">
      <c r="A79" s="149" t="s">
        <v>117</v>
      </c>
      <c r="B79" s="99"/>
      <c r="R79" s="149" t="s">
        <v>117</v>
      </c>
      <c r="S79" s="99"/>
      <c r="AI79" s="56" t="s">
        <v>117</v>
      </c>
      <c r="AJ79" s="83"/>
      <c r="AK79" s="84"/>
      <c r="AL79" s="85"/>
      <c r="AM79" s="85"/>
      <c r="AN79" s="85"/>
      <c r="AO79" s="58"/>
      <c r="AP79" s="10"/>
      <c r="AQ79" s="10"/>
      <c r="AR79" s="10"/>
      <c r="AS79" s="56"/>
      <c r="AT79" s="56"/>
      <c r="AU79" s="56"/>
      <c r="AV79" s="56"/>
      <c r="AW79" s="56"/>
      <c r="AX79" s="87"/>
      <c r="AY79" s="56"/>
    </row>
    <row r="80" spans="1:51" s="149" customFormat="1" ht="20.25" customHeight="1">
      <c r="A80" s="149" t="s">
        <v>251</v>
      </c>
      <c r="B80" s="99"/>
      <c r="R80" s="149" t="s">
        <v>251</v>
      </c>
      <c r="S80" s="99"/>
      <c r="AI80" s="149" t="s">
        <v>251</v>
      </c>
      <c r="AJ80" s="83"/>
      <c r="AK80" s="84"/>
      <c r="AL80" s="85"/>
      <c r="AM80" s="85"/>
      <c r="AN80" s="85"/>
      <c r="AO80" s="58"/>
      <c r="AP80" s="10"/>
      <c r="AQ80" s="10"/>
      <c r="AR80" s="10"/>
      <c r="AS80" s="56"/>
      <c r="AT80" s="56"/>
      <c r="AU80" s="56"/>
      <c r="AV80" s="56"/>
      <c r="AW80" s="56"/>
      <c r="AX80" s="87"/>
      <c r="AY80" s="56"/>
    </row>
    <row r="81" spans="1:51" s="149" customFormat="1" ht="20.25" customHeight="1">
      <c r="A81" s="153" t="s">
        <v>238</v>
      </c>
      <c r="B81" s="99"/>
      <c r="R81" s="153" t="s">
        <v>238</v>
      </c>
      <c r="S81" s="99"/>
      <c r="T81" s="153"/>
      <c r="AI81" s="86" t="s">
        <v>187</v>
      </c>
      <c r="AJ81" s="83"/>
      <c r="AK81" s="56"/>
      <c r="AL81" s="56"/>
      <c r="AM81" s="56"/>
      <c r="AN81" s="56"/>
      <c r="AO81" s="56"/>
      <c r="AP81" s="56"/>
      <c r="AQ81" s="56"/>
      <c r="AR81" s="10"/>
      <c r="AS81" s="56"/>
      <c r="AT81" s="56"/>
      <c r="AU81" s="56"/>
      <c r="AV81" s="56"/>
      <c r="AW81" s="56"/>
      <c r="AX81" s="87"/>
      <c r="AY81" s="56"/>
    </row>
    <row r="82" spans="1:51" s="149" customFormat="1" ht="20.25" customHeight="1">
      <c r="A82" s="237"/>
      <c r="B82" s="238"/>
      <c r="C82" s="166"/>
      <c r="D82" s="166"/>
      <c r="E82" s="166"/>
      <c r="F82" s="166"/>
      <c r="G82" s="166"/>
      <c r="H82" s="166"/>
      <c r="I82" s="166"/>
      <c r="J82" s="166"/>
      <c r="K82" s="166"/>
      <c r="L82" s="166"/>
      <c r="M82" s="166"/>
      <c r="N82" s="166"/>
      <c r="O82" s="166"/>
      <c r="P82" s="166"/>
      <c r="Q82" s="166"/>
      <c r="R82" s="237"/>
      <c r="S82" s="238"/>
      <c r="T82" s="237"/>
      <c r="U82" s="166"/>
      <c r="V82" s="166"/>
      <c r="W82" s="166"/>
      <c r="X82" s="166"/>
      <c r="Y82" s="166"/>
      <c r="Z82" s="166"/>
      <c r="AA82" s="166"/>
      <c r="AB82" s="166"/>
      <c r="AC82" s="166"/>
      <c r="AD82" s="166"/>
      <c r="AE82" s="166"/>
      <c r="AF82" s="166"/>
      <c r="AG82" s="166"/>
      <c r="AH82" s="166"/>
      <c r="AI82" s="243"/>
      <c r="AJ82" s="246"/>
      <c r="AK82" s="245"/>
      <c r="AL82" s="245"/>
      <c r="AM82" s="245"/>
      <c r="AN82" s="245"/>
      <c r="AO82" s="245"/>
      <c r="AP82" s="245"/>
      <c r="AQ82" s="245"/>
      <c r="AR82" s="9"/>
      <c r="AS82" s="245"/>
      <c r="AT82" s="245"/>
      <c r="AU82" s="245"/>
      <c r="AV82" s="245"/>
      <c r="AW82" s="245"/>
      <c r="AX82" s="87"/>
      <c r="AY82" s="56"/>
    </row>
    <row r="83" spans="1:51" s="99" customFormat="1" ht="20.25" customHeight="1">
      <c r="A83" s="406" t="s">
        <v>138</v>
      </c>
      <c r="B83" s="407"/>
      <c r="C83" s="108"/>
      <c r="D83" s="108"/>
      <c r="E83" s="108"/>
      <c r="F83" s="108"/>
      <c r="G83" s="109"/>
      <c r="H83" s="109"/>
      <c r="I83" s="109"/>
      <c r="J83" s="115"/>
      <c r="K83" s="115"/>
      <c r="L83" s="115"/>
      <c r="M83" s="115"/>
      <c r="N83" s="115"/>
      <c r="O83" s="115"/>
      <c r="P83" s="114"/>
      <c r="Q83" s="114"/>
      <c r="R83" s="127"/>
      <c r="S83" s="186"/>
      <c r="T83" s="168"/>
      <c r="U83" s="168"/>
      <c r="V83" s="168"/>
      <c r="W83" s="168"/>
      <c r="X83" s="168"/>
      <c r="Y83" s="168"/>
      <c r="Z83" s="168"/>
      <c r="AA83" s="168">
        <f t="shared" si="109"/>
      </c>
      <c r="AB83" s="168">
        <f t="shared" si="110"/>
      </c>
      <c r="AC83" s="168">
        <f aca="true" t="shared" si="121" ref="AC83:AC129">IF(AQ83="","",(L83/AQ83*100000))</f>
      </c>
      <c r="AD83" s="168"/>
      <c r="AE83" s="168"/>
      <c r="AF83" s="168"/>
      <c r="AG83" s="351"/>
      <c r="AH83" s="351"/>
      <c r="AI83" s="51"/>
      <c r="AJ83" s="34"/>
      <c r="AK83" s="40"/>
      <c r="AL83" s="40"/>
      <c r="AM83" s="40"/>
      <c r="AN83" s="40"/>
      <c r="AO83" s="41"/>
      <c r="AP83" s="48"/>
      <c r="AQ83" s="221"/>
      <c r="AR83" s="176"/>
      <c r="AS83" s="205"/>
      <c r="AT83" s="205"/>
      <c r="AU83" s="205"/>
      <c r="AV83" s="205"/>
      <c r="AW83" s="205"/>
      <c r="AX83" s="372"/>
      <c r="AY83" s="13"/>
    </row>
    <row r="84" spans="1:51" s="99" customFormat="1" ht="20.25" customHeight="1">
      <c r="A84" s="121"/>
      <c r="B84" s="181" t="s">
        <v>139</v>
      </c>
      <c r="C84" s="108">
        <v>2</v>
      </c>
      <c r="D84" s="108">
        <v>1</v>
      </c>
      <c r="E84" s="108">
        <v>1</v>
      </c>
      <c r="F84" s="108">
        <v>1</v>
      </c>
      <c r="G84" s="109">
        <v>2</v>
      </c>
      <c r="H84" s="115">
        <v>4</v>
      </c>
      <c r="I84" s="115">
        <v>2</v>
      </c>
      <c r="J84" s="115">
        <v>2</v>
      </c>
      <c r="K84" s="115"/>
      <c r="L84" s="115"/>
      <c r="M84" s="115"/>
      <c r="N84" s="115"/>
      <c r="O84" s="115"/>
      <c r="P84" s="114"/>
      <c r="Q84" s="114"/>
      <c r="R84" s="121"/>
      <c r="S84" s="181" t="s">
        <v>139</v>
      </c>
      <c r="T84" s="168">
        <f aca="true" t="shared" si="122" ref="T84:T94">C84/AK84*100000</f>
        <v>19.77456990310461</v>
      </c>
      <c r="U84" s="168">
        <f aca="true" t="shared" si="123" ref="U84:U94">D84/AL84*100000</f>
        <v>10.287007509515481</v>
      </c>
      <c r="V84" s="168">
        <f aca="true" t="shared" si="124" ref="V84:V94">E84/AM84*100000</f>
        <v>10.86484137331595</v>
      </c>
      <c r="W84" s="168">
        <f aca="true" t="shared" si="125" ref="W84:W94">F84/AN84*100000</f>
        <v>11.470520761642579</v>
      </c>
      <c r="X84" s="168">
        <f aca="true" t="shared" si="126" ref="X84:X94">G84/AO84*100000</f>
        <v>24.093482712926154</v>
      </c>
      <c r="Y84" s="168">
        <f aca="true" t="shared" si="127" ref="Y84:Y94">H84/AP84*100000</f>
        <v>51.632890151026196</v>
      </c>
      <c r="Z84" s="168">
        <f aca="true" t="shared" si="128" ref="Z84:Z94">I84/AQ84*100000</f>
        <v>26.932399676811205</v>
      </c>
      <c r="AA84" s="168">
        <f t="shared" si="109"/>
        <v>27.44990392533626</v>
      </c>
      <c r="AB84" s="168">
        <f t="shared" si="110"/>
      </c>
      <c r="AC84" s="168">
        <f t="shared" si="121"/>
        <v>0</v>
      </c>
      <c r="AD84" s="168"/>
      <c r="AE84" s="168"/>
      <c r="AF84" s="168"/>
      <c r="AG84" s="351"/>
      <c r="AH84" s="351"/>
      <c r="AI84" s="46"/>
      <c r="AJ84" s="34" t="s">
        <v>19</v>
      </c>
      <c r="AK84" s="41">
        <v>10114</v>
      </c>
      <c r="AL84" s="40">
        <v>9721</v>
      </c>
      <c r="AM84" s="40">
        <v>9204</v>
      </c>
      <c r="AN84" s="40">
        <v>8718</v>
      </c>
      <c r="AO84" s="41">
        <v>8301</v>
      </c>
      <c r="AP84" s="48">
        <v>7747</v>
      </c>
      <c r="AQ84" s="221">
        <v>7426</v>
      </c>
      <c r="AR84" s="219">
        <v>7286</v>
      </c>
      <c r="AS84" s="205"/>
      <c r="AT84" s="205"/>
      <c r="AU84" s="205"/>
      <c r="AV84" s="205"/>
      <c r="AW84" s="205"/>
      <c r="AX84" s="373"/>
      <c r="AY84" s="205"/>
    </row>
    <row r="85" spans="1:51" s="99" customFormat="1" ht="20.25" customHeight="1">
      <c r="A85" s="121"/>
      <c r="B85" s="181" t="s">
        <v>140</v>
      </c>
      <c r="C85" s="108">
        <v>2</v>
      </c>
      <c r="D85" s="108">
        <v>2</v>
      </c>
      <c r="E85" s="108">
        <v>1</v>
      </c>
      <c r="F85" s="108">
        <v>1</v>
      </c>
      <c r="G85" s="109">
        <v>2</v>
      </c>
      <c r="H85" s="123">
        <v>3</v>
      </c>
      <c r="I85" s="123">
        <v>2</v>
      </c>
      <c r="J85" s="123">
        <v>2</v>
      </c>
      <c r="K85" s="123"/>
      <c r="L85" s="123"/>
      <c r="M85" s="123"/>
      <c r="N85" s="123"/>
      <c r="O85" s="123"/>
      <c r="P85" s="122"/>
      <c r="Q85" s="122"/>
      <c r="R85" s="121"/>
      <c r="S85" s="181" t="s">
        <v>140</v>
      </c>
      <c r="T85" s="168">
        <f t="shared" si="122"/>
        <v>41.33085348212441</v>
      </c>
      <c r="U85" s="168">
        <f t="shared" si="123"/>
        <v>42.964554242749735</v>
      </c>
      <c r="V85" s="168">
        <f t="shared" si="124"/>
        <v>23.121387283236995</v>
      </c>
      <c r="W85" s="168">
        <f t="shared" si="125"/>
        <v>25.138260432378075</v>
      </c>
      <c r="X85" s="168">
        <f t="shared" si="126"/>
        <v>54.318305268875605</v>
      </c>
      <c r="Y85" s="168">
        <f t="shared" si="127"/>
        <v>85.20306731042318</v>
      </c>
      <c r="Z85" s="168">
        <f t="shared" si="128"/>
        <v>59.241706161137444</v>
      </c>
      <c r="AA85" s="168">
        <f t="shared" si="109"/>
        <v>60.150375939849624</v>
      </c>
      <c r="AB85" s="168">
        <f t="shared" si="110"/>
      </c>
      <c r="AC85" s="168">
        <f t="shared" si="121"/>
        <v>0</v>
      </c>
      <c r="AD85" s="168"/>
      <c r="AE85" s="168"/>
      <c r="AF85" s="168"/>
      <c r="AG85" s="351"/>
      <c r="AH85" s="351"/>
      <c r="AI85" s="203"/>
      <c r="AJ85" s="62" t="s">
        <v>20</v>
      </c>
      <c r="AK85" s="72">
        <v>4839</v>
      </c>
      <c r="AL85" s="71">
        <v>4655</v>
      </c>
      <c r="AM85" s="71">
        <v>4325</v>
      </c>
      <c r="AN85" s="71">
        <v>3978</v>
      </c>
      <c r="AO85" s="72">
        <v>3682</v>
      </c>
      <c r="AP85" s="81">
        <v>3521</v>
      </c>
      <c r="AQ85" s="225">
        <v>3376</v>
      </c>
      <c r="AR85" s="219">
        <v>3325</v>
      </c>
      <c r="AS85" s="23"/>
      <c r="AT85" s="23"/>
      <c r="AU85" s="23"/>
      <c r="AV85" s="23"/>
      <c r="AW85" s="23"/>
      <c r="AX85" s="373"/>
      <c r="AY85" s="205"/>
    </row>
    <row r="86" spans="1:51" s="99" customFormat="1" ht="20.25" customHeight="1">
      <c r="A86" s="127"/>
      <c r="B86" s="181" t="s">
        <v>141</v>
      </c>
      <c r="C86" s="108">
        <v>68</v>
      </c>
      <c r="D86" s="108">
        <v>77</v>
      </c>
      <c r="E86" s="108">
        <v>83</v>
      </c>
      <c r="F86" s="108">
        <v>101</v>
      </c>
      <c r="G86" s="109">
        <v>106</v>
      </c>
      <c r="H86" s="115">
        <v>121</v>
      </c>
      <c r="I86" s="115">
        <v>129</v>
      </c>
      <c r="J86" s="115">
        <v>130</v>
      </c>
      <c r="K86" s="115"/>
      <c r="L86" s="115"/>
      <c r="M86" s="115"/>
      <c r="N86" s="115"/>
      <c r="O86" s="115"/>
      <c r="P86" s="114"/>
      <c r="Q86" s="114"/>
      <c r="R86" s="127"/>
      <c r="S86" s="181" t="s">
        <v>141</v>
      </c>
      <c r="T86" s="168">
        <f t="shared" si="122"/>
        <v>34.11513859275053</v>
      </c>
      <c r="U86" s="168">
        <f t="shared" si="123"/>
        <v>37.80161515992047</v>
      </c>
      <c r="V86" s="168">
        <f t="shared" si="124"/>
        <v>39.431801985842554</v>
      </c>
      <c r="W86" s="168">
        <f t="shared" si="125"/>
        <v>47.70181172425519</v>
      </c>
      <c r="X86" s="168">
        <f t="shared" si="126"/>
        <v>49.943224918842255</v>
      </c>
      <c r="Y86" s="168">
        <f t="shared" si="127"/>
        <v>58.29695795873924</v>
      </c>
      <c r="Z86" s="168">
        <f t="shared" si="128"/>
        <v>62.38936769101303</v>
      </c>
      <c r="AA86" s="168">
        <f t="shared" si="109"/>
        <v>62.89642893429259</v>
      </c>
      <c r="AB86" s="168">
        <f t="shared" si="110"/>
      </c>
      <c r="AC86" s="168">
        <f t="shared" si="121"/>
        <v>0</v>
      </c>
      <c r="AD86" s="168"/>
      <c r="AE86" s="168"/>
      <c r="AF86" s="168"/>
      <c r="AG86" s="351"/>
      <c r="AH86" s="351"/>
      <c r="AI86" s="73"/>
      <c r="AJ86" s="74" t="s">
        <v>25</v>
      </c>
      <c r="AK86" s="76">
        <v>199325</v>
      </c>
      <c r="AL86" s="40">
        <v>203695</v>
      </c>
      <c r="AM86" s="40">
        <v>210490</v>
      </c>
      <c r="AN86" s="40">
        <v>211732</v>
      </c>
      <c r="AO86" s="41">
        <v>212241</v>
      </c>
      <c r="AP86" s="48">
        <v>207558</v>
      </c>
      <c r="AQ86" s="221">
        <v>206766</v>
      </c>
      <c r="AR86" s="229">
        <v>206689</v>
      </c>
      <c r="AS86" s="205"/>
      <c r="AT86" s="205"/>
      <c r="AU86" s="205"/>
      <c r="AV86" s="205"/>
      <c r="AW86" s="205"/>
      <c r="AX86" s="373"/>
      <c r="AY86" s="205"/>
    </row>
    <row r="87" spans="1:51" s="99" customFormat="1" ht="20.25" customHeight="1">
      <c r="A87" s="127"/>
      <c r="B87" s="181" t="s">
        <v>142</v>
      </c>
      <c r="C87" s="108">
        <v>3</v>
      </c>
      <c r="D87" s="108">
        <v>2</v>
      </c>
      <c r="E87" s="108">
        <v>1</v>
      </c>
      <c r="F87" s="108">
        <v>2</v>
      </c>
      <c r="G87" s="109">
        <v>3</v>
      </c>
      <c r="H87" s="123">
        <v>3</v>
      </c>
      <c r="I87" s="123">
        <v>3</v>
      </c>
      <c r="J87" s="123">
        <v>3</v>
      </c>
      <c r="K87" s="123"/>
      <c r="L87" s="123"/>
      <c r="M87" s="123"/>
      <c r="N87" s="123"/>
      <c r="O87" s="123"/>
      <c r="P87" s="122"/>
      <c r="Q87" s="122"/>
      <c r="R87" s="127"/>
      <c r="S87" s="181" t="s">
        <v>142</v>
      </c>
      <c r="T87" s="168">
        <f t="shared" si="122"/>
        <v>58.673968316057106</v>
      </c>
      <c r="U87" s="168">
        <f t="shared" si="123"/>
        <v>39.896269698783165</v>
      </c>
      <c r="V87" s="168">
        <f t="shared" si="124"/>
        <v>20.533880903490758</v>
      </c>
      <c r="W87" s="168">
        <f t="shared" si="125"/>
        <v>44.63289444320464</v>
      </c>
      <c r="X87" s="168">
        <f t="shared" si="126"/>
        <v>70.93875620714117</v>
      </c>
      <c r="Y87" s="168">
        <f t="shared" si="127"/>
        <v>74.98125468632841</v>
      </c>
      <c r="Z87" s="168">
        <f t="shared" si="128"/>
        <v>79.1139240506329</v>
      </c>
      <c r="AA87" s="168">
        <f t="shared" si="109"/>
        <v>80.4073974805682</v>
      </c>
      <c r="AB87" s="168">
        <f t="shared" si="110"/>
      </c>
      <c r="AC87" s="168">
        <f t="shared" si="121"/>
        <v>0</v>
      </c>
      <c r="AD87" s="168"/>
      <c r="AE87" s="168"/>
      <c r="AF87" s="168"/>
      <c r="AG87" s="351"/>
      <c r="AH87" s="351"/>
      <c r="AI87" s="61"/>
      <c r="AJ87" s="62" t="s">
        <v>29</v>
      </c>
      <c r="AK87" s="72">
        <v>5113</v>
      </c>
      <c r="AL87" s="40">
        <v>5013</v>
      </c>
      <c r="AM87" s="40">
        <v>4870</v>
      </c>
      <c r="AN87" s="40">
        <v>4481</v>
      </c>
      <c r="AO87" s="41">
        <v>4229</v>
      </c>
      <c r="AP87" s="48">
        <v>4001</v>
      </c>
      <c r="AQ87" s="221">
        <v>3792</v>
      </c>
      <c r="AR87" s="230">
        <v>3731</v>
      </c>
      <c r="AS87" s="205"/>
      <c r="AT87" s="205"/>
      <c r="AU87" s="205"/>
      <c r="AV87" s="205"/>
      <c r="AW87" s="205"/>
      <c r="AX87" s="373"/>
      <c r="AY87" s="205"/>
    </row>
    <row r="88" spans="1:51" s="99" customFormat="1" ht="18.75">
      <c r="A88" s="127"/>
      <c r="B88" s="181" t="s">
        <v>111</v>
      </c>
      <c r="C88" s="108">
        <v>5</v>
      </c>
      <c r="D88" s="108">
        <v>5</v>
      </c>
      <c r="E88" s="108">
        <v>7</v>
      </c>
      <c r="F88" s="108">
        <v>8</v>
      </c>
      <c r="G88" s="109">
        <v>8</v>
      </c>
      <c r="H88" s="115">
        <v>7</v>
      </c>
      <c r="I88" s="115">
        <v>6</v>
      </c>
      <c r="J88" s="146">
        <v>0</v>
      </c>
      <c r="K88" s="146"/>
      <c r="L88" s="146"/>
      <c r="M88" s="146"/>
      <c r="N88" s="146"/>
      <c r="O88" s="146"/>
      <c r="P88" s="327"/>
      <c r="Q88" s="327"/>
      <c r="R88" s="127"/>
      <c r="S88" s="186" t="s">
        <v>111</v>
      </c>
      <c r="T88" s="168">
        <f t="shared" si="122"/>
        <v>27.979854504756577</v>
      </c>
      <c r="U88" s="168">
        <f t="shared" si="123"/>
        <v>28.215112013994695</v>
      </c>
      <c r="V88" s="168">
        <f t="shared" si="124"/>
        <v>39.70504821327283</v>
      </c>
      <c r="W88" s="168">
        <f t="shared" si="125"/>
        <v>45.740423098913666</v>
      </c>
      <c r="X88" s="168">
        <f t="shared" si="126"/>
        <v>46.44951518318528</v>
      </c>
      <c r="Y88" s="168">
        <f t="shared" si="127"/>
        <v>41.592394533571</v>
      </c>
      <c r="Z88" s="168">
        <f t="shared" si="128"/>
        <v>36.52300949598247</v>
      </c>
      <c r="AA88" s="168">
        <f t="shared" si="109"/>
      </c>
      <c r="AB88" s="168">
        <f t="shared" si="110"/>
      </c>
      <c r="AC88" s="168">
        <f t="shared" si="121"/>
        <v>0</v>
      </c>
      <c r="AD88" s="168"/>
      <c r="AE88" s="168"/>
      <c r="AF88" s="168"/>
      <c r="AG88" s="351"/>
      <c r="AH88" s="351"/>
      <c r="AI88" s="51"/>
      <c r="AJ88" s="34" t="s">
        <v>111</v>
      </c>
      <c r="AK88" s="40">
        <v>17870</v>
      </c>
      <c r="AL88" s="75">
        <v>17721</v>
      </c>
      <c r="AM88" s="75">
        <v>17630</v>
      </c>
      <c r="AN88" s="75">
        <v>17490</v>
      </c>
      <c r="AO88" s="76">
        <v>17223</v>
      </c>
      <c r="AP88" s="31">
        <v>16830</v>
      </c>
      <c r="AQ88" s="224">
        <v>16428</v>
      </c>
      <c r="AR88" s="208"/>
      <c r="AS88" s="13"/>
      <c r="AT88" s="13"/>
      <c r="AU88" s="13"/>
      <c r="AV88" s="13"/>
      <c r="AW88" s="13"/>
      <c r="AX88" s="373"/>
      <c r="AY88" s="205"/>
    </row>
    <row r="89" spans="1:51" s="99" customFormat="1" ht="18.75">
      <c r="A89" s="127"/>
      <c r="B89" s="181" t="s">
        <v>112</v>
      </c>
      <c r="C89" s="108">
        <v>4</v>
      </c>
      <c r="D89" s="108">
        <v>3</v>
      </c>
      <c r="E89" s="108">
        <v>4</v>
      </c>
      <c r="F89" s="108">
        <v>3</v>
      </c>
      <c r="G89" s="109">
        <v>3</v>
      </c>
      <c r="H89" s="123">
        <v>3</v>
      </c>
      <c r="I89" s="123">
        <v>2</v>
      </c>
      <c r="J89" s="146">
        <v>0</v>
      </c>
      <c r="K89" s="146"/>
      <c r="L89" s="146"/>
      <c r="M89" s="146"/>
      <c r="N89" s="146"/>
      <c r="O89" s="146"/>
      <c r="P89" s="327"/>
      <c r="Q89" s="327"/>
      <c r="R89" s="127"/>
      <c r="S89" s="186" t="s">
        <v>112</v>
      </c>
      <c r="T89" s="168">
        <f t="shared" si="122"/>
        <v>57.28197049978519</v>
      </c>
      <c r="U89" s="168">
        <f t="shared" si="123"/>
        <v>45.11278195488722</v>
      </c>
      <c r="V89" s="168">
        <f t="shared" si="124"/>
        <v>62.373304225791365</v>
      </c>
      <c r="W89" s="168">
        <f t="shared" si="125"/>
        <v>50.26809651474531</v>
      </c>
      <c r="X89" s="168">
        <f t="shared" si="126"/>
        <v>51.45797598627787</v>
      </c>
      <c r="Y89" s="168">
        <f t="shared" si="127"/>
        <v>54.76451259583789</v>
      </c>
      <c r="Z89" s="168">
        <f t="shared" si="128"/>
        <v>38.35091083413231</v>
      </c>
      <c r="AA89" s="168">
        <f t="shared" si="109"/>
      </c>
      <c r="AB89" s="168">
        <f t="shared" si="110"/>
      </c>
      <c r="AC89" s="168">
        <f t="shared" si="121"/>
        <v>0</v>
      </c>
      <c r="AD89" s="168"/>
      <c r="AE89" s="168"/>
      <c r="AF89" s="168"/>
      <c r="AG89" s="351"/>
      <c r="AH89" s="351"/>
      <c r="AI89" s="51"/>
      <c r="AJ89" s="34" t="s">
        <v>112</v>
      </c>
      <c r="AK89" s="40">
        <v>6983</v>
      </c>
      <c r="AL89" s="40">
        <v>6650</v>
      </c>
      <c r="AM89" s="40">
        <v>6413</v>
      </c>
      <c r="AN89" s="40">
        <v>5968</v>
      </c>
      <c r="AO89" s="41">
        <v>5830</v>
      </c>
      <c r="AP89" s="48">
        <v>5478</v>
      </c>
      <c r="AQ89" s="221">
        <v>5215</v>
      </c>
      <c r="AR89" s="176"/>
      <c r="AS89" s="205"/>
      <c r="AT89" s="205"/>
      <c r="AU89" s="205"/>
      <c r="AV89" s="205"/>
      <c r="AW89" s="205"/>
      <c r="AX89" s="373"/>
      <c r="AY89" s="205"/>
    </row>
    <row r="90" spans="1:51" s="99" customFormat="1" ht="18.75">
      <c r="A90" s="127"/>
      <c r="B90" s="187" t="s">
        <v>113</v>
      </c>
      <c r="C90" s="108">
        <v>3</v>
      </c>
      <c r="D90" s="108">
        <v>3</v>
      </c>
      <c r="E90" s="108">
        <v>3</v>
      </c>
      <c r="F90" s="108">
        <v>3</v>
      </c>
      <c r="G90" s="109">
        <v>2</v>
      </c>
      <c r="H90" s="115">
        <v>2</v>
      </c>
      <c r="I90" s="115">
        <v>2</v>
      </c>
      <c r="J90" s="146">
        <v>0</v>
      </c>
      <c r="K90" s="146"/>
      <c r="L90" s="146"/>
      <c r="M90" s="146"/>
      <c r="N90" s="146"/>
      <c r="O90" s="146"/>
      <c r="P90" s="327"/>
      <c r="Q90" s="327"/>
      <c r="R90" s="127"/>
      <c r="S90" s="187" t="s">
        <v>113</v>
      </c>
      <c r="T90" s="168">
        <f t="shared" si="122"/>
        <v>35.532393698922185</v>
      </c>
      <c r="U90" s="168">
        <f t="shared" si="123"/>
        <v>36.89583077112287</v>
      </c>
      <c r="V90" s="168">
        <f t="shared" si="124"/>
        <v>36.3460140537921</v>
      </c>
      <c r="W90" s="168">
        <f t="shared" si="125"/>
        <v>37.38317757009346</v>
      </c>
      <c r="X90" s="168">
        <f t="shared" si="126"/>
        <v>24.49479485609308</v>
      </c>
      <c r="Y90" s="168">
        <f t="shared" si="127"/>
        <v>25.12562814070352</v>
      </c>
      <c r="Z90" s="168">
        <f t="shared" si="128"/>
        <v>25.97065316192702</v>
      </c>
      <c r="AA90" s="168">
        <f t="shared" si="109"/>
      </c>
      <c r="AB90" s="168">
        <f t="shared" si="110"/>
      </c>
      <c r="AC90" s="168">
        <f t="shared" si="121"/>
        <v>0</v>
      </c>
      <c r="AD90" s="168"/>
      <c r="AE90" s="168"/>
      <c r="AF90" s="168"/>
      <c r="AG90" s="351"/>
      <c r="AH90" s="351"/>
      <c r="AI90" s="51"/>
      <c r="AJ90" s="34" t="s">
        <v>113</v>
      </c>
      <c r="AK90" s="40">
        <v>8443</v>
      </c>
      <c r="AL90" s="40">
        <v>8131</v>
      </c>
      <c r="AM90" s="40">
        <v>8254</v>
      </c>
      <c r="AN90" s="40">
        <v>8025</v>
      </c>
      <c r="AO90" s="41">
        <v>8165</v>
      </c>
      <c r="AP90" s="48">
        <v>7960</v>
      </c>
      <c r="AQ90" s="221">
        <v>7701</v>
      </c>
      <c r="AR90" s="176"/>
      <c r="AS90" s="205"/>
      <c r="AT90" s="205"/>
      <c r="AU90" s="205"/>
      <c r="AV90" s="205"/>
      <c r="AW90" s="205"/>
      <c r="AX90" s="373"/>
      <c r="AY90" s="205"/>
    </row>
    <row r="91" spans="1:51" s="99" customFormat="1" ht="18.75">
      <c r="A91" s="127"/>
      <c r="B91" s="181" t="s">
        <v>114</v>
      </c>
      <c r="C91" s="108">
        <v>1</v>
      </c>
      <c r="D91" s="108">
        <v>2</v>
      </c>
      <c r="E91" s="108">
        <v>3</v>
      </c>
      <c r="F91" s="108">
        <v>3</v>
      </c>
      <c r="G91" s="109">
        <v>2</v>
      </c>
      <c r="H91" s="115">
        <v>2</v>
      </c>
      <c r="I91" s="115">
        <v>3</v>
      </c>
      <c r="J91" s="146">
        <v>0</v>
      </c>
      <c r="K91" s="146"/>
      <c r="L91" s="146"/>
      <c r="M91" s="146"/>
      <c r="N91" s="146"/>
      <c r="O91" s="146"/>
      <c r="P91" s="327"/>
      <c r="Q91" s="327"/>
      <c r="R91" s="127"/>
      <c r="S91" s="186" t="s">
        <v>114</v>
      </c>
      <c r="T91" s="168">
        <f t="shared" si="122"/>
        <v>13.764624913971096</v>
      </c>
      <c r="U91" s="168">
        <f t="shared" si="123"/>
        <v>26.97963037906381</v>
      </c>
      <c r="V91" s="168">
        <f t="shared" si="124"/>
        <v>40.149892933618844</v>
      </c>
      <c r="W91" s="168">
        <f t="shared" si="125"/>
        <v>39.914848323576365</v>
      </c>
      <c r="X91" s="168">
        <f t="shared" si="126"/>
        <v>24.366471734892787</v>
      </c>
      <c r="Y91" s="168">
        <f t="shared" si="127"/>
        <v>24.058703235895585</v>
      </c>
      <c r="Z91" s="168">
        <f t="shared" si="128"/>
        <v>35.612535612535616</v>
      </c>
      <c r="AA91" s="168">
        <f t="shared" si="109"/>
      </c>
      <c r="AB91" s="168">
        <f t="shared" si="110"/>
      </c>
      <c r="AC91" s="168">
        <f t="shared" si="121"/>
        <v>0</v>
      </c>
      <c r="AD91" s="168"/>
      <c r="AE91" s="168"/>
      <c r="AF91" s="168"/>
      <c r="AG91" s="351"/>
      <c r="AH91" s="351"/>
      <c r="AI91" s="51"/>
      <c r="AJ91" s="34" t="s">
        <v>114</v>
      </c>
      <c r="AK91" s="40">
        <v>7265</v>
      </c>
      <c r="AL91" s="71">
        <v>7413</v>
      </c>
      <c r="AM91" s="71">
        <v>7472</v>
      </c>
      <c r="AN91" s="71">
        <v>7516</v>
      </c>
      <c r="AO91" s="72">
        <v>8208</v>
      </c>
      <c r="AP91" s="81">
        <v>8313</v>
      </c>
      <c r="AQ91" s="225">
        <v>8424</v>
      </c>
      <c r="AR91" s="82"/>
      <c r="AS91" s="23"/>
      <c r="AT91" s="23"/>
      <c r="AU91" s="23"/>
      <c r="AV91" s="23"/>
      <c r="AW91" s="23"/>
      <c r="AX91" s="373"/>
      <c r="AY91" s="205"/>
    </row>
    <row r="92" spans="1:51" s="99" customFormat="1" ht="20.25" customHeight="1">
      <c r="A92" s="127"/>
      <c r="B92" s="187" t="s">
        <v>143</v>
      </c>
      <c r="C92" s="108">
        <v>1</v>
      </c>
      <c r="D92" s="108">
        <v>1</v>
      </c>
      <c r="E92" s="108">
        <v>2</v>
      </c>
      <c r="F92" s="108">
        <v>3</v>
      </c>
      <c r="G92" s="109">
        <v>6</v>
      </c>
      <c r="H92" s="115">
        <v>7</v>
      </c>
      <c r="I92" s="115">
        <v>8</v>
      </c>
      <c r="J92" s="115">
        <v>8</v>
      </c>
      <c r="K92" s="115"/>
      <c r="L92" s="115"/>
      <c r="M92" s="115"/>
      <c r="N92" s="115"/>
      <c r="O92" s="115"/>
      <c r="P92" s="114"/>
      <c r="Q92" s="114"/>
      <c r="R92" s="127"/>
      <c r="S92" s="186" t="s">
        <v>143</v>
      </c>
      <c r="T92" s="168">
        <f t="shared" si="122"/>
        <v>8.019889325527307</v>
      </c>
      <c r="U92" s="168">
        <f t="shared" si="123"/>
        <v>7.283321194464675</v>
      </c>
      <c r="V92" s="168">
        <f t="shared" si="124"/>
        <v>13.914011409489355</v>
      </c>
      <c r="W92" s="168">
        <f t="shared" si="125"/>
        <v>20.1355795690986</v>
      </c>
      <c r="X92" s="168">
        <f t="shared" si="126"/>
        <v>38.565368299267256</v>
      </c>
      <c r="Y92" s="168">
        <f t="shared" si="127"/>
        <v>45.95286548939802</v>
      </c>
      <c r="Z92" s="168">
        <f t="shared" si="128"/>
        <v>52.09690023443605</v>
      </c>
      <c r="AA92" s="168">
        <f t="shared" si="109"/>
        <v>52.16484089723526</v>
      </c>
      <c r="AB92" s="168">
        <f t="shared" si="110"/>
      </c>
      <c r="AC92" s="168">
        <f t="shared" si="121"/>
        <v>0</v>
      </c>
      <c r="AD92" s="168"/>
      <c r="AE92" s="168"/>
      <c r="AF92" s="168"/>
      <c r="AG92" s="351"/>
      <c r="AH92" s="351"/>
      <c r="AI92" s="73"/>
      <c r="AJ92" s="74" t="s">
        <v>28</v>
      </c>
      <c r="AK92" s="76">
        <v>12469</v>
      </c>
      <c r="AL92" s="40">
        <v>13730</v>
      </c>
      <c r="AM92" s="40">
        <v>14374</v>
      </c>
      <c r="AN92" s="40">
        <v>14899</v>
      </c>
      <c r="AO92" s="41">
        <v>15558</v>
      </c>
      <c r="AP92" s="48">
        <v>15233</v>
      </c>
      <c r="AQ92" s="221">
        <v>15356</v>
      </c>
      <c r="AR92" s="219">
        <v>15336</v>
      </c>
      <c r="AS92" s="205"/>
      <c r="AT92" s="205"/>
      <c r="AU92" s="205"/>
      <c r="AV92" s="205"/>
      <c r="AW92" s="205"/>
      <c r="AX92" s="373"/>
      <c r="AY92" s="205"/>
    </row>
    <row r="93" spans="1:51" s="99" customFormat="1" ht="20.25" customHeight="1">
      <c r="A93" s="127"/>
      <c r="B93" s="181" t="s">
        <v>144</v>
      </c>
      <c r="C93" s="108">
        <v>2</v>
      </c>
      <c r="D93" s="108">
        <v>2</v>
      </c>
      <c r="E93" s="108">
        <v>4</v>
      </c>
      <c r="F93" s="108">
        <v>8</v>
      </c>
      <c r="G93" s="109">
        <v>8</v>
      </c>
      <c r="H93" s="115">
        <v>8</v>
      </c>
      <c r="I93" s="115">
        <v>10</v>
      </c>
      <c r="J93" s="115">
        <v>10</v>
      </c>
      <c r="K93" s="115"/>
      <c r="L93" s="115"/>
      <c r="M93" s="115"/>
      <c r="N93" s="115"/>
      <c r="O93" s="115"/>
      <c r="P93" s="114"/>
      <c r="Q93" s="114"/>
      <c r="R93" s="127"/>
      <c r="S93" s="181" t="s">
        <v>144</v>
      </c>
      <c r="T93" s="168">
        <f t="shared" si="122"/>
        <v>13.609145345672292</v>
      </c>
      <c r="U93" s="168">
        <f t="shared" si="123"/>
        <v>12.740476493820868</v>
      </c>
      <c r="V93" s="168">
        <f t="shared" si="124"/>
        <v>23.67284133278097</v>
      </c>
      <c r="W93" s="168">
        <f t="shared" si="125"/>
        <v>44.59557388929149</v>
      </c>
      <c r="X93" s="168">
        <f t="shared" si="126"/>
        <v>42.06762370510596</v>
      </c>
      <c r="Y93" s="168">
        <f t="shared" si="127"/>
        <v>41.21586810922205</v>
      </c>
      <c r="Z93" s="168">
        <f t="shared" si="128"/>
        <v>51.358430486364334</v>
      </c>
      <c r="AA93" s="168">
        <f t="shared" si="109"/>
        <v>51.12213077041051</v>
      </c>
      <c r="AB93" s="168">
        <f t="shared" si="110"/>
      </c>
      <c r="AC93" s="168">
        <f t="shared" si="121"/>
        <v>0</v>
      </c>
      <c r="AD93" s="168"/>
      <c r="AE93" s="168"/>
      <c r="AF93" s="168"/>
      <c r="AG93" s="351"/>
      <c r="AH93" s="351"/>
      <c r="AI93" s="51"/>
      <c r="AJ93" s="34" t="s">
        <v>31</v>
      </c>
      <c r="AK93" s="41">
        <v>14696</v>
      </c>
      <c r="AL93" s="40">
        <v>15698</v>
      </c>
      <c r="AM93" s="40">
        <v>16897</v>
      </c>
      <c r="AN93" s="40">
        <v>17939</v>
      </c>
      <c r="AO93" s="41">
        <v>19017</v>
      </c>
      <c r="AP93" s="48">
        <v>19410</v>
      </c>
      <c r="AQ93" s="221">
        <v>19471</v>
      </c>
      <c r="AR93" s="219">
        <v>19561</v>
      </c>
      <c r="AS93" s="205"/>
      <c r="AT93" s="205"/>
      <c r="AU93" s="205"/>
      <c r="AV93" s="205"/>
      <c r="AW93" s="205"/>
      <c r="AX93" s="373"/>
      <c r="AY93" s="205"/>
    </row>
    <row r="94" spans="1:51" s="99" customFormat="1" ht="20.25" customHeight="1">
      <c r="A94" s="127"/>
      <c r="B94" s="181" t="s">
        <v>145</v>
      </c>
      <c r="C94" s="108">
        <v>3</v>
      </c>
      <c r="D94" s="108">
        <v>5</v>
      </c>
      <c r="E94" s="108">
        <v>5</v>
      </c>
      <c r="F94" s="108">
        <v>6</v>
      </c>
      <c r="G94" s="109">
        <v>7</v>
      </c>
      <c r="H94" s="115">
        <v>9</v>
      </c>
      <c r="I94" s="115">
        <v>9</v>
      </c>
      <c r="J94" s="115">
        <v>9</v>
      </c>
      <c r="K94" s="115"/>
      <c r="L94" s="115"/>
      <c r="M94" s="115"/>
      <c r="N94" s="115"/>
      <c r="O94" s="115"/>
      <c r="P94" s="114"/>
      <c r="Q94" s="114"/>
      <c r="R94" s="127"/>
      <c r="S94" s="181" t="s">
        <v>145</v>
      </c>
      <c r="T94" s="168">
        <f t="shared" si="122"/>
        <v>21.428571428571427</v>
      </c>
      <c r="U94" s="168">
        <f t="shared" si="123"/>
        <v>34.20440552743193</v>
      </c>
      <c r="V94" s="168">
        <f t="shared" si="124"/>
        <v>33.02073702285035</v>
      </c>
      <c r="W94" s="168">
        <f t="shared" si="125"/>
        <v>38.6324125941665</v>
      </c>
      <c r="X94" s="168">
        <f t="shared" si="126"/>
        <v>44.43598044816861</v>
      </c>
      <c r="Y94" s="168">
        <f t="shared" si="127"/>
        <v>58.36954406900578</v>
      </c>
      <c r="Z94" s="168">
        <f t="shared" si="128"/>
        <v>59.0434953749262</v>
      </c>
      <c r="AA94" s="168">
        <f t="shared" si="109"/>
        <v>59.28853754940712</v>
      </c>
      <c r="AB94" s="168">
        <f t="shared" si="110"/>
      </c>
      <c r="AC94" s="168">
        <f t="shared" si="121"/>
        <v>0</v>
      </c>
      <c r="AD94" s="168"/>
      <c r="AE94" s="168"/>
      <c r="AF94" s="168"/>
      <c r="AG94" s="351"/>
      <c r="AH94" s="351"/>
      <c r="AI94" s="61"/>
      <c r="AJ94" s="62" t="s">
        <v>32</v>
      </c>
      <c r="AK94" s="72">
        <v>14000</v>
      </c>
      <c r="AL94" s="40">
        <v>14618</v>
      </c>
      <c r="AM94" s="40">
        <v>15142</v>
      </c>
      <c r="AN94" s="40">
        <v>15531</v>
      </c>
      <c r="AO94" s="41">
        <v>15753</v>
      </c>
      <c r="AP94" s="48">
        <v>15419</v>
      </c>
      <c r="AQ94" s="221">
        <v>15243</v>
      </c>
      <c r="AR94" s="226">
        <v>15180</v>
      </c>
      <c r="AS94" s="205"/>
      <c r="AT94" s="205"/>
      <c r="AU94" s="205"/>
      <c r="AV94" s="205"/>
      <c r="AW94" s="205"/>
      <c r="AX94" s="373"/>
      <c r="AY94" s="205"/>
    </row>
    <row r="95" spans="1:51" s="99" customFormat="1" ht="18.75">
      <c r="A95" s="127"/>
      <c r="B95" s="182" t="s">
        <v>109</v>
      </c>
      <c r="C95" s="108">
        <v>144</v>
      </c>
      <c r="D95" s="108">
        <v>173</v>
      </c>
      <c r="E95" s="108">
        <v>194</v>
      </c>
      <c r="F95" s="108">
        <v>213</v>
      </c>
      <c r="G95" s="109">
        <v>223</v>
      </c>
      <c r="H95" s="115">
        <v>237</v>
      </c>
      <c r="I95" s="115">
        <v>324</v>
      </c>
      <c r="J95" s="146">
        <v>329</v>
      </c>
      <c r="K95" s="146"/>
      <c r="L95" s="146"/>
      <c r="M95" s="146"/>
      <c r="N95" s="146"/>
      <c r="O95" s="146"/>
      <c r="P95" s="327"/>
      <c r="Q95" s="327"/>
      <c r="R95" s="127"/>
      <c r="S95" s="186" t="s">
        <v>109</v>
      </c>
      <c r="T95" s="168">
        <f aca="true" t="shared" si="129" ref="T95:T129">C95/AK95*100000</f>
        <v>32.21822477581485</v>
      </c>
      <c r="U95" s="168">
        <f aca="true" t="shared" si="130" ref="U95:U129">D95/AL95*100000</f>
        <v>37.744823177503214</v>
      </c>
      <c r="V95" s="168">
        <f aca="true" t="shared" si="131" ref="V95:V129">E95/AM95*100000</f>
        <v>41.42095216947575</v>
      </c>
      <c r="W95" s="168">
        <f aca="true" t="shared" si="132" ref="W95:W129">F95/AN95*100000</f>
        <v>45.10838719514778</v>
      </c>
      <c r="X95" s="168">
        <f aca="true" t="shared" si="133" ref="X95:X129">G95/AO95*100000</f>
        <v>47.03728390270243</v>
      </c>
      <c r="Y95" s="168">
        <f aca="true" t="shared" si="134" ref="Y95:Y129">H95/AP95*100000</f>
        <v>50.45827611535145</v>
      </c>
      <c r="Z95" s="146">
        <v>0</v>
      </c>
      <c r="AA95" s="168">
        <f t="shared" si="109"/>
      </c>
      <c r="AB95" s="168">
        <f t="shared" si="110"/>
      </c>
      <c r="AC95" s="168">
        <f t="shared" si="121"/>
        <v>0</v>
      </c>
      <c r="AD95" s="168"/>
      <c r="AE95" s="168"/>
      <c r="AF95" s="168"/>
      <c r="AG95" s="351"/>
      <c r="AH95" s="351"/>
      <c r="AI95" s="73"/>
      <c r="AJ95" s="74" t="s">
        <v>109</v>
      </c>
      <c r="AK95" s="76">
        <v>446952</v>
      </c>
      <c r="AL95" s="75">
        <v>458341</v>
      </c>
      <c r="AM95" s="75">
        <v>468362</v>
      </c>
      <c r="AN95" s="75">
        <v>472196</v>
      </c>
      <c r="AO95" s="76">
        <v>474092</v>
      </c>
      <c r="AP95" s="65">
        <v>469695</v>
      </c>
      <c r="AQ95" s="224">
        <v>468899</v>
      </c>
      <c r="AR95" s="229"/>
      <c r="AS95" s="13"/>
      <c r="AT95" s="13"/>
      <c r="AU95" s="13"/>
      <c r="AV95" s="13"/>
      <c r="AW95" s="13"/>
      <c r="AX95" s="373"/>
      <c r="AY95" s="205"/>
    </row>
    <row r="96" spans="1:51" s="99" customFormat="1" ht="18.75">
      <c r="A96" s="127"/>
      <c r="B96" s="182" t="s">
        <v>185</v>
      </c>
      <c r="C96" s="108">
        <v>64</v>
      </c>
      <c r="D96" s="108">
        <v>75</v>
      </c>
      <c r="E96" s="108">
        <v>80</v>
      </c>
      <c r="F96" s="108">
        <v>81</v>
      </c>
      <c r="G96" s="109">
        <v>85</v>
      </c>
      <c r="H96" s="115">
        <v>90</v>
      </c>
      <c r="I96" s="115">
        <v>0</v>
      </c>
      <c r="J96" s="146">
        <v>0</v>
      </c>
      <c r="K96" s="146"/>
      <c r="L96" s="146"/>
      <c r="M96" s="146"/>
      <c r="N96" s="146"/>
      <c r="O96" s="146"/>
      <c r="P96" s="327"/>
      <c r="Q96" s="327"/>
      <c r="R96" s="127"/>
      <c r="S96" s="186" t="s">
        <v>110</v>
      </c>
      <c r="T96" s="168">
        <f t="shared" si="129"/>
        <v>26.332138786828995</v>
      </c>
      <c r="U96" s="168">
        <f t="shared" si="130"/>
        <v>31.046130410305658</v>
      </c>
      <c r="V96" s="168">
        <f t="shared" si="131"/>
        <v>33.03519073693252</v>
      </c>
      <c r="W96" s="168">
        <f t="shared" si="132"/>
        <v>33.53717865379281</v>
      </c>
      <c r="X96" s="168">
        <f t="shared" si="133"/>
        <v>35.39100818573201</v>
      </c>
      <c r="Y96" s="168">
        <f t="shared" si="134"/>
        <v>38.00386794922683</v>
      </c>
      <c r="Z96" s="146">
        <v>0</v>
      </c>
      <c r="AA96" s="168">
        <f t="shared" si="109"/>
      </c>
      <c r="AB96" s="168">
        <f t="shared" si="110"/>
      </c>
      <c r="AC96" s="168">
        <f t="shared" si="121"/>
        <v>0</v>
      </c>
      <c r="AD96" s="168"/>
      <c r="AE96" s="168"/>
      <c r="AF96" s="168"/>
      <c r="AG96" s="351"/>
      <c r="AH96" s="351"/>
      <c r="AI96" s="51"/>
      <c r="AJ96" s="34" t="s">
        <v>110</v>
      </c>
      <c r="AK96" s="41">
        <v>243049</v>
      </c>
      <c r="AL96" s="40">
        <v>241576</v>
      </c>
      <c r="AM96" s="40">
        <v>242166</v>
      </c>
      <c r="AN96" s="40">
        <v>241523</v>
      </c>
      <c r="AO96" s="41">
        <v>240174</v>
      </c>
      <c r="AP96" s="42">
        <v>236818</v>
      </c>
      <c r="AQ96" s="221">
        <v>234956</v>
      </c>
      <c r="AR96" s="176"/>
      <c r="AS96" s="205"/>
      <c r="AT96" s="205"/>
      <c r="AU96" s="205"/>
      <c r="AV96" s="205"/>
      <c r="AW96" s="205"/>
      <c r="AX96" s="373"/>
      <c r="AY96" s="205"/>
    </row>
    <row r="97" spans="1:51" s="169" customFormat="1" ht="20.25" customHeight="1">
      <c r="A97" s="127"/>
      <c r="B97" s="182" t="s">
        <v>182</v>
      </c>
      <c r="C97" s="108">
        <v>4</v>
      </c>
      <c r="D97" s="108">
        <v>4</v>
      </c>
      <c r="E97" s="108">
        <v>4</v>
      </c>
      <c r="F97" s="108">
        <v>5</v>
      </c>
      <c r="G97" s="109">
        <v>5</v>
      </c>
      <c r="H97" s="123">
        <v>6</v>
      </c>
      <c r="I97" s="123">
        <v>6</v>
      </c>
      <c r="J97" s="123">
        <v>5</v>
      </c>
      <c r="K97" s="123">
        <v>5</v>
      </c>
      <c r="L97" s="123"/>
      <c r="M97" s="123"/>
      <c r="N97" s="123"/>
      <c r="O97" s="123"/>
      <c r="P97" s="122"/>
      <c r="Q97" s="122"/>
      <c r="R97" s="127"/>
      <c r="S97" s="181" t="s">
        <v>48</v>
      </c>
      <c r="T97" s="168">
        <f t="shared" si="129"/>
        <v>23.92773823054376</v>
      </c>
      <c r="U97" s="168">
        <f t="shared" si="130"/>
        <v>25.58526288857618</v>
      </c>
      <c r="V97" s="168">
        <f t="shared" si="131"/>
        <v>26.27602969191355</v>
      </c>
      <c r="W97" s="168">
        <f t="shared" si="132"/>
        <v>34.04139433551198</v>
      </c>
      <c r="X97" s="168">
        <f t="shared" si="133"/>
        <v>35.612535612535616</v>
      </c>
      <c r="Y97" s="168">
        <f t="shared" si="134"/>
        <v>44.59640255686041</v>
      </c>
      <c r="Z97" s="168">
        <f aca="true" t="shared" si="135" ref="Z97:Z129">I97/AQ97*100000</f>
        <v>45.94180704441041</v>
      </c>
      <c r="AA97" s="168">
        <f t="shared" si="109"/>
        <v>38.73866893933524</v>
      </c>
      <c r="AB97" s="168">
        <f t="shared" si="110"/>
        <v>38.94991041520605</v>
      </c>
      <c r="AC97" s="168">
        <f t="shared" si="121"/>
        <v>0</v>
      </c>
      <c r="AD97" s="168"/>
      <c r="AE97" s="168"/>
      <c r="AF97" s="168"/>
      <c r="AG97" s="351"/>
      <c r="AH97" s="351"/>
      <c r="AI97" s="51"/>
      <c r="AJ97" s="34" t="s">
        <v>48</v>
      </c>
      <c r="AK97" s="40">
        <v>16717</v>
      </c>
      <c r="AL97" s="71">
        <v>15634</v>
      </c>
      <c r="AM97" s="71">
        <v>15223</v>
      </c>
      <c r="AN97" s="71">
        <v>14688</v>
      </c>
      <c r="AO97" s="72">
        <v>14040</v>
      </c>
      <c r="AP97" s="81">
        <v>13454</v>
      </c>
      <c r="AQ97" s="225">
        <v>13060</v>
      </c>
      <c r="AR97" s="230">
        <v>12907</v>
      </c>
      <c r="AS97" s="213">
        <v>12837</v>
      </c>
      <c r="AT97" s="23"/>
      <c r="AU97" s="23"/>
      <c r="AV97" s="23"/>
      <c r="AW97" s="23"/>
      <c r="AX97" s="373"/>
      <c r="AY97" s="205"/>
    </row>
    <row r="98" spans="1:51" s="99" customFormat="1" ht="20.25" customHeight="1">
      <c r="A98" s="127"/>
      <c r="B98" s="181" t="s">
        <v>146</v>
      </c>
      <c r="C98" s="109">
        <v>18</v>
      </c>
      <c r="D98" s="109">
        <v>18</v>
      </c>
      <c r="E98" s="109">
        <v>24</v>
      </c>
      <c r="F98" s="109">
        <v>25</v>
      </c>
      <c r="G98" s="109">
        <v>28</v>
      </c>
      <c r="H98" s="109">
        <v>29</v>
      </c>
      <c r="I98" s="109">
        <v>30</v>
      </c>
      <c r="J98" s="109">
        <v>30</v>
      </c>
      <c r="K98" s="109"/>
      <c r="L98" s="109"/>
      <c r="M98" s="109"/>
      <c r="N98" s="109"/>
      <c r="O98" s="109"/>
      <c r="P98" s="108"/>
      <c r="Q98" s="108"/>
      <c r="R98" s="127"/>
      <c r="S98" s="181" t="s">
        <v>146</v>
      </c>
      <c r="T98" s="168">
        <f t="shared" si="129"/>
        <v>26.155187445510023</v>
      </c>
      <c r="U98" s="168">
        <f t="shared" si="130"/>
        <v>25.45788840958914</v>
      </c>
      <c r="V98" s="168">
        <f t="shared" si="131"/>
        <v>33.15466651931259</v>
      </c>
      <c r="W98" s="168">
        <f t="shared" si="132"/>
        <v>33.87074922097277</v>
      </c>
      <c r="X98" s="168">
        <f t="shared" si="133"/>
        <v>37.318903357368484</v>
      </c>
      <c r="Y98" s="168">
        <f t="shared" si="134"/>
        <v>38.53923027854561</v>
      </c>
      <c r="Z98" s="168">
        <f t="shared" si="135"/>
        <v>39.72825871042072</v>
      </c>
      <c r="AA98" s="168">
        <f t="shared" si="109"/>
        <v>39.577836411609496</v>
      </c>
      <c r="AB98" s="168">
        <f t="shared" si="110"/>
      </c>
      <c r="AC98" s="168">
        <f t="shared" si="121"/>
        <v>0</v>
      </c>
      <c r="AD98" s="168"/>
      <c r="AE98" s="168"/>
      <c r="AF98" s="168"/>
      <c r="AG98" s="351"/>
      <c r="AH98" s="351"/>
      <c r="AI98" s="73"/>
      <c r="AJ98" s="74" t="s">
        <v>44</v>
      </c>
      <c r="AK98" s="76">
        <v>68820</v>
      </c>
      <c r="AL98" s="40">
        <v>70705</v>
      </c>
      <c r="AM98" s="40">
        <v>72388</v>
      </c>
      <c r="AN98" s="40">
        <v>73810</v>
      </c>
      <c r="AO98" s="41">
        <v>75029</v>
      </c>
      <c r="AP98" s="48">
        <v>75248</v>
      </c>
      <c r="AQ98" s="221">
        <v>75513</v>
      </c>
      <c r="AR98" s="220">
        <v>75800</v>
      </c>
      <c r="AS98" s="214"/>
      <c r="AT98" s="205"/>
      <c r="AU98" s="205"/>
      <c r="AV98" s="205"/>
      <c r="AW98" s="205"/>
      <c r="AX98" s="373"/>
      <c r="AY98" s="205"/>
    </row>
    <row r="99" spans="1:51" s="99" customFormat="1" ht="20.25" customHeight="1">
      <c r="A99" s="127"/>
      <c r="B99" s="181" t="s">
        <v>147</v>
      </c>
      <c r="C99" s="108">
        <v>6</v>
      </c>
      <c r="D99" s="108">
        <v>5</v>
      </c>
      <c r="E99" s="108">
        <v>5</v>
      </c>
      <c r="F99" s="108">
        <v>5</v>
      </c>
      <c r="G99" s="109">
        <v>6</v>
      </c>
      <c r="H99" s="123">
        <v>6</v>
      </c>
      <c r="I99" s="123">
        <v>6</v>
      </c>
      <c r="J99" s="123">
        <v>7</v>
      </c>
      <c r="K99" s="123"/>
      <c r="L99" s="123"/>
      <c r="M99" s="123"/>
      <c r="N99" s="123"/>
      <c r="O99" s="123"/>
      <c r="P99" s="122"/>
      <c r="Q99" s="122"/>
      <c r="R99" s="127"/>
      <c r="S99" s="181" t="s">
        <v>147</v>
      </c>
      <c r="T99" s="168">
        <f t="shared" si="129"/>
        <v>27.491408934707902</v>
      </c>
      <c r="U99" s="168">
        <f t="shared" si="130"/>
        <v>22.87596650958503</v>
      </c>
      <c r="V99" s="168">
        <f t="shared" si="131"/>
        <v>22.642876551037045</v>
      </c>
      <c r="W99" s="168">
        <f t="shared" si="132"/>
        <v>22.677793904209</v>
      </c>
      <c r="X99" s="168">
        <f t="shared" si="133"/>
        <v>27.930360301647895</v>
      </c>
      <c r="Y99" s="168">
        <f t="shared" si="134"/>
        <v>28.79631407179881</v>
      </c>
      <c r="Z99" s="168">
        <f t="shared" si="135"/>
        <v>29.289724188430558</v>
      </c>
      <c r="AA99" s="168">
        <f t="shared" si="109"/>
        <v>34.30363618543566</v>
      </c>
      <c r="AB99" s="168">
        <f t="shared" si="110"/>
      </c>
      <c r="AC99" s="168">
        <f t="shared" si="121"/>
        <v>0</v>
      </c>
      <c r="AD99" s="168"/>
      <c r="AE99" s="168"/>
      <c r="AF99" s="168"/>
      <c r="AG99" s="351"/>
      <c r="AH99" s="351"/>
      <c r="AI99" s="61"/>
      <c r="AJ99" s="62" t="s">
        <v>55</v>
      </c>
      <c r="AK99" s="72">
        <v>21825</v>
      </c>
      <c r="AL99" s="40">
        <v>21857</v>
      </c>
      <c r="AM99" s="40">
        <v>22082</v>
      </c>
      <c r="AN99" s="40">
        <v>22048</v>
      </c>
      <c r="AO99" s="41">
        <v>21482</v>
      </c>
      <c r="AP99" s="48">
        <v>20836</v>
      </c>
      <c r="AQ99" s="221">
        <v>20485</v>
      </c>
      <c r="AR99" s="219">
        <v>20406</v>
      </c>
      <c r="AS99" s="205"/>
      <c r="AT99" s="205"/>
      <c r="AU99" s="205"/>
      <c r="AV99" s="205"/>
      <c r="AW99" s="205"/>
      <c r="AX99" s="373"/>
      <c r="AY99" s="205"/>
    </row>
    <row r="100" spans="1:51" s="99" customFormat="1" ht="20.25" customHeight="1">
      <c r="A100" s="127"/>
      <c r="B100" s="181" t="s">
        <v>148</v>
      </c>
      <c r="C100" s="108">
        <v>3</v>
      </c>
      <c r="D100" s="108">
        <v>3</v>
      </c>
      <c r="E100" s="108">
        <v>3</v>
      </c>
      <c r="F100" s="108">
        <v>3</v>
      </c>
      <c r="G100" s="109">
        <v>4</v>
      </c>
      <c r="H100" s="123">
        <v>3</v>
      </c>
      <c r="I100" s="123">
        <v>4</v>
      </c>
      <c r="J100" s="123">
        <v>4</v>
      </c>
      <c r="K100" s="123"/>
      <c r="L100" s="123"/>
      <c r="M100" s="123"/>
      <c r="N100" s="123"/>
      <c r="O100" s="123"/>
      <c r="P100" s="122"/>
      <c r="Q100" s="122"/>
      <c r="R100" s="127"/>
      <c r="S100" s="181" t="s">
        <v>148</v>
      </c>
      <c r="T100" s="168">
        <f t="shared" si="129"/>
        <v>34.981343283582085</v>
      </c>
      <c r="U100" s="168">
        <f t="shared" si="130"/>
        <v>37.83102143757881</v>
      </c>
      <c r="V100" s="168">
        <f t="shared" si="131"/>
        <v>39.359748097612176</v>
      </c>
      <c r="W100" s="168">
        <f t="shared" si="132"/>
        <v>42.01092283993838</v>
      </c>
      <c r="X100" s="168">
        <f t="shared" si="133"/>
        <v>58.33454863642993</v>
      </c>
      <c r="Y100" s="168">
        <f t="shared" si="134"/>
        <v>46.64904369460426</v>
      </c>
      <c r="Z100" s="168">
        <f t="shared" si="135"/>
        <v>64.43298969072166</v>
      </c>
      <c r="AA100" s="168">
        <f t="shared" si="109"/>
        <v>65.45573555882834</v>
      </c>
      <c r="AB100" s="168">
        <f t="shared" si="110"/>
      </c>
      <c r="AC100" s="168">
        <f t="shared" si="121"/>
        <v>0</v>
      </c>
      <c r="AD100" s="168"/>
      <c r="AE100" s="168"/>
      <c r="AF100" s="168"/>
      <c r="AG100" s="351"/>
      <c r="AH100" s="351"/>
      <c r="AI100" s="73"/>
      <c r="AJ100" s="74" t="s">
        <v>57</v>
      </c>
      <c r="AK100" s="76">
        <v>8576</v>
      </c>
      <c r="AL100" s="75">
        <v>7930</v>
      </c>
      <c r="AM100" s="75">
        <v>7622</v>
      </c>
      <c r="AN100" s="75">
        <v>7141</v>
      </c>
      <c r="AO100" s="76">
        <v>6857</v>
      </c>
      <c r="AP100" s="31">
        <v>6431</v>
      </c>
      <c r="AQ100" s="224">
        <v>6208</v>
      </c>
      <c r="AR100" s="227">
        <v>6111</v>
      </c>
      <c r="AS100" s="13"/>
      <c r="AT100" s="13"/>
      <c r="AU100" s="13"/>
      <c r="AV100" s="13"/>
      <c r="AW100" s="13"/>
      <c r="AX100" s="373"/>
      <c r="AY100" s="205"/>
    </row>
    <row r="101" spans="1:51" s="99" customFormat="1" ht="20.25" customHeight="1">
      <c r="A101" s="127"/>
      <c r="B101" s="181" t="s">
        <v>149</v>
      </c>
      <c r="C101" s="108">
        <v>1</v>
      </c>
      <c r="D101" s="122">
        <v>0</v>
      </c>
      <c r="E101" s="108">
        <v>1</v>
      </c>
      <c r="F101" s="108">
        <v>1</v>
      </c>
      <c r="G101" s="109">
        <v>1</v>
      </c>
      <c r="H101" s="123">
        <v>1</v>
      </c>
      <c r="I101" s="123">
        <v>1</v>
      </c>
      <c r="J101" s="123">
        <v>1</v>
      </c>
      <c r="K101" s="123"/>
      <c r="L101" s="123"/>
      <c r="M101" s="123"/>
      <c r="N101" s="123"/>
      <c r="O101" s="123"/>
      <c r="P101" s="122"/>
      <c r="Q101" s="122"/>
      <c r="R101" s="127"/>
      <c r="S101" s="181" t="s">
        <v>149</v>
      </c>
      <c r="T101" s="168">
        <f t="shared" si="129"/>
        <v>18.646280067126607</v>
      </c>
      <c r="U101" s="168">
        <f t="shared" si="130"/>
        <v>0</v>
      </c>
      <c r="V101" s="168">
        <f t="shared" si="131"/>
        <v>23.364485981308412</v>
      </c>
      <c r="W101" s="168">
        <f t="shared" si="132"/>
        <v>25.09410288582183</v>
      </c>
      <c r="X101" s="168">
        <f t="shared" si="133"/>
        <v>26.109660574412533</v>
      </c>
      <c r="Y101" s="168">
        <f t="shared" si="134"/>
        <v>29.81514609421586</v>
      </c>
      <c r="Z101" s="168">
        <f t="shared" si="135"/>
        <v>31.5357931251971</v>
      </c>
      <c r="AA101" s="168">
        <f t="shared" si="109"/>
        <v>32.31017770597739</v>
      </c>
      <c r="AB101" s="168">
        <f t="shared" si="110"/>
      </c>
      <c r="AC101" s="168">
        <f t="shared" si="121"/>
        <v>0</v>
      </c>
      <c r="AD101" s="168"/>
      <c r="AE101" s="168"/>
      <c r="AF101" s="168"/>
      <c r="AG101" s="351"/>
      <c r="AH101" s="351"/>
      <c r="AI101" s="61"/>
      <c r="AJ101" s="62" t="s">
        <v>58</v>
      </c>
      <c r="AK101" s="72">
        <v>5363</v>
      </c>
      <c r="AL101" s="71">
        <v>4846</v>
      </c>
      <c r="AM101" s="71">
        <v>4280</v>
      </c>
      <c r="AN101" s="71">
        <v>3985</v>
      </c>
      <c r="AO101" s="72">
        <v>3830</v>
      </c>
      <c r="AP101" s="81">
        <v>3354</v>
      </c>
      <c r="AQ101" s="225">
        <v>3171</v>
      </c>
      <c r="AR101" s="228">
        <v>3095</v>
      </c>
      <c r="AS101" s="23"/>
      <c r="AT101" s="23"/>
      <c r="AU101" s="23"/>
      <c r="AV101" s="23"/>
      <c r="AW101" s="23"/>
      <c r="AX101" s="373"/>
      <c r="AY101" s="205"/>
    </row>
    <row r="102" spans="1:51" s="99" customFormat="1" ht="20.25" customHeight="1">
      <c r="A102" s="127"/>
      <c r="B102" s="182" t="s">
        <v>183</v>
      </c>
      <c r="C102" s="108">
        <v>7</v>
      </c>
      <c r="D102" s="108">
        <v>7</v>
      </c>
      <c r="E102" s="108">
        <v>6</v>
      </c>
      <c r="F102" s="108">
        <v>8</v>
      </c>
      <c r="G102" s="109">
        <v>9</v>
      </c>
      <c r="H102" s="123">
        <v>9</v>
      </c>
      <c r="I102" s="123">
        <v>9</v>
      </c>
      <c r="J102" s="123">
        <v>9</v>
      </c>
      <c r="K102" s="123">
        <v>9</v>
      </c>
      <c r="L102" s="123"/>
      <c r="M102" s="123"/>
      <c r="N102" s="123"/>
      <c r="O102" s="123"/>
      <c r="P102" s="122"/>
      <c r="Q102" s="122"/>
      <c r="R102" s="127"/>
      <c r="S102" s="181" t="s">
        <v>52</v>
      </c>
      <c r="T102" s="168">
        <f t="shared" si="129"/>
        <v>27.68658782581181</v>
      </c>
      <c r="U102" s="168">
        <f t="shared" si="130"/>
        <v>27.421945391154466</v>
      </c>
      <c r="V102" s="168">
        <f t="shared" si="131"/>
        <v>22.79981760145919</v>
      </c>
      <c r="W102" s="168">
        <f t="shared" si="132"/>
        <v>30.078580291010265</v>
      </c>
      <c r="X102" s="168">
        <f t="shared" si="133"/>
        <v>33.48588012054917</v>
      </c>
      <c r="Y102" s="168">
        <f t="shared" si="134"/>
        <v>34.23354887790034</v>
      </c>
      <c r="Z102" s="168">
        <f t="shared" si="135"/>
        <v>34.538337554685704</v>
      </c>
      <c r="AA102" s="168">
        <f t="shared" si="109"/>
        <v>34.51846738004832</v>
      </c>
      <c r="AB102" s="168">
        <f t="shared" si="110"/>
        <v>35.079513564078574</v>
      </c>
      <c r="AC102" s="168">
        <f t="shared" si="121"/>
        <v>0</v>
      </c>
      <c r="AD102" s="168"/>
      <c r="AE102" s="168"/>
      <c r="AF102" s="168"/>
      <c r="AG102" s="351"/>
      <c r="AH102" s="351"/>
      <c r="AI102" s="51"/>
      <c r="AJ102" s="34" t="s">
        <v>52</v>
      </c>
      <c r="AK102" s="40">
        <v>25283</v>
      </c>
      <c r="AL102" s="40">
        <v>25527</v>
      </c>
      <c r="AM102" s="40">
        <v>26316</v>
      </c>
      <c r="AN102" s="40">
        <v>26597</v>
      </c>
      <c r="AO102" s="41">
        <v>26877</v>
      </c>
      <c r="AP102" s="48">
        <v>26290</v>
      </c>
      <c r="AQ102" s="221">
        <v>26058</v>
      </c>
      <c r="AR102" s="219">
        <v>26073</v>
      </c>
      <c r="AS102" s="214">
        <v>25656</v>
      </c>
      <c r="AT102" s="205"/>
      <c r="AU102" s="205"/>
      <c r="AV102" s="205"/>
      <c r="AW102" s="205"/>
      <c r="AX102" s="373"/>
      <c r="AY102" s="205"/>
    </row>
    <row r="103" spans="1:51" s="99" customFormat="1" ht="20.25" customHeight="1">
      <c r="A103" s="127"/>
      <c r="B103" s="182" t="s">
        <v>184</v>
      </c>
      <c r="C103" s="108">
        <v>5</v>
      </c>
      <c r="D103" s="108">
        <v>5</v>
      </c>
      <c r="E103" s="108">
        <v>6</v>
      </c>
      <c r="F103" s="108">
        <v>8</v>
      </c>
      <c r="G103" s="109">
        <v>8</v>
      </c>
      <c r="H103" s="109">
        <v>12</v>
      </c>
      <c r="I103" s="109">
        <v>12</v>
      </c>
      <c r="J103" s="109">
        <v>12</v>
      </c>
      <c r="K103" s="109">
        <v>11</v>
      </c>
      <c r="L103" s="109"/>
      <c r="M103" s="109"/>
      <c r="N103" s="109"/>
      <c r="O103" s="109"/>
      <c r="P103" s="108"/>
      <c r="Q103" s="108"/>
      <c r="R103" s="127"/>
      <c r="S103" s="181" t="s">
        <v>53</v>
      </c>
      <c r="T103" s="168">
        <f t="shared" si="129"/>
        <v>21.793139519679205</v>
      </c>
      <c r="U103" s="168">
        <f t="shared" si="130"/>
        <v>21.451862021623477</v>
      </c>
      <c r="V103" s="168">
        <f t="shared" si="131"/>
        <v>24.8015873015873</v>
      </c>
      <c r="W103" s="168">
        <f t="shared" si="132"/>
        <v>32.374246287078634</v>
      </c>
      <c r="X103" s="168">
        <f t="shared" si="133"/>
        <v>31.758634378721712</v>
      </c>
      <c r="Y103" s="168">
        <f t="shared" si="134"/>
        <v>47.27759829800646</v>
      </c>
      <c r="Z103" s="168">
        <f t="shared" si="135"/>
        <v>47.41021690174233</v>
      </c>
      <c r="AA103" s="168">
        <f t="shared" si="109"/>
        <v>47.49465685110425</v>
      </c>
      <c r="AB103" s="168">
        <f t="shared" si="110"/>
        <v>44.01936852214975</v>
      </c>
      <c r="AC103" s="168">
        <f t="shared" si="121"/>
        <v>0</v>
      </c>
      <c r="AD103" s="168"/>
      <c r="AE103" s="168"/>
      <c r="AF103" s="168"/>
      <c r="AG103" s="351"/>
      <c r="AH103" s="351"/>
      <c r="AI103" s="51"/>
      <c r="AJ103" s="34" t="s">
        <v>53</v>
      </c>
      <c r="AK103" s="40">
        <v>22943</v>
      </c>
      <c r="AL103" s="40">
        <v>23308</v>
      </c>
      <c r="AM103" s="40">
        <v>24192</v>
      </c>
      <c r="AN103" s="40">
        <v>24711</v>
      </c>
      <c r="AO103" s="41">
        <v>25190</v>
      </c>
      <c r="AP103" s="48">
        <v>25382</v>
      </c>
      <c r="AQ103" s="221">
        <v>25311</v>
      </c>
      <c r="AR103" s="219">
        <v>25266</v>
      </c>
      <c r="AS103" s="213">
        <v>24989</v>
      </c>
      <c r="AT103" s="205"/>
      <c r="AU103" s="205"/>
      <c r="AV103" s="205"/>
      <c r="AW103" s="205"/>
      <c r="AX103" s="373"/>
      <c r="AY103" s="205"/>
    </row>
    <row r="104" spans="1:51" s="99" customFormat="1" ht="18.75">
      <c r="A104" s="127"/>
      <c r="B104" s="181" t="s">
        <v>115</v>
      </c>
      <c r="C104" s="108">
        <v>2</v>
      </c>
      <c r="D104" s="108">
        <v>3</v>
      </c>
      <c r="E104" s="108">
        <v>3</v>
      </c>
      <c r="F104" s="108">
        <v>2</v>
      </c>
      <c r="G104" s="115">
        <v>2</v>
      </c>
      <c r="H104" s="123">
        <v>3</v>
      </c>
      <c r="I104" s="123">
        <v>3</v>
      </c>
      <c r="J104" s="146">
        <v>0</v>
      </c>
      <c r="K104" s="146"/>
      <c r="L104" s="146"/>
      <c r="M104" s="146"/>
      <c r="N104" s="146"/>
      <c r="O104" s="146"/>
      <c r="P104" s="327"/>
      <c r="Q104" s="327"/>
      <c r="R104" s="127"/>
      <c r="S104" s="186" t="s">
        <v>115</v>
      </c>
      <c r="T104" s="168">
        <f t="shared" si="129"/>
        <v>18.67762420620097</v>
      </c>
      <c r="U104" s="168">
        <f t="shared" si="130"/>
        <v>27.485112230874943</v>
      </c>
      <c r="V104" s="168">
        <f t="shared" si="131"/>
        <v>26.492405510420348</v>
      </c>
      <c r="W104" s="168">
        <f t="shared" si="132"/>
        <v>17.627357659086904</v>
      </c>
      <c r="X104" s="168">
        <f t="shared" si="133"/>
        <v>16.99379726399864</v>
      </c>
      <c r="Y104" s="168">
        <f t="shared" si="134"/>
        <v>25.931368311867924</v>
      </c>
      <c r="Z104" s="168">
        <f t="shared" si="135"/>
        <v>26.03714632876237</v>
      </c>
      <c r="AA104" s="168">
        <f t="shared" si="109"/>
      </c>
      <c r="AB104" s="168">
        <f t="shared" si="110"/>
      </c>
      <c r="AC104" s="168">
        <f t="shared" si="121"/>
        <v>0</v>
      </c>
      <c r="AD104" s="168"/>
      <c r="AE104" s="168"/>
      <c r="AF104" s="168"/>
      <c r="AG104" s="351"/>
      <c r="AH104" s="351"/>
      <c r="AI104" s="73"/>
      <c r="AJ104" s="74" t="s">
        <v>115</v>
      </c>
      <c r="AK104" s="76">
        <v>10708</v>
      </c>
      <c r="AL104" s="75">
        <v>10915</v>
      </c>
      <c r="AM104" s="75">
        <v>11324</v>
      </c>
      <c r="AN104" s="75">
        <v>11346</v>
      </c>
      <c r="AO104" s="76">
        <v>11769</v>
      </c>
      <c r="AP104" s="31">
        <v>11569</v>
      </c>
      <c r="AQ104" s="224">
        <v>11522</v>
      </c>
      <c r="AR104" s="208"/>
      <c r="AS104" s="214"/>
      <c r="AT104" s="13"/>
      <c r="AU104" s="13"/>
      <c r="AV104" s="13"/>
      <c r="AW104" s="13"/>
      <c r="AX104" s="373"/>
      <c r="AY104" s="205"/>
    </row>
    <row r="105" spans="1:51" s="99" customFormat="1" ht="18.75">
      <c r="A105" s="134"/>
      <c r="B105" s="196" t="s">
        <v>116</v>
      </c>
      <c r="C105" s="142">
        <v>3</v>
      </c>
      <c r="D105" s="142">
        <v>3</v>
      </c>
      <c r="E105" s="142">
        <v>4</v>
      </c>
      <c r="F105" s="142">
        <v>7</v>
      </c>
      <c r="G105" s="148">
        <v>7</v>
      </c>
      <c r="H105" s="148">
        <v>7</v>
      </c>
      <c r="I105" s="148">
        <v>8</v>
      </c>
      <c r="J105" s="143">
        <v>0</v>
      </c>
      <c r="K105" s="143"/>
      <c r="L105" s="143"/>
      <c r="M105" s="143"/>
      <c r="N105" s="143"/>
      <c r="O105" s="143"/>
      <c r="P105" s="200"/>
      <c r="Q105" s="200"/>
      <c r="R105" s="134"/>
      <c r="S105" s="188" t="s">
        <v>116</v>
      </c>
      <c r="T105" s="171">
        <f t="shared" si="129"/>
        <v>16.110842597067826</v>
      </c>
      <c r="U105" s="171">
        <f t="shared" si="130"/>
        <v>15.106500830857545</v>
      </c>
      <c r="V105" s="171">
        <f t="shared" si="131"/>
        <v>18.054615211013314</v>
      </c>
      <c r="W105" s="171">
        <f t="shared" si="132"/>
        <v>30.57970381372592</v>
      </c>
      <c r="X105" s="171">
        <f t="shared" si="133"/>
        <v>29.72777848558203</v>
      </c>
      <c r="Y105" s="171">
        <f t="shared" si="134"/>
        <v>28.583095140873823</v>
      </c>
      <c r="Z105" s="171">
        <f t="shared" si="135"/>
        <v>32.22947385383934</v>
      </c>
      <c r="AA105" s="171">
        <f t="shared" si="109"/>
      </c>
      <c r="AB105" s="171">
        <f t="shared" si="110"/>
      </c>
      <c r="AC105" s="171">
        <f t="shared" si="121"/>
        <v>0</v>
      </c>
      <c r="AD105" s="171"/>
      <c r="AE105" s="171"/>
      <c r="AF105" s="171"/>
      <c r="AG105" s="352"/>
      <c r="AH105" s="352"/>
      <c r="AI105" s="61"/>
      <c r="AJ105" s="62" t="s">
        <v>116</v>
      </c>
      <c r="AK105" s="72">
        <v>18621</v>
      </c>
      <c r="AL105" s="71">
        <v>19859</v>
      </c>
      <c r="AM105" s="71">
        <v>22155</v>
      </c>
      <c r="AN105" s="71">
        <v>22891</v>
      </c>
      <c r="AO105" s="72">
        <v>23547</v>
      </c>
      <c r="AP105" s="81">
        <v>24490</v>
      </c>
      <c r="AQ105" s="225">
        <v>24822</v>
      </c>
      <c r="AR105" s="82"/>
      <c r="AS105" s="23"/>
      <c r="AT105" s="23"/>
      <c r="AU105" s="23"/>
      <c r="AV105" s="23"/>
      <c r="AW105" s="23"/>
      <c r="AX105" s="373"/>
      <c r="AY105" s="205"/>
    </row>
    <row r="106" spans="1:51" s="99" customFormat="1" ht="20.25" customHeight="1">
      <c r="A106" s="127"/>
      <c r="B106" s="181" t="s">
        <v>150</v>
      </c>
      <c r="C106" s="108">
        <v>2</v>
      </c>
      <c r="D106" s="108">
        <v>2</v>
      </c>
      <c r="E106" s="108">
        <v>2</v>
      </c>
      <c r="F106" s="108">
        <v>3</v>
      </c>
      <c r="G106" s="115">
        <v>3</v>
      </c>
      <c r="H106" s="123">
        <v>4</v>
      </c>
      <c r="I106" s="123">
        <v>4</v>
      </c>
      <c r="J106" s="123">
        <v>4</v>
      </c>
      <c r="K106" s="123"/>
      <c r="L106" s="123"/>
      <c r="M106" s="123"/>
      <c r="N106" s="123"/>
      <c r="O106" s="123"/>
      <c r="P106" s="122"/>
      <c r="Q106" s="122"/>
      <c r="R106" s="127"/>
      <c r="S106" s="181" t="s">
        <v>150</v>
      </c>
      <c r="T106" s="168">
        <f t="shared" si="129"/>
        <v>17.447439588240425</v>
      </c>
      <c r="U106" s="168">
        <f t="shared" si="130"/>
        <v>16.46090534979424</v>
      </c>
      <c r="V106" s="168">
        <f t="shared" si="131"/>
        <v>15.329194450831608</v>
      </c>
      <c r="W106" s="168">
        <f t="shared" si="132"/>
        <v>21.578076674099115</v>
      </c>
      <c r="X106" s="168">
        <f t="shared" si="133"/>
        <v>19.15831151414522</v>
      </c>
      <c r="Y106" s="168">
        <f t="shared" si="134"/>
        <v>25.793139025019347</v>
      </c>
      <c r="Z106" s="168">
        <f t="shared" si="135"/>
        <v>25.235000946312535</v>
      </c>
      <c r="AA106" s="168">
        <f t="shared" si="109"/>
        <v>25.1398403620137</v>
      </c>
      <c r="AB106" s="168">
        <f t="shared" si="110"/>
      </c>
      <c r="AC106" s="168">
        <f t="shared" si="121"/>
        <v>0</v>
      </c>
      <c r="AD106" s="168"/>
      <c r="AE106" s="168"/>
      <c r="AF106" s="168"/>
      <c r="AG106" s="351"/>
      <c r="AH106" s="351"/>
      <c r="AI106" s="73"/>
      <c r="AJ106" s="74" t="s">
        <v>63</v>
      </c>
      <c r="AK106" s="76">
        <v>11463</v>
      </c>
      <c r="AL106" s="40">
        <v>12150</v>
      </c>
      <c r="AM106" s="40">
        <v>13047</v>
      </c>
      <c r="AN106" s="40">
        <v>13903</v>
      </c>
      <c r="AO106" s="41">
        <v>15659</v>
      </c>
      <c r="AP106" s="48">
        <v>15508</v>
      </c>
      <c r="AQ106" s="221">
        <v>15851</v>
      </c>
      <c r="AR106" s="210">
        <v>15911</v>
      </c>
      <c r="AS106" s="214"/>
      <c r="AT106" s="205"/>
      <c r="AU106" s="205"/>
      <c r="AV106" s="205"/>
      <c r="AW106" s="205"/>
      <c r="AX106" s="373"/>
      <c r="AY106" s="205"/>
    </row>
    <row r="107" spans="1:51" s="99" customFormat="1" ht="20.25" customHeight="1">
      <c r="A107" s="127"/>
      <c r="B107" s="181" t="s">
        <v>151</v>
      </c>
      <c r="C107" s="108">
        <v>3</v>
      </c>
      <c r="D107" s="108">
        <v>4</v>
      </c>
      <c r="E107" s="108">
        <v>5</v>
      </c>
      <c r="F107" s="108">
        <v>8</v>
      </c>
      <c r="G107" s="109">
        <v>9</v>
      </c>
      <c r="H107" s="109">
        <v>11</v>
      </c>
      <c r="I107" s="109">
        <v>12</v>
      </c>
      <c r="J107" s="109">
        <v>12</v>
      </c>
      <c r="K107" s="109"/>
      <c r="L107" s="109"/>
      <c r="M107" s="109"/>
      <c r="N107" s="109"/>
      <c r="O107" s="109"/>
      <c r="P107" s="108"/>
      <c r="Q107" s="108"/>
      <c r="R107" s="127"/>
      <c r="S107" s="181" t="s">
        <v>151</v>
      </c>
      <c r="T107" s="168">
        <f t="shared" si="129"/>
        <v>12.055455093429778</v>
      </c>
      <c r="U107" s="168">
        <f t="shared" si="130"/>
        <v>15.425552427596314</v>
      </c>
      <c r="V107" s="168">
        <f t="shared" si="131"/>
        <v>18.02711277761754</v>
      </c>
      <c r="W107" s="168">
        <f t="shared" si="132"/>
        <v>26.79259184835393</v>
      </c>
      <c r="X107" s="168">
        <f t="shared" si="133"/>
        <v>29.3398533007335</v>
      </c>
      <c r="Y107" s="168">
        <f t="shared" si="134"/>
        <v>34.8896219233697</v>
      </c>
      <c r="Z107" s="168">
        <f t="shared" si="135"/>
        <v>37.5751503006012</v>
      </c>
      <c r="AA107" s="168">
        <f t="shared" si="109"/>
        <v>37.74297037176826</v>
      </c>
      <c r="AB107" s="168">
        <f t="shared" si="110"/>
      </c>
      <c r="AC107" s="168">
        <f t="shared" si="121"/>
        <v>0</v>
      </c>
      <c r="AD107" s="168"/>
      <c r="AE107" s="168"/>
      <c r="AF107" s="168"/>
      <c r="AG107" s="351"/>
      <c r="AH107" s="351"/>
      <c r="AI107" s="61"/>
      <c r="AJ107" s="62" t="s">
        <v>64</v>
      </c>
      <c r="AK107" s="72">
        <v>24885</v>
      </c>
      <c r="AL107" s="40">
        <v>25931</v>
      </c>
      <c r="AM107" s="40">
        <v>27736</v>
      </c>
      <c r="AN107" s="40">
        <v>29859</v>
      </c>
      <c r="AO107" s="41">
        <v>30675</v>
      </c>
      <c r="AP107" s="48">
        <v>31528</v>
      </c>
      <c r="AQ107" s="221">
        <v>31936</v>
      </c>
      <c r="AR107" s="210">
        <v>31794</v>
      </c>
      <c r="AS107" s="205"/>
      <c r="AT107" s="205"/>
      <c r="AU107" s="205"/>
      <c r="AV107" s="205"/>
      <c r="AW107" s="205"/>
      <c r="AX107" s="373"/>
      <c r="AY107" s="205"/>
    </row>
    <row r="108" spans="1:51" s="99" customFormat="1" ht="20.25" customHeight="1">
      <c r="A108" s="127"/>
      <c r="B108" s="181" t="s">
        <v>152</v>
      </c>
      <c r="C108" s="108">
        <v>16</v>
      </c>
      <c r="D108" s="108">
        <v>16</v>
      </c>
      <c r="E108" s="108">
        <v>24</v>
      </c>
      <c r="F108" s="108">
        <v>31</v>
      </c>
      <c r="G108" s="109">
        <v>34</v>
      </c>
      <c r="H108" s="109">
        <v>37</v>
      </c>
      <c r="I108" s="109">
        <v>39</v>
      </c>
      <c r="J108" s="109">
        <v>39</v>
      </c>
      <c r="K108" s="109"/>
      <c r="L108" s="109"/>
      <c r="M108" s="109"/>
      <c r="N108" s="109"/>
      <c r="O108" s="109"/>
      <c r="P108" s="108"/>
      <c r="Q108" s="108"/>
      <c r="R108" s="127"/>
      <c r="S108" s="181" t="s">
        <v>152</v>
      </c>
      <c r="T108" s="168">
        <f t="shared" si="129"/>
        <v>23.645902608438632</v>
      </c>
      <c r="U108" s="168">
        <f t="shared" si="130"/>
        <v>21.105395066613905</v>
      </c>
      <c r="V108" s="168">
        <f t="shared" si="131"/>
        <v>29.699294641752257</v>
      </c>
      <c r="W108" s="168">
        <f t="shared" si="132"/>
        <v>37.11641383604124</v>
      </c>
      <c r="X108" s="168">
        <f t="shared" si="133"/>
        <v>39.94220128519907</v>
      </c>
      <c r="Y108" s="168">
        <f t="shared" si="134"/>
        <v>42.6675277050636</v>
      </c>
      <c r="Z108" s="168">
        <f t="shared" si="135"/>
        <v>43.90112116709442</v>
      </c>
      <c r="AA108" s="168">
        <f t="shared" si="109"/>
        <v>43.495232253387606</v>
      </c>
      <c r="AB108" s="168">
        <f t="shared" si="110"/>
      </c>
      <c r="AC108" s="168">
        <f t="shared" si="121"/>
        <v>0</v>
      </c>
      <c r="AD108" s="168"/>
      <c r="AE108" s="168"/>
      <c r="AF108" s="168"/>
      <c r="AG108" s="351"/>
      <c r="AH108" s="351"/>
      <c r="AI108" s="51"/>
      <c r="AJ108" s="34" t="s">
        <v>59</v>
      </c>
      <c r="AK108" s="40">
        <v>67665</v>
      </c>
      <c r="AL108" s="75">
        <v>75810</v>
      </c>
      <c r="AM108" s="75">
        <v>80810</v>
      </c>
      <c r="AN108" s="75">
        <v>83521</v>
      </c>
      <c r="AO108" s="76">
        <v>85123</v>
      </c>
      <c r="AP108" s="31">
        <v>86717</v>
      </c>
      <c r="AQ108" s="224">
        <v>88836</v>
      </c>
      <c r="AR108" s="214">
        <v>89665</v>
      </c>
      <c r="AS108" s="214"/>
      <c r="AT108" s="13"/>
      <c r="AU108" s="13"/>
      <c r="AV108" s="13"/>
      <c r="AW108" s="13"/>
      <c r="AX108" s="373"/>
      <c r="AY108" s="205"/>
    </row>
    <row r="109" spans="1:51" s="99" customFormat="1" ht="20.25" customHeight="1">
      <c r="A109" s="127"/>
      <c r="B109" s="181" t="s">
        <v>153</v>
      </c>
      <c r="C109" s="108">
        <v>2</v>
      </c>
      <c r="D109" s="108">
        <v>2</v>
      </c>
      <c r="E109" s="108">
        <v>2</v>
      </c>
      <c r="F109" s="108">
        <v>4</v>
      </c>
      <c r="G109" s="109">
        <v>5</v>
      </c>
      <c r="H109" s="109">
        <v>5</v>
      </c>
      <c r="I109" s="109">
        <v>6</v>
      </c>
      <c r="J109" s="109">
        <v>6</v>
      </c>
      <c r="K109" s="109"/>
      <c r="L109" s="109"/>
      <c r="M109" s="109"/>
      <c r="N109" s="109"/>
      <c r="O109" s="109"/>
      <c r="P109" s="108"/>
      <c r="Q109" s="108"/>
      <c r="R109" s="127"/>
      <c r="S109" s="181" t="s">
        <v>153</v>
      </c>
      <c r="T109" s="168">
        <f t="shared" si="129"/>
        <v>12.03079884504331</v>
      </c>
      <c r="U109" s="168">
        <f t="shared" si="130"/>
        <v>11.766782373360005</v>
      </c>
      <c r="V109" s="168">
        <f t="shared" si="131"/>
        <v>11.148893472322872</v>
      </c>
      <c r="W109" s="168">
        <f t="shared" si="132"/>
        <v>21.496130696474633</v>
      </c>
      <c r="X109" s="168">
        <f t="shared" si="133"/>
        <v>25.851817382762007</v>
      </c>
      <c r="Y109" s="168">
        <f t="shared" si="134"/>
        <v>25.75328354365182</v>
      </c>
      <c r="Z109" s="168">
        <f t="shared" si="135"/>
        <v>30.83089255433945</v>
      </c>
      <c r="AA109" s="168">
        <f t="shared" si="109"/>
        <v>30.785017957927142</v>
      </c>
      <c r="AB109" s="168">
        <f t="shared" si="110"/>
      </c>
      <c r="AC109" s="168">
        <f t="shared" si="121"/>
        <v>0</v>
      </c>
      <c r="AD109" s="168"/>
      <c r="AE109" s="168"/>
      <c r="AF109" s="168"/>
      <c r="AG109" s="351"/>
      <c r="AH109" s="351"/>
      <c r="AI109" s="51"/>
      <c r="AJ109" s="34" t="s">
        <v>68</v>
      </c>
      <c r="AK109" s="40">
        <v>16624</v>
      </c>
      <c r="AL109" s="40">
        <v>16997</v>
      </c>
      <c r="AM109" s="40">
        <v>17939</v>
      </c>
      <c r="AN109" s="40">
        <v>18608</v>
      </c>
      <c r="AO109" s="41">
        <v>19341</v>
      </c>
      <c r="AP109" s="42">
        <v>19415</v>
      </c>
      <c r="AQ109" s="221">
        <v>19461</v>
      </c>
      <c r="AR109" s="210">
        <v>19490</v>
      </c>
      <c r="AS109" s="205"/>
      <c r="AT109" s="205"/>
      <c r="AU109" s="205"/>
      <c r="AV109" s="205"/>
      <c r="AW109" s="205"/>
      <c r="AX109" s="373"/>
      <c r="AY109" s="205"/>
    </row>
    <row r="110" spans="1:51" s="99" customFormat="1" ht="20.25" customHeight="1">
      <c r="A110" s="127"/>
      <c r="B110" s="181" t="s">
        <v>154</v>
      </c>
      <c r="C110" s="108">
        <v>2</v>
      </c>
      <c r="D110" s="108">
        <v>2</v>
      </c>
      <c r="E110" s="108">
        <v>4</v>
      </c>
      <c r="F110" s="108">
        <v>4</v>
      </c>
      <c r="G110" s="109">
        <v>5</v>
      </c>
      <c r="H110" s="123">
        <v>6</v>
      </c>
      <c r="I110" s="123">
        <v>6</v>
      </c>
      <c r="J110" s="123">
        <v>6</v>
      </c>
      <c r="K110" s="123"/>
      <c r="L110" s="123"/>
      <c r="M110" s="123"/>
      <c r="N110" s="123"/>
      <c r="O110" s="123"/>
      <c r="P110" s="122"/>
      <c r="Q110" s="122"/>
      <c r="R110" s="127"/>
      <c r="S110" s="181" t="s">
        <v>154</v>
      </c>
      <c r="T110" s="168">
        <f t="shared" si="129"/>
        <v>15.044380923724988</v>
      </c>
      <c r="U110" s="168">
        <f t="shared" si="130"/>
        <v>12.85016705217168</v>
      </c>
      <c r="V110" s="168">
        <f t="shared" si="131"/>
        <v>24.02691013935608</v>
      </c>
      <c r="W110" s="168">
        <f t="shared" si="132"/>
        <v>22.230867559606516</v>
      </c>
      <c r="X110" s="168">
        <f t="shared" si="133"/>
        <v>25.91479216336685</v>
      </c>
      <c r="Y110" s="168">
        <f t="shared" si="134"/>
        <v>30.39821663795724</v>
      </c>
      <c r="Z110" s="168">
        <f t="shared" si="135"/>
        <v>30.385900941962927</v>
      </c>
      <c r="AA110" s="168">
        <f t="shared" si="109"/>
        <v>30.385900941962927</v>
      </c>
      <c r="AB110" s="168">
        <f t="shared" si="110"/>
      </c>
      <c r="AC110" s="168">
        <f t="shared" si="121"/>
        <v>0</v>
      </c>
      <c r="AD110" s="168"/>
      <c r="AE110" s="168"/>
      <c r="AF110" s="168"/>
      <c r="AG110" s="351"/>
      <c r="AH110" s="351"/>
      <c r="AI110" s="51"/>
      <c r="AJ110" s="34" t="s">
        <v>69</v>
      </c>
      <c r="AK110" s="40">
        <v>13294</v>
      </c>
      <c r="AL110" s="40">
        <v>15564</v>
      </c>
      <c r="AM110" s="40">
        <v>16648</v>
      </c>
      <c r="AN110" s="40">
        <v>17993</v>
      </c>
      <c r="AO110" s="41">
        <v>19294</v>
      </c>
      <c r="AP110" s="42">
        <v>19738</v>
      </c>
      <c r="AQ110" s="221">
        <v>19746</v>
      </c>
      <c r="AR110" s="210">
        <v>19746</v>
      </c>
      <c r="AS110" s="205"/>
      <c r="AT110" s="205"/>
      <c r="AU110" s="205"/>
      <c r="AV110" s="205"/>
      <c r="AW110" s="205"/>
      <c r="AX110" s="373"/>
      <c r="AY110" s="205"/>
    </row>
    <row r="111" spans="1:51" s="99" customFormat="1" ht="20.25" customHeight="1">
      <c r="A111" s="127"/>
      <c r="B111" s="181" t="s">
        <v>155</v>
      </c>
      <c r="C111" s="108">
        <v>1</v>
      </c>
      <c r="D111" s="108">
        <v>3</v>
      </c>
      <c r="E111" s="108">
        <v>5</v>
      </c>
      <c r="F111" s="108">
        <v>7</v>
      </c>
      <c r="G111" s="109">
        <v>11</v>
      </c>
      <c r="H111" s="123">
        <v>13</v>
      </c>
      <c r="I111" s="123">
        <v>13</v>
      </c>
      <c r="J111" s="123">
        <v>14</v>
      </c>
      <c r="K111" s="123"/>
      <c r="L111" s="123"/>
      <c r="M111" s="123"/>
      <c r="N111" s="123"/>
      <c r="O111" s="123"/>
      <c r="P111" s="122"/>
      <c r="Q111" s="122"/>
      <c r="R111" s="127"/>
      <c r="S111" s="181" t="s">
        <v>155</v>
      </c>
      <c r="T111" s="168">
        <f t="shared" si="129"/>
        <v>6.40450877417702</v>
      </c>
      <c r="U111" s="168">
        <f t="shared" si="130"/>
        <v>13.796275005748448</v>
      </c>
      <c r="V111" s="168">
        <f t="shared" si="131"/>
        <v>20.65176985667672</v>
      </c>
      <c r="W111" s="168">
        <f t="shared" si="132"/>
        <v>27.328804560006247</v>
      </c>
      <c r="X111" s="168">
        <f t="shared" si="133"/>
        <v>40.140125529119835</v>
      </c>
      <c r="Y111" s="168">
        <f t="shared" si="134"/>
        <v>45.0934822574491</v>
      </c>
      <c r="Z111" s="168">
        <f t="shared" si="135"/>
        <v>44.29452451531568</v>
      </c>
      <c r="AA111" s="168">
        <f t="shared" si="109"/>
        <v>47.54465801806697</v>
      </c>
      <c r="AB111" s="168">
        <f t="shared" si="110"/>
      </c>
      <c r="AC111" s="168">
        <f t="shared" si="121"/>
        <v>0</v>
      </c>
      <c r="AD111" s="168"/>
      <c r="AE111" s="168"/>
      <c r="AF111" s="168"/>
      <c r="AG111" s="351"/>
      <c r="AH111" s="351"/>
      <c r="AI111" s="51"/>
      <c r="AJ111" s="34" t="s">
        <v>70</v>
      </c>
      <c r="AK111" s="40">
        <v>15614</v>
      </c>
      <c r="AL111" s="40">
        <v>21745</v>
      </c>
      <c r="AM111" s="40">
        <v>24211</v>
      </c>
      <c r="AN111" s="40">
        <v>25614</v>
      </c>
      <c r="AO111" s="41">
        <v>27404</v>
      </c>
      <c r="AP111" s="42">
        <v>28829</v>
      </c>
      <c r="AQ111" s="221">
        <v>29349</v>
      </c>
      <c r="AR111" s="210">
        <v>29446</v>
      </c>
      <c r="AS111" s="205"/>
      <c r="AT111" s="205"/>
      <c r="AU111" s="205"/>
      <c r="AV111" s="205"/>
      <c r="AW111" s="205"/>
      <c r="AX111" s="373"/>
      <c r="AY111" s="205"/>
    </row>
    <row r="112" spans="1:51" s="99" customFormat="1" ht="20.25" customHeight="1">
      <c r="A112" s="127"/>
      <c r="B112" s="181" t="s">
        <v>156</v>
      </c>
      <c r="C112" s="108">
        <v>3</v>
      </c>
      <c r="D112" s="108">
        <v>3</v>
      </c>
      <c r="E112" s="108">
        <v>3</v>
      </c>
      <c r="F112" s="108">
        <v>3</v>
      </c>
      <c r="G112" s="109">
        <v>2</v>
      </c>
      <c r="H112" s="123">
        <v>2</v>
      </c>
      <c r="I112" s="123">
        <v>2</v>
      </c>
      <c r="J112" s="123">
        <v>2</v>
      </c>
      <c r="K112" s="123"/>
      <c r="L112" s="123"/>
      <c r="M112" s="123"/>
      <c r="N112" s="123"/>
      <c r="O112" s="123"/>
      <c r="P112" s="122"/>
      <c r="Q112" s="122"/>
      <c r="R112" s="127"/>
      <c r="S112" s="181" t="s">
        <v>156</v>
      </c>
      <c r="T112" s="168">
        <f t="shared" si="129"/>
        <v>30.388978930307943</v>
      </c>
      <c r="U112" s="168">
        <f t="shared" si="130"/>
        <v>28.208744710860366</v>
      </c>
      <c r="V112" s="168">
        <f t="shared" si="131"/>
        <v>26.728439059158948</v>
      </c>
      <c r="W112" s="168">
        <f t="shared" si="132"/>
        <v>26.125576939824086</v>
      </c>
      <c r="X112" s="168">
        <f t="shared" si="133"/>
        <v>17.38374619730552</v>
      </c>
      <c r="Y112" s="168">
        <f t="shared" si="134"/>
        <v>17.694417411306734</v>
      </c>
      <c r="Z112" s="168">
        <f t="shared" si="135"/>
        <v>17.79676098949991</v>
      </c>
      <c r="AA112" s="168">
        <f t="shared" si="109"/>
        <v>17.784101013693757</v>
      </c>
      <c r="AB112" s="168">
        <f t="shared" si="110"/>
      </c>
      <c r="AC112" s="168">
        <f t="shared" si="121"/>
        <v>0</v>
      </c>
      <c r="AD112" s="168"/>
      <c r="AE112" s="168"/>
      <c r="AF112" s="168"/>
      <c r="AG112" s="351"/>
      <c r="AH112" s="351"/>
      <c r="AI112" s="51"/>
      <c r="AJ112" s="34" t="s">
        <v>73</v>
      </c>
      <c r="AK112" s="40">
        <v>9872</v>
      </c>
      <c r="AL112" s="71">
        <v>10635</v>
      </c>
      <c r="AM112" s="71">
        <v>11224</v>
      </c>
      <c r="AN112" s="71">
        <v>11483</v>
      </c>
      <c r="AO112" s="72">
        <v>11505</v>
      </c>
      <c r="AP112" s="66">
        <v>11303</v>
      </c>
      <c r="AQ112" s="225">
        <v>11238</v>
      </c>
      <c r="AR112" s="23">
        <v>11246</v>
      </c>
      <c r="AS112" s="23"/>
      <c r="AT112" s="23"/>
      <c r="AU112" s="23"/>
      <c r="AV112" s="23"/>
      <c r="AW112" s="23"/>
      <c r="AX112" s="373"/>
      <c r="AY112" s="205"/>
    </row>
    <row r="113" spans="1:51" s="99" customFormat="1" ht="20.25" customHeight="1">
      <c r="A113" s="127"/>
      <c r="B113" s="181" t="s">
        <v>157</v>
      </c>
      <c r="C113" s="108">
        <v>10</v>
      </c>
      <c r="D113" s="108">
        <v>10</v>
      </c>
      <c r="E113" s="108">
        <v>17</v>
      </c>
      <c r="F113" s="108">
        <v>29</v>
      </c>
      <c r="G113" s="109">
        <v>29</v>
      </c>
      <c r="H113" s="109">
        <v>29</v>
      </c>
      <c r="I113" s="109">
        <v>36</v>
      </c>
      <c r="J113" s="109">
        <v>37</v>
      </c>
      <c r="K113" s="109"/>
      <c r="L113" s="109"/>
      <c r="M113" s="109"/>
      <c r="N113" s="109"/>
      <c r="O113" s="109"/>
      <c r="P113" s="108"/>
      <c r="Q113" s="108"/>
      <c r="R113" s="127"/>
      <c r="S113" s="181" t="s">
        <v>157</v>
      </c>
      <c r="T113" s="168">
        <f t="shared" si="129"/>
        <v>16.19931638884839</v>
      </c>
      <c r="U113" s="168">
        <f t="shared" si="130"/>
        <v>15.421865120367656</v>
      </c>
      <c r="V113" s="168">
        <f t="shared" si="131"/>
        <v>24.736627670100695</v>
      </c>
      <c r="W113" s="168">
        <f t="shared" si="132"/>
        <v>39.8379009547359</v>
      </c>
      <c r="X113" s="168">
        <f t="shared" si="133"/>
        <v>37.741251187547995</v>
      </c>
      <c r="Y113" s="168">
        <f t="shared" si="134"/>
        <v>36.15193786853161</v>
      </c>
      <c r="Z113" s="168">
        <f t="shared" si="135"/>
        <v>44.05879401289943</v>
      </c>
      <c r="AA113" s="168">
        <f t="shared" si="109"/>
        <v>44.91163332685958</v>
      </c>
      <c r="AB113" s="168">
        <f t="shared" si="110"/>
      </c>
      <c r="AC113" s="168">
        <f t="shared" si="121"/>
        <v>0</v>
      </c>
      <c r="AD113" s="168"/>
      <c r="AE113" s="168"/>
      <c r="AF113" s="168"/>
      <c r="AG113" s="351"/>
      <c r="AH113" s="351"/>
      <c r="AI113" s="73"/>
      <c r="AJ113" s="74" t="s">
        <v>60</v>
      </c>
      <c r="AK113" s="76">
        <v>61731</v>
      </c>
      <c r="AL113" s="40">
        <v>64843</v>
      </c>
      <c r="AM113" s="40">
        <v>68724</v>
      </c>
      <c r="AN113" s="40">
        <v>72795</v>
      </c>
      <c r="AO113" s="41">
        <v>76839</v>
      </c>
      <c r="AP113" s="48">
        <v>80217</v>
      </c>
      <c r="AQ113" s="221">
        <v>81709</v>
      </c>
      <c r="AR113" s="210">
        <v>82384</v>
      </c>
      <c r="AS113" s="214"/>
      <c r="AT113" s="205"/>
      <c r="AU113" s="205"/>
      <c r="AV113" s="205"/>
      <c r="AW113" s="205"/>
      <c r="AX113" s="373"/>
      <c r="AY113" s="205"/>
    </row>
    <row r="114" spans="1:51" s="99" customFormat="1" ht="20.25" customHeight="1">
      <c r="A114" s="127"/>
      <c r="B114" s="181" t="s">
        <v>158</v>
      </c>
      <c r="C114" s="108">
        <v>5</v>
      </c>
      <c r="D114" s="108">
        <v>5</v>
      </c>
      <c r="E114" s="108">
        <v>3</v>
      </c>
      <c r="F114" s="108">
        <v>4</v>
      </c>
      <c r="G114" s="109">
        <v>2</v>
      </c>
      <c r="H114" s="123">
        <v>3</v>
      </c>
      <c r="I114" s="123">
        <v>3</v>
      </c>
      <c r="J114" s="123">
        <v>4</v>
      </c>
      <c r="K114" s="123"/>
      <c r="L114" s="123"/>
      <c r="M114" s="123"/>
      <c r="N114" s="123"/>
      <c r="O114" s="123"/>
      <c r="P114" s="122"/>
      <c r="Q114" s="122"/>
      <c r="R114" s="127"/>
      <c r="S114" s="181" t="s">
        <v>158</v>
      </c>
      <c r="T114" s="168">
        <f t="shared" si="129"/>
        <v>45.79593332112108</v>
      </c>
      <c r="U114" s="168">
        <f t="shared" si="130"/>
        <v>44.193035177656</v>
      </c>
      <c r="V114" s="168">
        <f t="shared" si="131"/>
        <v>24.770869457517957</v>
      </c>
      <c r="W114" s="168">
        <f t="shared" si="132"/>
        <v>33.11532411623479</v>
      </c>
      <c r="X114" s="168">
        <f t="shared" si="133"/>
        <v>16.469038208168644</v>
      </c>
      <c r="Y114" s="168">
        <f t="shared" si="134"/>
        <v>24.350649350649352</v>
      </c>
      <c r="Z114" s="168">
        <f t="shared" si="135"/>
        <v>24.158479626348846</v>
      </c>
      <c r="AA114" s="168">
        <f t="shared" si="109"/>
        <v>31.953986259785907</v>
      </c>
      <c r="AB114" s="168">
        <f t="shared" si="110"/>
      </c>
      <c r="AC114" s="168">
        <f t="shared" si="121"/>
        <v>0</v>
      </c>
      <c r="AD114" s="168"/>
      <c r="AE114" s="168"/>
      <c r="AF114" s="168"/>
      <c r="AG114" s="351"/>
      <c r="AH114" s="351"/>
      <c r="AI114" s="51"/>
      <c r="AJ114" s="34" t="s">
        <v>62</v>
      </c>
      <c r="AK114" s="41">
        <v>10918</v>
      </c>
      <c r="AL114" s="40">
        <v>11314</v>
      </c>
      <c r="AM114" s="40">
        <v>12111</v>
      </c>
      <c r="AN114" s="40">
        <v>12079</v>
      </c>
      <c r="AO114" s="41">
        <v>12144</v>
      </c>
      <c r="AP114" s="48">
        <v>12320</v>
      </c>
      <c r="AQ114" s="221">
        <v>12418</v>
      </c>
      <c r="AR114" s="210">
        <v>12518</v>
      </c>
      <c r="AS114" s="205"/>
      <c r="AT114" s="205"/>
      <c r="AU114" s="205"/>
      <c r="AV114" s="205"/>
      <c r="AW114" s="205"/>
      <c r="AX114" s="373"/>
      <c r="AY114" s="205"/>
    </row>
    <row r="115" spans="1:51" s="99" customFormat="1" ht="20.25" customHeight="1">
      <c r="A115" s="127"/>
      <c r="B115" s="181" t="s">
        <v>159</v>
      </c>
      <c r="C115" s="108">
        <v>3</v>
      </c>
      <c r="D115" s="108">
        <v>2</v>
      </c>
      <c r="E115" s="108">
        <v>3</v>
      </c>
      <c r="F115" s="108">
        <v>6</v>
      </c>
      <c r="G115" s="109">
        <v>6</v>
      </c>
      <c r="H115" s="123">
        <v>7</v>
      </c>
      <c r="I115" s="123">
        <v>7</v>
      </c>
      <c r="J115" s="123">
        <v>7</v>
      </c>
      <c r="K115" s="123"/>
      <c r="L115" s="123"/>
      <c r="M115" s="123"/>
      <c r="N115" s="123"/>
      <c r="O115" s="123"/>
      <c r="P115" s="122"/>
      <c r="Q115" s="122"/>
      <c r="R115" s="127"/>
      <c r="S115" s="181" t="s">
        <v>159</v>
      </c>
      <c r="T115" s="168">
        <f t="shared" si="129"/>
        <v>17.132088401576155</v>
      </c>
      <c r="U115" s="168">
        <f t="shared" si="130"/>
        <v>10.964311167150923</v>
      </c>
      <c r="V115" s="168">
        <f t="shared" si="131"/>
        <v>15.674800146298136</v>
      </c>
      <c r="W115" s="168">
        <f t="shared" si="132"/>
        <v>29.76781107362572</v>
      </c>
      <c r="X115" s="168">
        <f t="shared" si="133"/>
        <v>28.57823291259824</v>
      </c>
      <c r="Y115" s="168">
        <f t="shared" si="134"/>
        <v>32.123353678124</v>
      </c>
      <c r="Z115" s="168">
        <f t="shared" si="135"/>
        <v>31.756113051762465</v>
      </c>
      <c r="AA115" s="168">
        <f t="shared" si="109"/>
        <v>31.664178766906407</v>
      </c>
      <c r="AB115" s="168">
        <f t="shared" si="110"/>
      </c>
      <c r="AC115" s="168">
        <f t="shared" si="121"/>
        <v>0</v>
      </c>
      <c r="AD115" s="168"/>
      <c r="AE115" s="168"/>
      <c r="AF115" s="168"/>
      <c r="AG115" s="351"/>
      <c r="AH115" s="351"/>
      <c r="AI115" s="61"/>
      <c r="AJ115" s="62" t="s">
        <v>65</v>
      </c>
      <c r="AK115" s="72">
        <v>17511</v>
      </c>
      <c r="AL115" s="40">
        <v>18241</v>
      </c>
      <c r="AM115" s="40">
        <v>19139</v>
      </c>
      <c r="AN115" s="40">
        <v>20156</v>
      </c>
      <c r="AO115" s="41">
        <v>20995</v>
      </c>
      <c r="AP115" s="48">
        <v>21791</v>
      </c>
      <c r="AQ115" s="221">
        <v>22043</v>
      </c>
      <c r="AR115" s="210">
        <v>22107</v>
      </c>
      <c r="AS115" s="205"/>
      <c r="AT115" s="205"/>
      <c r="AU115" s="205"/>
      <c r="AV115" s="205"/>
      <c r="AW115" s="205"/>
      <c r="AX115" s="373"/>
      <c r="AY115" s="205"/>
    </row>
    <row r="116" spans="1:51" s="99" customFormat="1" ht="20.25" customHeight="1">
      <c r="A116" s="127"/>
      <c r="B116" s="181" t="s">
        <v>160</v>
      </c>
      <c r="C116" s="108">
        <v>9</v>
      </c>
      <c r="D116" s="108">
        <v>8</v>
      </c>
      <c r="E116" s="108">
        <v>11</v>
      </c>
      <c r="F116" s="108">
        <v>16</v>
      </c>
      <c r="G116" s="109">
        <v>15</v>
      </c>
      <c r="H116" s="109">
        <v>19</v>
      </c>
      <c r="I116" s="109">
        <v>22</v>
      </c>
      <c r="J116" s="109">
        <v>23</v>
      </c>
      <c r="K116" s="109"/>
      <c r="L116" s="109"/>
      <c r="M116" s="109"/>
      <c r="N116" s="109"/>
      <c r="O116" s="109"/>
      <c r="P116" s="108"/>
      <c r="Q116" s="108"/>
      <c r="R116" s="127"/>
      <c r="S116" s="181" t="s">
        <v>160</v>
      </c>
      <c r="T116" s="168">
        <f t="shared" si="129"/>
        <v>21.13618750146779</v>
      </c>
      <c r="U116" s="168">
        <f t="shared" si="130"/>
        <v>17.208001720800173</v>
      </c>
      <c r="V116" s="168">
        <f t="shared" si="131"/>
        <v>22.231204527081648</v>
      </c>
      <c r="W116" s="168">
        <f t="shared" si="132"/>
        <v>30.086498683715682</v>
      </c>
      <c r="X116" s="168">
        <f t="shared" si="133"/>
        <v>26.27062243861431</v>
      </c>
      <c r="Y116" s="168">
        <f t="shared" si="134"/>
        <v>31.753990139550428</v>
      </c>
      <c r="Z116" s="168">
        <f t="shared" si="135"/>
        <v>35.444424753097366</v>
      </c>
      <c r="AA116" s="168">
        <f t="shared" si="109"/>
        <v>36.549126793688124</v>
      </c>
      <c r="AB116" s="168">
        <f t="shared" si="110"/>
      </c>
      <c r="AC116" s="168">
        <f t="shared" si="121"/>
        <v>0</v>
      </c>
      <c r="AD116" s="168"/>
      <c r="AE116" s="168"/>
      <c r="AF116" s="168"/>
      <c r="AG116" s="351"/>
      <c r="AH116" s="351"/>
      <c r="AI116" s="51"/>
      <c r="AJ116" s="34" t="s">
        <v>61</v>
      </c>
      <c r="AK116" s="40">
        <v>42581</v>
      </c>
      <c r="AL116" s="75">
        <v>46490</v>
      </c>
      <c r="AM116" s="75">
        <v>49480</v>
      </c>
      <c r="AN116" s="75">
        <v>53180</v>
      </c>
      <c r="AO116" s="76">
        <v>57098</v>
      </c>
      <c r="AP116" s="31">
        <v>59835</v>
      </c>
      <c r="AQ116" s="224">
        <v>62069</v>
      </c>
      <c r="AR116" s="214">
        <v>62929</v>
      </c>
      <c r="AS116" s="214"/>
      <c r="AT116" s="13"/>
      <c r="AU116" s="13"/>
      <c r="AV116" s="13"/>
      <c r="AW116" s="13"/>
      <c r="AX116" s="373"/>
      <c r="AY116" s="205"/>
    </row>
    <row r="117" spans="1:51" s="99" customFormat="1" ht="20.25" customHeight="1">
      <c r="A117" s="127"/>
      <c r="B117" s="181" t="s">
        <v>161</v>
      </c>
      <c r="C117" s="108">
        <v>2</v>
      </c>
      <c r="D117" s="108">
        <v>2</v>
      </c>
      <c r="E117" s="108">
        <v>3</v>
      </c>
      <c r="F117" s="108">
        <v>4</v>
      </c>
      <c r="G117" s="115">
        <v>5</v>
      </c>
      <c r="H117" s="123">
        <v>5</v>
      </c>
      <c r="I117" s="123">
        <v>5</v>
      </c>
      <c r="J117" s="123">
        <v>5</v>
      </c>
      <c r="K117" s="123"/>
      <c r="L117" s="123"/>
      <c r="M117" s="123"/>
      <c r="N117" s="123"/>
      <c r="O117" s="123"/>
      <c r="P117" s="122"/>
      <c r="Q117" s="122"/>
      <c r="R117" s="127"/>
      <c r="S117" s="181" t="s">
        <v>161</v>
      </c>
      <c r="T117" s="168">
        <f t="shared" si="129"/>
        <v>19.956096587507485</v>
      </c>
      <c r="U117" s="168">
        <f t="shared" si="130"/>
        <v>17.491691446562882</v>
      </c>
      <c r="V117" s="168">
        <f t="shared" si="131"/>
        <v>22.68431001890359</v>
      </c>
      <c r="W117" s="168">
        <f t="shared" si="132"/>
        <v>25.33890789306981</v>
      </c>
      <c r="X117" s="168">
        <f t="shared" si="133"/>
        <v>28.203971119133573</v>
      </c>
      <c r="Y117" s="168">
        <f t="shared" si="134"/>
        <v>26.459226332222045</v>
      </c>
      <c r="Z117" s="168">
        <f t="shared" si="135"/>
        <v>26.006449599500673</v>
      </c>
      <c r="AA117" s="168">
        <f t="shared" si="109"/>
        <v>25.982124298482645</v>
      </c>
      <c r="AB117" s="168">
        <f t="shared" si="110"/>
      </c>
      <c r="AC117" s="168">
        <f t="shared" si="121"/>
        <v>0</v>
      </c>
      <c r="AD117" s="168"/>
      <c r="AE117" s="168"/>
      <c r="AF117" s="168"/>
      <c r="AG117" s="351"/>
      <c r="AH117" s="351"/>
      <c r="AI117" s="51"/>
      <c r="AJ117" s="34" t="s">
        <v>67</v>
      </c>
      <c r="AK117" s="40">
        <v>10022</v>
      </c>
      <c r="AL117" s="71">
        <v>11434</v>
      </c>
      <c r="AM117" s="71">
        <v>13225</v>
      </c>
      <c r="AN117" s="71">
        <v>15786</v>
      </c>
      <c r="AO117" s="72">
        <v>17728</v>
      </c>
      <c r="AP117" s="66">
        <v>18897</v>
      </c>
      <c r="AQ117" s="225">
        <v>19226</v>
      </c>
      <c r="AR117" s="23">
        <v>19244</v>
      </c>
      <c r="AS117" s="23"/>
      <c r="AT117" s="23"/>
      <c r="AU117" s="23"/>
      <c r="AV117" s="23"/>
      <c r="AW117" s="23"/>
      <c r="AX117" s="373"/>
      <c r="AY117" s="205"/>
    </row>
    <row r="118" spans="1:51" s="99" customFormat="1" ht="20.25" customHeight="1">
      <c r="A118" s="127"/>
      <c r="B118" s="181" t="s">
        <v>162</v>
      </c>
      <c r="C118" s="108">
        <v>116</v>
      </c>
      <c r="D118" s="108">
        <v>147</v>
      </c>
      <c r="E118" s="108">
        <v>194</v>
      </c>
      <c r="F118" s="108">
        <v>221</v>
      </c>
      <c r="G118" s="109">
        <v>261</v>
      </c>
      <c r="H118" s="109">
        <v>281</v>
      </c>
      <c r="I118" s="109">
        <v>298</v>
      </c>
      <c r="J118" s="109">
        <v>300</v>
      </c>
      <c r="K118" s="109"/>
      <c r="L118" s="109"/>
      <c r="M118" s="109"/>
      <c r="N118" s="109"/>
      <c r="O118" s="109"/>
      <c r="P118" s="108"/>
      <c r="Q118" s="108"/>
      <c r="R118" s="127"/>
      <c r="S118" s="181" t="s">
        <v>162</v>
      </c>
      <c r="T118" s="168">
        <f t="shared" si="129"/>
        <v>24.147750928439386</v>
      </c>
      <c r="U118" s="168">
        <f t="shared" si="130"/>
        <v>29.21228187666058</v>
      </c>
      <c r="V118" s="168">
        <f t="shared" si="131"/>
        <v>36.79496857254488</v>
      </c>
      <c r="W118" s="168">
        <f t="shared" si="132"/>
        <v>40.337668263746295</v>
      </c>
      <c r="X118" s="168">
        <f t="shared" si="133"/>
        <v>46.473862458734416</v>
      </c>
      <c r="Y118" s="168">
        <f t="shared" si="134"/>
        <v>48.273907180099464</v>
      </c>
      <c r="Z118" s="168">
        <f t="shared" si="135"/>
        <v>50.04408245518284</v>
      </c>
      <c r="AA118" s="168">
        <f t="shared" si="109"/>
        <v>50.05105207311457</v>
      </c>
      <c r="AB118" s="168">
        <f t="shared" si="110"/>
      </c>
      <c r="AC118" s="168">
        <f t="shared" si="121"/>
        <v>0</v>
      </c>
      <c r="AD118" s="168"/>
      <c r="AE118" s="168"/>
      <c r="AF118" s="168"/>
      <c r="AG118" s="351"/>
      <c r="AH118" s="351"/>
      <c r="AI118" s="73"/>
      <c r="AJ118" s="74" t="s">
        <v>78</v>
      </c>
      <c r="AK118" s="76">
        <v>480376</v>
      </c>
      <c r="AL118" s="40">
        <v>503213</v>
      </c>
      <c r="AM118" s="40">
        <v>527246</v>
      </c>
      <c r="AN118" s="40">
        <v>547875</v>
      </c>
      <c r="AO118" s="41">
        <v>561606</v>
      </c>
      <c r="AP118" s="42">
        <v>582095</v>
      </c>
      <c r="AQ118" s="221">
        <v>595475</v>
      </c>
      <c r="AR118" s="205">
        <v>599388</v>
      </c>
      <c r="AS118" s="214"/>
      <c r="AT118" s="205"/>
      <c r="AU118" s="205"/>
      <c r="AV118" s="205"/>
      <c r="AW118" s="205"/>
      <c r="AX118" s="373"/>
      <c r="AY118" s="205"/>
    </row>
    <row r="119" spans="1:51" s="99" customFormat="1" ht="20.25" customHeight="1">
      <c r="A119" s="127"/>
      <c r="B119" s="181" t="s">
        <v>163</v>
      </c>
      <c r="C119" s="108">
        <v>6</v>
      </c>
      <c r="D119" s="108">
        <v>6</v>
      </c>
      <c r="E119" s="108">
        <v>9</v>
      </c>
      <c r="F119" s="108">
        <v>9</v>
      </c>
      <c r="G119" s="109">
        <v>8</v>
      </c>
      <c r="H119" s="123">
        <v>8</v>
      </c>
      <c r="I119" s="123">
        <v>6</v>
      </c>
      <c r="J119" s="123">
        <v>6</v>
      </c>
      <c r="K119" s="123"/>
      <c r="L119" s="123"/>
      <c r="M119" s="123"/>
      <c r="N119" s="123"/>
      <c r="O119" s="123"/>
      <c r="P119" s="122"/>
      <c r="Q119" s="122"/>
      <c r="R119" s="127"/>
      <c r="S119" s="181" t="s">
        <v>163</v>
      </c>
      <c r="T119" s="168">
        <f t="shared" si="129"/>
        <v>22.683452421458547</v>
      </c>
      <c r="U119" s="168">
        <f t="shared" si="130"/>
        <v>23.8796465812306</v>
      </c>
      <c r="V119" s="168">
        <f t="shared" si="131"/>
        <v>35.98848368522073</v>
      </c>
      <c r="W119" s="168">
        <f t="shared" si="132"/>
        <v>36.70622782332069</v>
      </c>
      <c r="X119" s="168">
        <f t="shared" si="133"/>
        <v>33.17712437274499</v>
      </c>
      <c r="Y119" s="168">
        <f t="shared" si="134"/>
        <v>33.688465911483554</v>
      </c>
      <c r="Z119" s="168">
        <f t="shared" si="135"/>
        <v>26.042796996397414</v>
      </c>
      <c r="AA119" s="168">
        <f t="shared" si="109"/>
        <v>26.263952724885097</v>
      </c>
      <c r="AB119" s="168">
        <f t="shared" si="110"/>
      </c>
      <c r="AC119" s="168">
        <f t="shared" si="121"/>
        <v>0</v>
      </c>
      <c r="AD119" s="168"/>
      <c r="AE119" s="168"/>
      <c r="AF119" s="168"/>
      <c r="AG119" s="351"/>
      <c r="AH119" s="351"/>
      <c r="AI119" s="51"/>
      <c r="AJ119" s="34" t="s">
        <v>71</v>
      </c>
      <c r="AK119" s="41">
        <v>26451</v>
      </c>
      <c r="AL119" s="40">
        <v>25126</v>
      </c>
      <c r="AM119" s="40">
        <v>25008</v>
      </c>
      <c r="AN119" s="40">
        <v>24519</v>
      </c>
      <c r="AO119" s="41">
        <v>24113</v>
      </c>
      <c r="AP119" s="42">
        <v>23747</v>
      </c>
      <c r="AQ119" s="221">
        <v>23039</v>
      </c>
      <c r="AR119" s="205">
        <v>22845</v>
      </c>
      <c r="AS119" s="205"/>
      <c r="AT119" s="205"/>
      <c r="AU119" s="205"/>
      <c r="AV119" s="205"/>
      <c r="AW119" s="205"/>
      <c r="AX119" s="373"/>
      <c r="AY119" s="205"/>
    </row>
    <row r="120" spans="1:51" s="99" customFormat="1" ht="20.25" customHeight="1">
      <c r="A120" s="127"/>
      <c r="B120" s="181" t="s">
        <v>164</v>
      </c>
      <c r="C120" s="108">
        <v>8</v>
      </c>
      <c r="D120" s="108">
        <v>14</v>
      </c>
      <c r="E120" s="108">
        <v>16</v>
      </c>
      <c r="F120" s="108">
        <v>22</v>
      </c>
      <c r="G120" s="109">
        <v>23</v>
      </c>
      <c r="H120" s="109">
        <v>30</v>
      </c>
      <c r="I120" s="109">
        <v>33</v>
      </c>
      <c r="J120" s="109">
        <v>33</v>
      </c>
      <c r="K120" s="109"/>
      <c r="L120" s="109"/>
      <c r="M120" s="109"/>
      <c r="N120" s="109"/>
      <c r="O120" s="109"/>
      <c r="P120" s="108"/>
      <c r="Q120" s="108"/>
      <c r="R120" s="127"/>
      <c r="S120" s="181" t="s">
        <v>164</v>
      </c>
      <c r="T120" s="168">
        <f t="shared" si="129"/>
        <v>11.908306043465316</v>
      </c>
      <c r="U120" s="168">
        <f t="shared" si="130"/>
        <v>19.317805497295506</v>
      </c>
      <c r="V120" s="168">
        <f t="shared" si="131"/>
        <v>20.717874346092092</v>
      </c>
      <c r="W120" s="168">
        <f t="shared" si="132"/>
        <v>27.107951254974925</v>
      </c>
      <c r="X120" s="168">
        <f t="shared" si="133"/>
        <v>27.44302589189834</v>
      </c>
      <c r="Y120" s="168">
        <f t="shared" si="134"/>
        <v>35.33360815028561</v>
      </c>
      <c r="Z120" s="168">
        <f t="shared" si="135"/>
        <v>38.326635850502896</v>
      </c>
      <c r="AA120" s="168">
        <f t="shared" si="109"/>
        <v>38.167056047743515</v>
      </c>
      <c r="AB120" s="168">
        <f t="shared" si="110"/>
      </c>
      <c r="AC120" s="168">
        <f t="shared" si="121"/>
        <v>0</v>
      </c>
      <c r="AD120" s="168"/>
      <c r="AE120" s="168"/>
      <c r="AF120" s="168"/>
      <c r="AG120" s="351"/>
      <c r="AH120" s="351"/>
      <c r="AI120" s="51"/>
      <c r="AJ120" s="34" t="s">
        <v>79</v>
      </c>
      <c r="AK120" s="41">
        <v>67180</v>
      </c>
      <c r="AL120" s="40">
        <v>72472</v>
      </c>
      <c r="AM120" s="40">
        <v>77228</v>
      </c>
      <c r="AN120" s="40">
        <v>81157</v>
      </c>
      <c r="AO120" s="41">
        <v>83810</v>
      </c>
      <c r="AP120" s="42">
        <v>84905</v>
      </c>
      <c r="AQ120" s="221">
        <v>86102</v>
      </c>
      <c r="AR120" s="205">
        <v>86462</v>
      </c>
      <c r="AS120" s="205"/>
      <c r="AT120" s="205"/>
      <c r="AU120" s="205"/>
      <c r="AV120" s="205"/>
      <c r="AW120" s="205"/>
      <c r="AX120" s="373"/>
      <c r="AY120" s="205"/>
    </row>
    <row r="121" spans="1:51" s="99" customFormat="1" ht="20.25" customHeight="1">
      <c r="A121" s="127"/>
      <c r="B121" s="181" t="s">
        <v>165</v>
      </c>
      <c r="C121" s="108">
        <v>1</v>
      </c>
      <c r="D121" s="108">
        <v>1</v>
      </c>
      <c r="E121" s="108">
        <v>2</v>
      </c>
      <c r="F121" s="108">
        <v>2</v>
      </c>
      <c r="G121" s="109">
        <v>2</v>
      </c>
      <c r="H121" s="123">
        <v>2</v>
      </c>
      <c r="I121" s="123">
        <v>2</v>
      </c>
      <c r="J121" s="123">
        <v>2</v>
      </c>
      <c r="K121" s="123"/>
      <c r="L121" s="123"/>
      <c r="M121" s="123"/>
      <c r="N121" s="123"/>
      <c r="O121" s="123"/>
      <c r="P121" s="122"/>
      <c r="Q121" s="122"/>
      <c r="R121" s="127"/>
      <c r="S121" s="181" t="s">
        <v>165</v>
      </c>
      <c r="T121" s="168">
        <f t="shared" si="129"/>
        <v>10.905125408942203</v>
      </c>
      <c r="U121" s="168">
        <f t="shared" si="130"/>
        <v>11.852554225435583</v>
      </c>
      <c r="V121" s="168">
        <f t="shared" si="131"/>
        <v>25.39037704709915</v>
      </c>
      <c r="W121" s="168">
        <f t="shared" si="132"/>
        <v>27.129679869777537</v>
      </c>
      <c r="X121" s="168">
        <f t="shared" si="133"/>
        <v>28.99811512251704</v>
      </c>
      <c r="Y121" s="168">
        <f t="shared" si="134"/>
        <v>31.181789834736513</v>
      </c>
      <c r="Z121" s="168">
        <f t="shared" si="135"/>
        <v>32.56798567008631</v>
      </c>
      <c r="AA121" s="168">
        <f t="shared" si="109"/>
        <v>33.0742516950554</v>
      </c>
      <c r="AB121" s="168">
        <f t="shared" si="110"/>
      </c>
      <c r="AC121" s="168">
        <f t="shared" si="121"/>
        <v>0</v>
      </c>
      <c r="AD121" s="168"/>
      <c r="AE121" s="168"/>
      <c r="AF121" s="168"/>
      <c r="AG121" s="351"/>
      <c r="AH121" s="351"/>
      <c r="AI121" s="51"/>
      <c r="AJ121" s="34" t="s">
        <v>72</v>
      </c>
      <c r="AK121" s="41">
        <v>9170</v>
      </c>
      <c r="AL121" s="40">
        <v>8437</v>
      </c>
      <c r="AM121" s="40">
        <v>7877</v>
      </c>
      <c r="AN121" s="40">
        <v>7372</v>
      </c>
      <c r="AO121" s="41">
        <v>6897</v>
      </c>
      <c r="AP121" s="42">
        <v>6414</v>
      </c>
      <c r="AQ121" s="221">
        <v>6141</v>
      </c>
      <c r="AR121" s="205">
        <v>6047</v>
      </c>
      <c r="AS121" s="205"/>
      <c r="AT121" s="205"/>
      <c r="AU121" s="205"/>
      <c r="AV121" s="205"/>
      <c r="AW121" s="205"/>
      <c r="AX121" s="373"/>
      <c r="AY121" s="205"/>
    </row>
    <row r="122" spans="1:51" s="99" customFormat="1" ht="20.25" customHeight="1">
      <c r="A122" s="127"/>
      <c r="B122" s="181" t="s">
        <v>166</v>
      </c>
      <c r="C122" s="122">
        <v>0</v>
      </c>
      <c r="D122" s="108">
        <v>1</v>
      </c>
      <c r="E122" s="108">
        <v>1</v>
      </c>
      <c r="F122" s="108">
        <v>1</v>
      </c>
      <c r="G122" s="115">
        <v>1</v>
      </c>
      <c r="H122" s="123">
        <v>1</v>
      </c>
      <c r="I122" s="123">
        <v>1</v>
      </c>
      <c r="J122" s="123">
        <v>1</v>
      </c>
      <c r="K122" s="123"/>
      <c r="L122" s="123"/>
      <c r="M122" s="123"/>
      <c r="N122" s="123"/>
      <c r="O122" s="123"/>
      <c r="P122" s="122"/>
      <c r="Q122" s="122"/>
      <c r="R122" s="127"/>
      <c r="S122" s="181" t="s">
        <v>166</v>
      </c>
      <c r="T122" s="168">
        <f t="shared" si="129"/>
        <v>0</v>
      </c>
      <c r="U122" s="168">
        <f t="shared" si="130"/>
        <v>48.03073967339097</v>
      </c>
      <c r="V122" s="168">
        <f t="shared" si="131"/>
        <v>54.6448087431694</v>
      </c>
      <c r="W122" s="168">
        <f t="shared" si="132"/>
        <v>61.766522544780734</v>
      </c>
      <c r="X122" s="168">
        <f t="shared" si="133"/>
        <v>70.92198581560284</v>
      </c>
      <c r="Y122" s="168">
        <f t="shared" si="134"/>
        <v>80.90614886731392</v>
      </c>
      <c r="Z122" s="168">
        <f t="shared" si="135"/>
        <v>84.17508417508417</v>
      </c>
      <c r="AA122" s="168">
        <f t="shared" si="109"/>
        <v>86.4304235090752</v>
      </c>
      <c r="AB122" s="168">
        <f t="shared" si="110"/>
      </c>
      <c r="AC122" s="168">
        <f t="shared" si="121"/>
        <v>0</v>
      </c>
      <c r="AD122" s="168"/>
      <c r="AE122" s="168"/>
      <c r="AF122" s="168"/>
      <c r="AG122" s="351"/>
      <c r="AH122" s="351"/>
      <c r="AI122" s="51"/>
      <c r="AJ122" s="34" t="s">
        <v>74</v>
      </c>
      <c r="AK122" s="41">
        <v>2362</v>
      </c>
      <c r="AL122" s="40">
        <v>2082</v>
      </c>
      <c r="AM122" s="40">
        <v>1830</v>
      </c>
      <c r="AN122" s="40">
        <v>1619</v>
      </c>
      <c r="AO122" s="41">
        <v>1410</v>
      </c>
      <c r="AP122" s="42">
        <v>1236</v>
      </c>
      <c r="AQ122" s="221">
        <v>1188</v>
      </c>
      <c r="AR122" s="205">
        <v>1157</v>
      </c>
      <c r="AS122" s="205"/>
      <c r="AT122" s="205"/>
      <c r="AU122" s="205"/>
      <c r="AV122" s="205"/>
      <c r="AW122" s="205"/>
      <c r="AX122" s="373"/>
      <c r="AY122" s="205"/>
    </row>
    <row r="123" spans="1:51" s="99" customFormat="1" ht="20.25" customHeight="1">
      <c r="A123" s="127"/>
      <c r="B123" s="181" t="s">
        <v>167</v>
      </c>
      <c r="C123" s="108">
        <v>3</v>
      </c>
      <c r="D123" s="108">
        <v>3</v>
      </c>
      <c r="E123" s="108">
        <v>2</v>
      </c>
      <c r="F123" s="108">
        <v>2</v>
      </c>
      <c r="G123" s="109">
        <v>2</v>
      </c>
      <c r="H123" s="109">
        <v>2</v>
      </c>
      <c r="I123" s="109">
        <v>2</v>
      </c>
      <c r="J123" s="109">
        <v>2</v>
      </c>
      <c r="K123" s="109"/>
      <c r="L123" s="109"/>
      <c r="M123" s="109"/>
      <c r="N123" s="109"/>
      <c r="O123" s="109"/>
      <c r="P123" s="108"/>
      <c r="Q123" s="108"/>
      <c r="R123" s="127"/>
      <c r="S123" s="181" t="s">
        <v>167</v>
      </c>
      <c r="T123" s="168">
        <f t="shared" si="129"/>
        <v>28.150511400957118</v>
      </c>
      <c r="U123" s="168">
        <f t="shared" si="130"/>
        <v>30.83564600678384</v>
      </c>
      <c r="V123" s="168">
        <f t="shared" si="131"/>
        <v>23.806689679800026</v>
      </c>
      <c r="W123" s="168">
        <f t="shared" si="132"/>
        <v>26.867275658248257</v>
      </c>
      <c r="X123" s="168">
        <f t="shared" si="133"/>
        <v>29.511583296443856</v>
      </c>
      <c r="Y123" s="168">
        <f t="shared" si="134"/>
        <v>33.288948069241016</v>
      </c>
      <c r="Z123" s="168">
        <f t="shared" si="135"/>
        <v>35.55555555555556</v>
      </c>
      <c r="AA123" s="168">
        <f t="shared" si="109"/>
        <v>36.297640653357526</v>
      </c>
      <c r="AB123" s="168">
        <f t="shared" si="110"/>
      </c>
      <c r="AC123" s="168">
        <f t="shared" si="121"/>
        <v>0</v>
      </c>
      <c r="AD123" s="168"/>
      <c r="AE123" s="168"/>
      <c r="AF123" s="168"/>
      <c r="AG123" s="351"/>
      <c r="AH123" s="351"/>
      <c r="AI123" s="51"/>
      <c r="AJ123" s="34" t="s">
        <v>75</v>
      </c>
      <c r="AK123" s="41">
        <v>10657</v>
      </c>
      <c r="AL123" s="40">
        <v>9729</v>
      </c>
      <c r="AM123" s="40">
        <v>8401</v>
      </c>
      <c r="AN123" s="40">
        <v>7444</v>
      </c>
      <c r="AO123" s="41">
        <v>6777</v>
      </c>
      <c r="AP123" s="42">
        <v>6008</v>
      </c>
      <c r="AQ123" s="221">
        <v>5625</v>
      </c>
      <c r="AR123" s="205">
        <v>5510</v>
      </c>
      <c r="AS123" s="205"/>
      <c r="AT123" s="205"/>
      <c r="AU123" s="205"/>
      <c r="AV123" s="205"/>
      <c r="AW123" s="205"/>
      <c r="AX123" s="373"/>
      <c r="AY123" s="205"/>
    </row>
    <row r="124" spans="1:51" s="99" customFormat="1" ht="20.25" customHeight="1">
      <c r="A124" s="127"/>
      <c r="B124" s="181" t="s">
        <v>168</v>
      </c>
      <c r="C124" s="108">
        <v>2</v>
      </c>
      <c r="D124" s="108">
        <v>2</v>
      </c>
      <c r="E124" s="108">
        <v>2</v>
      </c>
      <c r="F124" s="108">
        <v>2</v>
      </c>
      <c r="G124" s="109">
        <v>2</v>
      </c>
      <c r="H124" s="123">
        <v>2</v>
      </c>
      <c r="I124" s="123">
        <v>2</v>
      </c>
      <c r="J124" s="123">
        <v>2</v>
      </c>
      <c r="K124" s="123"/>
      <c r="L124" s="123"/>
      <c r="M124" s="123"/>
      <c r="N124" s="123"/>
      <c r="O124" s="123"/>
      <c r="P124" s="122"/>
      <c r="Q124" s="122"/>
      <c r="R124" s="127"/>
      <c r="S124" s="181" t="s">
        <v>168</v>
      </c>
      <c r="T124" s="168">
        <f t="shared" si="129"/>
        <v>31.14294612270321</v>
      </c>
      <c r="U124" s="168">
        <f t="shared" si="130"/>
        <v>34.46493193175943</v>
      </c>
      <c r="V124" s="168">
        <f t="shared" si="131"/>
        <v>38.255547054322875</v>
      </c>
      <c r="W124" s="168">
        <f t="shared" si="132"/>
        <v>43.40277777777778</v>
      </c>
      <c r="X124" s="168">
        <f t="shared" si="133"/>
        <v>48.63813229571984</v>
      </c>
      <c r="Y124" s="168">
        <f t="shared" si="134"/>
        <v>53.72011818426001</v>
      </c>
      <c r="Z124" s="168">
        <f t="shared" si="135"/>
        <v>58.36008170411438</v>
      </c>
      <c r="AA124" s="168">
        <f t="shared" si="109"/>
        <v>60.5143721633888</v>
      </c>
      <c r="AB124" s="168">
        <f t="shared" si="110"/>
      </c>
      <c r="AC124" s="168">
        <f t="shared" si="121"/>
        <v>0</v>
      </c>
      <c r="AD124" s="168"/>
      <c r="AE124" s="168"/>
      <c r="AF124" s="168"/>
      <c r="AG124" s="351"/>
      <c r="AH124" s="351"/>
      <c r="AI124" s="51"/>
      <c r="AJ124" s="34" t="s">
        <v>76</v>
      </c>
      <c r="AK124" s="41">
        <v>6422</v>
      </c>
      <c r="AL124" s="40">
        <v>5803</v>
      </c>
      <c r="AM124" s="40">
        <v>5228</v>
      </c>
      <c r="AN124" s="40">
        <v>4608</v>
      </c>
      <c r="AO124" s="41">
        <v>4112</v>
      </c>
      <c r="AP124" s="42">
        <v>3723</v>
      </c>
      <c r="AQ124" s="221">
        <v>3427</v>
      </c>
      <c r="AR124" s="205">
        <v>3305</v>
      </c>
      <c r="AS124" s="205"/>
      <c r="AT124" s="205"/>
      <c r="AU124" s="205"/>
      <c r="AV124" s="205"/>
      <c r="AW124" s="205"/>
      <c r="AX124" s="373"/>
      <c r="AY124" s="205"/>
    </row>
    <row r="125" spans="1:51" s="99" customFormat="1" ht="20.25" customHeight="1">
      <c r="A125" s="127"/>
      <c r="B125" s="181" t="s">
        <v>169</v>
      </c>
      <c r="C125" s="108">
        <v>4</v>
      </c>
      <c r="D125" s="108">
        <v>5</v>
      </c>
      <c r="E125" s="108">
        <v>5</v>
      </c>
      <c r="F125" s="108">
        <v>5</v>
      </c>
      <c r="G125" s="109">
        <v>5</v>
      </c>
      <c r="H125" s="123">
        <v>5</v>
      </c>
      <c r="I125" s="123">
        <v>4</v>
      </c>
      <c r="J125" s="123">
        <v>4</v>
      </c>
      <c r="K125" s="123"/>
      <c r="L125" s="123"/>
      <c r="M125" s="123"/>
      <c r="N125" s="123"/>
      <c r="O125" s="123"/>
      <c r="P125" s="122"/>
      <c r="Q125" s="122"/>
      <c r="R125" s="127"/>
      <c r="S125" s="181" t="s">
        <v>169</v>
      </c>
      <c r="T125" s="168">
        <f t="shared" si="129"/>
        <v>36.46640532409518</v>
      </c>
      <c r="U125" s="168">
        <f t="shared" si="130"/>
        <v>44.83902788987535</v>
      </c>
      <c r="V125" s="168">
        <f t="shared" si="131"/>
        <v>44.674767691208004</v>
      </c>
      <c r="W125" s="168">
        <f t="shared" si="132"/>
        <v>43.5085276714236</v>
      </c>
      <c r="X125" s="168">
        <f t="shared" si="133"/>
        <v>42.8192172647084</v>
      </c>
      <c r="Y125" s="168">
        <f t="shared" si="134"/>
        <v>42.41961482989734</v>
      </c>
      <c r="Z125" s="168">
        <f t="shared" si="135"/>
        <v>33.90405153415833</v>
      </c>
      <c r="AA125" s="168">
        <f t="shared" si="109"/>
        <v>33.70407819346141</v>
      </c>
      <c r="AB125" s="168">
        <f t="shared" si="110"/>
      </c>
      <c r="AC125" s="168">
        <f t="shared" si="121"/>
        <v>0</v>
      </c>
      <c r="AD125" s="168"/>
      <c r="AE125" s="168"/>
      <c r="AF125" s="168"/>
      <c r="AG125" s="351"/>
      <c r="AH125" s="351"/>
      <c r="AI125" s="51"/>
      <c r="AJ125" s="34" t="s">
        <v>81</v>
      </c>
      <c r="AK125" s="41">
        <v>10969</v>
      </c>
      <c r="AL125" s="40">
        <v>11151</v>
      </c>
      <c r="AM125" s="40">
        <v>11192</v>
      </c>
      <c r="AN125" s="40">
        <v>11492</v>
      </c>
      <c r="AO125" s="41">
        <v>11677</v>
      </c>
      <c r="AP125" s="42">
        <v>11787</v>
      </c>
      <c r="AQ125" s="221">
        <v>11798</v>
      </c>
      <c r="AR125" s="205">
        <v>11868</v>
      </c>
      <c r="AS125" s="205"/>
      <c r="AT125" s="205"/>
      <c r="AU125" s="205"/>
      <c r="AV125" s="205"/>
      <c r="AW125" s="205"/>
      <c r="AX125" s="373"/>
      <c r="AY125" s="205"/>
    </row>
    <row r="126" spans="1:51" s="99" customFormat="1" ht="20.25" customHeight="1">
      <c r="A126" s="127"/>
      <c r="B126" s="181" t="s">
        <v>170</v>
      </c>
      <c r="C126" s="108">
        <v>2</v>
      </c>
      <c r="D126" s="108">
        <v>2</v>
      </c>
      <c r="E126" s="108">
        <v>3</v>
      </c>
      <c r="F126" s="108">
        <v>5</v>
      </c>
      <c r="G126" s="115">
        <v>5</v>
      </c>
      <c r="H126" s="123">
        <v>6</v>
      </c>
      <c r="I126" s="123">
        <v>6</v>
      </c>
      <c r="J126" s="123">
        <v>6</v>
      </c>
      <c r="K126" s="123"/>
      <c r="L126" s="123"/>
      <c r="M126" s="123"/>
      <c r="N126" s="123"/>
      <c r="O126" s="123"/>
      <c r="P126" s="122"/>
      <c r="Q126" s="122"/>
      <c r="R126" s="127"/>
      <c r="S126" s="181" t="s">
        <v>170</v>
      </c>
      <c r="T126" s="168">
        <f t="shared" si="129"/>
        <v>15.296367112810707</v>
      </c>
      <c r="U126" s="168">
        <f t="shared" si="130"/>
        <v>14.683209749651274</v>
      </c>
      <c r="V126" s="168">
        <f t="shared" si="131"/>
        <v>21.422450728363327</v>
      </c>
      <c r="W126" s="168">
        <f t="shared" si="132"/>
        <v>36.12455747417094</v>
      </c>
      <c r="X126" s="168">
        <f t="shared" si="133"/>
        <v>35.826884494124386</v>
      </c>
      <c r="Y126" s="168">
        <f t="shared" si="134"/>
        <v>43.19965440276478</v>
      </c>
      <c r="Z126" s="168">
        <f t="shared" si="135"/>
        <v>44.04639553663192</v>
      </c>
      <c r="AA126" s="168">
        <f t="shared" si="109"/>
        <v>43.904580711254205</v>
      </c>
      <c r="AB126" s="168">
        <f t="shared" si="110"/>
      </c>
      <c r="AC126" s="168">
        <f t="shared" si="121"/>
        <v>0</v>
      </c>
      <c r="AD126" s="168"/>
      <c r="AE126" s="168"/>
      <c r="AF126" s="168"/>
      <c r="AG126" s="351"/>
      <c r="AH126" s="351"/>
      <c r="AI126" s="51"/>
      <c r="AJ126" s="34" t="s">
        <v>83</v>
      </c>
      <c r="AK126" s="41">
        <v>13075</v>
      </c>
      <c r="AL126" s="40">
        <v>13621</v>
      </c>
      <c r="AM126" s="40">
        <v>14004</v>
      </c>
      <c r="AN126" s="40">
        <v>13841</v>
      </c>
      <c r="AO126" s="41">
        <v>13956</v>
      </c>
      <c r="AP126" s="42">
        <v>13889</v>
      </c>
      <c r="AQ126" s="221">
        <v>13622</v>
      </c>
      <c r="AR126" s="205">
        <v>13666</v>
      </c>
      <c r="AS126" s="205"/>
      <c r="AT126" s="205"/>
      <c r="AU126" s="205"/>
      <c r="AV126" s="205"/>
      <c r="AW126" s="205"/>
      <c r="AX126" s="373"/>
      <c r="AY126" s="205"/>
    </row>
    <row r="127" spans="1:51" s="99" customFormat="1" ht="20.25" customHeight="1">
      <c r="A127" s="127"/>
      <c r="B127" s="181" t="s">
        <v>171</v>
      </c>
      <c r="C127" s="108">
        <v>3</v>
      </c>
      <c r="D127" s="108">
        <v>4</v>
      </c>
      <c r="E127" s="108">
        <v>4</v>
      </c>
      <c r="F127" s="108">
        <v>7</v>
      </c>
      <c r="G127" s="109">
        <v>7</v>
      </c>
      <c r="H127" s="109">
        <v>7</v>
      </c>
      <c r="I127" s="109">
        <v>7</v>
      </c>
      <c r="J127" s="109">
        <v>7</v>
      </c>
      <c r="K127" s="109"/>
      <c r="L127" s="109"/>
      <c r="M127" s="109"/>
      <c r="N127" s="109"/>
      <c r="O127" s="109"/>
      <c r="P127" s="108"/>
      <c r="Q127" s="108"/>
      <c r="R127" s="127"/>
      <c r="S127" s="181" t="s">
        <v>171</v>
      </c>
      <c r="T127" s="168">
        <f t="shared" si="129"/>
        <v>19.364833462432223</v>
      </c>
      <c r="U127" s="168">
        <f t="shared" si="130"/>
        <v>23.874895547331977</v>
      </c>
      <c r="V127" s="168">
        <f t="shared" si="131"/>
        <v>21.40525499010007</v>
      </c>
      <c r="W127" s="168">
        <f t="shared" si="132"/>
        <v>35.07014028056112</v>
      </c>
      <c r="X127" s="168">
        <f t="shared" si="133"/>
        <v>34.43526170798898</v>
      </c>
      <c r="Y127" s="168">
        <f t="shared" si="134"/>
        <v>32.893191109440345</v>
      </c>
      <c r="Z127" s="168">
        <f t="shared" si="135"/>
        <v>32.337044394142374</v>
      </c>
      <c r="AA127" s="168">
        <f t="shared" si="109"/>
        <v>31.928480204342275</v>
      </c>
      <c r="AB127" s="168">
        <f t="shared" si="110"/>
      </c>
      <c r="AC127" s="168">
        <f t="shared" si="121"/>
        <v>0</v>
      </c>
      <c r="AD127" s="168"/>
      <c r="AE127" s="168"/>
      <c r="AF127" s="168"/>
      <c r="AG127" s="351"/>
      <c r="AH127" s="351"/>
      <c r="AI127" s="51"/>
      <c r="AJ127" s="34" t="s">
        <v>84</v>
      </c>
      <c r="AK127" s="41">
        <v>15492</v>
      </c>
      <c r="AL127" s="40">
        <v>16754</v>
      </c>
      <c r="AM127" s="40">
        <v>18687</v>
      </c>
      <c r="AN127" s="40">
        <v>19960</v>
      </c>
      <c r="AO127" s="41">
        <v>20328</v>
      </c>
      <c r="AP127" s="42">
        <v>21281</v>
      </c>
      <c r="AQ127" s="221">
        <v>21647</v>
      </c>
      <c r="AR127" s="205">
        <v>21924</v>
      </c>
      <c r="AS127" s="205"/>
      <c r="AT127" s="205"/>
      <c r="AU127" s="205"/>
      <c r="AV127" s="205"/>
      <c r="AW127" s="205"/>
      <c r="AX127" s="373"/>
      <c r="AY127" s="205"/>
    </row>
    <row r="128" spans="1:51" s="99" customFormat="1" ht="20.25" customHeight="1">
      <c r="A128" s="127"/>
      <c r="B128" s="181" t="s">
        <v>172</v>
      </c>
      <c r="C128" s="108">
        <v>3</v>
      </c>
      <c r="D128" s="108">
        <v>3</v>
      </c>
      <c r="E128" s="108">
        <v>3</v>
      </c>
      <c r="F128" s="108">
        <v>4</v>
      </c>
      <c r="G128" s="109">
        <v>5</v>
      </c>
      <c r="H128" s="109">
        <v>5</v>
      </c>
      <c r="I128" s="109">
        <v>5</v>
      </c>
      <c r="J128" s="109">
        <v>4</v>
      </c>
      <c r="K128" s="109"/>
      <c r="L128" s="109"/>
      <c r="M128" s="109"/>
      <c r="N128" s="109"/>
      <c r="O128" s="109"/>
      <c r="P128" s="108"/>
      <c r="Q128" s="108"/>
      <c r="R128" s="127"/>
      <c r="S128" s="181" t="s">
        <v>172</v>
      </c>
      <c r="T128" s="168">
        <f t="shared" si="129"/>
        <v>21.287163840204357</v>
      </c>
      <c r="U128" s="168">
        <f t="shared" si="130"/>
        <v>20.761245674740486</v>
      </c>
      <c r="V128" s="168">
        <f t="shared" si="131"/>
        <v>19.850459868986967</v>
      </c>
      <c r="W128" s="168">
        <f t="shared" si="132"/>
        <v>26.463777704267287</v>
      </c>
      <c r="X128" s="168">
        <f t="shared" si="133"/>
        <v>32.30391523452642</v>
      </c>
      <c r="Y128" s="168">
        <f t="shared" si="134"/>
        <v>33.10600542938489</v>
      </c>
      <c r="Z128" s="168">
        <f t="shared" si="135"/>
        <v>33.83178834833209</v>
      </c>
      <c r="AA128" s="168">
        <f t="shared" si="109"/>
        <v>27.432960702283793</v>
      </c>
      <c r="AB128" s="168">
        <f t="shared" si="110"/>
      </c>
      <c r="AC128" s="168">
        <f t="shared" si="121"/>
        <v>0</v>
      </c>
      <c r="AD128" s="168"/>
      <c r="AE128" s="168"/>
      <c r="AF128" s="168"/>
      <c r="AG128" s="351"/>
      <c r="AH128" s="351"/>
      <c r="AI128" s="51"/>
      <c r="AJ128" s="34" t="s">
        <v>85</v>
      </c>
      <c r="AK128" s="41">
        <v>14093</v>
      </c>
      <c r="AL128" s="40">
        <v>14450</v>
      </c>
      <c r="AM128" s="40">
        <v>15113</v>
      </c>
      <c r="AN128" s="40">
        <v>15115</v>
      </c>
      <c r="AO128" s="41">
        <v>15478</v>
      </c>
      <c r="AP128" s="42">
        <v>15103</v>
      </c>
      <c r="AQ128" s="221">
        <v>14779</v>
      </c>
      <c r="AR128" s="205">
        <v>14581</v>
      </c>
      <c r="AS128" s="205"/>
      <c r="AT128" s="205"/>
      <c r="AU128" s="205"/>
      <c r="AV128" s="205"/>
      <c r="AW128" s="205"/>
      <c r="AX128" s="373"/>
      <c r="AY128" s="205"/>
    </row>
    <row r="129" spans="1:51" s="99" customFormat="1" ht="20.25" customHeight="1">
      <c r="A129" s="134"/>
      <c r="B129" s="184" t="s">
        <v>173</v>
      </c>
      <c r="C129" s="142">
        <v>4</v>
      </c>
      <c r="D129" s="142">
        <v>4</v>
      </c>
      <c r="E129" s="142">
        <v>4</v>
      </c>
      <c r="F129" s="142">
        <v>4</v>
      </c>
      <c r="G129" s="148">
        <v>4</v>
      </c>
      <c r="H129" s="148">
        <v>4</v>
      </c>
      <c r="I129" s="148">
        <v>4</v>
      </c>
      <c r="J129" s="148">
        <v>5</v>
      </c>
      <c r="K129" s="148"/>
      <c r="L129" s="148"/>
      <c r="M129" s="148"/>
      <c r="N129" s="148"/>
      <c r="O129" s="148"/>
      <c r="P129" s="142"/>
      <c r="Q129" s="142"/>
      <c r="R129" s="134"/>
      <c r="S129" s="184" t="s">
        <v>173</v>
      </c>
      <c r="T129" s="171">
        <f t="shared" si="129"/>
        <v>24.978144123891592</v>
      </c>
      <c r="U129" s="171">
        <f t="shared" si="130"/>
        <v>24.777006937561943</v>
      </c>
      <c r="V129" s="171">
        <f t="shared" si="131"/>
        <v>24.263011039670022</v>
      </c>
      <c r="W129" s="171">
        <f t="shared" si="132"/>
        <v>24.232143938934996</v>
      </c>
      <c r="X129" s="171">
        <f t="shared" si="133"/>
        <v>23.99808015358771</v>
      </c>
      <c r="Y129" s="171">
        <f t="shared" si="134"/>
        <v>24.816974810770567</v>
      </c>
      <c r="Z129" s="171">
        <f t="shared" si="135"/>
        <v>24.90815119247774</v>
      </c>
      <c r="AA129" s="171">
        <f t="shared" si="109"/>
        <v>31.013521895546457</v>
      </c>
      <c r="AB129" s="171">
        <f t="shared" si="110"/>
      </c>
      <c r="AC129" s="171">
        <f t="shared" si="121"/>
        <v>0</v>
      </c>
      <c r="AD129" s="171"/>
      <c r="AE129" s="171"/>
      <c r="AF129" s="171"/>
      <c r="AG129" s="352"/>
      <c r="AH129" s="352"/>
      <c r="AI129" s="61"/>
      <c r="AJ129" s="62" t="s">
        <v>86</v>
      </c>
      <c r="AK129" s="72">
        <v>16014</v>
      </c>
      <c r="AL129" s="71">
        <v>16144</v>
      </c>
      <c r="AM129" s="71">
        <v>16486</v>
      </c>
      <c r="AN129" s="71">
        <v>16507</v>
      </c>
      <c r="AO129" s="72">
        <v>16668</v>
      </c>
      <c r="AP129" s="66">
        <v>16118</v>
      </c>
      <c r="AQ129" s="225">
        <v>16059</v>
      </c>
      <c r="AR129" s="23">
        <v>16122</v>
      </c>
      <c r="AS129" s="23"/>
      <c r="AT129" s="23"/>
      <c r="AU129" s="23"/>
      <c r="AV129" s="23"/>
      <c r="AW129" s="23"/>
      <c r="AX129" s="373"/>
      <c r="AY129" s="205"/>
    </row>
    <row r="130" spans="1:51" s="99" customFormat="1" ht="20.25" customHeight="1">
      <c r="A130" s="173"/>
      <c r="B130" s="185" t="s">
        <v>135</v>
      </c>
      <c r="C130" s="140"/>
      <c r="D130" s="140"/>
      <c r="E130" s="140"/>
      <c r="F130" s="140"/>
      <c r="G130" s="140"/>
      <c r="H130" s="177"/>
      <c r="I130" s="177"/>
      <c r="J130" s="177"/>
      <c r="K130" s="177">
        <v>89</v>
      </c>
      <c r="L130" s="177">
        <v>90</v>
      </c>
      <c r="M130" s="177">
        <v>91</v>
      </c>
      <c r="N130" s="177">
        <v>96</v>
      </c>
      <c r="O130" s="177">
        <v>96</v>
      </c>
      <c r="P130" s="177"/>
      <c r="Q130" s="177"/>
      <c r="R130" s="173"/>
      <c r="S130" s="185" t="s">
        <v>135</v>
      </c>
      <c r="T130" s="172"/>
      <c r="U130" s="172"/>
      <c r="V130" s="172"/>
      <c r="W130" s="172"/>
      <c r="X130" s="172"/>
      <c r="Y130" s="172"/>
      <c r="Z130" s="172"/>
      <c r="AA130" s="172" t="s">
        <v>239</v>
      </c>
      <c r="AB130" s="172">
        <v>36.63998946085696</v>
      </c>
      <c r="AC130" s="172" t="s">
        <v>239</v>
      </c>
      <c r="AD130" s="172"/>
      <c r="AE130" s="172"/>
      <c r="AF130" s="172"/>
      <c r="AG130" s="172"/>
      <c r="AH130" s="172"/>
      <c r="AI130" s="59"/>
      <c r="AJ130" s="204" t="s">
        <v>135</v>
      </c>
      <c r="AK130" s="53"/>
      <c r="AL130" s="53"/>
      <c r="AM130" s="53"/>
      <c r="AN130" s="41"/>
      <c r="AO130" s="53"/>
      <c r="AP130" s="48"/>
      <c r="AQ130" s="223"/>
      <c r="AR130" s="47"/>
      <c r="AS130" s="217">
        <f>230067+AS177</f>
        <v>230067</v>
      </c>
      <c r="AT130" s="219">
        <v>242031</v>
      </c>
      <c r="AU130" s="219">
        <v>241254</v>
      </c>
      <c r="AV130" s="219">
        <v>240635</v>
      </c>
      <c r="AW130" s="219">
        <v>248330</v>
      </c>
      <c r="AX130" s="205"/>
      <c r="AY130" s="375"/>
    </row>
    <row r="131" spans="2:51" s="149" customFormat="1" ht="20.25" customHeight="1">
      <c r="B131" s="99" t="s">
        <v>49</v>
      </c>
      <c r="C131" s="149">
        <v>4</v>
      </c>
      <c r="D131" s="149">
        <v>4</v>
      </c>
      <c r="E131" s="149">
        <v>4</v>
      </c>
      <c r="F131" s="149">
        <v>4</v>
      </c>
      <c r="G131" s="149">
        <v>4</v>
      </c>
      <c r="H131" s="173">
        <v>4</v>
      </c>
      <c r="I131" s="149">
        <v>4</v>
      </c>
      <c r="J131" s="149">
        <v>4</v>
      </c>
      <c r="K131" s="149">
        <v>4</v>
      </c>
      <c r="L131" s="149">
        <v>4</v>
      </c>
      <c r="M131" s="149">
        <v>4</v>
      </c>
      <c r="S131" s="99" t="s">
        <v>49</v>
      </c>
      <c r="T131" s="149">
        <v>33.33055578701775</v>
      </c>
      <c r="U131" s="149">
        <v>34.161755914253995</v>
      </c>
      <c r="V131" s="149">
        <v>35.25160835463118</v>
      </c>
      <c r="W131" s="149">
        <v>36.72082989075553</v>
      </c>
      <c r="X131" s="149">
        <v>38.58024691358025</v>
      </c>
      <c r="Y131" s="149">
        <v>39.9480675122341</v>
      </c>
      <c r="Z131" s="149">
        <v>40.68762079137422</v>
      </c>
      <c r="AA131" s="149">
        <v>40.93746801760311</v>
      </c>
      <c r="AB131" s="149">
        <v>41.66666666666667</v>
      </c>
      <c r="AC131" s="149">
        <v>40.68762079137422</v>
      </c>
      <c r="AI131" s="298"/>
      <c r="AJ131" s="300" t="s">
        <v>49</v>
      </c>
      <c r="AK131" s="301">
        <v>12001</v>
      </c>
      <c r="AL131" s="301">
        <v>11709</v>
      </c>
      <c r="AM131" s="301">
        <v>11347</v>
      </c>
      <c r="AN131" s="301">
        <v>10893</v>
      </c>
      <c r="AO131" s="302">
        <v>10368</v>
      </c>
      <c r="AP131" s="303">
        <v>10013</v>
      </c>
      <c r="AQ131" s="304">
        <v>9831</v>
      </c>
      <c r="AR131" s="305">
        <v>9771</v>
      </c>
      <c r="AS131" s="306">
        <v>9600</v>
      </c>
      <c r="AT131" s="307">
        <v>9448</v>
      </c>
      <c r="AU131" s="307">
        <v>9265</v>
      </c>
      <c r="AV131" s="307">
        <v>9085</v>
      </c>
      <c r="AW131" s="307"/>
      <c r="AX131" s="374"/>
      <c r="AY131" s="376"/>
    </row>
    <row r="132" spans="2:51" s="149" customFormat="1" ht="20.25" customHeight="1">
      <c r="B132" s="99" t="s">
        <v>46</v>
      </c>
      <c r="C132" s="149">
        <v>18</v>
      </c>
      <c r="D132" s="149">
        <v>19</v>
      </c>
      <c r="E132" s="149">
        <v>31</v>
      </c>
      <c r="F132" s="149">
        <v>33</v>
      </c>
      <c r="G132" s="149">
        <v>45</v>
      </c>
      <c r="H132" s="173">
        <v>52</v>
      </c>
      <c r="I132" s="149">
        <v>51</v>
      </c>
      <c r="J132" s="149">
        <v>50</v>
      </c>
      <c r="K132" s="149">
        <v>49</v>
      </c>
      <c r="L132" s="149">
        <v>50</v>
      </c>
      <c r="M132" s="149">
        <v>49</v>
      </c>
      <c r="N132" s="149">
        <v>50</v>
      </c>
      <c r="O132" s="149">
        <v>58</v>
      </c>
      <c r="S132" s="99" t="s">
        <v>46</v>
      </c>
      <c r="T132" s="149">
        <v>19.920759644967795</v>
      </c>
      <c r="U132" s="149">
        <v>18.406393799951562</v>
      </c>
      <c r="V132" s="149">
        <v>27.682278876635266</v>
      </c>
      <c r="W132" s="149">
        <v>27.54246129449568</v>
      </c>
      <c r="X132" s="149">
        <v>36.05133710403615</v>
      </c>
      <c r="Y132" s="149">
        <v>40.46881566454465</v>
      </c>
      <c r="Z132" s="149">
        <v>39.40749669672454</v>
      </c>
      <c r="AA132" s="149">
        <v>38.55525739489837</v>
      </c>
      <c r="AB132" s="149">
        <v>37.91161178509532</v>
      </c>
      <c r="AC132" s="149">
        <v>38.634800683063276</v>
      </c>
      <c r="AI132" s="60"/>
      <c r="AJ132" s="34" t="s">
        <v>46</v>
      </c>
      <c r="AK132" s="40">
        <v>90358</v>
      </c>
      <c r="AL132" s="40">
        <v>103225</v>
      </c>
      <c r="AM132" s="40">
        <v>111985</v>
      </c>
      <c r="AN132" s="40">
        <v>119815</v>
      </c>
      <c r="AO132" s="41">
        <v>124822</v>
      </c>
      <c r="AP132" s="48">
        <v>128494</v>
      </c>
      <c r="AQ132" s="221">
        <v>129417</v>
      </c>
      <c r="AR132" s="220">
        <v>129684</v>
      </c>
      <c r="AS132" s="216">
        <v>129248</v>
      </c>
      <c r="AT132" s="219">
        <v>129141</v>
      </c>
      <c r="AU132" s="219">
        <v>129407</v>
      </c>
      <c r="AV132" s="219">
        <v>129566</v>
      </c>
      <c r="AW132" s="219">
        <v>141879</v>
      </c>
      <c r="AX132" s="205"/>
      <c r="AY132" s="375"/>
    </row>
    <row r="133" spans="2:51" s="149" customFormat="1" ht="20.25" customHeight="1">
      <c r="B133" s="99" t="s">
        <v>50</v>
      </c>
      <c r="C133" s="149">
        <v>1</v>
      </c>
      <c r="D133" s="149">
        <v>2</v>
      </c>
      <c r="E133" s="149">
        <v>3</v>
      </c>
      <c r="F133" s="149">
        <v>5</v>
      </c>
      <c r="G133" s="149">
        <v>5</v>
      </c>
      <c r="H133" s="149">
        <v>5</v>
      </c>
      <c r="I133" s="149">
        <v>5</v>
      </c>
      <c r="J133" s="149">
        <v>5</v>
      </c>
      <c r="K133" s="149">
        <v>6</v>
      </c>
      <c r="L133" s="149">
        <v>5</v>
      </c>
      <c r="M133" s="149">
        <v>5</v>
      </c>
      <c r="N133" s="149">
        <v>5</v>
      </c>
      <c r="S133" s="99" t="s">
        <v>50</v>
      </c>
      <c r="T133" s="149">
        <v>9.304056568663938</v>
      </c>
      <c r="U133" s="149">
        <v>17.245839441234804</v>
      </c>
      <c r="V133" s="149">
        <v>23.5626767200754</v>
      </c>
      <c r="W133" s="149">
        <v>37.5037503750375</v>
      </c>
      <c r="X133" s="149">
        <v>36.85684800235884</v>
      </c>
      <c r="Y133" s="149">
        <v>38.02570537683474</v>
      </c>
      <c r="Z133" s="149">
        <v>38.94384297842511</v>
      </c>
      <c r="AA133" s="149">
        <v>39.320541050644856</v>
      </c>
      <c r="AB133" s="149">
        <v>47.25897920604915</v>
      </c>
      <c r="AC133" s="149">
        <v>38.94384297842511</v>
      </c>
      <c r="AI133" s="298"/>
      <c r="AJ133" s="300" t="s">
        <v>50</v>
      </c>
      <c r="AK133" s="301">
        <v>10748</v>
      </c>
      <c r="AL133" s="301">
        <v>11597</v>
      </c>
      <c r="AM133" s="301">
        <v>12732</v>
      </c>
      <c r="AN133" s="301">
        <v>13332</v>
      </c>
      <c r="AO133" s="302">
        <v>13566</v>
      </c>
      <c r="AP133" s="303">
        <v>13149</v>
      </c>
      <c r="AQ133" s="304">
        <v>12839</v>
      </c>
      <c r="AR133" s="307">
        <v>12716</v>
      </c>
      <c r="AS133" s="306">
        <v>12696</v>
      </c>
      <c r="AT133" s="305">
        <v>12561</v>
      </c>
      <c r="AU133" s="305">
        <v>12357</v>
      </c>
      <c r="AV133" s="305">
        <v>12222</v>
      </c>
      <c r="AW133" s="305"/>
      <c r="AX133" s="374"/>
      <c r="AY133" s="376"/>
    </row>
    <row r="134" spans="2:51" s="149" customFormat="1" ht="20.25" customHeight="1">
      <c r="B134" s="99" t="s">
        <v>45</v>
      </c>
      <c r="C134" s="149">
        <v>23</v>
      </c>
      <c r="D134" s="149">
        <v>29</v>
      </c>
      <c r="E134" s="149">
        <v>32</v>
      </c>
      <c r="F134" s="149">
        <v>36</v>
      </c>
      <c r="G134" s="149">
        <v>36</v>
      </c>
      <c r="H134" s="149">
        <v>42</v>
      </c>
      <c r="I134" s="149">
        <v>43</v>
      </c>
      <c r="J134" s="149">
        <v>44</v>
      </c>
      <c r="K134" s="149">
        <v>44</v>
      </c>
      <c r="L134" s="149">
        <v>44</v>
      </c>
      <c r="M134" s="149">
        <v>43</v>
      </c>
      <c r="N134" s="149">
        <v>51</v>
      </c>
      <c r="O134" s="149">
        <v>51</v>
      </c>
      <c r="S134" s="99" t="s">
        <v>45</v>
      </c>
      <c r="T134" s="149">
        <v>24.4415634099169</v>
      </c>
      <c r="U134" s="149">
        <v>27.78762588273622</v>
      </c>
      <c r="V134" s="149">
        <v>29.47733009082702</v>
      </c>
      <c r="W134" s="149">
        <v>32.08956554293762</v>
      </c>
      <c r="X134" s="149">
        <v>31.052953912240902</v>
      </c>
      <c r="Y134" s="149">
        <v>35.518571138623905</v>
      </c>
      <c r="Z134" s="149">
        <v>35.77013942035737</v>
      </c>
      <c r="AA134" s="149">
        <v>36.50361717661114</v>
      </c>
      <c r="AB134" s="149">
        <v>36.63339133620295</v>
      </c>
      <c r="AC134" s="149">
        <v>36.60200312780754</v>
      </c>
      <c r="AI134" s="60"/>
      <c r="AJ134" s="34" t="s">
        <v>45</v>
      </c>
      <c r="AK134" s="40">
        <v>94102</v>
      </c>
      <c r="AL134" s="40">
        <v>104363</v>
      </c>
      <c r="AM134" s="40">
        <v>108558</v>
      </c>
      <c r="AN134" s="40">
        <v>112186</v>
      </c>
      <c r="AO134" s="41">
        <v>115931</v>
      </c>
      <c r="AP134" s="48">
        <v>118248</v>
      </c>
      <c r="AQ134" s="221">
        <v>120212</v>
      </c>
      <c r="AR134" s="220">
        <v>120536</v>
      </c>
      <c r="AS134" s="216">
        <v>120109</v>
      </c>
      <c r="AT134" s="219">
        <v>119975</v>
      </c>
      <c r="AU134" s="219">
        <v>120192</v>
      </c>
      <c r="AV134" s="219">
        <v>120544</v>
      </c>
      <c r="AW134" s="219">
        <v>143508</v>
      </c>
      <c r="AX134" s="205"/>
      <c r="AY134" s="375"/>
    </row>
    <row r="135" spans="2:51" s="149" customFormat="1" ht="20.25" customHeight="1">
      <c r="B135" s="99" t="s">
        <v>51</v>
      </c>
      <c r="C135" s="149">
        <v>3</v>
      </c>
      <c r="D135" s="149">
        <v>2</v>
      </c>
      <c r="E135" s="149">
        <v>3</v>
      </c>
      <c r="F135" s="149">
        <v>5</v>
      </c>
      <c r="G135" s="149">
        <v>6</v>
      </c>
      <c r="H135" s="149">
        <v>8</v>
      </c>
      <c r="I135" s="149">
        <v>8</v>
      </c>
      <c r="J135" s="149">
        <v>8</v>
      </c>
      <c r="K135" s="149">
        <v>8</v>
      </c>
      <c r="L135" s="149">
        <v>8</v>
      </c>
      <c r="M135" s="149">
        <v>9</v>
      </c>
      <c r="S135" s="99" t="s">
        <v>51</v>
      </c>
      <c r="T135" s="149">
        <v>17.062905243999545</v>
      </c>
      <c r="U135" s="149">
        <v>10.148163182463973</v>
      </c>
      <c r="V135" s="149">
        <v>13.922405791720811</v>
      </c>
      <c r="W135" s="149">
        <v>22.704568159113613</v>
      </c>
      <c r="X135" s="149">
        <v>25.91568762957844</v>
      </c>
      <c r="Y135" s="149">
        <v>34.47681434235477</v>
      </c>
      <c r="Z135" s="149">
        <v>34.36130916587922</v>
      </c>
      <c r="AA135" s="149">
        <v>34.4145229286759</v>
      </c>
      <c r="AB135" s="149">
        <v>34.79471120389701</v>
      </c>
      <c r="AC135" s="149">
        <v>34.36130916587922</v>
      </c>
      <c r="AI135" s="298"/>
      <c r="AJ135" s="300" t="s">
        <v>51</v>
      </c>
      <c r="AK135" s="301">
        <v>17582</v>
      </c>
      <c r="AL135" s="301">
        <v>19708</v>
      </c>
      <c r="AM135" s="301">
        <v>21548</v>
      </c>
      <c r="AN135" s="301">
        <v>22022</v>
      </c>
      <c r="AO135" s="302">
        <v>23152</v>
      </c>
      <c r="AP135" s="308">
        <v>23204</v>
      </c>
      <c r="AQ135" s="304">
        <v>23282</v>
      </c>
      <c r="AR135" s="307">
        <v>23246</v>
      </c>
      <c r="AS135" s="306">
        <v>22992</v>
      </c>
      <c r="AT135" s="305">
        <v>22854</v>
      </c>
      <c r="AU135" s="305">
        <v>22839</v>
      </c>
      <c r="AV135" s="305">
        <v>22695</v>
      </c>
      <c r="AW135" s="305"/>
      <c r="AX135" s="374"/>
      <c r="AY135" s="376"/>
    </row>
    <row r="136" spans="2:51" s="149" customFormat="1" ht="20.25" customHeight="1">
      <c r="B136" s="99" t="s">
        <v>44</v>
      </c>
      <c r="C136" s="149">
        <v>24</v>
      </c>
      <c r="D136" s="149">
        <v>23</v>
      </c>
      <c r="E136" s="149">
        <v>29</v>
      </c>
      <c r="F136" s="149">
        <v>30</v>
      </c>
      <c r="G136" s="149">
        <v>34</v>
      </c>
      <c r="H136" s="149">
        <v>35</v>
      </c>
      <c r="I136" s="149">
        <v>36</v>
      </c>
      <c r="J136" s="149">
        <v>37</v>
      </c>
      <c r="K136" s="149">
        <v>38</v>
      </c>
      <c r="L136" s="149">
        <v>38</v>
      </c>
      <c r="M136" s="149">
        <v>38</v>
      </c>
      <c r="N136" s="149">
        <v>40</v>
      </c>
      <c r="O136" s="149">
        <v>39</v>
      </c>
      <c r="S136" s="99" t="s">
        <v>44</v>
      </c>
      <c r="T136" s="149">
        <v>26.476915439351316</v>
      </c>
      <c r="U136" s="149">
        <v>24.84820984853396</v>
      </c>
      <c r="V136" s="149">
        <v>30.69757595003705</v>
      </c>
      <c r="W136" s="149">
        <v>31.296292432556488</v>
      </c>
      <c r="X136" s="149">
        <v>35.229144864315984</v>
      </c>
      <c r="Y136" s="149">
        <v>36.42646018067524</v>
      </c>
      <c r="Z136" s="149">
        <v>37.500781266276384</v>
      </c>
      <c r="AA136" s="149">
        <v>38.45913976259277</v>
      </c>
      <c r="AB136" s="149">
        <v>39.55119798497055</v>
      </c>
      <c r="AC136" s="149">
        <v>39.58415800329173</v>
      </c>
      <c r="AI136" s="60"/>
      <c r="AJ136" s="34" t="s">
        <v>44</v>
      </c>
      <c r="AK136" s="40">
        <f>AK54</f>
        <v>98998</v>
      </c>
      <c r="AL136" s="40">
        <f aca="true" t="shared" si="136" ref="AL136:AR136">AL54</f>
        <v>100519</v>
      </c>
      <c r="AM136" s="40">
        <f t="shared" si="136"/>
        <v>102086</v>
      </c>
      <c r="AN136" s="40">
        <f t="shared" si="136"/>
        <v>103149</v>
      </c>
      <c r="AO136" s="40">
        <f t="shared" si="136"/>
        <v>103490</v>
      </c>
      <c r="AP136" s="40">
        <f t="shared" si="136"/>
        <v>102585</v>
      </c>
      <c r="AQ136" s="40">
        <f t="shared" si="136"/>
        <v>102249</v>
      </c>
      <c r="AR136" s="40">
        <f t="shared" si="136"/>
        <v>102343</v>
      </c>
      <c r="AS136" s="40">
        <v>96078</v>
      </c>
      <c r="AT136" s="219">
        <v>95796</v>
      </c>
      <c r="AU136" s="219">
        <v>95696</v>
      </c>
      <c r="AV136" s="219">
        <v>101352</v>
      </c>
      <c r="AW136" s="219">
        <v>100949</v>
      </c>
      <c r="AX136" s="205"/>
      <c r="AY136" s="375"/>
    </row>
    <row r="137" spans="2:51" s="149" customFormat="1" ht="20.25" customHeight="1">
      <c r="B137" s="99" t="s">
        <v>56</v>
      </c>
      <c r="C137" s="149">
        <v>1</v>
      </c>
      <c r="D137" s="149">
        <v>1</v>
      </c>
      <c r="E137" s="149">
        <v>2</v>
      </c>
      <c r="F137" s="149">
        <v>2</v>
      </c>
      <c r="G137" s="149">
        <v>1</v>
      </c>
      <c r="H137" s="149">
        <v>1</v>
      </c>
      <c r="I137" s="149">
        <v>1</v>
      </c>
      <c r="J137" s="149">
        <v>1</v>
      </c>
      <c r="K137" s="149">
        <v>1</v>
      </c>
      <c r="L137" s="149">
        <v>2</v>
      </c>
      <c r="M137" s="149">
        <v>2</v>
      </c>
      <c r="S137" s="99" t="s">
        <v>56</v>
      </c>
      <c r="T137" s="149">
        <v>11.971746677840297</v>
      </c>
      <c r="U137" s="149">
        <v>12.567550584391103</v>
      </c>
      <c r="V137" s="149">
        <v>26.26050420168067</v>
      </c>
      <c r="W137" s="149">
        <v>27.4310794129749</v>
      </c>
      <c r="X137" s="149">
        <v>14.32870038687491</v>
      </c>
      <c r="Y137" s="149">
        <v>15.382248884786957</v>
      </c>
      <c r="Z137" s="149">
        <v>15.997440409534473</v>
      </c>
      <c r="AA137" s="149">
        <v>16.294606485253382</v>
      </c>
      <c r="AB137" s="149">
        <v>16.58374792703151</v>
      </c>
      <c r="AC137" s="149">
        <v>31.994880819068946</v>
      </c>
      <c r="AI137" s="298"/>
      <c r="AJ137" s="300" t="s">
        <v>56</v>
      </c>
      <c r="AK137" s="301">
        <v>8353</v>
      </c>
      <c r="AL137" s="301">
        <v>7957</v>
      </c>
      <c r="AM137" s="301">
        <v>7616</v>
      </c>
      <c r="AN137" s="301">
        <v>7291</v>
      </c>
      <c r="AO137" s="302">
        <v>6979</v>
      </c>
      <c r="AP137" s="303">
        <v>6501</v>
      </c>
      <c r="AQ137" s="304">
        <v>6251</v>
      </c>
      <c r="AR137" s="305">
        <v>6137</v>
      </c>
      <c r="AS137" s="306">
        <v>6030</v>
      </c>
      <c r="AT137" s="305">
        <v>5938</v>
      </c>
      <c r="AU137" s="305">
        <v>5814</v>
      </c>
      <c r="AV137" s="305"/>
      <c r="AW137" s="305"/>
      <c r="AX137" s="374"/>
      <c r="AY137" s="376"/>
    </row>
    <row r="138" spans="1:51" s="149" customFormat="1" ht="20.25" customHeight="1">
      <c r="A138" s="174"/>
      <c r="B138" s="189" t="s">
        <v>40</v>
      </c>
      <c r="C138" s="149">
        <v>49</v>
      </c>
      <c r="D138" s="149">
        <v>68</v>
      </c>
      <c r="E138" s="149">
        <v>93</v>
      </c>
      <c r="F138" s="149">
        <v>107</v>
      </c>
      <c r="G138" s="149">
        <v>112</v>
      </c>
      <c r="H138" s="149">
        <v>119</v>
      </c>
      <c r="I138" s="149">
        <v>119</v>
      </c>
      <c r="J138" s="149">
        <v>118</v>
      </c>
      <c r="K138" s="149">
        <v>119</v>
      </c>
      <c r="L138" s="149">
        <v>122</v>
      </c>
      <c r="M138" s="149">
        <v>124</v>
      </c>
      <c r="N138" s="149">
        <v>132</v>
      </c>
      <c r="O138" s="149">
        <v>134</v>
      </c>
      <c r="R138" s="174"/>
      <c r="S138" s="189" t="s">
        <v>40</v>
      </c>
      <c r="T138" s="149">
        <v>24.599011019352897</v>
      </c>
      <c r="U138" s="149">
        <v>33.049657109807484</v>
      </c>
      <c r="V138" s="149">
        <v>43.367156606729836</v>
      </c>
      <c r="W138" s="149">
        <v>48.092049080857564</v>
      </c>
      <c r="X138" s="149">
        <v>48.86839131364345</v>
      </c>
      <c r="Y138" s="149">
        <v>50.81409301114066</v>
      </c>
      <c r="Z138" s="149">
        <v>50.205886323747805</v>
      </c>
      <c r="AA138" s="149">
        <v>49.65097050816507</v>
      </c>
      <c r="AB138" s="149">
        <v>50.32265703629152</v>
      </c>
      <c r="AC138" s="149">
        <v>51.47158093695153</v>
      </c>
      <c r="AI138" s="51"/>
      <c r="AJ138" s="34" t="s">
        <v>40</v>
      </c>
      <c r="AK138" s="40">
        <v>199195</v>
      </c>
      <c r="AL138" s="40">
        <v>205751</v>
      </c>
      <c r="AM138" s="40">
        <v>214448</v>
      </c>
      <c r="AN138" s="40">
        <v>222490</v>
      </c>
      <c r="AO138" s="41">
        <v>229187</v>
      </c>
      <c r="AP138" s="48">
        <v>234187</v>
      </c>
      <c r="AQ138" s="221">
        <v>237024</v>
      </c>
      <c r="AR138" s="219">
        <v>237659</v>
      </c>
      <c r="AS138" s="216">
        <v>236474</v>
      </c>
      <c r="AT138" s="219">
        <v>236437</v>
      </c>
      <c r="AU138" s="219">
        <v>236836</v>
      </c>
      <c r="AV138" s="219">
        <v>237449</v>
      </c>
      <c r="AW138" s="219">
        <v>254076</v>
      </c>
      <c r="AX138" s="205"/>
      <c r="AY138" s="375"/>
    </row>
    <row r="139" spans="1:51" s="149" customFormat="1" ht="20.25" customHeight="1">
      <c r="A139" s="174"/>
      <c r="B139" s="189" t="s">
        <v>47</v>
      </c>
      <c r="C139" s="149">
        <v>5</v>
      </c>
      <c r="D139" s="149">
        <v>5</v>
      </c>
      <c r="E139" s="149">
        <v>6</v>
      </c>
      <c r="F139" s="149">
        <v>6</v>
      </c>
      <c r="G139" s="149">
        <v>6</v>
      </c>
      <c r="H139" s="149">
        <v>6</v>
      </c>
      <c r="I139" s="149">
        <v>6</v>
      </c>
      <c r="J139" s="149">
        <v>6</v>
      </c>
      <c r="K139" s="149">
        <v>6</v>
      </c>
      <c r="L139" s="149">
        <v>6</v>
      </c>
      <c r="M139" s="149">
        <v>6</v>
      </c>
      <c r="R139" s="174"/>
      <c r="S139" s="189" t="s">
        <v>47</v>
      </c>
      <c r="T139" s="149">
        <v>30.746525642602386</v>
      </c>
      <c r="U139" s="149">
        <v>29.87393200693075</v>
      </c>
      <c r="V139" s="149">
        <v>35.86800573888092</v>
      </c>
      <c r="W139" s="149">
        <v>34.67005662775916</v>
      </c>
      <c r="X139" s="149">
        <v>33.711652994718506</v>
      </c>
      <c r="Y139" s="149">
        <v>34.538337554685704</v>
      </c>
      <c r="Z139" s="149">
        <v>35.24850193866761</v>
      </c>
      <c r="AA139" s="149">
        <v>35.364847341742305</v>
      </c>
      <c r="AB139" s="149">
        <v>35.6654580039232</v>
      </c>
      <c r="AC139" s="149">
        <v>35.24850193866761</v>
      </c>
      <c r="AI139" s="61"/>
      <c r="AJ139" s="62" t="s">
        <v>47</v>
      </c>
      <c r="AK139" s="71">
        <v>16262</v>
      </c>
      <c r="AL139" s="71">
        <v>16737</v>
      </c>
      <c r="AM139" s="71">
        <v>16728</v>
      </c>
      <c r="AN139" s="71">
        <v>17306</v>
      </c>
      <c r="AO139" s="72">
        <v>17798</v>
      </c>
      <c r="AP139" s="81">
        <v>17372</v>
      </c>
      <c r="AQ139" s="225">
        <v>17022</v>
      </c>
      <c r="AR139" s="230">
        <v>16966</v>
      </c>
      <c r="AS139" s="294">
        <v>16823</v>
      </c>
      <c r="AT139" s="230">
        <v>16686</v>
      </c>
      <c r="AU139" s="309">
        <v>16511</v>
      </c>
      <c r="AV139" s="23">
        <v>16395</v>
      </c>
      <c r="AW139" s="23"/>
      <c r="AX139" s="23"/>
      <c r="AY139" s="23"/>
    </row>
    <row r="140" spans="1:51" s="99" customFormat="1" ht="20.25" customHeight="1">
      <c r="A140" s="144"/>
      <c r="B140" s="316" t="s">
        <v>39</v>
      </c>
      <c r="C140" s="317">
        <v>25</v>
      </c>
      <c r="D140" s="317">
        <v>31</v>
      </c>
      <c r="E140" s="317">
        <v>41</v>
      </c>
      <c r="F140" s="317">
        <v>49</v>
      </c>
      <c r="G140" s="157">
        <v>50</v>
      </c>
      <c r="H140" s="110">
        <v>54</v>
      </c>
      <c r="I140" s="110">
        <v>52</v>
      </c>
      <c r="J140" s="110">
        <v>54</v>
      </c>
      <c r="K140" s="110">
        <v>53</v>
      </c>
      <c r="L140" s="110">
        <v>55</v>
      </c>
      <c r="M140" s="110">
        <v>53</v>
      </c>
      <c r="N140" s="110">
        <v>55</v>
      </c>
      <c r="O140" s="110">
        <v>55</v>
      </c>
      <c r="P140" s="110">
        <v>58</v>
      </c>
      <c r="Q140" s="350">
        <v>59</v>
      </c>
      <c r="R140" s="144"/>
      <c r="S140" s="316" t="s">
        <v>39</v>
      </c>
      <c r="T140" s="167">
        <f aca="true" t="shared" si="137" ref="T140:Z143">C140/AK140*100000</f>
        <v>24.856577547550632</v>
      </c>
      <c r="U140" s="167">
        <f t="shared" si="137"/>
        <v>28.64852875942629</v>
      </c>
      <c r="V140" s="167">
        <f t="shared" si="137"/>
        <v>36.39850144706237</v>
      </c>
      <c r="W140" s="167">
        <f t="shared" si="137"/>
        <v>41.84743620401052</v>
      </c>
      <c r="X140" s="167">
        <f t="shared" si="137"/>
        <v>41.82840315888101</v>
      </c>
      <c r="Y140" s="167">
        <f t="shared" si="137"/>
        <v>44.91690372810301</v>
      </c>
      <c r="Z140" s="167">
        <f t="shared" si="137"/>
        <v>42.55040586540979</v>
      </c>
      <c r="AA140" s="167">
        <f aca="true" t="shared" si="138" ref="AA140:AH143">IF(AR140="","",(J140/AR140*100000))</f>
        <v>44.165637498262</v>
      </c>
      <c r="AB140" s="167">
        <f t="shared" si="138"/>
        <v>43.521461007234414</v>
      </c>
      <c r="AC140" s="167">
        <f t="shared" si="138"/>
        <v>45.177877625450755</v>
      </c>
      <c r="AD140" s="167">
        <f t="shared" si="138"/>
        <v>43.492175511443364</v>
      </c>
      <c r="AE140" s="167">
        <f t="shared" si="138"/>
        <v>44.993823575127415</v>
      </c>
      <c r="AF140" s="167">
        <f t="shared" si="138"/>
        <v>44.93353921064026</v>
      </c>
      <c r="AG140" s="167">
        <f t="shared" si="138"/>
        <v>43.93906106771918</v>
      </c>
      <c r="AH140" s="167">
        <f t="shared" si="138"/>
        <v>44.664486434108525</v>
      </c>
      <c r="AI140" s="379"/>
      <c r="AJ140" s="74" t="s">
        <v>39</v>
      </c>
      <c r="AK140" s="75">
        <v>100577</v>
      </c>
      <c r="AL140" s="75">
        <v>108208</v>
      </c>
      <c r="AM140" s="75">
        <v>112642</v>
      </c>
      <c r="AN140" s="75">
        <v>117092</v>
      </c>
      <c r="AO140" s="76">
        <v>119536</v>
      </c>
      <c r="AP140" s="31">
        <v>120222</v>
      </c>
      <c r="AQ140" s="224">
        <v>122208</v>
      </c>
      <c r="AR140" s="229">
        <v>122267</v>
      </c>
      <c r="AS140" s="380">
        <v>121779</v>
      </c>
      <c r="AT140" s="229">
        <v>121741</v>
      </c>
      <c r="AU140" s="229">
        <v>121861</v>
      </c>
      <c r="AV140" s="229">
        <v>122239</v>
      </c>
      <c r="AW140" s="229">
        <v>122403</v>
      </c>
      <c r="AX140" s="381">
        <v>132001</v>
      </c>
      <c r="AY140" s="381">
        <v>132096</v>
      </c>
    </row>
    <row r="141" spans="1:51" s="99" customFormat="1" ht="20.25" customHeight="1">
      <c r="A141" s="127"/>
      <c r="B141" s="181" t="s">
        <v>41</v>
      </c>
      <c r="C141" s="108">
        <v>1</v>
      </c>
      <c r="D141" s="108">
        <v>2</v>
      </c>
      <c r="E141" s="108">
        <v>2</v>
      </c>
      <c r="F141" s="108">
        <v>2</v>
      </c>
      <c r="G141" s="109">
        <v>3</v>
      </c>
      <c r="H141" s="123">
        <v>3</v>
      </c>
      <c r="I141" s="123">
        <v>2</v>
      </c>
      <c r="J141" s="123">
        <v>2</v>
      </c>
      <c r="K141" s="123">
        <v>2</v>
      </c>
      <c r="L141" s="123">
        <v>2</v>
      </c>
      <c r="M141" s="123">
        <v>2</v>
      </c>
      <c r="N141" s="123">
        <v>2</v>
      </c>
      <c r="O141" s="123">
        <v>2</v>
      </c>
      <c r="P141" s="123"/>
      <c r="Q141" s="122"/>
      <c r="R141" s="127"/>
      <c r="S141" s="181" t="s">
        <v>41</v>
      </c>
      <c r="T141" s="168">
        <f t="shared" si="137"/>
        <v>9.99700089973008</v>
      </c>
      <c r="U141" s="168">
        <f t="shared" si="137"/>
        <v>19.98800719568259</v>
      </c>
      <c r="V141" s="168">
        <f t="shared" si="137"/>
        <v>19.97802417340925</v>
      </c>
      <c r="W141" s="168">
        <f t="shared" si="137"/>
        <v>19.930244145490782</v>
      </c>
      <c r="X141" s="168">
        <f t="shared" si="137"/>
        <v>28.672464876230524</v>
      </c>
      <c r="Y141" s="168">
        <f t="shared" si="137"/>
        <v>29.556650246305416</v>
      </c>
      <c r="Z141" s="168">
        <f t="shared" si="137"/>
        <v>20.11667672500503</v>
      </c>
      <c r="AA141" s="168">
        <f t="shared" si="138"/>
        <v>20.181634712411707</v>
      </c>
      <c r="AB141" s="168">
        <f t="shared" si="138"/>
        <v>20.624935547076415</v>
      </c>
      <c r="AC141" s="168">
        <f t="shared" si="138"/>
        <v>20.820320632937747</v>
      </c>
      <c r="AD141" s="168">
        <f t="shared" si="138"/>
        <v>21.02386208346473</v>
      </c>
      <c r="AE141" s="168">
        <f t="shared" si="138"/>
        <v>21.344717182497334</v>
      </c>
      <c r="AF141" s="168">
        <f t="shared" si="138"/>
        <v>21.56799309824221</v>
      </c>
      <c r="AG141" s="168">
        <f t="shared" si="138"/>
      </c>
      <c r="AH141" s="168">
        <f t="shared" si="138"/>
      </c>
      <c r="AI141" s="387"/>
      <c r="AJ141" s="388" t="s">
        <v>41</v>
      </c>
      <c r="AK141" s="389">
        <v>10003</v>
      </c>
      <c r="AL141" s="389">
        <v>10006</v>
      </c>
      <c r="AM141" s="389">
        <v>10011</v>
      </c>
      <c r="AN141" s="389">
        <v>10035</v>
      </c>
      <c r="AO141" s="390">
        <v>10463</v>
      </c>
      <c r="AP141" s="391">
        <v>10150</v>
      </c>
      <c r="AQ141" s="225">
        <v>9942</v>
      </c>
      <c r="AR141" s="230">
        <v>9910</v>
      </c>
      <c r="AS141" s="294">
        <v>9697</v>
      </c>
      <c r="AT141" s="230">
        <v>9606</v>
      </c>
      <c r="AU141" s="230">
        <v>9513</v>
      </c>
      <c r="AV141" s="230">
        <v>9370</v>
      </c>
      <c r="AW141" s="230">
        <v>9273</v>
      </c>
      <c r="AX141" s="392"/>
      <c r="AY141" s="392"/>
    </row>
    <row r="142" spans="1:51" s="99" customFormat="1" ht="20.25" customHeight="1">
      <c r="A142" s="144"/>
      <c r="B142" s="316" t="s">
        <v>80</v>
      </c>
      <c r="C142" s="317">
        <v>7</v>
      </c>
      <c r="D142" s="317">
        <v>8</v>
      </c>
      <c r="E142" s="317">
        <v>11</v>
      </c>
      <c r="F142" s="317">
        <v>15</v>
      </c>
      <c r="G142" s="157">
        <v>16</v>
      </c>
      <c r="H142" s="157">
        <v>17</v>
      </c>
      <c r="I142" s="157">
        <v>18</v>
      </c>
      <c r="J142" s="157">
        <v>18</v>
      </c>
      <c r="K142" s="157">
        <v>18</v>
      </c>
      <c r="L142" s="157">
        <v>17</v>
      </c>
      <c r="M142" s="157">
        <v>17</v>
      </c>
      <c r="N142" s="157">
        <v>17</v>
      </c>
      <c r="O142" s="157">
        <v>17</v>
      </c>
      <c r="P142" s="157">
        <v>23</v>
      </c>
      <c r="Q142" s="317">
        <v>24</v>
      </c>
      <c r="R142" s="144"/>
      <c r="S142" s="316" t="s">
        <v>80</v>
      </c>
      <c r="T142" s="167">
        <f t="shared" si="137"/>
        <v>20.63679245283019</v>
      </c>
      <c r="U142" s="167">
        <f t="shared" si="137"/>
        <v>21.257938511412856</v>
      </c>
      <c r="V142" s="167">
        <f t="shared" si="137"/>
        <v>26.588673225206065</v>
      </c>
      <c r="W142" s="167">
        <f t="shared" si="137"/>
        <v>34.83915921495762</v>
      </c>
      <c r="X142" s="167">
        <f t="shared" si="137"/>
        <v>36.56140030163156</v>
      </c>
      <c r="Y142" s="167">
        <f t="shared" si="137"/>
        <v>38.89181212966988</v>
      </c>
      <c r="Z142" s="167">
        <f t="shared" si="137"/>
        <v>41.3061936342566</v>
      </c>
      <c r="AA142" s="167">
        <f t="shared" si="138"/>
        <v>40.89422028353326</v>
      </c>
      <c r="AB142" s="167">
        <f t="shared" si="138"/>
        <v>40.856163606237374</v>
      </c>
      <c r="AC142" s="167">
        <f t="shared" si="138"/>
        <v>38.492018566738366</v>
      </c>
      <c r="AD142" s="167">
        <f t="shared" si="138"/>
        <v>38.171366984012934</v>
      </c>
      <c r="AE142" s="167">
        <f t="shared" si="138"/>
        <v>37.95998570918185</v>
      </c>
      <c r="AF142" s="167">
        <f t="shared" si="138"/>
        <v>38.75438836456481</v>
      </c>
      <c r="AG142" s="167">
        <f t="shared" si="138"/>
        <v>38.26509391585007</v>
      </c>
      <c r="AH142" s="167">
        <f t="shared" si="138"/>
        <v>40.19427231619494</v>
      </c>
      <c r="AI142" s="379"/>
      <c r="AJ142" s="74" t="s">
        <v>80</v>
      </c>
      <c r="AK142" s="75">
        <v>33920</v>
      </c>
      <c r="AL142" s="75">
        <v>37633</v>
      </c>
      <c r="AM142" s="75">
        <v>41371</v>
      </c>
      <c r="AN142" s="75">
        <v>43055</v>
      </c>
      <c r="AO142" s="76">
        <v>43762</v>
      </c>
      <c r="AP142" s="65">
        <v>43711</v>
      </c>
      <c r="AQ142" s="224">
        <v>43577</v>
      </c>
      <c r="AR142" s="211">
        <v>44016</v>
      </c>
      <c r="AS142" s="380">
        <v>44057</v>
      </c>
      <c r="AT142" s="394">
        <v>44165</v>
      </c>
      <c r="AU142" s="394">
        <v>44536</v>
      </c>
      <c r="AV142" s="394">
        <v>44784</v>
      </c>
      <c r="AW142" s="394">
        <v>43866</v>
      </c>
      <c r="AX142" s="381">
        <v>60107</v>
      </c>
      <c r="AY142" s="381">
        <v>59710</v>
      </c>
    </row>
    <row r="143" spans="1:51" s="99" customFormat="1" ht="20.25" customHeight="1">
      <c r="A143" s="134"/>
      <c r="B143" s="184" t="s">
        <v>82</v>
      </c>
      <c r="C143" s="142">
        <v>4</v>
      </c>
      <c r="D143" s="142">
        <v>4</v>
      </c>
      <c r="E143" s="142">
        <v>5</v>
      </c>
      <c r="F143" s="142">
        <v>5</v>
      </c>
      <c r="G143" s="148">
        <v>6</v>
      </c>
      <c r="H143" s="137">
        <v>6</v>
      </c>
      <c r="I143" s="137">
        <v>6</v>
      </c>
      <c r="J143" s="137">
        <v>6</v>
      </c>
      <c r="K143" s="137">
        <v>6</v>
      </c>
      <c r="L143" s="137">
        <v>6</v>
      </c>
      <c r="M143" s="137">
        <v>6</v>
      </c>
      <c r="N143" s="137">
        <v>6</v>
      </c>
      <c r="O143" s="137">
        <v>6</v>
      </c>
      <c r="P143" s="137"/>
      <c r="Q143" s="136"/>
      <c r="R143" s="134"/>
      <c r="S143" s="184" t="s">
        <v>82</v>
      </c>
      <c r="T143" s="171">
        <f t="shared" si="137"/>
        <v>24.877168978170285</v>
      </c>
      <c r="U143" s="171">
        <f t="shared" si="137"/>
        <v>24.06883687345809</v>
      </c>
      <c r="V143" s="171">
        <f t="shared" si="137"/>
        <v>29.68944837004928</v>
      </c>
      <c r="W143" s="171">
        <f t="shared" si="137"/>
        <v>29.636654614427126</v>
      </c>
      <c r="X143" s="171">
        <f t="shared" si="137"/>
        <v>35.39405379896178</v>
      </c>
      <c r="Y143" s="171">
        <f t="shared" si="137"/>
        <v>35.054919373685436</v>
      </c>
      <c r="Z143" s="171">
        <f t="shared" si="137"/>
        <v>34.86345148169669</v>
      </c>
      <c r="AA143" s="171">
        <f t="shared" si="138"/>
        <v>35.095928872250816</v>
      </c>
      <c r="AB143" s="171">
        <f t="shared" si="138"/>
        <v>35.42540001180846</v>
      </c>
      <c r="AC143" s="171">
        <f t="shared" si="138"/>
        <v>35.78457684737878</v>
      </c>
      <c r="AD143" s="171">
        <f t="shared" si="138"/>
        <v>35.37944454272068</v>
      </c>
      <c r="AE143" s="171">
        <f t="shared" si="138"/>
        <v>35.11852502194908</v>
      </c>
      <c r="AF143" s="171">
        <f t="shared" si="138"/>
        <v>35.329447094152975</v>
      </c>
      <c r="AG143" s="171">
        <f t="shared" si="138"/>
      </c>
      <c r="AH143" s="171">
        <f t="shared" si="138"/>
      </c>
      <c r="AI143" s="396"/>
      <c r="AJ143" s="62" t="s">
        <v>82</v>
      </c>
      <c r="AK143" s="71">
        <v>16079</v>
      </c>
      <c r="AL143" s="71">
        <v>16619</v>
      </c>
      <c r="AM143" s="71">
        <v>16841</v>
      </c>
      <c r="AN143" s="71">
        <v>16871</v>
      </c>
      <c r="AO143" s="72">
        <v>16952</v>
      </c>
      <c r="AP143" s="66">
        <v>17116</v>
      </c>
      <c r="AQ143" s="225">
        <v>17210</v>
      </c>
      <c r="AR143" s="397">
        <v>17096</v>
      </c>
      <c r="AS143" s="294">
        <v>16937</v>
      </c>
      <c r="AT143" s="228">
        <v>16767</v>
      </c>
      <c r="AU143" s="228">
        <v>16959</v>
      </c>
      <c r="AV143" s="228">
        <v>17085</v>
      </c>
      <c r="AW143" s="228">
        <v>16983</v>
      </c>
      <c r="AX143" s="398"/>
      <c r="AY143" s="398"/>
    </row>
    <row r="144" spans="1:51" s="149" customFormat="1" ht="20.25" customHeight="1">
      <c r="A144" s="174"/>
      <c r="B144" s="189"/>
      <c r="R144" s="174"/>
      <c r="S144" s="189"/>
      <c r="AI144" s="83"/>
      <c r="AJ144" s="83"/>
      <c r="AK144" s="56"/>
      <c r="AL144" s="56"/>
      <c r="AM144" s="56"/>
      <c r="AN144" s="56"/>
      <c r="AO144" s="56"/>
      <c r="AP144" s="56"/>
      <c r="AQ144" s="56"/>
      <c r="AR144" s="10"/>
      <c r="AS144" s="56"/>
      <c r="AT144" s="56"/>
      <c r="AU144" s="56"/>
      <c r="AV144" s="56"/>
      <c r="AW144" s="56"/>
      <c r="AX144" s="87"/>
      <c r="AY144" s="56"/>
    </row>
    <row r="145" spans="1:51" s="149" customFormat="1" ht="20.25" customHeight="1">
      <c r="A145" s="174"/>
      <c r="B145" s="189"/>
      <c r="R145" s="174"/>
      <c r="S145" s="189"/>
      <c r="AI145" s="83"/>
      <c r="AJ145" s="83"/>
      <c r="AK145" s="56"/>
      <c r="AL145" s="56"/>
      <c r="AM145" s="56"/>
      <c r="AN145" s="56"/>
      <c r="AO145" s="56"/>
      <c r="AP145" s="56"/>
      <c r="AQ145" s="56"/>
      <c r="AR145" s="10"/>
      <c r="AS145" s="56"/>
      <c r="AT145" s="56"/>
      <c r="AU145" s="56"/>
      <c r="AV145" s="56"/>
      <c r="AW145" s="56"/>
      <c r="AX145" s="87"/>
      <c r="AY145" s="56"/>
    </row>
    <row r="146" spans="1:51" s="149" customFormat="1" ht="20.25" customHeight="1">
      <c r="A146" s="174"/>
      <c r="B146" s="189"/>
      <c r="R146" s="174"/>
      <c r="S146" s="189"/>
      <c r="AI146" s="83"/>
      <c r="AJ146" s="83"/>
      <c r="AK146" s="56"/>
      <c r="AL146" s="56"/>
      <c r="AM146" s="56"/>
      <c r="AN146" s="56"/>
      <c r="AO146" s="56"/>
      <c r="AP146" s="56"/>
      <c r="AQ146" s="56"/>
      <c r="AR146" s="10"/>
      <c r="AS146" s="56"/>
      <c r="AT146" s="56"/>
      <c r="AU146" s="56"/>
      <c r="AV146" s="56"/>
      <c r="AW146" s="56"/>
      <c r="AX146" s="87"/>
      <c r="AY146" s="56"/>
    </row>
  </sheetData>
  <sheetProtection/>
  <mergeCells count="61">
    <mergeCell ref="AI61:AJ61"/>
    <mergeCell ref="AI70:AJ70"/>
    <mergeCell ref="R70:S70"/>
    <mergeCell ref="AI25:AJ25"/>
    <mergeCell ref="AI29:AJ29"/>
    <mergeCell ref="AI39:AJ39"/>
    <mergeCell ref="AI43:AJ43"/>
    <mergeCell ref="R47:S47"/>
    <mergeCell ref="R53:S53"/>
    <mergeCell ref="R61:S61"/>
    <mergeCell ref="AI47:AJ47"/>
    <mergeCell ref="AI53:AJ53"/>
    <mergeCell ref="AI13:AJ13"/>
    <mergeCell ref="AI14:AJ14"/>
    <mergeCell ref="AI15:AJ15"/>
    <mergeCell ref="AI17:AJ17"/>
    <mergeCell ref="R25:S25"/>
    <mergeCell ref="AI3:AJ5"/>
    <mergeCell ref="AI6:AJ6"/>
    <mergeCell ref="AI7:AJ7"/>
    <mergeCell ref="AI8:AJ8"/>
    <mergeCell ref="AI9:AJ9"/>
    <mergeCell ref="AI10:AJ10"/>
    <mergeCell ref="AI11:AJ11"/>
    <mergeCell ref="AI12:AJ12"/>
    <mergeCell ref="R13:S13"/>
    <mergeCell ref="R14:S14"/>
    <mergeCell ref="R15:S15"/>
    <mergeCell ref="R17:S17"/>
    <mergeCell ref="R11:S11"/>
    <mergeCell ref="R12:S12"/>
    <mergeCell ref="R3:S5"/>
    <mergeCell ref="R6:S6"/>
    <mergeCell ref="R7:S7"/>
    <mergeCell ref="R8:S8"/>
    <mergeCell ref="R9:S9"/>
    <mergeCell ref="R10:S10"/>
    <mergeCell ref="A47:B47"/>
    <mergeCell ref="A53:B53"/>
    <mergeCell ref="A14:B14"/>
    <mergeCell ref="A15:B15"/>
    <mergeCell ref="A17:B17"/>
    <mergeCell ref="A25:B25"/>
    <mergeCell ref="A10:B10"/>
    <mergeCell ref="A11:B11"/>
    <mergeCell ref="A70:B70"/>
    <mergeCell ref="A43:B43"/>
    <mergeCell ref="A61:B61"/>
    <mergeCell ref="R29:S29"/>
    <mergeCell ref="R39:S39"/>
    <mergeCell ref="R43:S43"/>
    <mergeCell ref="A12:B12"/>
    <mergeCell ref="A13:B13"/>
    <mergeCell ref="A83:B83"/>
    <mergeCell ref="A3:B5"/>
    <mergeCell ref="A6:B6"/>
    <mergeCell ref="A7:B7"/>
    <mergeCell ref="A8:B8"/>
    <mergeCell ref="A9:B9"/>
    <mergeCell ref="A29:B29"/>
    <mergeCell ref="A39:B39"/>
  </mergeCells>
  <printOptions horizontalCentered="1"/>
  <pageMargins left="0.7874015748031497" right="0.35" top="0.7874015748031497" bottom="0.7874015748031497" header="0.5118110236220472" footer="0.5118110236220472"/>
  <pageSetup horizontalDpi="600" verticalDpi="600" orientation="portrait" paperSize="9" scale="44" r:id="rId3"/>
  <colBreaks count="1" manualBreakCount="1">
    <brk id="17" max="82" man="1"/>
  </colBreaks>
  <legacyDrawing r:id="rId2"/>
</worksheet>
</file>

<file path=xl/worksheets/sheet5.xml><?xml version="1.0" encoding="utf-8"?>
<worksheet xmlns="http://schemas.openxmlformats.org/spreadsheetml/2006/main" xmlns:r="http://schemas.openxmlformats.org/officeDocument/2006/relationships">
  <dimension ref="A1:AY148"/>
  <sheetViews>
    <sheetView tabSelected="1" view="pageBreakPreview" zoomScale="50" zoomScaleNormal="75" zoomScaleSheetLayoutView="5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B6"/>
    </sheetView>
  </sheetViews>
  <sheetFormatPr defaultColWidth="8.625" defaultRowHeight="20.25" customHeight="1"/>
  <cols>
    <col min="1" max="1" width="3.625" style="174" customWidth="1"/>
    <col min="2" max="2" width="15.625" style="174" customWidth="1"/>
    <col min="3" max="17" width="12.375" style="149" customWidth="1"/>
    <col min="18" max="18" width="3.625" style="174" customWidth="1"/>
    <col min="19" max="19" width="15.625" style="174" customWidth="1"/>
    <col min="20" max="34" width="12.375" style="149" customWidth="1"/>
    <col min="35" max="35" width="3.625" style="83" customWidth="1"/>
    <col min="36" max="36" width="23.875" style="83" customWidth="1"/>
    <col min="37" max="37" width="12.875" style="56" customWidth="1"/>
    <col min="38" max="43" width="15.875" style="56" customWidth="1"/>
    <col min="44" max="44" width="15.875" style="10" customWidth="1"/>
    <col min="45" max="45" width="15.875" style="56" customWidth="1"/>
    <col min="46" max="49" width="14.00390625" style="56" customWidth="1"/>
    <col min="50" max="50" width="13.625" style="87" customWidth="1"/>
    <col min="51" max="51" width="15.375" style="56" customWidth="1"/>
    <col min="52" max="16384" width="8.625" style="149" customWidth="1"/>
  </cols>
  <sheetData>
    <row r="1" spans="1:51" s="2" customFormat="1" ht="24.75" customHeight="1">
      <c r="A1" s="1" t="s">
        <v>189</v>
      </c>
      <c r="D1" s="257"/>
      <c r="E1" s="257"/>
      <c r="F1" s="257"/>
      <c r="G1" s="257"/>
      <c r="H1" s="149"/>
      <c r="I1" s="258"/>
      <c r="J1" s="258"/>
      <c r="K1" s="258"/>
      <c r="L1" s="258"/>
      <c r="M1" s="258"/>
      <c r="N1" s="258"/>
      <c r="O1" s="258"/>
      <c r="P1" s="258"/>
      <c r="Q1" s="258"/>
      <c r="T1" s="257"/>
      <c r="U1" s="257"/>
      <c r="V1" s="257"/>
      <c r="W1" s="257"/>
      <c r="X1" s="257"/>
      <c r="Y1" s="259"/>
      <c r="Z1" s="260"/>
      <c r="AA1" s="260"/>
      <c r="AB1" s="260"/>
      <c r="AC1" s="260"/>
      <c r="AD1" s="260"/>
      <c r="AE1" s="260"/>
      <c r="AF1" s="260"/>
      <c r="AG1" s="260"/>
      <c r="AH1" s="260"/>
      <c r="AK1" s="209">
        <f aca="true" t="shared" si="0" ref="AK1:AY1">AK17+AK25+AK29+AK39+AK43+AK47+AK53+AK61+AK70</f>
        <v>3308799</v>
      </c>
      <c r="AL1" s="209">
        <f t="shared" si="0"/>
        <v>3431170</v>
      </c>
      <c r="AM1" s="209">
        <f t="shared" si="0"/>
        <v>3559469</v>
      </c>
      <c r="AN1" s="209">
        <f t="shared" si="0"/>
        <v>3656152</v>
      </c>
      <c r="AO1" s="209">
        <f t="shared" si="0"/>
        <v>3723649</v>
      </c>
      <c r="AP1" s="209">
        <f t="shared" si="0"/>
        <v>3753939</v>
      </c>
      <c r="AQ1" s="209">
        <f t="shared" si="0"/>
        <v>3780583</v>
      </c>
      <c r="AR1" s="209">
        <f t="shared" si="0"/>
        <v>3799809</v>
      </c>
      <c r="AS1" s="209">
        <f t="shared" si="0"/>
        <v>3792377</v>
      </c>
      <c r="AT1" s="209">
        <f t="shared" si="0"/>
        <v>3793153</v>
      </c>
      <c r="AU1" s="209">
        <f t="shared" si="0"/>
        <v>3796808</v>
      </c>
      <c r="AV1" s="209">
        <f t="shared" si="0"/>
        <v>3798258</v>
      </c>
      <c r="AW1" s="209">
        <f t="shared" si="0"/>
        <v>3787982</v>
      </c>
      <c r="AX1" s="209">
        <f t="shared" si="0"/>
        <v>3765007</v>
      </c>
      <c r="AY1" s="209">
        <f t="shared" si="0"/>
        <v>3753155</v>
      </c>
    </row>
    <row r="2" spans="1:51" s="261" customFormat="1" ht="27.75" customHeight="1">
      <c r="A2" s="5" t="s">
        <v>190</v>
      </c>
      <c r="B2" s="92"/>
      <c r="D2" s="5"/>
      <c r="E2" s="5"/>
      <c r="F2" s="5"/>
      <c r="G2" s="5"/>
      <c r="H2" s="262"/>
      <c r="I2" s="263"/>
      <c r="J2" s="263"/>
      <c r="K2" s="263"/>
      <c r="L2" s="263"/>
      <c r="M2" s="263"/>
      <c r="N2" s="263"/>
      <c r="O2" s="263"/>
      <c r="P2" s="263"/>
      <c r="Q2" s="263"/>
      <c r="R2" s="5" t="s">
        <v>191</v>
      </c>
      <c r="S2" s="92"/>
      <c r="U2" s="5"/>
      <c r="V2" s="5"/>
      <c r="W2" s="5"/>
      <c r="X2" s="5"/>
      <c r="Y2" s="264"/>
      <c r="Z2" s="5"/>
      <c r="AA2" s="5"/>
      <c r="AB2" s="5"/>
      <c r="AC2" s="5"/>
      <c r="AD2" s="5"/>
      <c r="AE2" s="5"/>
      <c r="AF2" s="5"/>
      <c r="AG2" s="5"/>
      <c r="AH2" s="5"/>
      <c r="AI2" s="8" t="s">
        <v>0</v>
      </c>
      <c r="AJ2" s="6"/>
      <c r="AK2" s="209"/>
      <c r="AL2" s="331"/>
      <c r="AM2" s="331"/>
      <c r="AN2" s="209"/>
      <c r="AO2" s="209"/>
      <c r="AP2" s="209"/>
      <c r="AQ2" s="209"/>
      <c r="AR2" s="209"/>
      <c r="AS2" s="209"/>
      <c r="AT2" s="209"/>
      <c r="AU2" s="209"/>
      <c r="AV2" s="209"/>
      <c r="AW2" s="209"/>
      <c r="AX2" s="3"/>
      <c r="AY2" s="2"/>
    </row>
    <row r="3" spans="1:51" s="99" customFormat="1" ht="20.25" customHeight="1">
      <c r="A3" s="424" t="s">
        <v>1</v>
      </c>
      <c r="B3" s="425"/>
      <c r="C3" s="95" t="s">
        <v>2</v>
      </c>
      <c r="D3" s="96"/>
      <c r="E3" s="96"/>
      <c r="F3" s="96" t="s">
        <v>90</v>
      </c>
      <c r="G3" s="97"/>
      <c r="H3" s="97"/>
      <c r="I3" s="97"/>
      <c r="J3" s="97"/>
      <c r="K3" s="97"/>
      <c r="L3" s="97"/>
      <c r="M3" s="97"/>
      <c r="N3" s="97"/>
      <c r="O3" s="97"/>
      <c r="P3" s="97"/>
      <c r="Q3" s="97"/>
      <c r="R3" s="424" t="s">
        <v>1</v>
      </c>
      <c r="S3" s="425"/>
      <c r="T3" s="95" t="s">
        <v>2</v>
      </c>
      <c r="U3" s="96"/>
      <c r="V3" s="96"/>
      <c r="W3" s="96" t="s">
        <v>90</v>
      </c>
      <c r="X3" s="97"/>
      <c r="Y3" s="97"/>
      <c r="Z3" s="97"/>
      <c r="AA3" s="97"/>
      <c r="AB3" s="97"/>
      <c r="AC3" s="97"/>
      <c r="AD3" s="97"/>
      <c r="AE3" s="97"/>
      <c r="AF3" s="97"/>
      <c r="AG3" s="97"/>
      <c r="AH3" s="97"/>
      <c r="AI3" s="419" t="s">
        <v>1</v>
      </c>
      <c r="AJ3" s="411"/>
      <c r="AK3" s="16" t="s">
        <v>91</v>
      </c>
      <c r="AL3" s="14" t="s">
        <v>3</v>
      </c>
      <c r="AM3" s="14" t="s">
        <v>4</v>
      </c>
      <c r="AN3" s="15" t="s">
        <v>92</v>
      </c>
      <c r="AO3" s="16" t="s">
        <v>93</v>
      </c>
      <c r="AP3" s="17" t="s">
        <v>5</v>
      </c>
      <c r="AQ3" s="17" t="s">
        <v>94</v>
      </c>
      <c r="AR3" s="17" t="s">
        <v>95</v>
      </c>
      <c r="AS3" s="17" t="s">
        <v>125</v>
      </c>
      <c r="AT3" s="17" t="s">
        <v>177</v>
      </c>
      <c r="AU3" s="17" t="s">
        <v>235</v>
      </c>
      <c r="AV3" s="17" t="s">
        <v>236</v>
      </c>
      <c r="AW3" s="17" t="s">
        <v>237</v>
      </c>
      <c r="AX3" s="17" t="s">
        <v>248</v>
      </c>
      <c r="AY3" s="17" t="s">
        <v>252</v>
      </c>
    </row>
    <row r="4" spans="1:51" s="99" customFormat="1" ht="20.25" customHeight="1">
      <c r="A4" s="426"/>
      <c r="B4" s="427"/>
      <c r="C4" s="100" t="s">
        <v>96</v>
      </c>
      <c r="D4" s="100" t="s">
        <v>97</v>
      </c>
      <c r="E4" s="100" t="s">
        <v>98</v>
      </c>
      <c r="F4" s="100" t="s">
        <v>99</v>
      </c>
      <c r="G4" s="101" t="s">
        <v>93</v>
      </c>
      <c r="H4" s="101" t="s">
        <v>100</v>
      </c>
      <c r="I4" s="101" t="s">
        <v>101</v>
      </c>
      <c r="J4" s="101" t="s">
        <v>6</v>
      </c>
      <c r="K4" s="101" t="s">
        <v>192</v>
      </c>
      <c r="L4" s="101" t="s">
        <v>174</v>
      </c>
      <c r="M4" s="101" t="s">
        <v>232</v>
      </c>
      <c r="N4" s="101" t="s">
        <v>233</v>
      </c>
      <c r="O4" s="101" t="s">
        <v>234</v>
      </c>
      <c r="P4" s="101" t="s">
        <v>247</v>
      </c>
      <c r="Q4" s="101" t="s">
        <v>249</v>
      </c>
      <c r="R4" s="426"/>
      <c r="S4" s="427"/>
      <c r="T4" s="100" t="s">
        <v>96</v>
      </c>
      <c r="U4" s="100" t="s">
        <v>97</v>
      </c>
      <c r="V4" s="100" t="s">
        <v>98</v>
      </c>
      <c r="W4" s="100" t="s">
        <v>99</v>
      </c>
      <c r="X4" s="101" t="s">
        <v>93</v>
      </c>
      <c r="Y4" s="101" t="s">
        <v>100</v>
      </c>
      <c r="Z4" s="101" t="s">
        <v>101</v>
      </c>
      <c r="AA4" s="101" t="s">
        <v>6</v>
      </c>
      <c r="AB4" s="101" t="s">
        <v>125</v>
      </c>
      <c r="AC4" s="101" t="s">
        <v>174</v>
      </c>
      <c r="AD4" s="101" t="s">
        <v>232</v>
      </c>
      <c r="AE4" s="101" t="s">
        <v>233</v>
      </c>
      <c r="AF4" s="101" t="s">
        <v>234</v>
      </c>
      <c r="AG4" s="101" t="s">
        <v>247</v>
      </c>
      <c r="AH4" s="101" t="s">
        <v>249</v>
      </c>
      <c r="AI4" s="420"/>
      <c r="AJ4" s="413"/>
      <c r="AK4" s="21" t="s">
        <v>102</v>
      </c>
      <c r="AL4" s="21" t="s">
        <v>102</v>
      </c>
      <c r="AM4" s="21" t="s">
        <v>102</v>
      </c>
      <c r="AN4" s="21" t="s">
        <v>102</v>
      </c>
      <c r="AO4" s="21" t="s">
        <v>102</v>
      </c>
      <c r="AP4" s="21" t="s">
        <v>102</v>
      </c>
      <c r="AQ4" s="21" t="s">
        <v>103</v>
      </c>
      <c r="AR4" s="21" t="s">
        <v>103</v>
      </c>
      <c r="AS4" s="21" t="s">
        <v>102</v>
      </c>
      <c r="AT4" s="21" t="s">
        <v>103</v>
      </c>
      <c r="AU4" s="21" t="s">
        <v>103</v>
      </c>
      <c r="AV4" s="21" t="s">
        <v>103</v>
      </c>
      <c r="AW4" s="21" t="s">
        <v>103</v>
      </c>
      <c r="AX4" s="21" t="s">
        <v>102</v>
      </c>
      <c r="AY4" s="21" t="s">
        <v>253</v>
      </c>
    </row>
    <row r="5" spans="1:51" s="99" customFormat="1" ht="20.25" customHeight="1">
      <c r="A5" s="428"/>
      <c r="B5" s="429"/>
      <c r="C5" s="104"/>
      <c r="D5" s="104"/>
      <c r="E5" s="104"/>
      <c r="F5" s="104"/>
      <c r="G5" s="104"/>
      <c r="H5" s="104"/>
      <c r="I5" s="104"/>
      <c r="J5" s="104"/>
      <c r="K5" s="104"/>
      <c r="L5" s="104"/>
      <c r="M5" s="104"/>
      <c r="N5" s="104"/>
      <c r="O5" s="104"/>
      <c r="P5" s="104"/>
      <c r="Q5" s="104"/>
      <c r="R5" s="428"/>
      <c r="S5" s="429"/>
      <c r="T5" s="106"/>
      <c r="U5" s="106"/>
      <c r="V5" s="106"/>
      <c r="W5" s="106"/>
      <c r="X5" s="106"/>
      <c r="Y5" s="107"/>
      <c r="Z5" s="107"/>
      <c r="AA5" s="107"/>
      <c r="AB5" s="107"/>
      <c r="AC5" s="107"/>
      <c r="AD5" s="107"/>
      <c r="AE5" s="107"/>
      <c r="AF5" s="107"/>
      <c r="AG5" s="107"/>
      <c r="AH5" s="107"/>
      <c r="AI5" s="421"/>
      <c r="AJ5" s="415"/>
      <c r="AK5" s="26" t="s">
        <v>104</v>
      </c>
      <c r="AL5" s="26" t="s">
        <v>104</v>
      </c>
      <c r="AM5" s="26" t="s">
        <v>104</v>
      </c>
      <c r="AN5" s="26" t="s">
        <v>104</v>
      </c>
      <c r="AO5" s="26" t="s">
        <v>104</v>
      </c>
      <c r="AP5" s="26" t="s">
        <v>104</v>
      </c>
      <c r="AQ5" s="26" t="s">
        <v>105</v>
      </c>
      <c r="AR5" s="26" t="s">
        <v>105</v>
      </c>
      <c r="AS5" s="26" t="s">
        <v>104</v>
      </c>
      <c r="AT5" s="26" t="s">
        <v>105</v>
      </c>
      <c r="AU5" s="26" t="s">
        <v>105</v>
      </c>
      <c r="AV5" s="26" t="s">
        <v>105</v>
      </c>
      <c r="AW5" s="26" t="s">
        <v>105</v>
      </c>
      <c r="AX5" s="26" t="s">
        <v>104</v>
      </c>
      <c r="AY5" s="26" t="s">
        <v>105</v>
      </c>
    </row>
    <row r="6" spans="1:51" s="99" customFormat="1" ht="20.25" customHeight="1">
      <c r="A6" s="430" t="s">
        <v>7</v>
      </c>
      <c r="B6" s="431"/>
      <c r="C6" s="265">
        <f aca="true" t="shared" si="1" ref="C6:N6">SUM(C8:C15)</f>
        <v>25535</v>
      </c>
      <c r="D6" s="265">
        <f t="shared" si="1"/>
        <v>28106</v>
      </c>
      <c r="E6" s="265">
        <f t="shared" si="1"/>
        <v>31630</v>
      </c>
      <c r="F6" s="265">
        <f t="shared" si="1"/>
        <v>38100</v>
      </c>
      <c r="G6" s="265">
        <f t="shared" si="1"/>
        <v>39443</v>
      </c>
      <c r="H6" s="266">
        <f t="shared" si="1"/>
        <v>39223</v>
      </c>
      <c r="I6" s="266">
        <f t="shared" si="1"/>
        <v>40134</v>
      </c>
      <c r="J6" s="266">
        <f t="shared" si="1"/>
        <v>40265</v>
      </c>
      <c r="K6" s="266">
        <f t="shared" si="1"/>
        <v>41112</v>
      </c>
      <c r="L6" s="266">
        <f t="shared" si="1"/>
        <v>40855</v>
      </c>
      <c r="M6" s="266">
        <f t="shared" si="1"/>
        <v>41216</v>
      </c>
      <c r="N6" s="266">
        <f t="shared" si="1"/>
        <v>40852</v>
      </c>
      <c r="O6" s="266">
        <f>SUM(O8:O15)</f>
        <v>40663</v>
      </c>
      <c r="P6" s="266">
        <f>SUM(P8:P15)</f>
        <v>40540</v>
      </c>
      <c r="Q6" s="266">
        <f>SUM(Q8:Q15)</f>
        <v>39782</v>
      </c>
      <c r="R6" s="430" t="s">
        <v>7</v>
      </c>
      <c r="S6" s="431"/>
      <c r="T6" s="267">
        <f aca="true" t="shared" si="2" ref="T6:Z6">C6/AK6*100000</f>
        <v>771.6832880024176</v>
      </c>
      <c r="U6" s="267">
        <f t="shared" si="2"/>
        <v>813.9588763394149</v>
      </c>
      <c r="V6" s="267">
        <f t="shared" si="2"/>
        <v>883.0262423227247</v>
      </c>
      <c r="W6" s="267">
        <f t="shared" si="2"/>
        <v>1037.8643421411061</v>
      </c>
      <c r="X6" s="267">
        <f t="shared" si="2"/>
        <v>1055.1899411449972</v>
      </c>
      <c r="Y6" s="267">
        <f t="shared" si="2"/>
        <v>1041.1178233860921</v>
      </c>
      <c r="Z6" s="267">
        <f t="shared" si="2"/>
        <v>1058.1070392828897</v>
      </c>
      <c r="AA6" s="267">
        <f aca="true" t="shared" si="3" ref="AA6:AH6">IF(AR6="","",(J6/AR6*100000))</f>
        <v>1061.0013175230565</v>
      </c>
      <c r="AB6" s="267">
        <f t="shared" si="3"/>
        <v>1084.0694371893933</v>
      </c>
      <c r="AC6" s="267">
        <f t="shared" si="3"/>
        <v>1075.9810376613116</v>
      </c>
      <c r="AD6" s="267">
        <f t="shared" si="3"/>
        <v>1084.3462246777165</v>
      </c>
      <c r="AE6" s="267">
        <f t="shared" si="3"/>
        <v>1075.0526315789475</v>
      </c>
      <c r="AF6" s="267">
        <f t="shared" si="3"/>
        <v>1072.3364978902955</v>
      </c>
      <c r="AG6" s="267">
        <f t="shared" si="3"/>
        <v>1076.7576262142409</v>
      </c>
      <c r="AH6" s="267">
        <f t="shared" si="3"/>
        <v>1061.136303014137</v>
      </c>
      <c r="AI6" s="402" t="s">
        <v>7</v>
      </c>
      <c r="AJ6" s="417"/>
      <c r="AK6" s="76">
        <v>3309000</v>
      </c>
      <c r="AL6" s="31">
        <v>3453000</v>
      </c>
      <c r="AM6" s="31">
        <v>3582000</v>
      </c>
      <c r="AN6" s="31">
        <v>3671000</v>
      </c>
      <c r="AO6" s="31">
        <v>3738000</v>
      </c>
      <c r="AP6" s="31">
        <v>3767393</v>
      </c>
      <c r="AQ6" s="31">
        <v>3793000</v>
      </c>
      <c r="AR6" s="32">
        <v>3795000</v>
      </c>
      <c r="AS6" s="211">
        <v>3792377</v>
      </c>
      <c r="AT6" s="211">
        <v>3797000</v>
      </c>
      <c r="AU6" s="211">
        <v>3801000</v>
      </c>
      <c r="AV6" s="211">
        <v>3800000</v>
      </c>
      <c r="AW6" s="211">
        <v>3792000</v>
      </c>
      <c r="AX6" s="211">
        <f>SUM(AX8:AX15)</f>
        <v>3765007</v>
      </c>
      <c r="AY6" s="211">
        <v>3749000</v>
      </c>
    </row>
    <row r="7" spans="1:51" s="99" customFormat="1" ht="20.25" customHeight="1">
      <c r="A7" s="403"/>
      <c r="B7" s="422"/>
      <c r="C7" s="265"/>
      <c r="D7" s="265"/>
      <c r="E7" s="265"/>
      <c r="F7" s="265"/>
      <c r="G7" s="265"/>
      <c r="H7" s="115"/>
      <c r="I7" s="115"/>
      <c r="J7" s="115"/>
      <c r="K7" s="115"/>
      <c r="L7" s="115"/>
      <c r="M7" s="115"/>
      <c r="N7" s="115"/>
      <c r="O7" s="115"/>
      <c r="P7" s="115"/>
      <c r="Q7" s="115"/>
      <c r="R7" s="403"/>
      <c r="S7" s="422"/>
      <c r="T7" s="268"/>
      <c r="U7" s="268"/>
      <c r="V7" s="268"/>
      <c r="W7" s="268"/>
      <c r="X7" s="268"/>
      <c r="Y7" s="268"/>
      <c r="Z7" s="268"/>
      <c r="AA7" s="268">
        <f aca="true" t="shared" si="4" ref="AA7:AA38">IF(AR7="","",(J7/AR7*100000))</f>
      </c>
      <c r="AB7" s="268">
        <f aca="true" t="shared" si="5" ref="AB7:AB38">IF(AS7="","",(K7/AS7*100000))</f>
      </c>
      <c r="AC7" s="268">
        <f>IF(AR7="","",(L7/AR7*100000))</f>
      </c>
      <c r="AD7" s="268">
        <f>IF(AS7="","",(M7/AS7*100000))</f>
      </c>
      <c r="AE7" s="268">
        <f>IF(AT7="","",(N7/AT7*100000))</f>
      </c>
      <c r="AF7" s="268">
        <f>IF(AU7="","",(O7/AU7*100000))</f>
      </c>
      <c r="AG7" s="268"/>
      <c r="AH7" s="268"/>
      <c r="AI7" s="418"/>
      <c r="AJ7" s="405"/>
      <c r="AK7" s="37"/>
      <c r="AL7" s="37"/>
      <c r="AM7" s="37"/>
      <c r="AN7" s="37"/>
      <c r="AO7" s="38"/>
      <c r="AP7" s="38"/>
      <c r="AQ7" s="37"/>
      <c r="AR7" s="39"/>
      <c r="AS7" s="205"/>
      <c r="AT7" s="205"/>
      <c r="AU7" s="205"/>
      <c r="AV7" s="205"/>
      <c r="AW7" s="205"/>
      <c r="AX7" s="205"/>
      <c r="AY7" s="205"/>
    </row>
    <row r="8" spans="1:51" s="99" customFormat="1" ht="20.25" customHeight="1">
      <c r="A8" s="403" t="s">
        <v>231</v>
      </c>
      <c r="B8" s="422"/>
      <c r="C8" s="265">
        <f>SUM(C17)</f>
        <v>1135</v>
      </c>
      <c r="D8" s="265">
        <f aca="true" t="shared" si="6" ref="D8:O8">SUM(D17)</f>
        <v>1190</v>
      </c>
      <c r="E8" s="265">
        <f t="shared" si="6"/>
        <v>1303</v>
      </c>
      <c r="F8" s="265">
        <f t="shared" si="6"/>
        <v>1700</v>
      </c>
      <c r="G8" s="265">
        <f t="shared" si="6"/>
        <v>1780</v>
      </c>
      <c r="H8" s="265">
        <f t="shared" si="6"/>
        <v>1555</v>
      </c>
      <c r="I8" s="265">
        <f t="shared" si="6"/>
        <v>1547</v>
      </c>
      <c r="J8" s="265">
        <f t="shared" si="6"/>
        <v>1551</v>
      </c>
      <c r="K8" s="265">
        <f t="shared" si="6"/>
        <v>1569</v>
      </c>
      <c r="L8" s="266">
        <f>SUM(L17)</f>
        <v>1569</v>
      </c>
      <c r="M8" s="266">
        <f>SUM(M17)</f>
        <v>1572</v>
      </c>
      <c r="N8" s="266">
        <f>SUM(N17)</f>
        <v>1540</v>
      </c>
      <c r="O8" s="266">
        <f t="shared" si="6"/>
        <v>1540</v>
      </c>
      <c r="P8" s="266">
        <f>SUM(P17)</f>
        <v>1540</v>
      </c>
      <c r="Q8" s="266">
        <f>SUM(Q17)</f>
        <v>1247</v>
      </c>
      <c r="R8" s="403" t="s">
        <v>231</v>
      </c>
      <c r="S8" s="422"/>
      <c r="T8" s="268">
        <f aca="true" t="shared" si="7" ref="T8:Z15">C8/AK8*100000</f>
        <v>1181.0245257692268</v>
      </c>
      <c r="U8" s="268">
        <f t="shared" si="7"/>
        <v>1270.5937623455802</v>
      </c>
      <c r="V8" s="268">
        <f t="shared" si="7"/>
        <v>1427.3820739215214</v>
      </c>
      <c r="W8" s="268">
        <f t="shared" si="7"/>
        <v>1908.3969465648856</v>
      </c>
      <c r="X8" s="268">
        <f t="shared" si="7"/>
        <v>2059.49391986486</v>
      </c>
      <c r="Y8" s="268">
        <f t="shared" si="7"/>
        <v>1887.2046312365742</v>
      </c>
      <c r="Z8" s="268">
        <f t="shared" si="7"/>
        <v>1923.0291126967159</v>
      </c>
      <c r="AA8" s="268">
        <f t="shared" si="4"/>
        <v>1948.8352222752744</v>
      </c>
      <c r="AB8" s="268">
        <f t="shared" si="5"/>
        <v>1998.6242739223478</v>
      </c>
      <c r="AC8" s="268">
        <f aca="true" t="shared" si="8" ref="AC8:AC68">IF(AT8="","",(L8/AT8*100000))</f>
        <v>2025.6661846725883</v>
      </c>
      <c r="AD8" s="268">
        <f aca="true" t="shared" si="9" ref="AD8:AF15">IF(AU8="","",(M8/AU8*100000))</f>
        <v>2057.7262909876304</v>
      </c>
      <c r="AE8" s="268">
        <f t="shared" si="9"/>
        <v>2046.185325928091</v>
      </c>
      <c r="AF8" s="268">
        <f t="shared" si="9"/>
        <v>2067.086347834257</v>
      </c>
      <c r="AG8" s="268">
        <f aca="true" t="shared" si="10" ref="AG8:AH21">IF(AX8="","",(P8/AX8*100000))</f>
        <v>2089.1837260727416</v>
      </c>
      <c r="AH8" s="268">
        <f t="shared" si="10"/>
        <v>1722.0189187323067</v>
      </c>
      <c r="AI8" s="418" t="s">
        <v>137</v>
      </c>
      <c r="AJ8" s="405"/>
      <c r="AK8" s="40">
        <f>AK17</f>
        <v>96103</v>
      </c>
      <c r="AL8" s="40">
        <f aca="true" t="shared" si="11" ref="AL8:AT8">AL17</f>
        <v>93657</v>
      </c>
      <c r="AM8" s="40">
        <f t="shared" si="11"/>
        <v>91286</v>
      </c>
      <c r="AN8" s="40">
        <f t="shared" si="11"/>
        <v>89080</v>
      </c>
      <c r="AO8" s="40">
        <f t="shared" si="11"/>
        <v>86429</v>
      </c>
      <c r="AP8" s="40">
        <f t="shared" si="11"/>
        <v>82397</v>
      </c>
      <c r="AQ8" s="40">
        <f t="shared" si="11"/>
        <v>80446</v>
      </c>
      <c r="AR8" s="41">
        <f t="shared" si="11"/>
        <v>79586</v>
      </c>
      <c r="AS8" s="41">
        <f t="shared" si="11"/>
        <v>78504</v>
      </c>
      <c r="AT8" s="41">
        <f t="shared" si="11"/>
        <v>77456</v>
      </c>
      <c r="AU8" s="41">
        <f>AU17</f>
        <v>76395</v>
      </c>
      <c r="AV8" s="41">
        <f>AV17</f>
        <v>75262</v>
      </c>
      <c r="AW8" s="41">
        <f>AW17</f>
        <v>74501</v>
      </c>
      <c r="AX8" s="355">
        <f>AX17</f>
        <v>73713</v>
      </c>
      <c r="AY8" s="355">
        <f>AY17</f>
        <v>72415</v>
      </c>
    </row>
    <row r="9" spans="1:51" s="99" customFormat="1" ht="20.25" customHeight="1">
      <c r="A9" s="403" t="s">
        <v>8</v>
      </c>
      <c r="B9" s="422"/>
      <c r="C9" s="265">
        <f>SUM(C25)</f>
        <v>924</v>
      </c>
      <c r="D9" s="265">
        <f aca="true" t="shared" si="12" ref="D9:O9">SUM(D25)</f>
        <v>901</v>
      </c>
      <c r="E9" s="265">
        <f t="shared" si="12"/>
        <v>1124</v>
      </c>
      <c r="F9" s="265">
        <f t="shared" si="12"/>
        <v>1278</v>
      </c>
      <c r="G9" s="265">
        <f t="shared" si="12"/>
        <v>1265</v>
      </c>
      <c r="H9" s="265">
        <f t="shared" si="12"/>
        <v>1261</v>
      </c>
      <c r="I9" s="265">
        <f t="shared" si="12"/>
        <v>1086</v>
      </c>
      <c r="J9" s="265">
        <f t="shared" si="12"/>
        <v>1086</v>
      </c>
      <c r="K9" s="265">
        <f t="shared" si="12"/>
        <v>1180</v>
      </c>
      <c r="L9" s="266">
        <f>SUM(L25)</f>
        <v>1178</v>
      </c>
      <c r="M9" s="266">
        <f>SUM(M25)</f>
        <v>1178</v>
      </c>
      <c r="N9" s="266">
        <f>SUM(N25)</f>
        <v>1128</v>
      </c>
      <c r="O9" s="266">
        <f t="shared" si="12"/>
        <v>1128</v>
      </c>
      <c r="P9" s="266">
        <f>SUM(P25)</f>
        <v>1128</v>
      </c>
      <c r="Q9" s="266">
        <f>SUM(Q25)</f>
        <v>1128</v>
      </c>
      <c r="R9" s="403" t="s">
        <v>8</v>
      </c>
      <c r="S9" s="422"/>
      <c r="T9" s="268">
        <f t="shared" si="7"/>
        <v>773.1635274330804</v>
      </c>
      <c r="U9" s="268">
        <f t="shared" si="7"/>
        <v>752.5893752088206</v>
      </c>
      <c r="V9" s="268">
        <f t="shared" si="7"/>
        <v>940.0272641359527</v>
      </c>
      <c r="W9" s="268">
        <f t="shared" si="7"/>
        <v>1078.3536122314663</v>
      </c>
      <c r="X9" s="268">
        <f t="shared" si="7"/>
        <v>1072.9704742275037</v>
      </c>
      <c r="Y9" s="268">
        <f t="shared" si="7"/>
        <v>1099.811610382361</v>
      </c>
      <c r="Z9" s="268">
        <f t="shared" si="7"/>
        <v>954.1632620785998</v>
      </c>
      <c r="AA9" s="268">
        <f t="shared" si="4"/>
        <v>955.086318344517</v>
      </c>
      <c r="AB9" s="268">
        <f t="shared" si="5"/>
        <v>1038.3393609813188</v>
      </c>
      <c r="AC9" s="268">
        <f t="shared" si="8"/>
        <v>1038.974784134908</v>
      </c>
      <c r="AD9" s="268">
        <f t="shared" si="9"/>
        <v>1045.317810334271</v>
      </c>
      <c r="AE9" s="268">
        <f t="shared" si="9"/>
        <v>1007.4756839312988</v>
      </c>
      <c r="AF9" s="268">
        <f t="shared" si="9"/>
        <v>1014.4341022527991</v>
      </c>
      <c r="AG9" s="268">
        <f t="shared" si="10"/>
        <v>1015.7769613140263</v>
      </c>
      <c r="AH9" s="268">
        <f t="shared" si="10"/>
        <v>1024.2347749498324</v>
      </c>
      <c r="AI9" s="418" t="s">
        <v>8</v>
      </c>
      <c r="AJ9" s="405"/>
      <c r="AK9" s="40">
        <f>AK25</f>
        <v>119509</v>
      </c>
      <c r="AL9" s="40">
        <f aca="true" t="shared" si="13" ref="AL9:AT9">AL25</f>
        <v>119720</v>
      </c>
      <c r="AM9" s="40">
        <f t="shared" si="13"/>
        <v>119571</v>
      </c>
      <c r="AN9" s="40">
        <f t="shared" si="13"/>
        <v>118514</v>
      </c>
      <c r="AO9" s="40">
        <f t="shared" si="13"/>
        <v>117897</v>
      </c>
      <c r="AP9" s="40">
        <f t="shared" si="13"/>
        <v>114656</v>
      </c>
      <c r="AQ9" s="40">
        <f t="shared" si="13"/>
        <v>113817</v>
      </c>
      <c r="AR9" s="41">
        <f t="shared" si="13"/>
        <v>113707</v>
      </c>
      <c r="AS9" s="41">
        <f t="shared" si="13"/>
        <v>113643</v>
      </c>
      <c r="AT9" s="41">
        <f t="shared" si="13"/>
        <v>113381</v>
      </c>
      <c r="AU9" s="41">
        <f>AU25</f>
        <v>112693</v>
      </c>
      <c r="AV9" s="41">
        <f>AV25</f>
        <v>111963</v>
      </c>
      <c r="AW9" s="41">
        <f>AW25</f>
        <v>111195</v>
      </c>
      <c r="AX9" s="355">
        <f>AX25</f>
        <v>111048</v>
      </c>
      <c r="AY9" s="355">
        <f>AY25</f>
        <v>110131</v>
      </c>
    </row>
    <row r="10" spans="1:51" s="99" customFormat="1" ht="20.25" customHeight="1">
      <c r="A10" s="403" t="s">
        <v>9</v>
      </c>
      <c r="B10" s="422"/>
      <c r="C10" s="265">
        <f>C29+C39</f>
        <v>5711</v>
      </c>
      <c r="D10" s="265">
        <f aca="true" t="shared" si="14" ref="D10:O10">D29+D39</f>
        <v>6266</v>
      </c>
      <c r="E10" s="265">
        <f t="shared" si="14"/>
        <v>7267</v>
      </c>
      <c r="F10" s="265">
        <f t="shared" si="14"/>
        <v>8315</v>
      </c>
      <c r="G10" s="265">
        <f t="shared" si="14"/>
        <v>7996</v>
      </c>
      <c r="H10" s="265">
        <f t="shared" si="14"/>
        <v>7902</v>
      </c>
      <c r="I10" s="265">
        <f t="shared" si="14"/>
        <v>8319</v>
      </c>
      <c r="J10" s="265">
        <f t="shared" si="14"/>
        <v>8496</v>
      </c>
      <c r="K10" s="265">
        <f t="shared" si="14"/>
        <v>8469</v>
      </c>
      <c r="L10" s="266">
        <f>L29+L39</f>
        <v>8406</v>
      </c>
      <c r="M10" s="266">
        <f>M29+M39</f>
        <v>8332</v>
      </c>
      <c r="N10" s="266">
        <f>N29+N39</f>
        <v>8187</v>
      </c>
      <c r="O10" s="266">
        <f t="shared" si="14"/>
        <v>8288</v>
      </c>
      <c r="P10" s="266">
        <f>P29+P39</f>
        <v>8269</v>
      </c>
      <c r="Q10" s="266">
        <f>Q29+Q39</f>
        <v>8262</v>
      </c>
      <c r="R10" s="403" t="s">
        <v>9</v>
      </c>
      <c r="S10" s="422"/>
      <c r="T10" s="268">
        <f t="shared" si="7"/>
        <v>985.4962424828086</v>
      </c>
      <c r="U10" s="268">
        <f t="shared" si="7"/>
        <v>1031.679780821557</v>
      </c>
      <c r="V10" s="268">
        <f t="shared" si="7"/>
        <v>1143.510847381349</v>
      </c>
      <c r="W10" s="268">
        <f t="shared" si="7"/>
        <v>1265.2006670643084</v>
      </c>
      <c r="X10" s="268">
        <f t="shared" si="7"/>
        <v>1194.2759589979194</v>
      </c>
      <c r="Y10" s="268">
        <f t="shared" si="7"/>
        <v>1172.7150088821809</v>
      </c>
      <c r="Z10" s="268">
        <f t="shared" si="7"/>
        <v>1224.8485687278594</v>
      </c>
      <c r="AA10" s="268">
        <f t="shared" si="4"/>
        <v>1249.6911074240124</v>
      </c>
      <c r="AB10" s="268">
        <f t="shared" si="5"/>
        <v>1251.181893393216</v>
      </c>
      <c r="AC10" s="268">
        <f t="shared" si="8"/>
        <v>1240.6958878148785</v>
      </c>
      <c r="AD10" s="268">
        <f t="shared" si="9"/>
        <v>1229.2421542129428</v>
      </c>
      <c r="AE10" s="268">
        <f t="shared" si="9"/>
        <v>1208.4846337791162</v>
      </c>
      <c r="AF10" s="268">
        <f t="shared" si="9"/>
        <v>1225.9375730341067</v>
      </c>
      <c r="AG10" s="268">
        <f t="shared" si="10"/>
        <v>1227.8492666165766</v>
      </c>
      <c r="AH10" s="268">
        <f t="shared" si="10"/>
        <v>1231.1552921646846</v>
      </c>
      <c r="AI10" s="418" t="s">
        <v>9</v>
      </c>
      <c r="AJ10" s="405"/>
      <c r="AK10" s="40">
        <f>AK29+AK39</f>
        <v>579505</v>
      </c>
      <c r="AL10" s="40">
        <f aca="true" t="shared" si="15" ref="AL10:AT10">AL29+AL39</f>
        <v>607359</v>
      </c>
      <c r="AM10" s="40">
        <f t="shared" si="15"/>
        <v>635499</v>
      </c>
      <c r="AN10" s="40">
        <f t="shared" si="15"/>
        <v>657208</v>
      </c>
      <c r="AO10" s="40">
        <f t="shared" si="15"/>
        <v>669527</v>
      </c>
      <c r="AP10" s="40">
        <f t="shared" si="15"/>
        <v>673821</v>
      </c>
      <c r="AQ10" s="40">
        <f t="shared" si="15"/>
        <v>679186</v>
      </c>
      <c r="AR10" s="41">
        <f t="shared" si="15"/>
        <v>679848</v>
      </c>
      <c r="AS10" s="40">
        <f t="shared" si="15"/>
        <v>676880</v>
      </c>
      <c r="AT10" s="41">
        <f t="shared" si="15"/>
        <v>677523</v>
      </c>
      <c r="AU10" s="41">
        <f>AU29+AU39</f>
        <v>677816</v>
      </c>
      <c r="AV10" s="41">
        <f>AV29+AV39</f>
        <v>677460</v>
      </c>
      <c r="AW10" s="41">
        <f>AW29+AW39</f>
        <v>676054</v>
      </c>
      <c r="AX10" s="355">
        <f>AX29+AX39</f>
        <v>673454</v>
      </c>
      <c r="AY10" s="355">
        <f>AY29+AY39</f>
        <v>671077</v>
      </c>
    </row>
    <row r="11" spans="1:51" s="99" customFormat="1" ht="20.25" customHeight="1">
      <c r="A11" s="403" t="s">
        <v>10</v>
      </c>
      <c r="B11" s="422"/>
      <c r="C11" s="265">
        <f>SUM(C43)</f>
        <v>2134</v>
      </c>
      <c r="D11" s="265">
        <f aca="true" t="shared" si="16" ref="D11:N11">SUM(D43)</f>
        <v>2337</v>
      </c>
      <c r="E11" s="265">
        <f t="shared" si="16"/>
        <v>2843</v>
      </c>
      <c r="F11" s="265">
        <f t="shared" si="16"/>
        <v>3538</v>
      </c>
      <c r="G11" s="265">
        <f t="shared" si="16"/>
        <v>3631</v>
      </c>
      <c r="H11" s="265">
        <f t="shared" si="16"/>
        <v>3663</v>
      </c>
      <c r="I11" s="265">
        <f t="shared" si="16"/>
        <v>3802</v>
      </c>
      <c r="J11" s="265">
        <f t="shared" si="16"/>
        <v>3737</v>
      </c>
      <c r="K11" s="265">
        <f t="shared" si="16"/>
        <v>3727</v>
      </c>
      <c r="L11" s="266">
        <f t="shared" si="16"/>
        <v>3867</v>
      </c>
      <c r="M11" s="266">
        <f t="shared" si="16"/>
        <v>3897</v>
      </c>
      <c r="N11" s="266">
        <f t="shared" si="16"/>
        <v>3878</v>
      </c>
      <c r="O11" s="266">
        <f>SUM(O43)</f>
        <v>3923</v>
      </c>
      <c r="P11" s="266">
        <f>SUM(P43)</f>
        <v>3923</v>
      </c>
      <c r="Q11" s="266">
        <f>SUM(Q43)</f>
        <v>3799</v>
      </c>
      <c r="R11" s="403" t="s">
        <v>10</v>
      </c>
      <c r="S11" s="422"/>
      <c r="T11" s="268">
        <f t="shared" si="7"/>
        <v>654.5269401939044</v>
      </c>
      <c r="U11" s="268">
        <f t="shared" si="7"/>
        <v>685.936683670774</v>
      </c>
      <c r="V11" s="268">
        <f t="shared" si="7"/>
        <v>803.495473802317</v>
      </c>
      <c r="W11" s="268">
        <f t="shared" si="7"/>
        <v>964.2350029842773</v>
      </c>
      <c r="X11" s="268">
        <f t="shared" si="7"/>
        <v>963.1708507522865</v>
      </c>
      <c r="Y11" s="268">
        <f t="shared" si="7"/>
        <v>959.0737593963307</v>
      </c>
      <c r="Z11" s="268">
        <f t="shared" si="7"/>
        <v>984.4742048079214</v>
      </c>
      <c r="AA11" s="268">
        <f t="shared" si="4"/>
        <v>966.1273726609479</v>
      </c>
      <c r="AB11" s="268">
        <f t="shared" si="5"/>
        <v>968.6230582707205</v>
      </c>
      <c r="AC11" s="268">
        <f t="shared" si="8"/>
        <v>1005.8001924727547</v>
      </c>
      <c r="AD11" s="268">
        <f t="shared" si="9"/>
        <v>1012.9418461690419</v>
      </c>
      <c r="AE11" s="268">
        <f t="shared" si="9"/>
        <v>1006.0889395075404</v>
      </c>
      <c r="AF11" s="268">
        <f t="shared" si="9"/>
        <v>1016.9746365540555</v>
      </c>
      <c r="AG11" s="268">
        <f t="shared" si="10"/>
        <v>1016.2475260861905</v>
      </c>
      <c r="AH11" s="268">
        <f t="shared" si="10"/>
        <v>984.0796174549147</v>
      </c>
      <c r="AI11" s="418" t="s">
        <v>10</v>
      </c>
      <c r="AJ11" s="405"/>
      <c r="AK11" s="40">
        <f>AK43</f>
        <v>326037</v>
      </c>
      <c r="AL11" s="40">
        <f aca="true" t="shared" si="17" ref="AL11:AT11">AL43</f>
        <v>340702</v>
      </c>
      <c r="AM11" s="40">
        <f t="shared" si="17"/>
        <v>353829</v>
      </c>
      <c r="AN11" s="40">
        <f t="shared" si="17"/>
        <v>366923</v>
      </c>
      <c r="AO11" s="40">
        <f>AO43</f>
        <v>376984</v>
      </c>
      <c r="AP11" s="40">
        <f t="shared" si="17"/>
        <v>381931</v>
      </c>
      <c r="AQ11" s="40">
        <f t="shared" si="17"/>
        <v>386196</v>
      </c>
      <c r="AR11" s="41">
        <f t="shared" si="17"/>
        <v>386802</v>
      </c>
      <c r="AS11" s="40">
        <f t="shared" si="17"/>
        <v>384773</v>
      </c>
      <c r="AT11" s="41">
        <f t="shared" si="17"/>
        <v>384470</v>
      </c>
      <c r="AU11" s="41">
        <f>AU43</f>
        <v>384721</v>
      </c>
      <c r="AV11" s="41">
        <f>AV43</f>
        <v>385453</v>
      </c>
      <c r="AW11" s="41">
        <f>AW43</f>
        <v>385752</v>
      </c>
      <c r="AX11" s="355">
        <f>AX43</f>
        <v>386028</v>
      </c>
      <c r="AY11" s="355">
        <f>AY43</f>
        <v>386046</v>
      </c>
    </row>
    <row r="12" spans="1:51" s="99" customFormat="1" ht="20.25" customHeight="1">
      <c r="A12" s="403" t="s">
        <v>132</v>
      </c>
      <c r="B12" s="422"/>
      <c r="C12" s="265">
        <f>SUM(C47)</f>
        <v>6143</v>
      </c>
      <c r="D12" s="265">
        <f aca="true" t="shared" si="18" ref="D12:O12">SUM(D47)</f>
        <v>6431</v>
      </c>
      <c r="E12" s="265">
        <f t="shared" si="18"/>
        <v>6473</v>
      </c>
      <c r="F12" s="265">
        <f t="shared" si="18"/>
        <v>7211</v>
      </c>
      <c r="G12" s="265">
        <f t="shared" si="18"/>
        <v>7858</v>
      </c>
      <c r="H12" s="265">
        <f t="shared" si="18"/>
        <v>7821</v>
      </c>
      <c r="I12" s="265">
        <f t="shared" si="18"/>
        <v>7601</v>
      </c>
      <c r="J12" s="265">
        <f t="shared" si="18"/>
        <v>7541</v>
      </c>
      <c r="K12" s="265">
        <f t="shared" si="18"/>
        <v>8291</v>
      </c>
      <c r="L12" s="266">
        <f t="shared" si="18"/>
        <v>8273</v>
      </c>
      <c r="M12" s="266">
        <f t="shared" si="18"/>
        <v>8245</v>
      </c>
      <c r="N12" s="266">
        <f t="shared" si="18"/>
        <v>8194</v>
      </c>
      <c r="O12" s="266">
        <f t="shared" si="18"/>
        <v>7926</v>
      </c>
      <c r="P12" s="266">
        <f>SUM(P47)</f>
        <v>7865</v>
      </c>
      <c r="Q12" s="266">
        <f>SUM(Q47)</f>
        <v>7776</v>
      </c>
      <c r="R12" s="403" t="s">
        <v>132</v>
      </c>
      <c r="S12" s="422"/>
      <c r="T12" s="268">
        <f t="shared" si="7"/>
        <v>854.7151251045262</v>
      </c>
      <c r="U12" s="268">
        <f t="shared" si="7"/>
        <v>903.7050360723189</v>
      </c>
      <c r="V12" s="268">
        <f t="shared" si="7"/>
        <v>896.6926406926408</v>
      </c>
      <c r="W12" s="268">
        <f t="shared" si="7"/>
        <v>995.1532682318261</v>
      </c>
      <c r="X12" s="268">
        <f t="shared" si="7"/>
        <v>1084.4095088003048</v>
      </c>
      <c r="Y12" s="268">
        <f t="shared" si="7"/>
        <v>1091.516567437888</v>
      </c>
      <c r="Z12" s="268">
        <f t="shared" si="7"/>
        <v>1065.034202716601</v>
      </c>
      <c r="AA12" s="268">
        <f t="shared" si="4"/>
        <v>1039.8840558925613</v>
      </c>
      <c r="AB12" s="268">
        <f t="shared" si="5"/>
        <v>1146.2375729791531</v>
      </c>
      <c r="AC12" s="268">
        <f t="shared" si="8"/>
        <v>1146.4514466102562</v>
      </c>
      <c r="AD12" s="268">
        <f t="shared" si="9"/>
        <v>1145.1166227323356</v>
      </c>
      <c r="AE12" s="268">
        <f t="shared" si="9"/>
        <v>1140.0220936671315</v>
      </c>
      <c r="AF12" s="268">
        <f t="shared" si="9"/>
        <v>1105.1341470556247</v>
      </c>
      <c r="AG12" s="268">
        <f t="shared" si="10"/>
        <v>1098.1615393529992</v>
      </c>
      <c r="AH12" s="268">
        <f t="shared" si="10"/>
        <v>1087.5524475524476</v>
      </c>
      <c r="AI12" s="418" t="s">
        <v>106</v>
      </c>
      <c r="AJ12" s="405"/>
      <c r="AK12" s="40">
        <f>AK47</f>
        <v>718719</v>
      </c>
      <c r="AL12" s="40">
        <f aca="true" t="shared" si="19" ref="AL12:AW12">AL47</f>
        <v>711626</v>
      </c>
      <c r="AM12" s="40">
        <f t="shared" si="19"/>
        <v>721875</v>
      </c>
      <c r="AN12" s="40">
        <f t="shared" si="19"/>
        <v>724612</v>
      </c>
      <c r="AO12" s="40">
        <f t="shared" si="19"/>
        <v>724634</v>
      </c>
      <c r="AP12" s="40">
        <f t="shared" si="19"/>
        <v>716526</v>
      </c>
      <c r="AQ12" s="40">
        <f t="shared" si="19"/>
        <v>713686</v>
      </c>
      <c r="AR12" s="41">
        <f t="shared" si="19"/>
        <v>725177</v>
      </c>
      <c r="AS12" s="40">
        <f t="shared" si="19"/>
        <v>723323</v>
      </c>
      <c r="AT12" s="41">
        <f t="shared" si="19"/>
        <v>721618</v>
      </c>
      <c r="AU12" s="41">
        <f t="shared" si="19"/>
        <v>720014</v>
      </c>
      <c r="AV12" s="41">
        <f t="shared" si="19"/>
        <v>718758</v>
      </c>
      <c r="AW12" s="41">
        <f t="shared" si="19"/>
        <v>717198</v>
      </c>
      <c r="AX12" s="355">
        <f>AX47</f>
        <v>716197</v>
      </c>
      <c r="AY12" s="355">
        <f>AY47</f>
        <v>715000</v>
      </c>
    </row>
    <row r="13" spans="1:51" s="99" customFormat="1" ht="20.25" customHeight="1">
      <c r="A13" s="403" t="s">
        <v>11</v>
      </c>
      <c r="B13" s="422"/>
      <c r="C13" s="265">
        <f>SUM(C53)</f>
        <v>1677</v>
      </c>
      <c r="D13" s="265">
        <f aca="true" t="shared" si="20" ref="D13:O13">SUM(D53)</f>
        <v>1805</v>
      </c>
      <c r="E13" s="265">
        <f t="shared" si="20"/>
        <v>2330</v>
      </c>
      <c r="F13" s="265">
        <f t="shared" si="20"/>
        <v>3166</v>
      </c>
      <c r="G13" s="265">
        <f t="shared" si="20"/>
        <v>3485</v>
      </c>
      <c r="H13" s="265">
        <f t="shared" si="20"/>
        <v>3644</v>
      </c>
      <c r="I13" s="265">
        <f t="shared" si="20"/>
        <v>3940</v>
      </c>
      <c r="J13" s="265">
        <f t="shared" si="20"/>
        <v>4087</v>
      </c>
      <c r="K13" s="265">
        <f t="shared" si="20"/>
        <v>3938</v>
      </c>
      <c r="L13" s="266">
        <f t="shared" si="20"/>
        <v>3571</v>
      </c>
      <c r="M13" s="266">
        <f t="shared" si="20"/>
        <v>3963</v>
      </c>
      <c r="N13" s="266">
        <f t="shared" si="20"/>
        <v>3945</v>
      </c>
      <c r="O13" s="266">
        <f t="shared" si="20"/>
        <v>3897</v>
      </c>
      <c r="P13" s="266">
        <f>SUM(P53)</f>
        <v>3815</v>
      </c>
      <c r="Q13" s="266">
        <f>SUM(Q53)</f>
        <v>3846</v>
      </c>
      <c r="R13" s="403" t="s">
        <v>11</v>
      </c>
      <c r="S13" s="422"/>
      <c r="T13" s="268">
        <f t="shared" si="7"/>
        <v>425.1187645445373</v>
      </c>
      <c r="U13" s="268">
        <f t="shared" si="7"/>
        <v>427.2219684400126</v>
      </c>
      <c r="V13" s="268">
        <f t="shared" si="7"/>
        <v>526.6000845272239</v>
      </c>
      <c r="W13" s="268">
        <f t="shared" si="7"/>
        <v>691.1381075564578</v>
      </c>
      <c r="X13" s="268">
        <f t="shared" si="7"/>
        <v>741.1897318105447</v>
      </c>
      <c r="Y13" s="268">
        <f t="shared" si="7"/>
        <v>767.7575537946481</v>
      </c>
      <c r="Z13" s="268">
        <f t="shared" si="7"/>
        <v>826.2954908174244</v>
      </c>
      <c r="AA13" s="268">
        <f t="shared" si="4"/>
        <v>855.9538744112307</v>
      </c>
      <c r="AB13" s="268">
        <f t="shared" si="5"/>
        <v>828.2958307567402</v>
      </c>
      <c r="AC13" s="268">
        <f t="shared" si="8"/>
        <v>752.9196456997556</v>
      </c>
      <c r="AD13" s="268">
        <f t="shared" si="9"/>
        <v>836.0142183594038</v>
      </c>
      <c r="AE13" s="268">
        <f t="shared" si="9"/>
        <v>831.9853553705763</v>
      </c>
      <c r="AF13" s="268">
        <f t="shared" si="9"/>
        <v>823.1956552506447</v>
      </c>
      <c r="AG13" s="268">
        <f t="shared" si="10"/>
        <v>807.2638938262827</v>
      </c>
      <c r="AH13" s="268">
        <f t="shared" si="10"/>
        <v>816.5743791826612</v>
      </c>
      <c r="AI13" s="418" t="s">
        <v>11</v>
      </c>
      <c r="AJ13" s="405"/>
      <c r="AK13" s="40">
        <f>AK53</f>
        <v>394478</v>
      </c>
      <c r="AL13" s="40">
        <f aca="true" t="shared" si="21" ref="AL13:AW13">AL53</f>
        <v>422497</v>
      </c>
      <c r="AM13" s="40">
        <f t="shared" si="21"/>
        <v>442461</v>
      </c>
      <c r="AN13" s="40">
        <f t="shared" si="21"/>
        <v>458085</v>
      </c>
      <c r="AO13" s="40">
        <f t="shared" si="21"/>
        <v>470190</v>
      </c>
      <c r="AP13" s="40">
        <f t="shared" si="21"/>
        <v>474629</v>
      </c>
      <c r="AQ13" s="40">
        <f t="shared" si="21"/>
        <v>476827</v>
      </c>
      <c r="AR13" s="41">
        <f t="shared" si="21"/>
        <v>477479</v>
      </c>
      <c r="AS13" s="40">
        <f t="shared" si="21"/>
        <v>475434</v>
      </c>
      <c r="AT13" s="41">
        <f t="shared" si="21"/>
        <v>474287</v>
      </c>
      <c r="AU13" s="41">
        <f t="shared" si="21"/>
        <v>474035</v>
      </c>
      <c r="AV13" s="41">
        <f t="shared" si="21"/>
        <v>474167</v>
      </c>
      <c r="AW13" s="41">
        <f t="shared" si="21"/>
        <v>473399</v>
      </c>
      <c r="AX13" s="355">
        <f>AX53</f>
        <v>472584</v>
      </c>
      <c r="AY13" s="355">
        <f>AY53</f>
        <v>470992</v>
      </c>
    </row>
    <row r="14" spans="1:51" s="99" customFormat="1" ht="20.25" customHeight="1">
      <c r="A14" s="403" t="s">
        <v>12</v>
      </c>
      <c r="B14" s="422"/>
      <c r="C14" s="265">
        <f>SUM(C62:C67)</f>
        <v>2271</v>
      </c>
      <c r="D14" s="265">
        <f aca="true" t="shared" si="22" ref="D14:Q14">SUM(D62:D67)</f>
        <v>2395</v>
      </c>
      <c r="E14" s="265">
        <f t="shared" si="22"/>
        <v>2316</v>
      </c>
      <c r="F14" s="265">
        <f t="shared" si="22"/>
        <v>3004</v>
      </c>
      <c r="G14" s="265">
        <f t="shared" si="22"/>
        <v>3204</v>
      </c>
      <c r="H14" s="265">
        <f t="shared" si="22"/>
        <v>3500</v>
      </c>
      <c r="I14" s="265">
        <f t="shared" si="22"/>
        <v>4016</v>
      </c>
      <c r="J14" s="265">
        <f t="shared" si="22"/>
        <v>3966</v>
      </c>
      <c r="K14" s="265">
        <f t="shared" si="22"/>
        <v>4059</v>
      </c>
      <c r="L14" s="265">
        <f t="shared" si="22"/>
        <v>4059</v>
      </c>
      <c r="M14" s="265">
        <f t="shared" si="22"/>
        <v>4004</v>
      </c>
      <c r="N14" s="265">
        <f t="shared" si="22"/>
        <v>4008</v>
      </c>
      <c r="O14" s="265">
        <f t="shared" si="22"/>
        <v>3990</v>
      </c>
      <c r="P14" s="265">
        <f t="shared" si="22"/>
        <v>4029</v>
      </c>
      <c r="Q14" s="266">
        <f t="shared" si="22"/>
        <v>3991</v>
      </c>
      <c r="R14" s="403" t="s">
        <v>12</v>
      </c>
      <c r="S14" s="422"/>
      <c r="T14" s="268">
        <f t="shared" si="7"/>
        <v>644.8260588094995</v>
      </c>
      <c r="U14" s="268">
        <f t="shared" si="7"/>
        <v>626.3484798953906</v>
      </c>
      <c r="V14" s="268">
        <f t="shared" si="7"/>
        <v>567.0411031348852</v>
      </c>
      <c r="W14" s="268">
        <f t="shared" si="7"/>
        <v>698.1257044585691</v>
      </c>
      <c r="X14" s="268">
        <f t="shared" si="7"/>
        <v>711.3013440132137</v>
      </c>
      <c r="Y14" s="268">
        <f t="shared" si="7"/>
        <v>756.1910441053827</v>
      </c>
      <c r="Z14" s="268">
        <f t="shared" si="7"/>
        <v>853.1321165154142</v>
      </c>
      <c r="AA14" s="268">
        <f t="shared" si="4"/>
        <v>838.0826798359336</v>
      </c>
      <c r="AB14" s="268">
        <f t="shared" si="5"/>
        <v>854.8970711508571</v>
      </c>
      <c r="AC14" s="268">
        <f t="shared" si="8"/>
        <v>851.9918642018586</v>
      </c>
      <c r="AD14" s="268">
        <f t="shared" si="9"/>
        <v>835.9203579175479</v>
      </c>
      <c r="AE14" s="268">
        <f t="shared" si="9"/>
        <v>834.753052222051</v>
      </c>
      <c r="AF14" s="268">
        <f t="shared" si="9"/>
        <v>835.3624195780477</v>
      </c>
      <c r="AG14" s="268">
        <f t="shared" si="10"/>
        <v>855.3958514681217</v>
      </c>
      <c r="AH14" s="268">
        <f t="shared" si="10"/>
        <v>851.3515819652548</v>
      </c>
      <c r="AI14" s="418" t="s">
        <v>12</v>
      </c>
      <c r="AJ14" s="405"/>
      <c r="AK14" s="40">
        <f>AK61-AK68</f>
        <v>352188</v>
      </c>
      <c r="AL14" s="40">
        <f aca="true" t="shared" si="23" ref="AL14:AY14">AL61-AL68</f>
        <v>382375</v>
      </c>
      <c r="AM14" s="40">
        <f t="shared" si="23"/>
        <v>408436</v>
      </c>
      <c r="AN14" s="40">
        <f t="shared" si="23"/>
        <v>430295</v>
      </c>
      <c r="AO14" s="40">
        <f t="shared" si="23"/>
        <v>450442</v>
      </c>
      <c r="AP14" s="40">
        <f t="shared" si="23"/>
        <v>462846</v>
      </c>
      <c r="AQ14" s="40">
        <f t="shared" si="23"/>
        <v>470736</v>
      </c>
      <c r="AR14" s="40">
        <f t="shared" si="23"/>
        <v>473223</v>
      </c>
      <c r="AS14" s="40">
        <f t="shared" si="23"/>
        <v>474794</v>
      </c>
      <c r="AT14" s="40">
        <f t="shared" si="23"/>
        <v>476413</v>
      </c>
      <c r="AU14" s="40">
        <f t="shared" si="23"/>
        <v>478993</v>
      </c>
      <c r="AV14" s="40">
        <f t="shared" si="23"/>
        <v>480142</v>
      </c>
      <c r="AW14" s="40">
        <f t="shared" si="23"/>
        <v>477637</v>
      </c>
      <c r="AX14" s="40">
        <f t="shared" si="23"/>
        <v>471010</v>
      </c>
      <c r="AY14" s="40">
        <f t="shared" si="23"/>
        <v>468784</v>
      </c>
    </row>
    <row r="15" spans="1:51" s="99" customFormat="1" ht="20.25" customHeight="1">
      <c r="A15" s="403" t="s">
        <v>136</v>
      </c>
      <c r="B15" s="422"/>
      <c r="C15" s="265">
        <f>SUM(C68:C70)</f>
        <v>5540</v>
      </c>
      <c r="D15" s="265">
        <f aca="true" t="shared" si="24" ref="D15:Q15">SUM(D68:D70)</f>
        <v>6781</v>
      </c>
      <c r="E15" s="265">
        <f t="shared" si="24"/>
        <v>7974</v>
      </c>
      <c r="F15" s="265">
        <f t="shared" si="24"/>
        <v>9888</v>
      </c>
      <c r="G15" s="265">
        <f t="shared" si="24"/>
        <v>10224</v>
      </c>
      <c r="H15" s="265">
        <f t="shared" si="24"/>
        <v>9877</v>
      </c>
      <c r="I15" s="265">
        <f t="shared" si="24"/>
        <v>9823</v>
      </c>
      <c r="J15" s="265">
        <f t="shared" si="24"/>
        <v>9801</v>
      </c>
      <c r="K15" s="265">
        <f t="shared" si="24"/>
        <v>9879</v>
      </c>
      <c r="L15" s="265">
        <f t="shared" si="24"/>
        <v>9932</v>
      </c>
      <c r="M15" s="265">
        <f t="shared" si="24"/>
        <v>10025</v>
      </c>
      <c r="N15" s="265">
        <f t="shared" si="24"/>
        <v>9972</v>
      </c>
      <c r="O15" s="265">
        <f t="shared" si="24"/>
        <v>9971</v>
      </c>
      <c r="P15" s="265">
        <f t="shared" si="24"/>
        <v>9971</v>
      </c>
      <c r="Q15" s="266">
        <f t="shared" si="24"/>
        <v>9733</v>
      </c>
      <c r="R15" s="403" t="s">
        <v>136</v>
      </c>
      <c r="S15" s="422"/>
      <c r="T15" s="268">
        <f t="shared" si="7"/>
        <v>767.0368011519398</v>
      </c>
      <c r="U15" s="268">
        <f t="shared" si="7"/>
        <v>900.2514490848794</v>
      </c>
      <c r="V15" s="268">
        <f t="shared" si="7"/>
        <v>1013.8433997192669</v>
      </c>
      <c r="W15" s="268">
        <f t="shared" si="7"/>
        <v>1218.5818950378034</v>
      </c>
      <c r="X15" s="268">
        <f t="shared" si="7"/>
        <v>1235.460022766106</v>
      </c>
      <c r="Y15" s="268">
        <f t="shared" si="7"/>
        <v>1165.932622150241</v>
      </c>
      <c r="Z15" s="268">
        <f t="shared" si="7"/>
        <v>1142.6225065110755</v>
      </c>
      <c r="AA15" s="268">
        <f t="shared" si="4"/>
        <v>1134.3920683991773</v>
      </c>
      <c r="AB15" s="268">
        <f t="shared" si="5"/>
        <v>1142.0465974433139</v>
      </c>
      <c r="AC15" s="268">
        <f t="shared" si="8"/>
        <v>1144.2330401322572</v>
      </c>
      <c r="AD15" s="268">
        <f t="shared" si="9"/>
        <v>1149.470097151722</v>
      </c>
      <c r="AE15" s="268">
        <f t="shared" si="9"/>
        <v>1139.588116376951</v>
      </c>
      <c r="AF15" s="268">
        <f t="shared" si="9"/>
        <v>1143.1408111931726</v>
      </c>
      <c r="AG15" s="268">
        <f t="shared" si="10"/>
        <v>1158.108326277363</v>
      </c>
      <c r="AH15" s="268">
        <f t="shared" si="10"/>
        <v>1133.4443525753748</v>
      </c>
      <c r="AI15" s="418" t="s">
        <v>13</v>
      </c>
      <c r="AJ15" s="405"/>
      <c r="AK15" s="40">
        <f>SUM(AK68:AK70)</f>
        <v>722260</v>
      </c>
      <c r="AL15" s="40">
        <f aca="true" t="shared" si="25" ref="AL15:AT15">SUM(AL68:AL70)</f>
        <v>753234</v>
      </c>
      <c r="AM15" s="40">
        <f t="shared" si="25"/>
        <v>786512</v>
      </c>
      <c r="AN15" s="40">
        <f t="shared" si="25"/>
        <v>811435</v>
      </c>
      <c r="AO15" s="40">
        <f t="shared" si="25"/>
        <v>827546</v>
      </c>
      <c r="AP15" s="40">
        <f t="shared" si="25"/>
        <v>847133</v>
      </c>
      <c r="AQ15" s="40">
        <f t="shared" si="25"/>
        <v>859689</v>
      </c>
      <c r="AR15" s="41">
        <f>SUM(AR68:AR70)</f>
        <v>863987</v>
      </c>
      <c r="AS15" s="40">
        <f t="shared" si="25"/>
        <v>865026</v>
      </c>
      <c r="AT15" s="41">
        <f t="shared" si="25"/>
        <v>868005</v>
      </c>
      <c r="AU15" s="41">
        <f>SUM(AU68:AU70)</f>
        <v>872141</v>
      </c>
      <c r="AV15" s="41">
        <f>SUM(AV68:AV70)</f>
        <v>875053</v>
      </c>
      <c r="AW15" s="41">
        <f>SUM(AW68:AW70)</f>
        <v>872246</v>
      </c>
      <c r="AX15" s="355">
        <f>SUM(AX68:AX70)</f>
        <v>860973</v>
      </c>
      <c r="AY15" s="355">
        <f>SUM(AY68:AY70)</f>
        <v>858710</v>
      </c>
    </row>
    <row r="16" spans="1:51" s="99" customFormat="1" ht="20.25" customHeight="1">
      <c r="A16" s="119"/>
      <c r="B16" s="120"/>
      <c r="C16" s="265"/>
      <c r="D16" s="265"/>
      <c r="E16" s="265"/>
      <c r="F16" s="265"/>
      <c r="G16" s="265"/>
      <c r="H16" s="115"/>
      <c r="I16" s="115"/>
      <c r="J16" s="115"/>
      <c r="K16" s="115"/>
      <c r="L16" s="115"/>
      <c r="M16" s="115"/>
      <c r="N16" s="115"/>
      <c r="O16" s="115"/>
      <c r="P16" s="115"/>
      <c r="Q16" s="115"/>
      <c r="R16" s="119"/>
      <c r="S16" s="120"/>
      <c r="T16" s="268"/>
      <c r="U16" s="268"/>
      <c r="V16" s="268"/>
      <c r="W16" s="268"/>
      <c r="X16" s="268"/>
      <c r="Y16" s="268"/>
      <c r="Z16" s="268"/>
      <c r="AA16" s="268">
        <f t="shared" si="4"/>
      </c>
      <c r="AB16" s="268">
        <f t="shared" si="5"/>
      </c>
      <c r="AC16" s="268"/>
      <c r="AD16" s="268"/>
      <c r="AE16" s="268"/>
      <c r="AF16" s="268"/>
      <c r="AG16" s="268">
        <f t="shared" si="10"/>
      </c>
      <c r="AH16" s="268">
        <f t="shared" si="10"/>
      </c>
      <c r="AI16" s="54"/>
      <c r="AJ16" s="45"/>
      <c r="AK16" s="37"/>
      <c r="AL16" s="37"/>
      <c r="AM16" s="37"/>
      <c r="AN16" s="37"/>
      <c r="AO16" s="38"/>
      <c r="AP16" s="38"/>
      <c r="AQ16" s="215"/>
      <c r="AR16" s="215"/>
      <c r="AS16" s="215"/>
      <c r="AT16" s="212"/>
      <c r="AU16" s="212"/>
      <c r="AV16" s="212"/>
      <c r="AW16" s="212"/>
      <c r="AX16" s="360"/>
      <c r="AY16" s="360"/>
    </row>
    <row r="17" spans="1:51" s="99" customFormat="1" ht="20.25" customHeight="1">
      <c r="A17" s="403" t="s">
        <v>254</v>
      </c>
      <c r="B17" s="423"/>
      <c r="C17" s="265">
        <f>SUM(C18:C23)</f>
        <v>1135</v>
      </c>
      <c r="D17" s="265">
        <f aca="true" t="shared" si="26" ref="D17:N17">SUM(D18:D23)</f>
        <v>1190</v>
      </c>
      <c r="E17" s="265">
        <f t="shared" si="26"/>
        <v>1303</v>
      </c>
      <c r="F17" s="265">
        <f t="shared" si="26"/>
        <v>1700</v>
      </c>
      <c r="G17" s="265">
        <f t="shared" si="26"/>
        <v>1780</v>
      </c>
      <c r="H17" s="265">
        <f t="shared" si="26"/>
        <v>1555</v>
      </c>
      <c r="I17" s="265">
        <f t="shared" si="26"/>
        <v>1547</v>
      </c>
      <c r="J17" s="265">
        <f t="shared" si="26"/>
        <v>1551</v>
      </c>
      <c r="K17" s="265">
        <f t="shared" si="26"/>
        <v>1569</v>
      </c>
      <c r="L17" s="266">
        <f t="shared" si="26"/>
        <v>1569</v>
      </c>
      <c r="M17" s="266">
        <f t="shared" si="26"/>
        <v>1572</v>
      </c>
      <c r="N17" s="266">
        <f t="shared" si="26"/>
        <v>1540</v>
      </c>
      <c r="O17" s="266">
        <f>SUM(O18:O23)</f>
        <v>1540</v>
      </c>
      <c r="P17" s="266">
        <f>SUM(P18:P23)</f>
        <v>1540</v>
      </c>
      <c r="Q17" s="266">
        <f>SUM(Q18:Q23)</f>
        <v>1247</v>
      </c>
      <c r="R17" s="403" t="s">
        <v>254</v>
      </c>
      <c r="S17" s="423"/>
      <c r="T17" s="268">
        <f aca="true" t="shared" si="27" ref="T17:Z23">C17/AK17*100000</f>
        <v>1181.0245257692268</v>
      </c>
      <c r="U17" s="268">
        <f t="shared" si="27"/>
        <v>1270.5937623455802</v>
      </c>
      <c r="V17" s="268">
        <f t="shared" si="27"/>
        <v>1427.3820739215214</v>
      </c>
      <c r="W17" s="268">
        <f t="shared" si="27"/>
        <v>1908.3969465648856</v>
      </c>
      <c r="X17" s="268">
        <f t="shared" si="27"/>
        <v>2059.49391986486</v>
      </c>
      <c r="Y17" s="268">
        <f t="shared" si="27"/>
        <v>1887.2046312365742</v>
      </c>
      <c r="Z17" s="268">
        <f t="shared" si="27"/>
        <v>1923.0291126967159</v>
      </c>
      <c r="AA17" s="268">
        <f t="shared" si="4"/>
        <v>1948.8352222752744</v>
      </c>
      <c r="AB17" s="268">
        <f t="shared" si="5"/>
        <v>1998.6242739223478</v>
      </c>
      <c r="AC17" s="268">
        <f t="shared" si="8"/>
        <v>2025.6661846725883</v>
      </c>
      <c r="AD17" s="268">
        <f aca="true" t="shared" si="28" ref="AD17:AF23">IF(AU17="","",(M17/AU17*100000))</f>
        <v>2057.7262909876304</v>
      </c>
      <c r="AE17" s="268">
        <f t="shared" si="28"/>
        <v>2046.185325928091</v>
      </c>
      <c r="AF17" s="268">
        <f t="shared" si="28"/>
        <v>2067.086347834257</v>
      </c>
      <c r="AG17" s="268">
        <f t="shared" si="10"/>
        <v>2089.1837260727416</v>
      </c>
      <c r="AH17" s="268">
        <f t="shared" si="10"/>
        <v>1722.0189187323067</v>
      </c>
      <c r="AI17" s="418" t="s">
        <v>254</v>
      </c>
      <c r="AJ17" s="409"/>
      <c r="AK17" s="40">
        <f>SUM(AK18:AK23)</f>
        <v>96103</v>
      </c>
      <c r="AL17" s="40">
        <f aca="true" t="shared" si="29" ref="AL17:AT17">SUM(AL18:AL23)</f>
        <v>93657</v>
      </c>
      <c r="AM17" s="40">
        <f t="shared" si="29"/>
        <v>91286</v>
      </c>
      <c r="AN17" s="40">
        <f t="shared" si="29"/>
        <v>89080</v>
      </c>
      <c r="AO17" s="40">
        <f t="shared" si="29"/>
        <v>86429</v>
      </c>
      <c r="AP17" s="40">
        <f t="shared" si="29"/>
        <v>82397</v>
      </c>
      <c r="AQ17" s="40">
        <f t="shared" si="29"/>
        <v>80446</v>
      </c>
      <c r="AR17" s="41">
        <f t="shared" si="29"/>
        <v>79586</v>
      </c>
      <c r="AS17" s="40">
        <f>SUM(AS18:AS23)</f>
        <v>78504</v>
      </c>
      <c r="AT17" s="41">
        <f t="shared" si="29"/>
        <v>77456</v>
      </c>
      <c r="AU17" s="41">
        <f>SUM(AU18:AU23)</f>
        <v>76395</v>
      </c>
      <c r="AV17" s="41">
        <f>SUM(AV18:AV23)</f>
        <v>75262</v>
      </c>
      <c r="AW17" s="41">
        <f>SUM(AW18:AW23)</f>
        <v>74501</v>
      </c>
      <c r="AX17" s="355">
        <f>SUM(AX18:AX23)</f>
        <v>73713</v>
      </c>
      <c r="AY17" s="355">
        <f>SUM(AY18:AY23)</f>
        <v>72415</v>
      </c>
    </row>
    <row r="18" spans="1:51" s="99" customFormat="1" ht="20.25" customHeight="1">
      <c r="A18" s="121"/>
      <c r="B18" s="113" t="s">
        <v>14</v>
      </c>
      <c r="C18" s="265">
        <v>204</v>
      </c>
      <c r="D18" s="265">
        <v>163</v>
      </c>
      <c r="E18" s="265">
        <v>255</v>
      </c>
      <c r="F18" s="265">
        <v>300</v>
      </c>
      <c r="G18" s="265">
        <v>300</v>
      </c>
      <c r="H18" s="115">
        <v>299</v>
      </c>
      <c r="I18" s="115">
        <v>299</v>
      </c>
      <c r="J18" s="115">
        <v>299</v>
      </c>
      <c r="K18" s="115">
        <v>299</v>
      </c>
      <c r="L18" s="115">
        <v>299</v>
      </c>
      <c r="M18" s="115">
        <v>299</v>
      </c>
      <c r="N18" s="115">
        <v>267</v>
      </c>
      <c r="O18" s="115">
        <v>267</v>
      </c>
      <c r="P18" s="115">
        <v>267</v>
      </c>
      <c r="Q18" s="115">
        <v>267</v>
      </c>
      <c r="R18" s="121"/>
      <c r="S18" s="113" t="s">
        <v>14</v>
      </c>
      <c r="T18" s="268">
        <f t="shared" si="27"/>
        <v>643.5331230283912</v>
      </c>
      <c r="U18" s="268">
        <f t="shared" si="27"/>
        <v>525.6877479278872</v>
      </c>
      <c r="V18" s="268">
        <f t="shared" si="27"/>
        <v>844.1193021947101</v>
      </c>
      <c r="W18" s="268">
        <f t="shared" si="27"/>
        <v>997.3072703700009</v>
      </c>
      <c r="X18" s="268">
        <f t="shared" si="27"/>
        <v>1030.8215647871352</v>
      </c>
      <c r="Y18" s="268">
        <f t="shared" si="27"/>
        <v>1075.616950859774</v>
      </c>
      <c r="Z18" s="268">
        <f t="shared" si="27"/>
        <v>1097.7311109479404</v>
      </c>
      <c r="AA18" s="268">
        <f t="shared" si="4"/>
        <v>1107.6945874856444</v>
      </c>
      <c r="AB18" s="268">
        <f t="shared" si="5"/>
        <v>1125.880182249501</v>
      </c>
      <c r="AC18" s="268">
        <f t="shared" si="8"/>
        <v>1142.529614061903</v>
      </c>
      <c r="AD18" s="268">
        <f t="shared" si="28"/>
        <v>1156.6731141199225</v>
      </c>
      <c r="AE18" s="268">
        <f t="shared" si="28"/>
        <v>1048.6214751394234</v>
      </c>
      <c r="AF18" s="268">
        <f t="shared" si="28"/>
        <v>1061.9680216371012</v>
      </c>
      <c r="AG18" s="268">
        <f t="shared" si="10"/>
        <v>1067.4449286371087</v>
      </c>
      <c r="AH18" s="268">
        <f t="shared" si="10"/>
        <v>1083.2082437421395</v>
      </c>
      <c r="AI18" s="87"/>
      <c r="AJ18" s="34" t="s">
        <v>14</v>
      </c>
      <c r="AK18" s="40">
        <v>31700</v>
      </c>
      <c r="AL18" s="40">
        <v>31007</v>
      </c>
      <c r="AM18" s="40">
        <v>30209</v>
      </c>
      <c r="AN18" s="40">
        <v>30081</v>
      </c>
      <c r="AO18" s="41">
        <v>29103</v>
      </c>
      <c r="AP18" s="42">
        <v>27798</v>
      </c>
      <c r="AQ18" s="221">
        <v>27238</v>
      </c>
      <c r="AR18" s="226">
        <v>26993</v>
      </c>
      <c r="AS18" s="216">
        <v>26557</v>
      </c>
      <c r="AT18" s="219">
        <v>26170</v>
      </c>
      <c r="AU18" s="219">
        <v>25850</v>
      </c>
      <c r="AV18" s="219">
        <v>25462</v>
      </c>
      <c r="AW18" s="219">
        <v>25142</v>
      </c>
      <c r="AX18" s="361">
        <v>25013</v>
      </c>
      <c r="AY18" s="361">
        <v>24649</v>
      </c>
    </row>
    <row r="19" spans="1:51" s="99" customFormat="1" ht="20.25" customHeight="1">
      <c r="A19" s="121"/>
      <c r="B19" s="113" t="s">
        <v>15</v>
      </c>
      <c r="C19" s="265">
        <v>210</v>
      </c>
      <c r="D19" s="265">
        <v>292</v>
      </c>
      <c r="E19" s="265">
        <v>311</v>
      </c>
      <c r="F19" s="265">
        <v>570</v>
      </c>
      <c r="G19" s="265">
        <v>654</v>
      </c>
      <c r="H19" s="115">
        <v>608</v>
      </c>
      <c r="I19" s="115">
        <v>600</v>
      </c>
      <c r="J19" s="115">
        <v>600</v>
      </c>
      <c r="K19" s="115">
        <v>600</v>
      </c>
      <c r="L19" s="115">
        <v>600</v>
      </c>
      <c r="M19" s="115">
        <v>603</v>
      </c>
      <c r="N19" s="115">
        <v>603</v>
      </c>
      <c r="O19" s="115">
        <v>603</v>
      </c>
      <c r="P19" s="115">
        <v>603</v>
      </c>
      <c r="Q19" s="115">
        <v>310</v>
      </c>
      <c r="R19" s="121"/>
      <c r="S19" s="113" t="s">
        <v>15</v>
      </c>
      <c r="T19" s="268">
        <f t="shared" si="27"/>
        <v>1212.1911798660817</v>
      </c>
      <c r="U19" s="268">
        <f t="shared" si="27"/>
        <v>1714.6212566059894</v>
      </c>
      <c r="V19" s="268">
        <f t="shared" si="27"/>
        <v>1825.8674338049668</v>
      </c>
      <c r="W19" s="268">
        <f t="shared" si="27"/>
        <v>3409.294814283151</v>
      </c>
      <c r="X19" s="268">
        <f t="shared" si="27"/>
        <v>3906.5766680604506</v>
      </c>
      <c r="Y19" s="268">
        <f t="shared" si="27"/>
        <v>3846.3971658126143</v>
      </c>
      <c r="Z19" s="268">
        <f t="shared" si="27"/>
        <v>3907.521979811136</v>
      </c>
      <c r="AA19" s="268">
        <f t="shared" si="4"/>
        <v>3952.0484784613354</v>
      </c>
      <c r="AB19" s="268">
        <f t="shared" si="5"/>
        <v>3956.478733926805</v>
      </c>
      <c r="AC19" s="268">
        <f t="shared" si="8"/>
        <v>4011.4996322792003</v>
      </c>
      <c r="AD19" s="268">
        <f t="shared" si="28"/>
        <v>4068.2768857104306</v>
      </c>
      <c r="AE19" s="268">
        <f t="shared" si="28"/>
        <v>4138.073016744442</v>
      </c>
      <c r="AF19" s="268">
        <f t="shared" si="28"/>
        <v>4166.378774269329</v>
      </c>
      <c r="AG19" s="268">
        <f t="shared" si="10"/>
        <v>4287.542662116041</v>
      </c>
      <c r="AH19" s="268">
        <f t="shared" si="10"/>
        <v>2246.5396043191536</v>
      </c>
      <c r="AI19" s="87"/>
      <c r="AJ19" s="34" t="s">
        <v>15</v>
      </c>
      <c r="AK19" s="40">
        <v>17324</v>
      </c>
      <c r="AL19" s="40">
        <v>17030</v>
      </c>
      <c r="AM19" s="40">
        <v>17033</v>
      </c>
      <c r="AN19" s="40">
        <v>16719</v>
      </c>
      <c r="AO19" s="41">
        <v>16741</v>
      </c>
      <c r="AP19" s="48">
        <v>15807</v>
      </c>
      <c r="AQ19" s="221">
        <v>15355</v>
      </c>
      <c r="AR19" s="219">
        <v>15182</v>
      </c>
      <c r="AS19" s="216">
        <v>15165</v>
      </c>
      <c r="AT19" s="219">
        <v>14957</v>
      </c>
      <c r="AU19" s="219">
        <v>14822</v>
      </c>
      <c r="AV19" s="219">
        <v>14572</v>
      </c>
      <c r="AW19" s="219">
        <v>14473</v>
      </c>
      <c r="AX19" s="361">
        <v>14064</v>
      </c>
      <c r="AY19" s="361">
        <v>13799</v>
      </c>
    </row>
    <row r="20" spans="1:51" s="99" customFormat="1" ht="20.25" customHeight="1">
      <c r="A20" s="121"/>
      <c r="B20" s="113" t="s">
        <v>16</v>
      </c>
      <c r="C20" s="265">
        <v>199</v>
      </c>
      <c r="D20" s="265">
        <v>199</v>
      </c>
      <c r="E20" s="265">
        <v>201</v>
      </c>
      <c r="F20" s="265">
        <v>236</v>
      </c>
      <c r="G20" s="265">
        <v>236</v>
      </c>
      <c r="H20" s="115">
        <v>190</v>
      </c>
      <c r="I20" s="115">
        <v>190</v>
      </c>
      <c r="J20" s="115">
        <v>190</v>
      </c>
      <c r="K20" s="115">
        <v>190</v>
      </c>
      <c r="L20" s="115">
        <v>190</v>
      </c>
      <c r="M20" s="115">
        <v>190</v>
      </c>
      <c r="N20" s="115">
        <v>190</v>
      </c>
      <c r="O20" s="115">
        <v>190</v>
      </c>
      <c r="P20" s="115">
        <v>190</v>
      </c>
      <c r="Q20" s="115">
        <v>190</v>
      </c>
      <c r="R20" s="121"/>
      <c r="S20" s="113" t="s">
        <v>16</v>
      </c>
      <c r="T20" s="268">
        <f t="shared" si="27"/>
        <v>2036.4306180925093</v>
      </c>
      <c r="U20" s="268">
        <f t="shared" si="27"/>
        <v>2092.7542328320537</v>
      </c>
      <c r="V20" s="268">
        <f t="shared" si="27"/>
        <v>2159.664768453852</v>
      </c>
      <c r="W20" s="268">
        <f t="shared" si="27"/>
        <v>2588.286905023031</v>
      </c>
      <c r="X20" s="268">
        <f t="shared" si="27"/>
        <v>2611.775121735281</v>
      </c>
      <c r="Y20" s="268">
        <f t="shared" si="27"/>
        <v>2182.653647329121</v>
      </c>
      <c r="Z20" s="268">
        <f t="shared" si="27"/>
        <v>2244.536326048435</v>
      </c>
      <c r="AA20" s="268">
        <f t="shared" si="4"/>
        <v>2255.1928783382787</v>
      </c>
      <c r="AB20" s="268">
        <f t="shared" si="5"/>
        <v>2288.329519450801</v>
      </c>
      <c r="AC20" s="268">
        <f t="shared" si="8"/>
        <v>2314.2509135200976</v>
      </c>
      <c r="AD20" s="268">
        <f t="shared" si="28"/>
        <v>2345.3894580915935</v>
      </c>
      <c r="AE20" s="268">
        <f t="shared" si="28"/>
        <v>2355.858648481091</v>
      </c>
      <c r="AF20" s="268">
        <f t="shared" si="28"/>
        <v>2369.6682464454975</v>
      </c>
      <c r="AG20" s="268">
        <f t="shared" si="10"/>
        <v>2375.593898474619</v>
      </c>
      <c r="AH20" s="268">
        <f t="shared" si="10"/>
        <v>2405.0632911392404</v>
      </c>
      <c r="AI20" s="87"/>
      <c r="AJ20" s="34" t="s">
        <v>16</v>
      </c>
      <c r="AK20" s="40">
        <v>9772</v>
      </c>
      <c r="AL20" s="40">
        <v>9509</v>
      </c>
      <c r="AM20" s="40">
        <v>9307</v>
      </c>
      <c r="AN20" s="40">
        <v>9118</v>
      </c>
      <c r="AO20" s="41">
        <v>9036</v>
      </c>
      <c r="AP20" s="48">
        <v>8705</v>
      </c>
      <c r="AQ20" s="221">
        <v>8465</v>
      </c>
      <c r="AR20" s="219">
        <v>8425</v>
      </c>
      <c r="AS20" s="216">
        <v>8303</v>
      </c>
      <c r="AT20" s="219">
        <v>8210</v>
      </c>
      <c r="AU20" s="219">
        <v>8101</v>
      </c>
      <c r="AV20" s="219">
        <v>8065</v>
      </c>
      <c r="AW20" s="219">
        <v>8018</v>
      </c>
      <c r="AX20" s="361">
        <v>7998</v>
      </c>
      <c r="AY20" s="361">
        <v>7900</v>
      </c>
    </row>
    <row r="21" spans="1:51" s="99" customFormat="1" ht="20.25" customHeight="1">
      <c r="A21" s="121"/>
      <c r="B21" s="113" t="s">
        <v>17</v>
      </c>
      <c r="C21" s="265">
        <v>486</v>
      </c>
      <c r="D21" s="265">
        <v>536</v>
      </c>
      <c r="E21" s="265">
        <v>536</v>
      </c>
      <c r="F21" s="265">
        <v>534</v>
      </c>
      <c r="G21" s="265">
        <v>530</v>
      </c>
      <c r="H21" s="115">
        <v>398</v>
      </c>
      <c r="I21" s="115">
        <v>398</v>
      </c>
      <c r="J21" s="115">
        <v>402</v>
      </c>
      <c r="K21" s="115">
        <v>402</v>
      </c>
      <c r="L21" s="115">
        <v>402</v>
      </c>
      <c r="M21" s="115">
        <v>402</v>
      </c>
      <c r="N21" s="115">
        <v>402</v>
      </c>
      <c r="O21" s="115">
        <v>402</v>
      </c>
      <c r="P21" s="115">
        <v>402</v>
      </c>
      <c r="Q21" s="115">
        <v>402</v>
      </c>
      <c r="R21" s="121"/>
      <c r="S21" s="113" t="s">
        <v>17</v>
      </c>
      <c r="T21" s="268">
        <f t="shared" si="27"/>
        <v>4044.2706166264456</v>
      </c>
      <c r="U21" s="268">
        <f t="shared" si="27"/>
        <v>4572.598532673605</v>
      </c>
      <c r="V21" s="268">
        <f t="shared" si="27"/>
        <v>4631.469800397476</v>
      </c>
      <c r="W21" s="268">
        <f t="shared" si="27"/>
        <v>4767.857142857143</v>
      </c>
      <c r="X21" s="268">
        <f t="shared" si="27"/>
        <v>4941.724941724942</v>
      </c>
      <c r="Y21" s="268">
        <f t="shared" si="27"/>
        <v>3862.577639751553</v>
      </c>
      <c r="Z21" s="268">
        <f t="shared" si="27"/>
        <v>3915.395966551894</v>
      </c>
      <c r="AA21" s="268">
        <f t="shared" si="4"/>
        <v>3982.563899346146</v>
      </c>
      <c r="AB21" s="268">
        <f t="shared" si="5"/>
        <v>4018.7943616914927</v>
      </c>
      <c r="AC21" s="268">
        <f t="shared" si="8"/>
        <v>4044.6725022638097</v>
      </c>
      <c r="AD21" s="268">
        <f t="shared" si="28"/>
        <v>4102.04081632653</v>
      </c>
      <c r="AE21" s="268">
        <f t="shared" si="28"/>
        <v>4157.6171269004035</v>
      </c>
      <c r="AF21" s="268">
        <f t="shared" si="28"/>
        <v>4186.627785877942</v>
      </c>
      <c r="AG21" s="268">
        <f t="shared" si="10"/>
        <v>4224.4640605296345</v>
      </c>
      <c r="AH21" s="268">
        <f t="shared" si="10"/>
        <v>4295.330697724116</v>
      </c>
      <c r="AI21" s="87"/>
      <c r="AJ21" s="34" t="s">
        <v>17</v>
      </c>
      <c r="AK21" s="40">
        <v>12017</v>
      </c>
      <c r="AL21" s="40">
        <v>11722</v>
      </c>
      <c r="AM21" s="40">
        <v>11573</v>
      </c>
      <c r="AN21" s="40">
        <v>11200</v>
      </c>
      <c r="AO21" s="41">
        <v>10725</v>
      </c>
      <c r="AP21" s="48">
        <v>10304</v>
      </c>
      <c r="AQ21" s="221">
        <v>10165</v>
      </c>
      <c r="AR21" s="219">
        <v>10094</v>
      </c>
      <c r="AS21" s="216">
        <v>10003</v>
      </c>
      <c r="AT21" s="219">
        <v>9939</v>
      </c>
      <c r="AU21" s="219">
        <v>9800</v>
      </c>
      <c r="AV21" s="219">
        <v>9669</v>
      </c>
      <c r="AW21" s="219">
        <v>9602</v>
      </c>
      <c r="AX21" s="361">
        <v>9516</v>
      </c>
      <c r="AY21" s="361">
        <v>9359</v>
      </c>
    </row>
    <row r="22" spans="1:51" s="99" customFormat="1" ht="20.25" customHeight="1">
      <c r="A22" s="121"/>
      <c r="B22" s="113" t="s">
        <v>18</v>
      </c>
      <c r="C22" s="265">
        <v>36</v>
      </c>
      <c r="D22" s="269">
        <v>0</v>
      </c>
      <c r="E22" s="269">
        <v>0</v>
      </c>
      <c r="F22" s="269">
        <v>0</v>
      </c>
      <c r="G22" s="269">
        <v>0</v>
      </c>
      <c r="H22" s="270">
        <v>0</v>
      </c>
      <c r="I22" s="270">
        <v>0</v>
      </c>
      <c r="J22" s="270">
        <v>0</v>
      </c>
      <c r="K22" s="270">
        <v>0</v>
      </c>
      <c r="L22" s="270">
        <v>0</v>
      </c>
      <c r="M22" s="270">
        <v>0</v>
      </c>
      <c r="N22" s="270">
        <v>0</v>
      </c>
      <c r="O22" s="270">
        <v>0</v>
      </c>
      <c r="P22" s="270">
        <v>0</v>
      </c>
      <c r="Q22" s="270">
        <v>0</v>
      </c>
      <c r="R22" s="121"/>
      <c r="S22" s="113" t="s">
        <v>18</v>
      </c>
      <c r="T22" s="268">
        <f t="shared" si="27"/>
        <v>348.26351939634327</v>
      </c>
      <c r="U22" s="268">
        <f t="shared" si="27"/>
        <v>0</v>
      </c>
      <c r="V22" s="268">
        <f t="shared" si="27"/>
        <v>0</v>
      </c>
      <c r="W22" s="268">
        <f t="shared" si="27"/>
        <v>0</v>
      </c>
      <c r="X22" s="268">
        <f t="shared" si="27"/>
        <v>0</v>
      </c>
      <c r="Y22" s="268">
        <f t="shared" si="27"/>
        <v>0</v>
      </c>
      <c r="Z22" s="268">
        <f t="shared" si="27"/>
        <v>0</v>
      </c>
      <c r="AA22" s="268">
        <f t="shared" si="4"/>
        <v>0</v>
      </c>
      <c r="AB22" s="268">
        <f t="shared" si="5"/>
        <v>0</v>
      </c>
      <c r="AC22" s="268">
        <f t="shared" si="8"/>
        <v>0</v>
      </c>
      <c r="AD22" s="268">
        <f t="shared" si="28"/>
        <v>0</v>
      </c>
      <c r="AE22" s="268">
        <f t="shared" si="28"/>
        <v>0</v>
      </c>
      <c r="AF22" s="268">
        <f t="shared" si="28"/>
        <v>0</v>
      </c>
      <c r="AG22" s="268">
        <f aca="true" t="shared" si="30" ref="AG22:AG44">IF(AX22="","",(P22/AX22*100000))</f>
        <v>0</v>
      </c>
      <c r="AH22" s="268">
        <f aca="true" t="shared" si="31" ref="AH22:AH44">IF(AY22="","",(Q22/AY22*100000))</f>
        <v>0</v>
      </c>
      <c r="AI22" s="87"/>
      <c r="AJ22" s="34" t="s">
        <v>18</v>
      </c>
      <c r="AK22" s="40">
        <v>10337</v>
      </c>
      <c r="AL22" s="40">
        <v>10013</v>
      </c>
      <c r="AM22" s="40">
        <v>9635</v>
      </c>
      <c r="AN22" s="40">
        <v>9266</v>
      </c>
      <c r="AO22" s="41">
        <v>8841</v>
      </c>
      <c r="AP22" s="48">
        <v>8515</v>
      </c>
      <c r="AQ22" s="221">
        <v>8421</v>
      </c>
      <c r="AR22" s="219">
        <v>8281</v>
      </c>
      <c r="AS22" s="216">
        <v>8104</v>
      </c>
      <c r="AT22" s="219">
        <v>8006</v>
      </c>
      <c r="AU22" s="219">
        <v>7829</v>
      </c>
      <c r="AV22" s="219">
        <v>7726</v>
      </c>
      <c r="AW22" s="219">
        <v>7654</v>
      </c>
      <c r="AX22" s="361">
        <v>7653</v>
      </c>
      <c r="AY22" s="361">
        <v>7484</v>
      </c>
    </row>
    <row r="23" spans="1:51" s="99" customFormat="1" ht="20.25" customHeight="1">
      <c r="A23" s="121"/>
      <c r="B23" s="113" t="s">
        <v>19</v>
      </c>
      <c r="C23" s="269">
        <f>C84+C85</f>
        <v>0</v>
      </c>
      <c r="D23" s="269">
        <f aca="true" t="shared" si="32" ref="D23:I23">D84+D85</f>
        <v>0</v>
      </c>
      <c r="E23" s="269">
        <f t="shared" si="32"/>
        <v>0</v>
      </c>
      <c r="F23" s="269">
        <f t="shared" si="32"/>
        <v>60</v>
      </c>
      <c r="G23" s="269">
        <f t="shared" si="32"/>
        <v>60</v>
      </c>
      <c r="H23" s="269">
        <f t="shared" si="32"/>
        <v>60</v>
      </c>
      <c r="I23" s="269">
        <f t="shared" si="32"/>
        <v>60</v>
      </c>
      <c r="J23" s="269">
        <f>J84+J85</f>
        <v>60</v>
      </c>
      <c r="K23" s="270">
        <v>78</v>
      </c>
      <c r="L23" s="270">
        <v>78</v>
      </c>
      <c r="M23" s="270">
        <v>78</v>
      </c>
      <c r="N23" s="270">
        <v>78</v>
      </c>
      <c r="O23" s="270">
        <v>78</v>
      </c>
      <c r="P23" s="270">
        <v>78</v>
      </c>
      <c r="Q23" s="270">
        <v>78</v>
      </c>
      <c r="R23" s="121"/>
      <c r="S23" s="113" t="s">
        <v>19</v>
      </c>
      <c r="T23" s="268">
        <f t="shared" si="27"/>
        <v>0</v>
      </c>
      <c r="U23" s="268">
        <f t="shared" si="27"/>
        <v>0</v>
      </c>
      <c r="V23" s="268">
        <f t="shared" si="27"/>
        <v>0</v>
      </c>
      <c r="W23" s="268">
        <f t="shared" si="27"/>
        <v>472.5897920604915</v>
      </c>
      <c r="X23" s="268">
        <f t="shared" si="27"/>
        <v>500.709338229158</v>
      </c>
      <c r="Y23" s="268">
        <f t="shared" si="27"/>
        <v>532.4813631522896</v>
      </c>
      <c r="Z23" s="268">
        <f t="shared" si="27"/>
        <v>555.4526939455657</v>
      </c>
      <c r="AA23" s="268">
        <f t="shared" si="4"/>
        <v>565.4509471303364</v>
      </c>
      <c r="AB23" s="268">
        <f t="shared" si="5"/>
        <v>752.0246818357115</v>
      </c>
      <c r="AC23" s="268">
        <f t="shared" si="8"/>
        <v>766.6601140161196</v>
      </c>
      <c r="AD23" s="268">
        <f t="shared" si="28"/>
        <v>780.5463824677274</v>
      </c>
      <c r="AE23" s="268">
        <f t="shared" si="28"/>
        <v>798.5257985257986</v>
      </c>
      <c r="AF23" s="268">
        <f t="shared" si="28"/>
        <v>811.4856429463172</v>
      </c>
      <c r="AG23" s="268">
        <f t="shared" si="30"/>
        <v>823.74062731017</v>
      </c>
      <c r="AH23" s="268">
        <f t="shared" si="31"/>
        <v>845.6201214223764</v>
      </c>
      <c r="AI23" s="87"/>
      <c r="AJ23" s="34" t="s">
        <v>19</v>
      </c>
      <c r="AK23" s="40">
        <f>AK84+AK85</f>
        <v>14953</v>
      </c>
      <c r="AL23" s="40">
        <f aca="true" t="shared" si="33" ref="AL23:AR23">AL84+AL85</f>
        <v>14376</v>
      </c>
      <c r="AM23" s="40">
        <f t="shared" si="33"/>
        <v>13529</v>
      </c>
      <c r="AN23" s="40">
        <f t="shared" si="33"/>
        <v>12696</v>
      </c>
      <c r="AO23" s="40">
        <f t="shared" si="33"/>
        <v>11983</v>
      </c>
      <c r="AP23" s="40">
        <f t="shared" si="33"/>
        <v>11268</v>
      </c>
      <c r="AQ23" s="40">
        <f t="shared" si="33"/>
        <v>10802</v>
      </c>
      <c r="AR23" s="41">
        <f t="shared" si="33"/>
        <v>10611</v>
      </c>
      <c r="AS23" s="216">
        <v>10372</v>
      </c>
      <c r="AT23" s="219">
        <v>10174</v>
      </c>
      <c r="AU23" s="219">
        <v>9993</v>
      </c>
      <c r="AV23" s="219">
        <v>9768</v>
      </c>
      <c r="AW23" s="219">
        <v>9612</v>
      </c>
      <c r="AX23" s="361">
        <v>9469</v>
      </c>
      <c r="AY23" s="361">
        <v>9224</v>
      </c>
    </row>
    <row r="24" spans="1:51" s="99" customFormat="1" ht="20.25" customHeight="1">
      <c r="A24" s="119"/>
      <c r="B24" s="120"/>
      <c r="C24" s="265"/>
      <c r="D24" s="265"/>
      <c r="E24" s="265"/>
      <c r="F24" s="265"/>
      <c r="G24" s="265"/>
      <c r="H24" s="115"/>
      <c r="I24" s="115"/>
      <c r="J24" s="115"/>
      <c r="K24" s="115"/>
      <c r="L24" s="115"/>
      <c r="M24" s="115"/>
      <c r="N24" s="115"/>
      <c r="O24" s="115"/>
      <c r="P24" s="115"/>
      <c r="Q24" s="115"/>
      <c r="R24" s="119"/>
      <c r="S24" s="120"/>
      <c r="T24" s="268"/>
      <c r="U24" s="268"/>
      <c r="V24" s="268"/>
      <c r="W24" s="268"/>
      <c r="X24" s="268"/>
      <c r="Y24" s="268"/>
      <c r="Z24" s="268"/>
      <c r="AA24" s="268">
        <f t="shared" si="4"/>
      </c>
      <c r="AB24" s="268">
        <f t="shared" si="5"/>
      </c>
      <c r="AC24" s="268"/>
      <c r="AD24" s="268"/>
      <c r="AE24" s="268"/>
      <c r="AF24" s="268"/>
      <c r="AG24" s="268">
        <f t="shared" si="30"/>
      </c>
      <c r="AH24" s="268">
        <f t="shared" si="31"/>
      </c>
      <c r="AI24" s="54"/>
      <c r="AJ24" s="45"/>
      <c r="AK24" s="37"/>
      <c r="AL24" s="37"/>
      <c r="AM24" s="37"/>
      <c r="AN24" s="37"/>
      <c r="AO24" s="38"/>
      <c r="AP24" s="38"/>
      <c r="AQ24" s="222"/>
      <c r="AR24" s="39"/>
      <c r="AS24" s="44"/>
      <c r="AT24" s="205"/>
      <c r="AU24" s="205"/>
      <c r="AV24" s="205"/>
      <c r="AW24" s="205"/>
      <c r="AX24" s="205"/>
      <c r="AY24" s="205"/>
    </row>
    <row r="25" spans="1:51" s="99" customFormat="1" ht="20.25" customHeight="1">
      <c r="A25" s="403" t="s">
        <v>21</v>
      </c>
      <c r="B25" s="422"/>
      <c r="C25" s="265">
        <f>SUM(C26:C27)</f>
        <v>924</v>
      </c>
      <c r="D25" s="265">
        <f aca="true" t="shared" si="34" ref="D25:N25">SUM(D26:D27)</f>
        <v>901</v>
      </c>
      <c r="E25" s="265">
        <f t="shared" si="34"/>
        <v>1124</v>
      </c>
      <c r="F25" s="265">
        <f t="shared" si="34"/>
        <v>1278</v>
      </c>
      <c r="G25" s="265">
        <f t="shared" si="34"/>
        <v>1265</v>
      </c>
      <c r="H25" s="265">
        <f t="shared" si="34"/>
        <v>1261</v>
      </c>
      <c r="I25" s="265">
        <f t="shared" si="34"/>
        <v>1086</v>
      </c>
      <c r="J25" s="265">
        <f t="shared" si="34"/>
        <v>1086</v>
      </c>
      <c r="K25" s="265">
        <f t="shared" si="34"/>
        <v>1180</v>
      </c>
      <c r="L25" s="266">
        <f t="shared" si="34"/>
        <v>1178</v>
      </c>
      <c r="M25" s="266">
        <f t="shared" si="34"/>
        <v>1178</v>
      </c>
      <c r="N25" s="266">
        <f t="shared" si="34"/>
        <v>1128</v>
      </c>
      <c r="O25" s="266">
        <f>SUM(O26:O27)</f>
        <v>1128</v>
      </c>
      <c r="P25" s="266">
        <f>SUM(P26:P27)</f>
        <v>1128</v>
      </c>
      <c r="Q25" s="266">
        <f>SUM(Q26:Q27)</f>
        <v>1128</v>
      </c>
      <c r="R25" s="403" t="s">
        <v>21</v>
      </c>
      <c r="S25" s="422"/>
      <c r="T25" s="268">
        <f aca="true" t="shared" si="35" ref="T25:Z27">C25/AK25*100000</f>
        <v>773.1635274330804</v>
      </c>
      <c r="U25" s="268">
        <f t="shared" si="35"/>
        <v>752.5893752088206</v>
      </c>
      <c r="V25" s="268">
        <f t="shared" si="35"/>
        <v>940.0272641359527</v>
      </c>
      <c r="W25" s="268">
        <f t="shared" si="35"/>
        <v>1078.3536122314663</v>
      </c>
      <c r="X25" s="268">
        <f t="shared" si="35"/>
        <v>1072.9704742275037</v>
      </c>
      <c r="Y25" s="268">
        <f t="shared" si="35"/>
        <v>1099.811610382361</v>
      </c>
      <c r="Z25" s="268">
        <f t="shared" si="35"/>
        <v>954.1632620785998</v>
      </c>
      <c r="AA25" s="268">
        <f t="shared" si="4"/>
        <v>955.086318344517</v>
      </c>
      <c r="AB25" s="268">
        <f t="shared" si="5"/>
        <v>1038.3393609813188</v>
      </c>
      <c r="AC25" s="268">
        <f t="shared" si="8"/>
        <v>1038.974784134908</v>
      </c>
      <c r="AD25" s="268">
        <f aca="true" t="shared" si="36" ref="AD25:AF27">IF(AU25="","",(M25/AU25*100000))</f>
        <v>1045.317810334271</v>
      </c>
      <c r="AE25" s="268">
        <f t="shared" si="36"/>
        <v>1007.4756839312988</v>
      </c>
      <c r="AF25" s="268">
        <f t="shared" si="36"/>
        <v>1014.4341022527991</v>
      </c>
      <c r="AG25" s="268">
        <f t="shared" si="30"/>
        <v>1015.7769613140263</v>
      </c>
      <c r="AH25" s="268">
        <f t="shared" si="31"/>
        <v>1024.2347749498324</v>
      </c>
      <c r="AI25" s="418" t="s">
        <v>21</v>
      </c>
      <c r="AJ25" s="405"/>
      <c r="AK25" s="40">
        <f aca="true" t="shared" si="37" ref="AK25:AT25">SUM(AK26:AK27)</f>
        <v>119509</v>
      </c>
      <c r="AL25" s="40">
        <f t="shared" si="37"/>
        <v>119720</v>
      </c>
      <c r="AM25" s="40">
        <f t="shared" si="37"/>
        <v>119571</v>
      </c>
      <c r="AN25" s="40">
        <f t="shared" si="37"/>
        <v>118514</v>
      </c>
      <c r="AO25" s="40">
        <f t="shared" si="37"/>
        <v>117897</v>
      </c>
      <c r="AP25" s="40">
        <f t="shared" si="37"/>
        <v>114656</v>
      </c>
      <c r="AQ25" s="40">
        <f t="shared" si="37"/>
        <v>113817</v>
      </c>
      <c r="AR25" s="41">
        <f t="shared" si="37"/>
        <v>113707</v>
      </c>
      <c r="AS25" s="40">
        <f t="shared" si="37"/>
        <v>113643</v>
      </c>
      <c r="AT25" s="41">
        <f t="shared" si="37"/>
        <v>113381</v>
      </c>
      <c r="AU25" s="41">
        <f>SUM(AU26:AU27)</f>
        <v>112693</v>
      </c>
      <c r="AV25" s="41">
        <f>SUM(AV26:AV27)</f>
        <v>111963</v>
      </c>
      <c r="AW25" s="41">
        <f>SUM(AW26:AW27)</f>
        <v>111195</v>
      </c>
      <c r="AX25" s="355">
        <f>SUM(AX26:AX27)</f>
        <v>111048</v>
      </c>
      <c r="AY25" s="355">
        <f>SUM(AY26:AY27)</f>
        <v>110131</v>
      </c>
    </row>
    <row r="26" spans="1:51" s="99" customFormat="1" ht="20.25" customHeight="1">
      <c r="A26" s="127"/>
      <c r="B26" s="113" t="s">
        <v>22</v>
      </c>
      <c r="C26" s="265">
        <v>509</v>
      </c>
      <c r="D26" s="265">
        <v>512</v>
      </c>
      <c r="E26" s="265">
        <v>735</v>
      </c>
      <c r="F26" s="265">
        <v>897</v>
      </c>
      <c r="G26" s="265">
        <v>892</v>
      </c>
      <c r="H26" s="115">
        <v>892</v>
      </c>
      <c r="I26" s="115">
        <v>739</v>
      </c>
      <c r="J26" s="115">
        <v>739</v>
      </c>
      <c r="K26" s="115">
        <v>833</v>
      </c>
      <c r="L26" s="115">
        <v>832</v>
      </c>
      <c r="M26" s="115">
        <v>832</v>
      </c>
      <c r="N26" s="115">
        <v>782</v>
      </c>
      <c r="O26" s="115">
        <v>782</v>
      </c>
      <c r="P26" s="115">
        <v>782</v>
      </c>
      <c r="Q26" s="115">
        <v>782</v>
      </c>
      <c r="R26" s="127"/>
      <c r="S26" s="113" t="s">
        <v>22</v>
      </c>
      <c r="T26" s="268">
        <f t="shared" si="35"/>
        <v>989.5600443260688</v>
      </c>
      <c r="U26" s="268">
        <f t="shared" si="35"/>
        <v>1022.3233896409887</v>
      </c>
      <c r="V26" s="268">
        <f t="shared" si="35"/>
        <v>1488.6377445619153</v>
      </c>
      <c r="W26" s="268">
        <f t="shared" si="35"/>
        <v>1896.7668266689222</v>
      </c>
      <c r="X26" s="268">
        <f t="shared" si="35"/>
        <v>1955.7114667836001</v>
      </c>
      <c r="Y26" s="268">
        <f t="shared" si="35"/>
        <v>2077.510713620272</v>
      </c>
      <c r="Z26" s="268">
        <f t="shared" si="35"/>
        <v>1756.7631816669045</v>
      </c>
      <c r="AA26" s="268">
        <f t="shared" si="4"/>
        <v>1775.9726995265676</v>
      </c>
      <c r="AB26" s="268">
        <f t="shared" si="5"/>
        <v>2021.746517159361</v>
      </c>
      <c r="AC26" s="268">
        <f t="shared" si="8"/>
        <v>2031.7956482453783</v>
      </c>
      <c r="AD26" s="268">
        <f t="shared" si="36"/>
        <v>2047.244094488189</v>
      </c>
      <c r="AE26" s="268">
        <f t="shared" si="36"/>
        <v>1944.7898532703307</v>
      </c>
      <c r="AF26" s="268">
        <f t="shared" si="36"/>
        <v>1966.504048684806</v>
      </c>
      <c r="AG26" s="268">
        <f t="shared" si="30"/>
        <v>1974.1990861124436</v>
      </c>
      <c r="AH26" s="268">
        <f t="shared" si="31"/>
        <v>1998.36450986405</v>
      </c>
      <c r="AI26" s="60"/>
      <c r="AJ26" s="34" t="s">
        <v>22</v>
      </c>
      <c r="AK26" s="40">
        <v>51437</v>
      </c>
      <c r="AL26" s="40">
        <v>50082</v>
      </c>
      <c r="AM26" s="40">
        <v>49374</v>
      </c>
      <c r="AN26" s="40">
        <v>47291</v>
      </c>
      <c r="AO26" s="41">
        <v>45610</v>
      </c>
      <c r="AP26" s="48">
        <v>42936</v>
      </c>
      <c r="AQ26" s="221">
        <v>42066</v>
      </c>
      <c r="AR26" s="219">
        <v>41611</v>
      </c>
      <c r="AS26" s="216">
        <v>41202</v>
      </c>
      <c r="AT26" s="219">
        <v>40949</v>
      </c>
      <c r="AU26" s="219">
        <v>40640</v>
      </c>
      <c r="AV26" s="219">
        <v>40210</v>
      </c>
      <c r="AW26" s="219">
        <v>39766</v>
      </c>
      <c r="AX26" s="361">
        <v>39611</v>
      </c>
      <c r="AY26" s="361">
        <v>39132</v>
      </c>
    </row>
    <row r="27" spans="1:51" s="99" customFormat="1" ht="20.25" customHeight="1">
      <c r="A27" s="127"/>
      <c r="B27" s="113" t="s">
        <v>23</v>
      </c>
      <c r="C27" s="265">
        <v>415</v>
      </c>
      <c r="D27" s="265">
        <v>389</v>
      </c>
      <c r="E27" s="265">
        <v>389</v>
      </c>
      <c r="F27" s="265">
        <v>381</v>
      </c>
      <c r="G27" s="265">
        <v>373</v>
      </c>
      <c r="H27" s="115">
        <v>369</v>
      </c>
      <c r="I27" s="115">
        <v>347</v>
      </c>
      <c r="J27" s="115">
        <v>347</v>
      </c>
      <c r="K27" s="115">
        <v>347</v>
      </c>
      <c r="L27" s="115">
        <v>346</v>
      </c>
      <c r="M27" s="115">
        <v>346</v>
      </c>
      <c r="N27" s="115">
        <v>346</v>
      </c>
      <c r="O27" s="115">
        <v>346</v>
      </c>
      <c r="P27" s="115">
        <v>346</v>
      </c>
      <c r="Q27" s="115">
        <v>346</v>
      </c>
      <c r="R27" s="127"/>
      <c r="S27" s="113" t="s">
        <v>23</v>
      </c>
      <c r="T27" s="268">
        <f t="shared" si="35"/>
        <v>609.6486073569162</v>
      </c>
      <c r="U27" s="268">
        <f t="shared" si="35"/>
        <v>558.6030615468567</v>
      </c>
      <c r="V27" s="268">
        <f t="shared" si="35"/>
        <v>554.154735957377</v>
      </c>
      <c r="W27" s="268">
        <f t="shared" si="35"/>
        <v>534.9395560422897</v>
      </c>
      <c r="X27" s="268">
        <f t="shared" si="35"/>
        <v>515.9987272953642</v>
      </c>
      <c r="Y27" s="268">
        <f t="shared" si="35"/>
        <v>514.5008365867261</v>
      </c>
      <c r="Z27" s="268">
        <f t="shared" si="35"/>
        <v>483.61695307382473</v>
      </c>
      <c r="AA27" s="268">
        <f t="shared" si="4"/>
        <v>481.30270750110964</v>
      </c>
      <c r="AB27" s="268">
        <f t="shared" si="5"/>
        <v>479.01050510070263</v>
      </c>
      <c r="AC27" s="268">
        <f t="shared" si="8"/>
        <v>477.6894190413077</v>
      </c>
      <c r="AD27" s="268">
        <f t="shared" si="36"/>
        <v>480.20207347369296</v>
      </c>
      <c r="AE27" s="268">
        <f t="shared" si="36"/>
        <v>482.20980307443585</v>
      </c>
      <c r="AF27" s="268">
        <f t="shared" si="36"/>
        <v>484.3970936174383</v>
      </c>
      <c r="AG27" s="268">
        <f t="shared" si="30"/>
        <v>484.34284754398976</v>
      </c>
      <c r="AH27" s="268">
        <f t="shared" si="31"/>
        <v>487.3308074761616</v>
      </c>
      <c r="AI27" s="60"/>
      <c r="AJ27" s="34" t="s">
        <v>23</v>
      </c>
      <c r="AK27" s="40">
        <v>68072</v>
      </c>
      <c r="AL27" s="40">
        <v>69638</v>
      </c>
      <c r="AM27" s="40">
        <v>70197</v>
      </c>
      <c r="AN27" s="40">
        <v>71223</v>
      </c>
      <c r="AO27" s="41">
        <v>72287</v>
      </c>
      <c r="AP27" s="48">
        <v>71720</v>
      </c>
      <c r="AQ27" s="221">
        <v>71751</v>
      </c>
      <c r="AR27" s="226">
        <v>72096</v>
      </c>
      <c r="AS27" s="216">
        <v>72441</v>
      </c>
      <c r="AT27" s="219">
        <v>72432</v>
      </c>
      <c r="AU27" s="219">
        <v>72053</v>
      </c>
      <c r="AV27" s="219">
        <v>71753</v>
      </c>
      <c r="AW27" s="219">
        <v>71429</v>
      </c>
      <c r="AX27" s="361">
        <v>71437</v>
      </c>
      <c r="AY27" s="361">
        <v>70999</v>
      </c>
    </row>
    <row r="28" spans="1:51" s="99" customFormat="1" ht="20.25" customHeight="1">
      <c r="A28" s="119"/>
      <c r="B28" s="120"/>
      <c r="C28" s="265"/>
      <c r="D28" s="265"/>
      <c r="E28" s="265"/>
      <c r="F28" s="265"/>
      <c r="G28" s="265"/>
      <c r="H28" s="115"/>
      <c r="I28" s="115"/>
      <c r="J28" s="115"/>
      <c r="K28" s="115"/>
      <c r="L28" s="115"/>
      <c r="M28" s="115"/>
      <c r="N28" s="115"/>
      <c r="O28" s="115"/>
      <c r="P28" s="115"/>
      <c r="Q28" s="115"/>
      <c r="R28" s="119"/>
      <c r="S28" s="120"/>
      <c r="T28" s="268"/>
      <c r="U28" s="268"/>
      <c r="V28" s="268"/>
      <c r="W28" s="268"/>
      <c r="X28" s="268"/>
      <c r="Y28" s="268"/>
      <c r="Z28" s="268"/>
      <c r="AA28" s="268">
        <f t="shared" si="4"/>
      </c>
      <c r="AB28" s="268">
        <f t="shared" si="5"/>
      </c>
      <c r="AC28" s="268"/>
      <c r="AD28" s="268"/>
      <c r="AE28" s="268"/>
      <c r="AF28" s="268"/>
      <c r="AG28" s="268">
        <f t="shared" si="30"/>
      </c>
      <c r="AH28" s="268">
        <f t="shared" si="31"/>
      </c>
      <c r="AI28" s="54"/>
      <c r="AJ28" s="45"/>
      <c r="AK28" s="37"/>
      <c r="AL28" s="37"/>
      <c r="AM28" s="37"/>
      <c r="AN28" s="37"/>
      <c r="AO28" s="38"/>
      <c r="AP28" s="38"/>
      <c r="AQ28" s="222"/>
      <c r="AR28" s="39"/>
      <c r="AS28" s="44"/>
      <c r="AT28" s="205"/>
      <c r="AU28" s="205"/>
      <c r="AV28" s="205"/>
      <c r="AW28" s="205"/>
      <c r="AX28" s="205"/>
      <c r="AY28" s="205"/>
    </row>
    <row r="29" spans="1:51" s="99" customFormat="1" ht="20.25" customHeight="1">
      <c r="A29" s="403" t="s">
        <v>24</v>
      </c>
      <c r="B29" s="422"/>
      <c r="C29" s="265">
        <f>SUM(C30:C37)</f>
        <v>4662</v>
      </c>
      <c r="D29" s="265">
        <f aca="true" t="shared" si="38" ref="D29:N29">SUM(D30:D37)</f>
        <v>5246</v>
      </c>
      <c r="E29" s="265">
        <f t="shared" si="38"/>
        <v>6112</v>
      </c>
      <c r="F29" s="265">
        <f t="shared" si="38"/>
        <v>6829</v>
      </c>
      <c r="G29" s="265">
        <f t="shared" si="38"/>
        <v>6645</v>
      </c>
      <c r="H29" s="265">
        <f t="shared" si="38"/>
        <v>6541</v>
      </c>
      <c r="I29" s="265">
        <f t="shared" si="38"/>
        <v>6888</v>
      </c>
      <c r="J29" s="265">
        <f t="shared" si="38"/>
        <v>7054</v>
      </c>
      <c r="K29" s="265">
        <f t="shared" si="38"/>
        <v>7033</v>
      </c>
      <c r="L29" s="266">
        <f t="shared" si="38"/>
        <v>6932</v>
      </c>
      <c r="M29" s="266">
        <f t="shared" si="38"/>
        <v>6858</v>
      </c>
      <c r="N29" s="266">
        <f t="shared" si="38"/>
        <v>6713</v>
      </c>
      <c r="O29" s="266">
        <f>SUM(O30:O37)</f>
        <v>6814</v>
      </c>
      <c r="P29" s="266">
        <f>SUM(P30:P37)</f>
        <v>6814</v>
      </c>
      <c r="Q29" s="266">
        <f>SUM(Q30:Q37)</f>
        <v>6807</v>
      </c>
      <c r="R29" s="403" t="s">
        <v>24</v>
      </c>
      <c r="S29" s="422"/>
      <c r="T29" s="268">
        <f aca="true" t="shared" si="39" ref="T29:Z33">C29/AK29*100000</f>
        <v>946.1936104531865</v>
      </c>
      <c r="U29" s="268">
        <f t="shared" si="39"/>
        <v>1018.8663121545352</v>
      </c>
      <c r="V29" s="268">
        <f t="shared" si="39"/>
        <v>1137.454870286969</v>
      </c>
      <c r="W29" s="268">
        <f t="shared" si="39"/>
        <v>1232.482380862142</v>
      </c>
      <c r="X29" s="268">
        <f t="shared" si="39"/>
        <v>1176.2227760627602</v>
      </c>
      <c r="Y29" s="268">
        <f t="shared" si="39"/>
        <v>1149.453565836574</v>
      </c>
      <c r="Z29" s="268">
        <f t="shared" si="39"/>
        <v>1204.7413076900204</v>
      </c>
      <c r="AA29" s="268">
        <f t="shared" si="4"/>
        <v>1233.016310285216</v>
      </c>
      <c r="AB29" s="268">
        <f t="shared" si="5"/>
        <v>1235.1034199351627</v>
      </c>
      <c r="AC29" s="268">
        <f t="shared" si="8"/>
        <v>1217.0136115212495</v>
      </c>
      <c r="AD29" s="268">
        <f aca="true" t="shared" si="40" ref="AD29:AD37">IF(AU29="","",(M29/AU29*100000))</f>
        <v>1205.0648570193534</v>
      </c>
      <c r="AE29" s="268">
        <f aca="true" t="shared" si="41" ref="AE29:AE37">IF(AV29="","",(N29/AV29*100000))</f>
        <v>1182.542828202757</v>
      </c>
      <c r="AF29" s="268">
        <f aca="true" t="shared" si="42" ref="AF29:AF37">IF(AW29="","",(O29/AW29*100000))</f>
        <v>1202.8710735456627</v>
      </c>
      <c r="AG29" s="268">
        <f t="shared" si="30"/>
        <v>1208.5953227680275</v>
      </c>
      <c r="AH29" s="268">
        <f t="shared" si="31"/>
        <v>1212.1740957665615</v>
      </c>
      <c r="AI29" s="418" t="s">
        <v>24</v>
      </c>
      <c r="AJ29" s="405"/>
      <c r="AK29" s="40">
        <f>SUM(AK30:AK37)</f>
        <v>492711</v>
      </c>
      <c r="AL29" s="40">
        <f aca="true" t="shared" si="43" ref="AL29:AT29">SUM(AL30:AL37)</f>
        <v>514886</v>
      </c>
      <c r="AM29" s="40">
        <f t="shared" si="43"/>
        <v>537340</v>
      </c>
      <c r="AN29" s="40">
        <f t="shared" si="43"/>
        <v>554085</v>
      </c>
      <c r="AO29" s="40">
        <f t="shared" si="43"/>
        <v>564944</v>
      </c>
      <c r="AP29" s="40">
        <f t="shared" si="43"/>
        <v>569053</v>
      </c>
      <c r="AQ29" s="40">
        <f t="shared" si="43"/>
        <v>571741</v>
      </c>
      <c r="AR29" s="41">
        <f>SUM(AR30:AR37)</f>
        <v>572093</v>
      </c>
      <c r="AS29" s="40">
        <f t="shared" si="43"/>
        <v>569426</v>
      </c>
      <c r="AT29" s="41">
        <f t="shared" si="43"/>
        <v>569591</v>
      </c>
      <c r="AU29" s="41">
        <f>SUM(AU30:AU37)</f>
        <v>569098</v>
      </c>
      <c r="AV29" s="41">
        <f>SUM(AV30:AV37)</f>
        <v>567675</v>
      </c>
      <c r="AW29" s="41">
        <f>SUM(AW30:AW37)</f>
        <v>566478</v>
      </c>
      <c r="AX29" s="355">
        <f>SUM(AX30:AX37)</f>
        <v>563795</v>
      </c>
      <c r="AY29" s="355">
        <f>SUM(AY30:AY37)</f>
        <v>561553</v>
      </c>
    </row>
    <row r="30" spans="1:51" s="99" customFormat="1" ht="20.25" customHeight="1">
      <c r="A30" s="127"/>
      <c r="B30" s="113" t="s">
        <v>25</v>
      </c>
      <c r="C30" s="265">
        <f>C86+C87</f>
        <v>1707</v>
      </c>
      <c r="D30" s="265">
        <f aca="true" t="shared" si="44" ref="D30:I30">D86+D87</f>
        <v>1719</v>
      </c>
      <c r="E30" s="265">
        <f t="shared" si="44"/>
        <v>1854</v>
      </c>
      <c r="F30" s="265">
        <f t="shared" si="44"/>
        <v>2267</v>
      </c>
      <c r="G30" s="265">
        <f t="shared" si="44"/>
        <v>2210</v>
      </c>
      <c r="H30" s="265">
        <f t="shared" si="44"/>
        <v>2065</v>
      </c>
      <c r="I30" s="265">
        <f t="shared" si="44"/>
        <v>2038</v>
      </c>
      <c r="J30" s="265">
        <f>J86+J87</f>
        <v>2170</v>
      </c>
      <c r="K30" s="266">
        <v>2192</v>
      </c>
      <c r="L30" s="266">
        <v>2192</v>
      </c>
      <c r="M30" s="266">
        <v>2146</v>
      </c>
      <c r="N30" s="266">
        <v>2012</v>
      </c>
      <c r="O30" s="266">
        <v>2012</v>
      </c>
      <c r="P30" s="266">
        <v>2012</v>
      </c>
      <c r="Q30" s="266">
        <v>2012</v>
      </c>
      <c r="R30" s="127"/>
      <c r="S30" s="113" t="s">
        <v>25</v>
      </c>
      <c r="T30" s="268">
        <f t="shared" si="39"/>
        <v>834.9719719425939</v>
      </c>
      <c r="U30" s="268">
        <f t="shared" si="39"/>
        <v>823.6387680395576</v>
      </c>
      <c r="V30" s="268">
        <f t="shared" si="39"/>
        <v>860.8841010401189</v>
      </c>
      <c r="W30" s="268">
        <f t="shared" si="39"/>
        <v>1048.50309648356</v>
      </c>
      <c r="X30" s="268">
        <f t="shared" si="39"/>
        <v>1020.9266873007806</v>
      </c>
      <c r="Y30" s="268">
        <f t="shared" si="39"/>
        <v>976.0870490028786</v>
      </c>
      <c r="Z30" s="268">
        <f t="shared" si="39"/>
        <v>967.9043303982751</v>
      </c>
      <c r="AA30" s="268">
        <f t="shared" si="4"/>
        <v>1031.2707917498337</v>
      </c>
      <c r="AB30" s="268">
        <f t="shared" si="5"/>
        <v>1053.820821614865</v>
      </c>
      <c r="AC30" s="268">
        <f t="shared" si="8"/>
        <v>1055.9478962935843</v>
      </c>
      <c r="AD30" s="268">
        <f t="shared" si="40"/>
        <v>1036.9003155153337</v>
      </c>
      <c r="AE30" s="268">
        <f t="shared" si="41"/>
        <v>976.9883314962196</v>
      </c>
      <c r="AF30" s="268">
        <f t="shared" si="42"/>
        <v>980.6310741127044</v>
      </c>
      <c r="AG30" s="268">
        <f t="shared" si="30"/>
        <v>994.5428661815881</v>
      </c>
      <c r="AH30" s="268">
        <f t="shared" si="31"/>
        <v>1002.3764092804512</v>
      </c>
      <c r="AI30" s="60"/>
      <c r="AJ30" s="34" t="s">
        <v>25</v>
      </c>
      <c r="AK30" s="40">
        <f>AK86+AK87</f>
        <v>204438</v>
      </c>
      <c r="AL30" s="40">
        <f aca="true" t="shared" si="45" ref="AL30:AR30">AL86+AL87</f>
        <v>208708</v>
      </c>
      <c r="AM30" s="40">
        <f t="shared" si="45"/>
        <v>215360</v>
      </c>
      <c r="AN30" s="40">
        <f t="shared" si="45"/>
        <v>216213</v>
      </c>
      <c r="AO30" s="40">
        <f t="shared" si="45"/>
        <v>216470</v>
      </c>
      <c r="AP30" s="40">
        <f t="shared" si="45"/>
        <v>211559</v>
      </c>
      <c r="AQ30" s="40">
        <f t="shared" si="45"/>
        <v>210558</v>
      </c>
      <c r="AR30" s="41">
        <f t="shared" si="45"/>
        <v>210420</v>
      </c>
      <c r="AS30" s="216">
        <v>208005</v>
      </c>
      <c r="AT30" s="219">
        <v>207586</v>
      </c>
      <c r="AU30" s="219">
        <v>206963</v>
      </c>
      <c r="AV30" s="219">
        <v>205939</v>
      </c>
      <c r="AW30" s="219">
        <v>205174</v>
      </c>
      <c r="AX30" s="361">
        <v>202304</v>
      </c>
      <c r="AY30" s="361">
        <v>200723</v>
      </c>
    </row>
    <row r="31" spans="1:51" s="99" customFormat="1" ht="20.25" customHeight="1">
      <c r="A31" s="127"/>
      <c r="B31" s="113" t="s">
        <v>26</v>
      </c>
      <c r="C31" s="265">
        <v>694</v>
      </c>
      <c r="D31" s="265">
        <v>737</v>
      </c>
      <c r="E31" s="265">
        <v>835</v>
      </c>
      <c r="F31" s="265">
        <v>855</v>
      </c>
      <c r="G31" s="265">
        <v>777</v>
      </c>
      <c r="H31" s="115">
        <v>777</v>
      </c>
      <c r="I31" s="115">
        <v>829</v>
      </c>
      <c r="J31" s="115">
        <v>805</v>
      </c>
      <c r="K31" s="115">
        <v>757</v>
      </c>
      <c r="L31" s="115">
        <v>757</v>
      </c>
      <c r="M31" s="115">
        <v>773</v>
      </c>
      <c r="N31" s="115">
        <v>773</v>
      </c>
      <c r="O31" s="115">
        <v>773</v>
      </c>
      <c r="P31" s="115">
        <v>773</v>
      </c>
      <c r="Q31" s="115">
        <v>773</v>
      </c>
      <c r="R31" s="127"/>
      <c r="S31" s="113" t="s">
        <v>26</v>
      </c>
      <c r="T31" s="268">
        <f t="shared" si="39"/>
        <v>777.6084618142704</v>
      </c>
      <c r="U31" s="268">
        <f t="shared" si="39"/>
        <v>778.9709550585549</v>
      </c>
      <c r="V31" s="268">
        <f t="shared" si="39"/>
        <v>838.3534136546185</v>
      </c>
      <c r="W31" s="268">
        <f t="shared" si="39"/>
        <v>811.0569352482498</v>
      </c>
      <c r="X31" s="268">
        <f t="shared" si="39"/>
        <v>720.1779590323478</v>
      </c>
      <c r="Y31" s="268">
        <f t="shared" si="39"/>
        <v>703.0465349849347</v>
      </c>
      <c r="Z31" s="268">
        <f t="shared" si="39"/>
        <v>741.8477288184129</v>
      </c>
      <c r="AA31" s="268">
        <f t="shared" si="4"/>
        <v>718.4485082153025</v>
      </c>
      <c r="AB31" s="268">
        <f t="shared" si="5"/>
        <v>674.4416033356795</v>
      </c>
      <c r="AC31" s="268">
        <f t="shared" si="8"/>
        <v>674.8023283800287</v>
      </c>
      <c r="AD31" s="268">
        <f t="shared" si="40"/>
        <v>688.653695388782</v>
      </c>
      <c r="AE31" s="268">
        <f t="shared" si="41"/>
        <v>688.7273245660929</v>
      </c>
      <c r="AF31" s="268">
        <f t="shared" si="42"/>
        <v>692.1747539779901</v>
      </c>
      <c r="AG31" s="268">
        <f t="shared" si="30"/>
        <v>691.1783114862569</v>
      </c>
      <c r="AH31" s="268">
        <f t="shared" si="31"/>
        <v>691.97647459023</v>
      </c>
      <c r="AI31" s="60"/>
      <c r="AJ31" s="34" t="s">
        <v>26</v>
      </c>
      <c r="AK31" s="40">
        <v>89248</v>
      </c>
      <c r="AL31" s="40">
        <v>94612</v>
      </c>
      <c r="AM31" s="40">
        <v>99600</v>
      </c>
      <c r="AN31" s="40">
        <v>105418</v>
      </c>
      <c r="AO31" s="41">
        <v>107890</v>
      </c>
      <c r="AP31" s="48">
        <v>110519</v>
      </c>
      <c r="AQ31" s="221">
        <v>111748</v>
      </c>
      <c r="AR31" s="219">
        <v>112047</v>
      </c>
      <c r="AS31" s="216">
        <v>112241</v>
      </c>
      <c r="AT31" s="219">
        <v>112181</v>
      </c>
      <c r="AU31" s="219">
        <v>112248</v>
      </c>
      <c r="AV31" s="219">
        <v>112236</v>
      </c>
      <c r="AW31" s="219">
        <v>111677</v>
      </c>
      <c r="AX31" s="361">
        <v>111838</v>
      </c>
      <c r="AY31" s="361">
        <v>111709</v>
      </c>
    </row>
    <row r="32" spans="1:51" s="99" customFormat="1" ht="20.25" customHeight="1">
      <c r="A32" s="127"/>
      <c r="B32" s="113" t="s">
        <v>27</v>
      </c>
      <c r="C32" s="265">
        <v>150</v>
      </c>
      <c r="D32" s="265">
        <v>150</v>
      </c>
      <c r="E32" s="265">
        <v>242</v>
      </c>
      <c r="F32" s="265">
        <v>377</v>
      </c>
      <c r="G32" s="265">
        <v>377</v>
      </c>
      <c r="H32" s="115">
        <v>327</v>
      </c>
      <c r="I32" s="115">
        <v>334</v>
      </c>
      <c r="J32" s="115">
        <v>330</v>
      </c>
      <c r="K32" s="115">
        <v>331</v>
      </c>
      <c r="L32" s="115">
        <v>331</v>
      </c>
      <c r="M32" s="115">
        <v>258</v>
      </c>
      <c r="N32" s="115">
        <v>258</v>
      </c>
      <c r="O32" s="115">
        <v>258</v>
      </c>
      <c r="P32" s="115">
        <v>258</v>
      </c>
      <c r="Q32" s="115">
        <v>258</v>
      </c>
      <c r="R32" s="127"/>
      <c r="S32" s="113" t="s">
        <v>27</v>
      </c>
      <c r="T32" s="268">
        <f t="shared" si="39"/>
        <v>397.1195594620354</v>
      </c>
      <c r="U32" s="268">
        <f t="shared" si="39"/>
        <v>365.6307129798903</v>
      </c>
      <c r="V32" s="268">
        <f t="shared" si="39"/>
        <v>536.0030122483333</v>
      </c>
      <c r="W32" s="268">
        <f t="shared" si="39"/>
        <v>768.775872264932</v>
      </c>
      <c r="X32" s="268">
        <f t="shared" si="39"/>
        <v>758.1089505117739</v>
      </c>
      <c r="Y32" s="268">
        <f t="shared" si="39"/>
        <v>620.705364261038</v>
      </c>
      <c r="Z32" s="268">
        <f t="shared" si="39"/>
        <v>631.2487006482584</v>
      </c>
      <c r="AA32" s="268">
        <f t="shared" si="4"/>
        <v>623.7595690388432</v>
      </c>
      <c r="AB32" s="268">
        <f t="shared" si="5"/>
        <v>623.7985752515925</v>
      </c>
      <c r="AC32" s="268">
        <f t="shared" si="8"/>
        <v>619.5137472159314</v>
      </c>
      <c r="AD32" s="268">
        <f t="shared" si="40"/>
        <v>480.8946877912395</v>
      </c>
      <c r="AE32" s="268">
        <f t="shared" si="41"/>
        <v>480.41114255921343</v>
      </c>
      <c r="AF32" s="268">
        <f t="shared" si="42"/>
        <v>479.09084156577285</v>
      </c>
      <c r="AG32" s="268">
        <f t="shared" si="30"/>
        <v>472.9952700472995</v>
      </c>
      <c r="AH32" s="268">
        <f t="shared" si="31"/>
        <v>474.89324105433667</v>
      </c>
      <c r="AI32" s="60"/>
      <c r="AJ32" s="34" t="s">
        <v>27</v>
      </c>
      <c r="AK32" s="40">
        <v>37772</v>
      </c>
      <c r="AL32" s="40">
        <v>41025</v>
      </c>
      <c r="AM32" s="40">
        <v>45149</v>
      </c>
      <c r="AN32" s="40">
        <v>49039</v>
      </c>
      <c r="AO32" s="41">
        <v>49729</v>
      </c>
      <c r="AP32" s="42">
        <v>52682</v>
      </c>
      <c r="AQ32" s="221">
        <v>52911</v>
      </c>
      <c r="AR32" s="219">
        <v>52905</v>
      </c>
      <c r="AS32" s="216">
        <v>53062</v>
      </c>
      <c r="AT32" s="219">
        <v>53429</v>
      </c>
      <c r="AU32" s="219">
        <v>53650</v>
      </c>
      <c r="AV32" s="219">
        <v>53704</v>
      </c>
      <c r="AW32" s="219">
        <v>53852</v>
      </c>
      <c r="AX32" s="361">
        <v>54546</v>
      </c>
      <c r="AY32" s="361">
        <v>54328</v>
      </c>
    </row>
    <row r="33" spans="1:51" s="99" customFormat="1" ht="20.25" customHeight="1">
      <c r="A33" s="127"/>
      <c r="B33" s="113" t="s">
        <v>107</v>
      </c>
      <c r="C33" s="265">
        <f aca="true" t="shared" si="46" ref="C33:I33">C88+C89+C90+C91</f>
        <v>550</v>
      </c>
      <c r="D33" s="265">
        <f t="shared" si="46"/>
        <v>839</v>
      </c>
      <c r="E33" s="265">
        <f t="shared" si="46"/>
        <v>893</v>
      </c>
      <c r="F33" s="265">
        <f t="shared" si="46"/>
        <v>922</v>
      </c>
      <c r="G33" s="265">
        <f t="shared" si="46"/>
        <v>847</v>
      </c>
      <c r="H33" s="265">
        <f t="shared" si="46"/>
        <v>828</v>
      </c>
      <c r="I33" s="265">
        <f t="shared" si="46"/>
        <v>820</v>
      </c>
      <c r="J33" s="265">
        <v>820</v>
      </c>
      <c r="K33" s="266">
        <v>820</v>
      </c>
      <c r="L33" s="266">
        <v>820</v>
      </c>
      <c r="M33" s="266">
        <v>797</v>
      </c>
      <c r="N33" s="266">
        <v>788</v>
      </c>
      <c r="O33" s="266">
        <v>788</v>
      </c>
      <c r="P33" s="266">
        <v>788</v>
      </c>
      <c r="Q33" s="266">
        <v>770</v>
      </c>
      <c r="R33" s="127"/>
      <c r="S33" s="113" t="s">
        <v>107</v>
      </c>
      <c r="T33" s="268">
        <f t="shared" si="39"/>
        <v>1355.9823475752569</v>
      </c>
      <c r="U33" s="268">
        <f t="shared" si="39"/>
        <v>2101.966679193286</v>
      </c>
      <c r="V33" s="268">
        <f t="shared" si="39"/>
        <v>2245.4675752470516</v>
      </c>
      <c r="W33" s="268">
        <f t="shared" si="39"/>
        <v>2364.163183671376</v>
      </c>
      <c r="X33" s="268">
        <f t="shared" si="39"/>
        <v>2148.328514178461</v>
      </c>
      <c r="Y33" s="268">
        <f t="shared" si="39"/>
        <v>2146.1341074622223</v>
      </c>
      <c r="Z33" s="268">
        <f t="shared" si="39"/>
        <v>2171.1501800466003</v>
      </c>
      <c r="AA33" s="268">
        <f t="shared" si="4"/>
        <v>2184.8023020355963</v>
      </c>
      <c r="AB33" s="268">
        <f t="shared" si="5"/>
        <v>2238.7855953258527</v>
      </c>
      <c r="AC33" s="268">
        <f t="shared" si="8"/>
        <v>2257.647091214449</v>
      </c>
      <c r="AD33" s="268">
        <f t="shared" si="40"/>
        <v>2214.0118895494193</v>
      </c>
      <c r="AE33" s="268">
        <f t="shared" si="41"/>
        <v>2218.343561736389</v>
      </c>
      <c r="AF33" s="268">
        <f t="shared" si="42"/>
        <v>2244.055247045422</v>
      </c>
      <c r="AG33" s="268">
        <f t="shared" si="30"/>
        <v>2303.9588328167943</v>
      </c>
      <c r="AH33" s="268">
        <f t="shared" si="31"/>
        <v>2293.304741482011</v>
      </c>
      <c r="AI33" s="60"/>
      <c r="AJ33" s="34" t="s">
        <v>107</v>
      </c>
      <c r="AK33" s="40">
        <f>SUM(AK88:AK91)</f>
        <v>40561</v>
      </c>
      <c r="AL33" s="40">
        <f aca="true" t="shared" si="47" ref="AL33:AQ33">SUM(AL88:AL91)</f>
        <v>39915</v>
      </c>
      <c r="AM33" s="40">
        <f t="shared" si="47"/>
        <v>39769</v>
      </c>
      <c r="AN33" s="40">
        <f t="shared" si="47"/>
        <v>38999</v>
      </c>
      <c r="AO33" s="40">
        <f t="shared" si="47"/>
        <v>39426</v>
      </c>
      <c r="AP33" s="40">
        <f t="shared" si="47"/>
        <v>38581</v>
      </c>
      <c r="AQ33" s="40">
        <f t="shared" si="47"/>
        <v>37768</v>
      </c>
      <c r="AR33" s="219">
        <v>37532</v>
      </c>
      <c r="AS33" s="216">
        <v>36627</v>
      </c>
      <c r="AT33" s="219">
        <v>36321</v>
      </c>
      <c r="AU33" s="219">
        <v>35998</v>
      </c>
      <c r="AV33" s="219">
        <v>35522</v>
      </c>
      <c r="AW33" s="219">
        <v>35115</v>
      </c>
      <c r="AX33" s="361">
        <v>34202</v>
      </c>
      <c r="AY33" s="361">
        <v>33576</v>
      </c>
    </row>
    <row r="34" spans="1:51" s="99" customFormat="1" ht="20.25" customHeight="1">
      <c r="A34" s="127"/>
      <c r="B34" s="113" t="s">
        <v>128</v>
      </c>
      <c r="C34" s="265">
        <f>C92+C93+C94</f>
        <v>461</v>
      </c>
      <c r="D34" s="265">
        <f aca="true" t="shared" si="48" ref="D34:I34">D92+D93+D94</f>
        <v>429</v>
      </c>
      <c r="E34" s="265">
        <f t="shared" si="48"/>
        <v>733</v>
      </c>
      <c r="F34" s="265">
        <f t="shared" si="48"/>
        <v>843</v>
      </c>
      <c r="G34" s="265">
        <f t="shared" si="48"/>
        <v>843</v>
      </c>
      <c r="H34" s="265">
        <f t="shared" si="48"/>
        <v>961</v>
      </c>
      <c r="I34" s="265">
        <f t="shared" si="48"/>
        <v>994</v>
      </c>
      <c r="J34" s="265">
        <f>J92+J93+J94</f>
        <v>994</v>
      </c>
      <c r="K34" s="266">
        <v>994</v>
      </c>
      <c r="L34" s="266">
        <v>893</v>
      </c>
      <c r="M34" s="266">
        <v>922</v>
      </c>
      <c r="N34" s="266">
        <v>922</v>
      </c>
      <c r="O34" s="266">
        <v>1023</v>
      </c>
      <c r="P34" s="266">
        <v>1023</v>
      </c>
      <c r="Q34" s="266">
        <v>1022</v>
      </c>
      <c r="R34" s="127"/>
      <c r="S34" s="113" t="s">
        <v>128</v>
      </c>
      <c r="T34" s="268">
        <f>C34/AK34*100000</f>
        <v>1119.8833960889106</v>
      </c>
      <c r="U34" s="268">
        <f>D34/AK34*100000</f>
        <v>1042.1474553625653</v>
      </c>
      <c r="V34" s="268">
        <f>E34/AL34*100000</f>
        <v>1664.169277573446</v>
      </c>
      <c r="W34" s="268">
        <f>F34/AM34*100000</f>
        <v>1816.3014672613276</v>
      </c>
      <c r="X34" s="268">
        <f>G34/AN34*100000</f>
        <v>1742.851826583142</v>
      </c>
      <c r="Y34" s="268">
        <f>H34/AO34*100000</f>
        <v>1909.4738515339375</v>
      </c>
      <c r="Z34" s="268">
        <f>I34/AQ34*100000</f>
        <v>1985.2206910325544</v>
      </c>
      <c r="AA34" s="268">
        <f t="shared" si="4"/>
        <v>1984.9431874912636</v>
      </c>
      <c r="AB34" s="268">
        <f t="shared" si="5"/>
        <v>1987.5627361980366</v>
      </c>
      <c r="AC34" s="268">
        <f t="shared" si="8"/>
        <v>1787.573064296581</v>
      </c>
      <c r="AD34" s="268">
        <f t="shared" si="40"/>
        <v>1852.3727247157149</v>
      </c>
      <c r="AE34" s="268">
        <f t="shared" si="41"/>
        <v>1862.4005171090373</v>
      </c>
      <c r="AF34" s="268">
        <f t="shared" si="42"/>
        <v>2071.646989732893</v>
      </c>
      <c r="AG34" s="268">
        <f t="shared" si="30"/>
        <v>2076.356329537843</v>
      </c>
      <c r="AH34" s="268">
        <f t="shared" si="31"/>
        <v>2085.41636909013</v>
      </c>
      <c r="AI34" s="60"/>
      <c r="AJ34" s="182" t="s">
        <v>128</v>
      </c>
      <c r="AK34" s="40">
        <f>SUM(AK92:AK94)</f>
        <v>41165</v>
      </c>
      <c r="AL34" s="40">
        <f aca="true" t="shared" si="49" ref="AL34:AQ34">SUM(AL92:AL94)</f>
        <v>44046</v>
      </c>
      <c r="AM34" s="40">
        <f t="shared" si="49"/>
        <v>46413</v>
      </c>
      <c r="AN34" s="40">
        <f t="shared" si="49"/>
        <v>48369</v>
      </c>
      <c r="AO34" s="40">
        <f t="shared" si="49"/>
        <v>50328</v>
      </c>
      <c r="AP34" s="40">
        <f t="shared" si="49"/>
        <v>50062</v>
      </c>
      <c r="AQ34" s="40">
        <f t="shared" si="49"/>
        <v>50070</v>
      </c>
      <c r="AR34" s="41">
        <f>SUM(AR92:AR94)</f>
        <v>50077</v>
      </c>
      <c r="AS34" s="216">
        <v>50011</v>
      </c>
      <c r="AT34" s="219">
        <v>49956</v>
      </c>
      <c r="AU34" s="219">
        <v>49774</v>
      </c>
      <c r="AV34" s="219">
        <v>49506</v>
      </c>
      <c r="AW34" s="219">
        <v>49381</v>
      </c>
      <c r="AX34" s="361">
        <v>49269</v>
      </c>
      <c r="AY34" s="361">
        <v>49007</v>
      </c>
    </row>
    <row r="35" spans="1:51" s="99" customFormat="1" ht="20.25" customHeight="1">
      <c r="A35" s="127"/>
      <c r="B35" s="113" t="s">
        <v>30</v>
      </c>
      <c r="C35" s="265">
        <v>544</v>
      </c>
      <c r="D35" s="265">
        <v>795</v>
      </c>
      <c r="E35" s="265">
        <v>857</v>
      </c>
      <c r="F35" s="265">
        <v>867</v>
      </c>
      <c r="G35" s="265">
        <v>893</v>
      </c>
      <c r="H35" s="115">
        <v>885</v>
      </c>
      <c r="I35" s="115">
        <v>845</v>
      </c>
      <c r="J35" s="115">
        <v>845</v>
      </c>
      <c r="K35" s="115">
        <v>805</v>
      </c>
      <c r="L35" s="115">
        <v>805</v>
      </c>
      <c r="M35" s="115">
        <v>780</v>
      </c>
      <c r="N35" s="115">
        <v>778</v>
      </c>
      <c r="O35" s="115">
        <v>778</v>
      </c>
      <c r="P35" s="115">
        <v>778</v>
      </c>
      <c r="Q35" s="115">
        <v>778</v>
      </c>
      <c r="R35" s="127"/>
      <c r="S35" s="113" t="s">
        <v>30</v>
      </c>
      <c r="T35" s="268">
        <f>C35/AK35*100000</f>
        <v>2353.3483301609276</v>
      </c>
      <c r="U35" s="268">
        <f aca="true" t="shared" si="50" ref="U35:Y37">D35/AL35*100000</f>
        <v>2765.313576124387</v>
      </c>
      <c r="V35" s="268">
        <f t="shared" si="50"/>
        <v>2684.668880395965</v>
      </c>
      <c r="W35" s="268">
        <f t="shared" si="50"/>
        <v>2463.6981046290243</v>
      </c>
      <c r="X35" s="268">
        <f t="shared" si="50"/>
        <v>2389.2976588628762</v>
      </c>
      <c r="Y35" s="268">
        <f t="shared" si="50"/>
        <v>2292.0929268861205</v>
      </c>
      <c r="Z35" s="268">
        <f>I35/AQ35*100000</f>
        <v>2166.0002050651083</v>
      </c>
      <c r="AA35" s="268">
        <f t="shared" si="4"/>
        <v>2165.1122271189915</v>
      </c>
      <c r="AB35" s="268">
        <f t="shared" si="5"/>
        <v>2074.581862227147</v>
      </c>
      <c r="AC35" s="268">
        <f t="shared" si="8"/>
        <v>2071.912078861349</v>
      </c>
      <c r="AD35" s="268">
        <f t="shared" si="40"/>
        <v>2009.4806265457544</v>
      </c>
      <c r="AE35" s="268">
        <f t="shared" si="41"/>
        <v>2004.4313907353016</v>
      </c>
      <c r="AF35" s="268">
        <f t="shared" si="42"/>
        <v>2006.1370258631805</v>
      </c>
      <c r="AG35" s="268">
        <f t="shared" si="30"/>
        <v>2017.0594488086904</v>
      </c>
      <c r="AH35" s="268">
        <f t="shared" si="31"/>
        <v>2021.1992102255015</v>
      </c>
      <c r="AI35" s="60"/>
      <c r="AJ35" s="34" t="s">
        <v>30</v>
      </c>
      <c r="AK35" s="40">
        <v>23116</v>
      </c>
      <c r="AL35" s="40">
        <v>28749</v>
      </c>
      <c r="AM35" s="40">
        <v>31922</v>
      </c>
      <c r="AN35" s="40">
        <v>35191</v>
      </c>
      <c r="AO35" s="41">
        <v>37375</v>
      </c>
      <c r="AP35" s="48">
        <v>38611</v>
      </c>
      <c r="AQ35" s="221">
        <v>39012</v>
      </c>
      <c r="AR35" s="219">
        <v>39028</v>
      </c>
      <c r="AS35" s="216">
        <v>38803</v>
      </c>
      <c r="AT35" s="219">
        <v>38853</v>
      </c>
      <c r="AU35" s="219">
        <v>38816</v>
      </c>
      <c r="AV35" s="219">
        <v>38814</v>
      </c>
      <c r="AW35" s="219">
        <v>38781</v>
      </c>
      <c r="AX35" s="361">
        <v>38571</v>
      </c>
      <c r="AY35" s="361">
        <v>38492</v>
      </c>
    </row>
    <row r="36" spans="1:51" s="99" customFormat="1" ht="20.25" customHeight="1">
      <c r="A36" s="127"/>
      <c r="B36" s="113" t="s">
        <v>33</v>
      </c>
      <c r="C36" s="265">
        <v>500</v>
      </c>
      <c r="D36" s="265">
        <v>500</v>
      </c>
      <c r="E36" s="265">
        <v>588</v>
      </c>
      <c r="F36" s="265">
        <v>588</v>
      </c>
      <c r="G36" s="265">
        <v>588</v>
      </c>
      <c r="H36" s="115">
        <v>588</v>
      </c>
      <c r="I36" s="115">
        <v>515</v>
      </c>
      <c r="J36" s="115">
        <v>515</v>
      </c>
      <c r="K36" s="115">
        <v>515</v>
      </c>
      <c r="L36" s="115">
        <v>515</v>
      </c>
      <c r="M36" s="115">
        <v>515</v>
      </c>
      <c r="N36" s="115">
        <v>515</v>
      </c>
      <c r="O36" s="115">
        <v>515</v>
      </c>
      <c r="P36" s="115">
        <v>515</v>
      </c>
      <c r="Q36" s="115">
        <v>515</v>
      </c>
      <c r="R36" s="127"/>
      <c r="S36" s="113" t="s">
        <v>33</v>
      </c>
      <c r="T36" s="268">
        <f>C36/AK36*100000</f>
        <v>1946.055345814035</v>
      </c>
      <c r="U36" s="268">
        <f t="shared" si="50"/>
        <v>1893.365646773705</v>
      </c>
      <c r="V36" s="268">
        <f t="shared" si="50"/>
        <v>2193.784277879342</v>
      </c>
      <c r="W36" s="268">
        <f t="shared" si="50"/>
        <v>2118.5372005044137</v>
      </c>
      <c r="X36" s="268">
        <f t="shared" si="50"/>
        <v>1992.004878379294</v>
      </c>
      <c r="Y36" s="268">
        <f t="shared" si="50"/>
        <v>1904.761904761905</v>
      </c>
      <c r="Z36" s="268">
        <f>I36/AQ36*100000</f>
        <v>1624.1445646346463</v>
      </c>
      <c r="AA36" s="268">
        <f t="shared" si="4"/>
        <v>1615.7876572647695</v>
      </c>
      <c r="AB36" s="268">
        <f t="shared" si="5"/>
        <v>1611.3388191858826</v>
      </c>
      <c r="AC36" s="268">
        <f t="shared" si="8"/>
        <v>1608.068444388934</v>
      </c>
      <c r="AD36" s="268">
        <f t="shared" si="40"/>
        <v>1609.878086902157</v>
      </c>
      <c r="AE36" s="268">
        <f t="shared" si="41"/>
        <v>1602.4145119636578</v>
      </c>
      <c r="AF36" s="268">
        <f t="shared" si="42"/>
        <v>1598.8823346786712</v>
      </c>
      <c r="AG36" s="268">
        <f t="shared" si="30"/>
        <v>1594.3285245495636</v>
      </c>
      <c r="AH36" s="268">
        <f t="shared" si="31"/>
        <v>1590.9301535324828</v>
      </c>
      <c r="AI36" s="60"/>
      <c r="AJ36" s="34" t="s">
        <v>33</v>
      </c>
      <c r="AK36" s="40">
        <v>25693</v>
      </c>
      <c r="AL36" s="40">
        <v>26408</v>
      </c>
      <c r="AM36" s="40">
        <v>26803</v>
      </c>
      <c r="AN36" s="40">
        <v>27755</v>
      </c>
      <c r="AO36" s="41">
        <v>29518</v>
      </c>
      <c r="AP36" s="48">
        <v>30870</v>
      </c>
      <c r="AQ36" s="221">
        <v>31709</v>
      </c>
      <c r="AR36" s="219">
        <v>31873</v>
      </c>
      <c r="AS36" s="216">
        <v>31961</v>
      </c>
      <c r="AT36" s="219">
        <v>32026</v>
      </c>
      <c r="AU36" s="219">
        <v>31990</v>
      </c>
      <c r="AV36" s="219">
        <v>32139</v>
      </c>
      <c r="AW36" s="219">
        <v>32210</v>
      </c>
      <c r="AX36" s="361">
        <v>32302</v>
      </c>
      <c r="AY36" s="361">
        <v>32371</v>
      </c>
    </row>
    <row r="37" spans="1:51" s="99" customFormat="1" ht="20.25" customHeight="1">
      <c r="A37" s="127"/>
      <c r="B37" s="113" t="s">
        <v>34</v>
      </c>
      <c r="C37" s="265">
        <v>56</v>
      </c>
      <c r="D37" s="265">
        <v>77</v>
      </c>
      <c r="E37" s="265">
        <v>110</v>
      </c>
      <c r="F37" s="265">
        <v>110</v>
      </c>
      <c r="G37" s="265">
        <v>110</v>
      </c>
      <c r="H37" s="115">
        <v>110</v>
      </c>
      <c r="I37" s="115">
        <v>513</v>
      </c>
      <c r="J37" s="115">
        <v>575</v>
      </c>
      <c r="K37" s="115">
        <v>619</v>
      </c>
      <c r="L37" s="115">
        <v>619</v>
      </c>
      <c r="M37" s="115">
        <v>667</v>
      </c>
      <c r="N37" s="115">
        <v>667</v>
      </c>
      <c r="O37" s="115">
        <v>667</v>
      </c>
      <c r="P37" s="115">
        <v>667</v>
      </c>
      <c r="Q37" s="115">
        <v>679</v>
      </c>
      <c r="R37" s="127"/>
      <c r="S37" s="113" t="s">
        <v>34</v>
      </c>
      <c r="T37" s="268">
        <f>C37/AK37*100000</f>
        <v>182.3035353864184</v>
      </c>
      <c r="U37" s="268">
        <f t="shared" si="50"/>
        <v>245.04343951882382</v>
      </c>
      <c r="V37" s="268">
        <f t="shared" si="50"/>
        <v>340.304417770078</v>
      </c>
      <c r="W37" s="268">
        <f t="shared" si="50"/>
        <v>332.31624422222893</v>
      </c>
      <c r="X37" s="268">
        <f t="shared" si="50"/>
        <v>321.5622076707203</v>
      </c>
      <c r="Y37" s="268">
        <f t="shared" si="50"/>
        <v>304.12784428654373</v>
      </c>
      <c r="Z37" s="268">
        <f>I37/AQ37*100000</f>
        <v>1351.244567364678</v>
      </c>
      <c r="AA37" s="268">
        <f t="shared" si="4"/>
        <v>1504.802282065374</v>
      </c>
      <c r="AB37" s="268">
        <f t="shared" si="5"/>
        <v>1598.8221923752453</v>
      </c>
      <c r="AC37" s="268">
        <f t="shared" si="8"/>
        <v>1577.5121690155204</v>
      </c>
      <c r="AD37" s="268">
        <f t="shared" si="40"/>
        <v>1681.8376661035327</v>
      </c>
      <c r="AE37" s="268">
        <f t="shared" si="41"/>
        <v>1675.2480221022229</v>
      </c>
      <c r="AF37" s="268">
        <f t="shared" si="42"/>
        <v>1655.5798252581415</v>
      </c>
      <c r="AG37" s="268">
        <f t="shared" si="30"/>
        <v>1636.287810023796</v>
      </c>
      <c r="AH37" s="268">
        <f t="shared" si="31"/>
        <v>1642.1989503470627</v>
      </c>
      <c r="AI37" s="60"/>
      <c r="AJ37" s="34" t="s">
        <v>34</v>
      </c>
      <c r="AK37" s="40">
        <v>30718</v>
      </c>
      <c r="AL37" s="40">
        <v>31423</v>
      </c>
      <c r="AM37" s="40">
        <v>32324</v>
      </c>
      <c r="AN37" s="40">
        <v>33101</v>
      </c>
      <c r="AO37" s="41">
        <v>34208</v>
      </c>
      <c r="AP37" s="48">
        <v>36169</v>
      </c>
      <c r="AQ37" s="221">
        <v>37965</v>
      </c>
      <c r="AR37" s="219">
        <v>38211</v>
      </c>
      <c r="AS37" s="216">
        <v>38716</v>
      </c>
      <c r="AT37" s="219">
        <v>39239</v>
      </c>
      <c r="AU37" s="219">
        <v>39659</v>
      </c>
      <c r="AV37" s="219">
        <v>39815</v>
      </c>
      <c r="AW37" s="219">
        <v>40288</v>
      </c>
      <c r="AX37" s="361">
        <v>40763</v>
      </c>
      <c r="AY37" s="361">
        <v>41347</v>
      </c>
    </row>
    <row r="38" spans="1:51" s="99" customFormat="1" ht="20.25" customHeight="1">
      <c r="A38" s="119"/>
      <c r="B38" s="120"/>
      <c r="C38" s="265"/>
      <c r="D38" s="265"/>
      <c r="E38" s="265"/>
      <c r="F38" s="265"/>
      <c r="G38" s="265"/>
      <c r="H38" s="115"/>
      <c r="I38" s="115"/>
      <c r="J38" s="115"/>
      <c r="K38" s="115"/>
      <c r="L38" s="115"/>
      <c r="M38" s="115"/>
      <c r="N38" s="115"/>
      <c r="O38" s="115"/>
      <c r="P38" s="115"/>
      <c r="Q38" s="115"/>
      <c r="R38" s="119"/>
      <c r="S38" s="120"/>
      <c r="T38" s="268"/>
      <c r="U38" s="268"/>
      <c r="V38" s="268"/>
      <c r="W38" s="268"/>
      <c r="X38" s="268"/>
      <c r="Y38" s="268"/>
      <c r="Z38" s="268"/>
      <c r="AA38" s="268">
        <f t="shared" si="4"/>
      </c>
      <c r="AB38" s="268">
        <f t="shared" si="5"/>
      </c>
      <c r="AC38" s="268"/>
      <c r="AD38" s="268"/>
      <c r="AE38" s="268"/>
      <c r="AF38" s="268"/>
      <c r="AG38" s="268">
        <f t="shared" si="30"/>
      </c>
      <c r="AH38" s="268">
        <f t="shared" si="31"/>
      </c>
      <c r="AI38" s="54"/>
      <c r="AJ38" s="45"/>
      <c r="AK38" s="37"/>
      <c r="AL38" s="37"/>
      <c r="AM38" s="37"/>
      <c r="AN38" s="37"/>
      <c r="AO38" s="38"/>
      <c r="AP38" s="38"/>
      <c r="AQ38" s="222"/>
      <c r="AR38" s="39"/>
      <c r="AS38" s="44"/>
      <c r="AT38" s="205"/>
      <c r="AU38" s="205"/>
      <c r="AV38" s="205"/>
      <c r="AW38" s="205"/>
      <c r="AX38" s="205"/>
      <c r="AY38" s="205"/>
    </row>
    <row r="39" spans="1:51" s="99" customFormat="1" ht="20.25" customHeight="1">
      <c r="A39" s="403" t="s">
        <v>35</v>
      </c>
      <c r="B39" s="422"/>
      <c r="C39" s="265">
        <f>SUM(C40:C41)</f>
        <v>1049</v>
      </c>
      <c r="D39" s="265">
        <f aca="true" t="shared" si="51" ref="D39:N39">SUM(D40:D41)</f>
        <v>1020</v>
      </c>
      <c r="E39" s="265">
        <f t="shared" si="51"/>
        <v>1155</v>
      </c>
      <c r="F39" s="265">
        <f t="shared" si="51"/>
        <v>1486</v>
      </c>
      <c r="G39" s="265">
        <f t="shared" si="51"/>
        <v>1351</v>
      </c>
      <c r="H39" s="265">
        <f t="shared" si="51"/>
        <v>1361</v>
      </c>
      <c r="I39" s="265">
        <f t="shared" si="51"/>
        <v>1431</v>
      </c>
      <c r="J39" s="265">
        <f t="shared" si="51"/>
        <v>1442</v>
      </c>
      <c r="K39" s="265">
        <f t="shared" si="51"/>
        <v>1436</v>
      </c>
      <c r="L39" s="266">
        <f t="shared" si="51"/>
        <v>1474</v>
      </c>
      <c r="M39" s="266">
        <f t="shared" si="51"/>
        <v>1474</v>
      </c>
      <c r="N39" s="266">
        <f t="shared" si="51"/>
        <v>1474</v>
      </c>
      <c r="O39" s="266">
        <f>SUM(O40:O41)</f>
        <v>1474</v>
      </c>
      <c r="P39" s="266">
        <f>SUM(P40:P41)</f>
        <v>1455</v>
      </c>
      <c r="Q39" s="266">
        <f>SUM(Q40:Q41)</f>
        <v>1455</v>
      </c>
      <c r="R39" s="403" t="s">
        <v>35</v>
      </c>
      <c r="S39" s="422"/>
      <c r="T39" s="268">
        <f aca="true" t="shared" si="52" ref="T39:Z41">C39/AK39*100000</f>
        <v>1208.6088900154389</v>
      </c>
      <c r="U39" s="268">
        <f t="shared" si="52"/>
        <v>1103.0246666594574</v>
      </c>
      <c r="V39" s="268">
        <f t="shared" si="52"/>
        <v>1176.6623539359612</v>
      </c>
      <c r="W39" s="268">
        <f t="shared" si="52"/>
        <v>1440.9976435906635</v>
      </c>
      <c r="X39" s="268">
        <f t="shared" si="52"/>
        <v>1291.7969459663616</v>
      </c>
      <c r="Y39" s="268">
        <f t="shared" si="52"/>
        <v>1299.0607819181428</v>
      </c>
      <c r="Z39" s="268">
        <f t="shared" si="52"/>
        <v>1331.8441993578108</v>
      </c>
      <c r="AA39" s="268">
        <f aca="true" t="shared" si="53" ref="AA39:AA56">IF(AR39="","",(J39/AR39*100000))</f>
        <v>1338.220964224398</v>
      </c>
      <c r="AB39" s="268">
        <f aca="true" t="shared" si="54" ref="AB39:AB56">IF(AS39="","",(K39/AS39*100000))</f>
        <v>1336.3858022967968</v>
      </c>
      <c r="AC39" s="268">
        <f t="shared" si="8"/>
        <v>1365.6746840603344</v>
      </c>
      <c r="AD39" s="268">
        <f aca="true" t="shared" si="55" ref="AD39:AF41">IF(AU39="","",(M39/AU39*100000))</f>
        <v>1355.8012472635626</v>
      </c>
      <c r="AE39" s="268">
        <f t="shared" si="55"/>
        <v>1342.6242200664935</v>
      </c>
      <c r="AF39" s="268">
        <f t="shared" si="55"/>
        <v>1345.1850770241658</v>
      </c>
      <c r="AG39" s="268">
        <f t="shared" si="30"/>
        <v>1326.8404782097227</v>
      </c>
      <c r="AH39" s="268">
        <f t="shared" si="31"/>
        <v>1328.4759504766077</v>
      </c>
      <c r="AI39" s="418" t="s">
        <v>35</v>
      </c>
      <c r="AJ39" s="405"/>
      <c r="AK39" s="40">
        <f>SUM(AK40:AK41)</f>
        <v>86794</v>
      </c>
      <c r="AL39" s="40">
        <f aca="true" t="shared" si="56" ref="AL39:AT39">SUM(AL40:AL41)</f>
        <v>92473</v>
      </c>
      <c r="AM39" s="40">
        <f t="shared" si="56"/>
        <v>98159</v>
      </c>
      <c r="AN39" s="40">
        <f t="shared" si="56"/>
        <v>103123</v>
      </c>
      <c r="AO39" s="40">
        <f t="shared" si="56"/>
        <v>104583</v>
      </c>
      <c r="AP39" s="40">
        <f t="shared" si="56"/>
        <v>104768</v>
      </c>
      <c r="AQ39" s="40">
        <f t="shared" si="56"/>
        <v>107445</v>
      </c>
      <c r="AR39" s="41">
        <f t="shared" si="56"/>
        <v>107755</v>
      </c>
      <c r="AS39" s="40">
        <f t="shared" si="56"/>
        <v>107454</v>
      </c>
      <c r="AT39" s="41">
        <f t="shared" si="56"/>
        <v>107932</v>
      </c>
      <c r="AU39" s="41">
        <f>SUM(AU40:AU41)</f>
        <v>108718</v>
      </c>
      <c r="AV39" s="41">
        <f>SUM(AV40:AV41)</f>
        <v>109785</v>
      </c>
      <c r="AW39" s="41">
        <f>SUM(AW40:AW41)</f>
        <v>109576</v>
      </c>
      <c r="AX39" s="355">
        <f>SUM(AX40:AX41)</f>
        <v>109659</v>
      </c>
      <c r="AY39" s="355">
        <f>SUM(AY40:AY41)</f>
        <v>109524</v>
      </c>
    </row>
    <row r="40" spans="1:51" s="99" customFormat="1" ht="20.25" customHeight="1">
      <c r="A40" s="127"/>
      <c r="B40" s="113" t="s">
        <v>36</v>
      </c>
      <c r="C40" s="265">
        <v>1049</v>
      </c>
      <c r="D40" s="265">
        <v>970</v>
      </c>
      <c r="E40" s="265">
        <v>1012</v>
      </c>
      <c r="F40" s="265">
        <v>1243</v>
      </c>
      <c r="G40" s="265">
        <v>1108</v>
      </c>
      <c r="H40" s="115">
        <v>1134</v>
      </c>
      <c r="I40" s="115">
        <v>1204</v>
      </c>
      <c r="J40" s="115">
        <v>1216</v>
      </c>
      <c r="K40" s="115">
        <v>1210</v>
      </c>
      <c r="L40" s="115">
        <v>1248</v>
      </c>
      <c r="M40" s="115">
        <v>1248</v>
      </c>
      <c r="N40" s="115">
        <v>1248</v>
      </c>
      <c r="O40" s="115">
        <v>1248</v>
      </c>
      <c r="P40" s="115">
        <v>1229</v>
      </c>
      <c r="Q40" s="115">
        <v>1229</v>
      </c>
      <c r="R40" s="127"/>
      <c r="S40" s="113" t="s">
        <v>36</v>
      </c>
      <c r="T40" s="268">
        <f t="shared" si="52"/>
        <v>1672.4594241255063</v>
      </c>
      <c r="U40" s="268">
        <f t="shared" si="52"/>
        <v>1400.4995596367364</v>
      </c>
      <c r="V40" s="268">
        <f t="shared" si="52"/>
        <v>1351.4596298175798</v>
      </c>
      <c r="W40" s="268">
        <f t="shared" si="52"/>
        <v>1562.401799967319</v>
      </c>
      <c r="X40" s="268">
        <f t="shared" si="52"/>
        <v>1354.4735523147074</v>
      </c>
      <c r="Y40" s="268">
        <f t="shared" si="52"/>
        <v>1373.9958562029733</v>
      </c>
      <c r="Z40" s="268">
        <f t="shared" si="52"/>
        <v>1407.2983145148094</v>
      </c>
      <c r="AA40" s="268">
        <f t="shared" si="53"/>
        <v>1413.5590067888031</v>
      </c>
      <c r="AB40" s="268">
        <f t="shared" si="54"/>
        <v>1407.3694984646877</v>
      </c>
      <c r="AC40" s="268">
        <f t="shared" si="8"/>
        <v>1439.4629695844242</v>
      </c>
      <c r="AD40" s="268">
        <f t="shared" si="55"/>
        <v>1422.95194116641</v>
      </c>
      <c r="AE40" s="268">
        <f t="shared" si="55"/>
        <v>1404.598710200223</v>
      </c>
      <c r="AF40" s="268">
        <f t="shared" si="55"/>
        <v>1408.291769166535</v>
      </c>
      <c r="AG40" s="268">
        <f t="shared" si="30"/>
        <v>1380.4335617207682</v>
      </c>
      <c r="AH40" s="268">
        <f t="shared" si="31"/>
        <v>1379.9995508544994</v>
      </c>
      <c r="AI40" s="60"/>
      <c r="AJ40" s="34" t="s">
        <v>36</v>
      </c>
      <c r="AK40" s="40">
        <v>62722</v>
      </c>
      <c r="AL40" s="40">
        <v>69261</v>
      </c>
      <c r="AM40" s="40">
        <v>74882</v>
      </c>
      <c r="AN40" s="40">
        <v>79557</v>
      </c>
      <c r="AO40" s="41">
        <v>81803</v>
      </c>
      <c r="AP40" s="48">
        <v>82533</v>
      </c>
      <c r="AQ40" s="221">
        <v>85554</v>
      </c>
      <c r="AR40" s="219">
        <v>86024</v>
      </c>
      <c r="AS40" s="216">
        <v>85976</v>
      </c>
      <c r="AT40" s="219">
        <v>86699</v>
      </c>
      <c r="AU40" s="219">
        <v>87705</v>
      </c>
      <c r="AV40" s="219">
        <v>88851</v>
      </c>
      <c r="AW40" s="219">
        <v>88618</v>
      </c>
      <c r="AX40" s="361">
        <v>89030</v>
      </c>
      <c r="AY40" s="361">
        <v>89058</v>
      </c>
    </row>
    <row r="41" spans="1:51" s="99" customFormat="1" ht="20.25" customHeight="1">
      <c r="A41" s="127"/>
      <c r="B41" s="113" t="s">
        <v>37</v>
      </c>
      <c r="C41" s="269">
        <v>0</v>
      </c>
      <c r="D41" s="265">
        <v>50</v>
      </c>
      <c r="E41" s="265">
        <v>143</v>
      </c>
      <c r="F41" s="265">
        <v>243</v>
      </c>
      <c r="G41" s="265">
        <v>243</v>
      </c>
      <c r="H41" s="115">
        <v>227</v>
      </c>
      <c r="I41" s="115">
        <v>227</v>
      </c>
      <c r="J41" s="115">
        <v>226</v>
      </c>
      <c r="K41" s="115">
        <v>226</v>
      </c>
      <c r="L41" s="115">
        <v>226</v>
      </c>
      <c r="M41" s="115">
        <v>226</v>
      </c>
      <c r="N41" s="115">
        <v>226</v>
      </c>
      <c r="O41" s="115">
        <v>226</v>
      </c>
      <c r="P41" s="115">
        <v>226</v>
      </c>
      <c r="Q41" s="115">
        <v>226</v>
      </c>
      <c r="R41" s="127"/>
      <c r="S41" s="113" t="s">
        <v>37</v>
      </c>
      <c r="T41" s="268">
        <f t="shared" si="52"/>
        <v>0</v>
      </c>
      <c r="U41" s="268">
        <f t="shared" si="52"/>
        <v>215.4058245734965</v>
      </c>
      <c r="V41" s="268">
        <f t="shared" si="52"/>
        <v>614.3403359539459</v>
      </c>
      <c r="W41" s="268">
        <f t="shared" si="52"/>
        <v>1031.146567088178</v>
      </c>
      <c r="X41" s="268">
        <f t="shared" si="52"/>
        <v>1066.7251975417032</v>
      </c>
      <c r="Y41" s="268">
        <f t="shared" si="52"/>
        <v>1020.9129750393524</v>
      </c>
      <c r="Z41" s="268">
        <f t="shared" si="52"/>
        <v>1036.9558265954045</v>
      </c>
      <c r="AA41" s="268">
        <f t="shared" si="53"/>
        <v>1039.9889558694952</v>
      </c>
      <c r="AB41" s="268">
        <f t="shared" si="54"/>
        <v>1052.239500884626</v>
      </c>
      <c r="AC41" s="268">
        <f t="shared" si="8"/>
        <v>1064.380916497904</v>
      </c>
      <c r="AD41" s="268">
        <f t="shared" si="55"/>
        <v>1075.524675201066</v>
      </c>
      <c r="AE41" s="268">
        <f t="shared" si="55"/>
        <v>1079.5834527562818</v>
      </c>
      <c r="AF41" s="268">
        <f t="shared" si="55"/>
        <v>1078.3471705315392</v>
      </c>
      <c r="AG41" s="268">
        <f t="shared" si="30"/>
        <v>1095.5451064036067</v>
      </c>
      <c r="AH41" s="268">
        <f t="shared" si="31"/>
        <v>1104.270497410339</v>
      </c>
      <c r="AI41" s="60"/>
      <c r="AJ41" s="34" t="s">
        <v>37</v>
      </c>
      <c r="AK41" s="40">
        <v>24072</v>
      </c>
      <c r="AL41" s="40">
        <v>23212</v>
      </c>
      <c r="AM41" s="40">
        <v>23277</v>
      </c>
      <c r="AN41" s="40">
        <v>23566</v>
      </c>
      <c r="AO41" s="41">
        <v>22780</v>
      </c>
      <c r="AP41" s="48">
        <v>22235</v>
      </c>
      <c r="AQ41" s="221">
        <v>21891</v>
      </c>
      <c r="AR41" s="219">
        <v>21731</v>
      </c>
      <c r="AS41" s="216">
        <v>21478</v>
      </c>
      <c r="AT41" s="219">
        <v>21233</v>
      </c>
      <c r="AU41" s="219">
        <v>21013</v>
      </c>
      <c r="AV41" s="219">
        <v>20934</v>
      </c>
      <c r="AW41" s="219">
        <v>20958</v>
      </c>
      <c r="AX41" s="361">
        <v>20629</v>
      </c>
      <c r="AY41" s="361">
        <v>20466</v>
      </c>
    </row>
    <row r="42" spans="1:51" s="99" customFormat="1" ht="20.25" customHeight="1">
      <c r="A42" s="119"/>
      <c r="B42" s="120"/>
      <c r="C42" s="265"/>
      <c r="D42" s="265"/>
      <c r="E42" s="265"/>
      <c r="F42" s="265"/>
      <c r="G42" s="265"/>
      <c r="H42" s="115"/>
      <c r="I42" s="115"/>
      <c r="J42" s="115"/>
      <c r="K42" s="115"/>
      <c r="L42" s="115"/>
      <c r="M42" s="115"/>
      <c r="N42" s="115"/>
      <c r="O42" s="115"/>
      <c r="P42" s="115"/>
      <c r="Q42" s="115"/>
      <c r="R42" s="119"/>
      <c r="S42" s="120"/>
      <c r="T42" s="268"/>
      <c r="U42" s="268"/>
      <c r="V42" s="268"/>
      <c r="W42" s="268"/>
      <c r="X42" s="268"/>
      <c r="Y42" s="268"/>
      <c r="Z42" s="268"/>
      <c r="AA42" s="268">
        <f t="shared" si="53"/>
      </c>
      <c r="AB42" s="268">
        <f t="shared" si="54"/>
      </c>
      <c r="AC42" s="268"/>
      <c r="AD42" s="268"/>
      <c r="AE42" s="268"/>
      <c r="AF42" s="268"/>
      <c r="AG42" s="268">
        <f t="shared" si="30"/>
      </c>
      <c r="AH42" s="268">
        <f t="shared" si="31"/>
      </c>
      <c r="AI42" s="54"/>
      <c r="AJ42" s="45"/>
      <c r="AK42" s="37"/>
      <c r="AL42" s="37"/>
      <c r="AM42" s="37"/>
      <c r="AN42" s="37"/>
      <c r="AO42" s="38"/>
      <c r="AP42" s="38"/>
      <c r="AQ42" s="222"/>
      <c r="AR42" s="39"/>
      <c r="AS42" s="44"/>
      <c r="AT42" s="205"/>
      <c r="AU42" s="205"/>
      <c r="AV42" s="205"/>
      <c r="AW42" s="205"/>
      <c r="AX42" s="205"/>
      <c r="AY42" s="205"/>
    </row>
    <row r="43" spans="1:51" s="99" customFormat="1" ht="20.25" customHeight="1">
      <c r="A43" s="403" t="s">
        <v>38</v>
      </c>
      <c r="B43" s="422"/>
      <c r="C43" s="265">
        <f aca="true" t="shared" si="57" ref="C43:Q43">SUM(C44:C45)</f>
        <v>2134</v>
      </c>
      <c r="D43" s="265">
        <f t="shared" si="57"/>
        <v>2337</v>
      </c>
      <c r="E43" s="265">
        <f t="shared" si="57"/>
        <v>2843</v>
      </c>
      <c r="F43" s="265">
        <f t="shared" si="57"/>
        <v>3538</v>
      </c>
      <c r="G43" s="265">
        <f t="shared" si="57"/>
        <v>3631</v>
      </c>
      <c r="H43" s="265">
        <f t="shared" si="57"/>
        <v>3663</v>
      </c>
      <c r="I43" s="265">
        <f t="shared" si="57"/>
        <v>3802</v>
      </c>
      <c r="J43" s="265">
        <f t="shared" si="57"/>
        <v>3737</v>
      </c>
      <c r="K43" s="265">
        <f t="shared" si="57"/>
        <v>3727</v>
      </c>
      <c r="L43" s="266">
        <f t="shared" si="57"/>
        <v>3867</v>
      </c>
      <c r="M43" s="266">
        <f t="shared" si="57"/>
        <v>3897</v>
      </c>
      <c r="N43" s="266">
        <f t="shared" si="57"/>
        <v>3878</v>
      </c>
      <c r="O43" s="266">
        <f t="shared" si="57"/>
        <v>3923</v>
      </c>
      <c r="P43" s="266">
        <f t="shared" si="57"/>
        <v>3923</v>
      </c>
      <c r="Q43" s="266">
        <f t="shared" si="57"/>
        <v>3799</v>
      </c>
      <c r="R43" s="403" t="s">
        <v>38</v>
      </c>
      <c r="S43" s="422"/>
      <c r="T43" s="268">
        <f aca="true" t="shared" si="58" ref="T43:Z45">C43/AK43*100000</f>
        <v>654.5269401939044</v>
      </c>
      <c r="U43" s="268">
        <f t="shared" si="58"/>
        <v>685.936683670774</v>
      </c>
      <c r="V43" s="268">
        <f t="shared" si="58"/>
        <v>803.495473802317</v>
      </c>
      <c r="W43" s="268">
        <f t="shared" si="58"/>
        <v>964.2350029842773</v>
      </c>
      <c r="X43" s="268">
        <f t="shared" si="58"/>
        <v>963.1708507522865</v>
      </c>
      <c r="Y43" s="268">
        <f t="shared" si="58"/>
        <v>959.0737593963307</v>
      </c>
      <c r="Z43" s="268">
        <f t="shared" si="58"/>
        <v>984.4742048079214</v>
      </c>
      <c r="AA43" s="268">
        <f t="shared" si="53"/>
        <v>966.1273726609479</v>
      </c>
      <c r="AB43" s="268">
        <f t="shared" si="54"/>
        <v>968.6230582707205</v>
      </c>
      <c r="AC43" s="268">
        <f t="shared" si="8"/>
        <v>1005.8001924727547</v>
      </c>
      <c r="AD43" s="268">
        <f aca="true" t="shared" si="59" ref="AD43:AF45">IF(AU43="","",(M43/AU43*100000))</f>
        <v>1012.9418461690419</v>
      </c>
      <c r="AE43" s="268">
        <f t="shared" si="59"/>
        <v>1006.0889395075404</v>
      </c>
      <c r="AF43" s="268">
        <f t="shared" si="59"/>
        <v>1016.9746365540555</v>
      </c>
      <c r="AG43" s="268">
        <f t="shared" si="30"/>
        <v>1016.2475260861905</v>
      </c>
      <c r="AH43" s="268">
        <f t="shared" si="31"/>
        <v>984.0796174549147</v>
      </c>
      <c r="AI43" s="418" t="s">
        <v>38</v>
      </c>
      <c r="AJ43" s="405"/>
      <c r="AK43" s="40">
        <f>SUM(AK44:AK45)</f>
        <v>326037</v>
      </c>
      <c r="AL43" s="40">
        <f aca="true" t="shared" si="60" ref="AL43:AY43">SUM(AL44:AL45)</f>
        <v>340702</v>
      </c>
      <c r="AM43" s="40">
        <f t="shared" si="60"/>
        <v>353829</v>
      </c>
      <c r="AN43" s="40">
        <f t="shared" si="60"/>
        <v>366923</v>
      </c>
      <c r="AO43" s="40">
        <f t="shared" si="60"/>
        <v>376984</v>
      </c>
      <c r="AP43" s="40">
        <f t="shared" si="60"/>
        <v>381931</v>
      </c>
      <c r="AQ43" s="40">
        <f t="shared" si="60"/>
        <v>386196</v>
      </c>
      <c r="AR43" s="40">
        <f t="shared" si="60"/>
        <v>386802</v>
      </c>
      <c r="AS43" s="40">
        <f t="shared" si="60"/>
        <v>384773</v>
      </c>
      <c r="AT43" s="40">
        <f t="shared" si="60"/>
        <v>384470</v>
      </c>
      <c r="AU43" s="40">
        <f t="shared" si="60"/>
        <v>384721</v>
      </c>
      <c r="AV43" s="40">
        <f t="shared" si="60"/>
        <v>385453</v>
      </c>
      <c r="AW43" s="40">
        <f t="shared" si="60"/>
        <v>385752</v>
      </c>
      <c r="AX43" s="40">
        <f t="shared" si="60"/>
        <v>386028</v>
      </c>
      <c r="AY43" s="40">
        <f t="shared" si="60"/>
        <v>386046</v>
      </c>
    </row>
    <row r="44" spans="1:51" s="99" customFormat="1" ht="20.25" customHeight="1">
      <c r="A44" s="127"/>
      <c r="B44" s="113" t="s">
        <v>39</v>
      </c>
      <c r="C44" s="265">
        <v>1082</v>
      </c>
      <c r="D44" s="265">
        <v>1216</v>
      </c>
      <c r="E44" s="265">
        <v>1197</v>
      </c>
      <c r="F44" s="265">
        <v>1365</v>
      </c>
      <c r="G44" s="265">
        <v>1346</v>
      </c>
      <c r="H44" s="115">
        <v>1337</v>
      </c>
      <c r="I44" s="115">
        <v>1265</v>
      </c>
      <c r="J44" s="115">
        <v>1200</v>
      </c>
      <c r="K44" s="115">
        <v>1190</v>
      </c>
      <c r="L44" s="115">
        <v>1190</v>
      </c>
      <c r="M44" s="115">
        <v>1190</v>
      </c>
      <c r="N44" s="115">
        <v>1190</v>
      </c>
      <c r="O44" s="115">
        <v>1235</v>
      </c>
      <c r="P44" s="115">
        <v>1235</v>
      </c>
      <c r="Q44" s="115">
        <v>1235</v>
      </c>
      <c r="R44" s="127"/>
      <c r="S44" s="113" t="s">
        <v>39</v>
      </c>
      <c r="T44" s="268">
        <f t="shared" si="58"/>
        <v>978.4771206366432</v>
      </c>
      <c r="U44" s="268">
        <f t="shared" si="58"/>
        <v>1028.6429695298357</v>
      </c>
      <c r="V44" s="268">
        <f t="shared" si="58"/>
        <v>975.9239480485597</v>
      </c>
      <c r="W44" s="268">
        <f t="shared" si="58"/>
        <v>1073.7294201861132</v>
      </c>
      <c r="X44" s="268">
        <f t="shared" si="58"/>
        <v>1035.3925799429226</v>
      </c>
      <c r="Y44" s="268">
        <f t="shared" si="58"/>
        <v>1025.526953640352</v>
      </c>
      <c r="Z44" s="268">
        <f t="shared" si="58"/>
        <v>957.2455542943625</v>
      </c>
      <c r="AA44" s="268">
        <f t="shared" si="53"/>
        <v>907.8735332168229</v>
      </c>
      <c r="AB44" s="268">
        <f t="shared" si="54"/>
        <v>905.1081566217409</v>
      </c>
      <c r="AC44" s="268">
        <f t="shared" si="8"/>
        <v>905.9970916732016</v>
      </c>
      <c r="AD44" s="268">
        <f t="shared" si="59"/>
        <v>905.81089104389</v>
      </c>
      <c r="AE44" s="268">
        <f t="shared" si="59"/>
        <v>904.1934822086635</v>
      </c>
      <c r="AF44" s="268">
        <f t="shared" si="59"/>
        <v>937.9081989124821</v>
      </c>
      <c r="AG44" s="268">
        <f t="shared" si="30"/>
        <v>935.598972735055</v>
      </c>
      <c r="AH44" s="268">
        <f t="shared" si="31"/>
        <v>934.9261143410852</v>
      </c>
      <c r="AI44" s="60"/>
      <c r="AJ44" s="34" t="s">
        <v>39</v>
      </c>
      <c r="AK44" s="40">
        <f>AK140+AK141</f>
        <v>110580</v>
      </c>
      <c r="AL44" s="40">
        <f aca="true" t="shared" si="61" ref="AL44:AX44">AL140+AL141</f>
        <v>118214</v>
      </c>
      <c r="AM44" s="40">
        <f t="shared" si="61"/>
        <v>122653</v>
      </c>
      <c r="AN44" s="40">
        <f t="shared" si="61"/>
        <v>127127</v>
      </c>
      <c r="AO44" s="40">
        <f>AO140+AO141</f>
        <v>129999</v>
      </c>
      <c r="AP44" s="40">
        <f t="shared" si="61"/>
        <v>130372</v>
      </c>
      <c r="AQ44" s="40">
        <f t="shared" si="61"/>
        <v>132150</v>
      </c>
      <c r="AR44" s="40">
        <f t="shared" si="61"/>
        <v>132177</v>
      </c>
      <c r="AS44" s="40">
        <f t="shared" si="61"/>
        <v>131476</v>
      </c>
      <c r="AT44" s="40">
        <f t="shared" si="61"/>
        <v>131347</v>
      </c>
      <c r="AU44" s="40">
        <f t="shared" si="61"/>
        <v>131374</v>
      </c>
      <c r="AV44" s="40">
        <f t="shared" si="61"/>
        <v>131609</v>
      </c>
      <c r="AW44" s="40">
        <f t="shared" si="61"/>
        <v>131676</v>
      </c>
      <c r="AX44" s="40">
        <f t="shared" si="61"/>
        <v>132001</v>
      </c>
      <c r="AY44" s="361">
        <v>132096</v>
      </c>
    </row>
    <row r="45" spans="1:51" s="99" customFormat="1" ht="20.25" customHeight="1">
      <c r="A45" s="127"/>
      <c r="B45" s="113" t="s">
        <v>40</v>
      </c>
      <c r="C45" s="265">
        <f>SUM(C143:C144)</f>
        <v>1052</v>
      </c>
      <c r="D45" s="265">
        <f aca="true" t="shared" si="62" ref="D45:O45">SUM(D143:D144)</f>
        <v>1121</v>
      </c>
      <c r="E45" s="265">
        <f t="shared" si="62"/>
        <v>1646</v>
      </c>
      <c r="F45" s="265">
        <f t="shared" si="62"/>
        <v>2173</v>
      </c>
      <c r="G45" s="265">
        <f t="shared" si="62"/>
        <v>2285</v>
      </c>
      <c r="H45" s="265">
        <f t="shared" si="62"/>
        <v>2326</v>
      </c>
      <c r="I45" s="265">
        <f t="shared" si="62"/>
        <v>2537</v>
      </c>
      <c r="J45" s="265">
        <f t="shared" si="62"/>
        <v>2537</v>
      </c>
      <c r="K45" s="265">
        <f t="shared" si="62"/>
        <v>2537</v>
      </c>
      <c r="L45" s="265">
        <f t="shared" si="62"/>
        <v>2677</v>
      </c>
      <c r="M45" s="265">
        <f t="shared" si="62"/>
        <v>2707</v>
      </c>
      <c r="N45" s="265">
        <f t="shared" si="62"/>
        <v>2688</v>
      </c>
      <c r="O45" s="265">
        <f t="shared" si="62"/>
        <v>2688</v>
      </c>
      <c r="P45" s="266">
        <v>2688</v>
      </c>
      <c r="Q45" s="266">
        <v>2564</v>
      </c>
      <c r="R45" s="127"/>
      <c r="S45" s="113" t="s">
        <v>40</v>
      </c>
      <c r="T45" s="268">
        <f t="shared" si="58"/>
        <v>488.2644796873622</v>
      </c>
      <c r="U45" s="268">
        <f t="shared" si="58"/>
        <v>503.8473985113804</v>
      </c>
      <c r="V45" s="268">
        <f t="shared" si="58"/>
        <v>712.0116275045852</v>
      </c>
      <c r="W45" s="268">
        <f t="shared" si="58"/>
        <v>906.186925553387</v>
      </c>
      <c r="X45" s="268">
        <f t="shared" si="58"/>
        <v>925.1573982225642</v>
      </c>
      <c r="Y45" s="268">
        <f t="shared" si="58"/>
        <v>924.6339824852222</v>
      </c>
      <c r="Z45" s="268">
        <f t="shared" si="58"/>
        <v>998.6380419294144</v>
      </c>
      <c r="AA45" s="268">
        <f t="shared" si="53"/>
        <v>996.367206676485</v>
      </c>
      <c r="AB45" s="268">
        <f t="shared" si="54"/>
        <v>1001.5910176591116</v>
      </c>
      <c r="AC45" s="268">
        <f t="shared" si="8"/>
        <v>1057.5886031692103</v>
      </c>
      <c r="AD45" s="268">
        <f t="shared" si="59"/>
        <v>1068.494989086115</v>
      </c>
      <c r="AE45" s="268">
        <f t="shared" si="59"/>
        <v>1058.9180756685207</v>
      </c>
      <c r="AF45" s="268">
        <f t="shared" si="59"/>
        <v>1057.9511642185803</v>
      </c>
      <c r="AG45" s="268">
        <f aca="true" t="shared" si="63" ref="AG45:AH57">IF(AX45="","",(P45/AX45*100000))</f>
        <v>1058.155235467096</v>
      </c>
      <c r="AH45" s="268">
        <f t="shared" si="63"/>
        <v>1009.6475684189801</v>
      </c>
      <c r="AI45" s="60"/>
      <c r="AJ45" s="34" t="s">
        <v>40</v>
      </c>
      <c r="AK45" s="40">
        <f>AK138+AK139</f>
        <v>215457</v>
      </c>
      <c r="AL45" s="40">
        <f aca="true" t="shared" si="64" ref="AL45:AV45">AL138+AL139</f>
        <v>222488</v>
      </c>
      <c r="AM45" s="40">
        <f t="shared" si="64"/>
        <v>231176</v>
      </c>
      <c r="AN45" s="40">
        <f t="shared" si="64"/>
        <v>239796</v>
      </c>
      <c r="AO45" s="40">
        <f t="shared" si="64"/>
        <v>246985</v>
      </c>
      <c r="AP45" s="40">
        <f t="shared" si="64"/>
        <v>251559</v>
      </c>
      <c r="AQ45" s="40">
        <f t="shared" si="64"/>
        <v>254046</v>
      </c>
      <c r="AR45" s="40">
        <f t="shared" si="64"/>
        <v>254625</v>
      </c>
      <c r="AS45" s="40">
        <f t="shared" si="64"/>
        <v>253297</v>
      </c>
      <c r="AT45" s="40">
        <f t="shared" si="64"/>
        <v>253123</v>
      </c>
      <c r="AU45" s="40">
        <f t="shared" si="64"/>
        <v>253347</v>
      </c>
      <c r="AV45" s="40">
        <f t="shared" si="64"/>
        <v>253844</v>
      </c>
      <c r="AW45" s="219">
        <v>254076</v>
      </c>
      <c r="AX45" s="361">
        <v>254027</v>
      </c>
      <c r="AY45" s="361">
        <v>253950</v>
      </c>
    </row>
    <row r="46" spans="1:51" s="99" customFormat="1" ht="20.25" customHeight="1">
      <c r="A46" s="119"/>
      <c r="B46" s="120"/>
      <c r="C46" s="265"/>
      <c r="D46" s="265"/>
      <c r="E46" s="265"/>
      <c r="F46" s="265"/>
      <c r="G46" s="265"/>
      <c r="H46" s="115"/>
      <c r="I46" s="115"/>
      <c r="J46" s="115"/>
      <c r="K46" s="115"/>
      <c r="L46" s="115"/>
      <c r="M46" s="115"/>
      <c r="N46" s="115"/>
      <c r="O46" s="115"/>
      <c r="P46" s="115"/>
      <c r="Q46" s="115"/>
      <c r="R46" s="119"/>
      <c r="S46" s="120"/>
      <c r="T46" s="268"/>
      <c r="U46" s="268"/>
      <c r="V46" s="268"/>
      <c r="W46" s="268"/>
      <c r="X46" s="268"/>
      <c r="Y46" s="268"/>
      <c r="Z46" s="268"/>
      <c r="AA46" s="268">
        <f t="shared" si="53"/>
      </c>
      <c r="AB46" s="268">
        <f t="shared" si="54"/>
      </c>
      <c r="AC46" s="268"/>
      <c r="AD46" s="268"/>
      <c r="AE46" s="268"/>
      <c r="AF46" s="268"/>
      <c r="AG46" s="268">
        <f t="shared" si="63"/>
      </c>
      <c r="AH46" s="268">
        <f t="shared" si="63"/>
      </c>
      <c r="AI46" s="54"/>
      <c r="AJ46" s="45"/>
      <c r="AK46" s="37"/>
      <c r="AL46" s="37"/>
      <c r="AM46" s="37"/>
      <c r="AN46" s="37"/>
      <c r="AO46" s="38"/>
      <c r="AP46" s="38"/>
      <c r="AQ46" s="222"/>
      <c r="AR46" s="39"/>
      <c r="AS46" s="44"/>
      <c r="AT46" s="205"/>
      <c r="AU46" s="205"/>
      <c r="AV46" s="205"/>
      <c r="AW46" s="205"/>
      <c r="AX46" s="205"/>
      <c r="AY46" s="205"/>
    </row>
    <row r="47" spans="1:51" s="99" customFormat="1" ht="20.25" customHeight="1">
      <c r="A47" s="403" t="s">
        <v>42</v>
      </c>
      <c r="B47" s="422"/>
      <c r="C47" s="265">
        <f>SUM(C48)</f>
        <v>6143</v>
      </c>
      <c r="D47" s="265">
        <f aca="true" t="shared" si="65" ref="D47:Q47">SUM(D48)</f>
        <v>6431</v>
      </c>
      <c r="E47" s="265">
        <f t="shared" si="65"/>
        <v>6473</v>
      </c>
      <c r="F47" s="265">
        <f t="shared" si="65"/>
        <v>7211</v>
      </c>
      <c r="G47" s="265">
        <f t="shared" si="65"/>
        <v>7858</v>
      </c>
      <c r="H47" s="265">
        <f t="shared" si="65"/>
        <v>7821</v>
      </c>
      <c r="I47" s="265">
        <f t="shared" si="65"/>
        <v>7601</v>
      </c>
      <c r="J47" s="265">
        <f t="shared" si="65"/>
        <v>7541</v>
      </c>
      <c r="K47" s="265">
        <f t="shared" si="65"/>
        <v>8291</v>
      </c>
      <c r="L47" s="266">
        <f t="shared" si="65"/>
        <v>8273</v>
      </c>
      <c r="M47" s="266">
        <f t="shared" si="65"/>
        <v>8245</v>
      </c>
      <c r="N47" s="266">
        <f t="shared" si="65"/>
        <v>8194</v>
      </c>
      <c r="O47" s="266">
        <f t="shared" si="65"/>
        <v>7926</v>
      </c>
      <c r="P47" s="266">
        <f t="shared" si="65"/>
        <v>7865</v>
      </c>
      <c r="Q47" s="266">
        <f t="shared" si="65"/>
        <v>7776</v>
      </c>
      <c r="R47" s="403" t="s">
        <v>42</v>
      </c>
      <c r="S47" s="422"/>
      <c r="T47" s="268">
        <f aca="true" t="shared" si="66" ref="T47:Z48">C47/AK47*100000</f>
        <v>854.7151251045262</v>
      </c>
      <c r="U47" s="268">
        <f t="shared" si="66"/>
        <v>903.7050360723189</v>
      </c>
      <c r="V47" s="268">
        <f t="shared" si="66"/>
        <v>896.6926406926408</v>
      </c>
      <c r="W47" s="268">
        <f t="shared" si="66"/>
        <v>995.1532682318261</v>
      </c>
      <c r="X47" s="268">
        <f t="shared" si="66"/>
        <v>1084.4095088003048</v>
      </c>
      <c r="Y47" s="268">
        <f t="shared" si="66"/>
        <v>1091.516567437888</v>
      </c>
      <c r="Z47" s="268">
        <f t="shared" si="66"/>
        <v>1065.034202716601</v>
      </c>
      <c r="AA47" s="268">
        <f t="shared" si="53"/>
        <v>1039.8840558925613</v>
      </c>
      <c r="AB47" s="268">
        <f t="shared" si="54"/>
        <v>1146.2375729791531</v>
      </c>
      <c r="AC47" s="268">
        <f t="shared" si="8"/>
        <v>1146.4514466102562</v>
      </c>
      <c r="AD47" s="268">
        <f aca="true" t="shared" si="67" ref="AD47:AF51">IF(AU47="","",(M47/AU47*100000))</f>
        <v>1145.1166227323356</v>
      </c>
      <c r="AE47" s="268">
        <f t="shared" si="67"/>
        <v>1140.0220936671315</v>
      </c>
      <c r="AF47" s="268">
        <f t="shared" si="67"/>
        <v>1105.1341470556247</v>
      </c>
      <c r="AG47" s="268">
        <f t="shared" si="63"/>
        <v>1098.1615393529992</v>
      </c>
      <c r="AH47" s="268">
        <f t="shared" si="63"/>
        <v>1087.5524475524476</v>
      </c>
      <c r="AI47" s="418" t="s">
        <v>42</v>
      </c>
      <c r="AJ47" s="405"/>
      <c r="AK47" s="52">
        <f>AK48</f>
        <v>718719</v>
      </c>
      <c r="AL47" s="52">
        <f aca="true" t="shared" si="68" ref="AL47:AY47">AL48</f>
        <v>711626</v>
      </c>
      <c r="AM47" s="52">
        <f t="shared" si="68"/>
        <v>721875</v>
      </c>
      <c r="AN47" s="52">
        <f t="shared" si="68"/>
        <v>724612</v>
      </c>
      <c r="AO47" s="52">
        <f t="shared" si="68"/>
        <v>724634</v>
      </c>
      <c r="AP47" s="52">
        <f t="shared" si="68"/>
        <v>716526</v>
      </c>
      <c r="AQ47" s="52">
        <f t="shared" si="68"/>
        <v>713686</v>
      </c>
      <c r="AR47" s="53">
        <f t="shared" si="68"/>
        <v>725177</v>
      </c>
      <c r="AS47" s="52">
        <f t="shared" si="68"/>
        <v>723323</v>
      </c>
      <c r="AT47" s="53">
        <f t="shared" si="68"/>
        <v>721618</v>
      </c>
      <c r="AU47" s="53">
        <f t="shared" si="68"/>
        <v>720014</v>
      </c>
      <c r="AV47" s="53">
        <f t="shared" si="68"/>
        <v>718758</v>
      </c>
      <c r="AW47" s="53">
        <f t="shared" si="68"/>
        <v>717198</v>
      </c>
      <c r="AX47" s="357">
        <f t="shared" si="68"/>
        <v>716197</v>
      </c>
      <c r="AY47" s="357">
        <f t="shared" si="68"/>
        <v>715000</v>
      </c>
    </row>
    <row r="48" spans="1:51" s="99" customFormat="1" ht="20.25" customHeight="1">
      <c r="A48" s="57"/>
      <c r="B48" s="113" t="s">
        <v>43</v>
      </c>
      <c r="C48" s="265">
        <f aca="true" t="shared" si="69" ref="C48:H48">SUM(C95:C97)</f>
        <v>6143</v>
      </c>
      <c r="D48" s="265">
        <f t="shared" si="69"/>
        <v>6431</v>
      </c>
      <c r="E48" s="265">
        <f t="shared" si="69"/>
        <v>6473</v>
      </c>
      <c r="F48" s="265">
        <f t="shared" si="69"/>
        <v>7211</v>
      </c>
      <c r="G48" s="265">
        <f t="shared" si="69"/>
        <v>7858</v>
      </c>
      <c r="H48" s="265">
        <f t="shared" si="69"/>
        <v>7821</v>
      </c>
      <c r="I48" s="266">
        <f>7601+I97</f>
        <v>7601</v>
      </c>
      <c r="J48" s="266">
        <f>7541+J97</f>
        <v>7541</v>
      </c>
      <c r="K48" s="266">
        <f aca="true" t="shared" si="70" ref="K48:P48">SUM(K49:K51)</f>
        <v>8291</v>
      </c>
      <c r="L48" s="266">
        <f t="shared" si="70"/>
        <v>8273</v>
      </c>
      <c r="M48" s="266">
        <f t="shared" si="70"/>
        <v>8245</v>
      </c>
      <c r="N48" s="266">
        <f t="shared" si="70"/>
        <v>8194</v>
      </c>
      <c r="O48" s="266">
        <f t="shared" si="70"/>
        <v>7926</v>
      </c>
      <c r="P48" s="266">
        <f t="shared" si="70"/>
        <v>7865</v>
      </c>
      <c r="Q48" s="266">
        <f>SUM(Q49:Q51)</f>
        <v>7776</v>
      </c>
      <c r="R48" s="57"/>
      <c r="S48" s="113" t="s">
        <v>43</v>
      </c>
      <c r="T48" s="268">
        <f t="shared" si="66"/>
        <v>854.7151251045262</v>
      </c>
      <c r="U48" s="268">
        <f t="shared" si="66"/>
        <v>903.7050360723189</v>
      </c>
      <c r="V48" s="268">
        <f t="shared" si="66"/>
        <v>896.6926406926408</v>
      </c>
      <c r="W48" s="268">
        <f t="shared" si="66"/>
        <v>995.1532682318261</v>
      </c>
      <c r="X48" s="268">
        <f t="shared" si="66"/>
        <v>1084.4095088003048</v>
      </c>
      <c r="Y48" s="268">
        <f t="shared" si="66"/>
        <v>1091.516567437888</v>
      </c>
      <c r="Z48" s="268">
        <f t="shared" si="66"/>
        <v>1065.034202716601</v>
      </c>
      <c r="AA48" s="268">
        <f t="shared" si="53"/>
        <v>1039.8840558925613</v>
      </c>
      <c r="AB48" s="268">
        <f t="shared" si="54"/>
        <v>1146.2375729791531</v>
      </c>
      <c r="AC48" s="268">
        <f t="shared" si="8"/>
        <v>1146.4514466102562</v>
      </c>
      <c r="AD48" s="268">
        <f t="shared" si="67"/>
        <v>1145.1166227323356</v>
      </c>
      <c r="AE48" s="268">
        <f t="shared" si="67"/>
        <v>1140.0220936671315</v>
      </c>
      <c r="AF48" s="268">
        <f t="shared" si="67"/>
        <v>1105.1341470556247</v>
      </c>
      <c r="AG48" s="268">
        <f t="shared" si="63"/>
        <v>1098.1615393529992</v>
      </c>
      <c r="AH48" s="268">
        <f t="shared" si="63"/>
        <v>1087.5524475524476</v>
      </c>
      <c r="AI48" s="59"/>
      <c r="AJ48" s="34" t="s">
        <v>43</v>
      </c>
      <c r="AK48" s="52">
        <f>SUM(AK95:AK97)+AK131</f>
        <v>718719</v>
      </c>
      <c r="AL48" s="52">
        <f aca="true" t="shared" si="71" ref="AL48:AQ48">SUM(AL95:AL96)+AL131</f>
        <v>711626</v>
      </c>
      <c r="AM48" s="52">
        <f t="shared" si="71"/>
        <v>721875</v>
      </c>
      <c r="AN48" s="52">
        <f t="shared" si="71"/>
        <v>724612</v>
      </c>
      <c r="AO48" s="52">
        <f t="shared" si="71"/>
        <v>724634</v>
      </c>
      <c r="AP48" s="52">
        <f t="shared" si="71"/>
        <v>716526</v>
      </c>
      <c r="AQ48" s="52">
        <f t="shared" si="71"/>
        <v>713686</v>
      </c>
      <c r="AR48" s="52">
        <f>715406+AR131</f>
        <v>725177</v>
      </c>
      <c r="AS48" s="52">
        <f aca="true" t="shared" si="72" ref="AS48:AX48">SUM(AS49:AS51)</f>
        <v>723323</v>
      </c>
      <c r="AT48" s="53">
        <f t="shared" si="72"/>
        <v>721618</v>
      </c>
      <c r="AU48" s="53">
        <f t="shared" si="72"/>
        <v>720014</v>
      </c>
      <c r="AV48" s="53">
        <f t="shared" si="72"/>
        <v>718758</v>
      </c>
      <c r="AW48" s="53">
        <f t="shared" si="72"/>
        <v>717198</v>
      </c>
      <c r="AX48" s="357">
        <f t="shared" si="72"/>
        <v>716197</v>
      </c>
      <c r="AY48" s="357">
        <v>715000</v>
      </c>
    </row>
    <row r="49" spans="1:51" s="99" customFormat="1" ht="20.25" customHeight="1">
      <c r="A49" s="57"/>
      <c r="B49" s="271" t="s">
        <v>133</v>
      </c>
      <c r="C49" s="265"/>
      <c r="D49" s="265"/>
      <c r="E49" s="265"/>
      <c r="F49" s="265"/>
      <c r="G49" s="265"/>
      <c r="H49" s="266"/>
      <c r="I49" s="266"/>
      <c r="J49" s="266"/>
      <c r="K49" s="266">
        <v>4470</v>
      </c>
      <c r="L49" s="266">
        <v>4499</v>
      </c>
      <c r="M49" s="266">
        <v>4491</v>
      </c>
      <c r="N49" s="266">
        <v>4461</v>
      </c>
      <c r="O49" s="266">
        <v>4445</v>
      </c>
      <c r="P49" s="266">
        <v>4445</v>
      </c>
      <c r="Q49" s="266">
        <v>4373</v>
      </c>
      <c r="R49" s="57"/>
      <c r="S49" s="271" t="s">
        <v>133</v>
      </c>
      <c r="T49" s="268"/>
      <c r="U49" s="268"/>
      <c r="V49" s="268"/>
      <c r="W49" s="268"/>
      <c r="X49" s="268"/>
      <c r="Y49" s="268"/>
      <c r="Z49" s="268"/>
      <c r="AA49" s="268">
        <f t="shared" si="53"/>
      </c>
      <c r="AB49" s="268">
        <f t="shared" si="54"/>
        <v>1701.146275745536</v>
      </c>
      <c r="AC49" s="268">
        <f t="shared" si="8"/>
        <v>1720.0576538551236</v>
      </c>
      <c r="AD49" s="268">
        <f t="shared" si="67"/>
        <v>1722.2271222969164</v>
      </c>
      <c r="AE49" s="268">
        <f t="shared" si="67"/>
        <v>1718.6910054785444</v>
      </c>
      <c r="AF49" s="268">
        <f t="shared" si="67"/>
        <v>1716.0240745244741</v>
      </c>
      <c r="AG49" s="268">
        <f t="shared" si="63"/>
        <v>1740.5775819872738</v>
      </c>
      <c r="AH49" s="268">
        <f t="shared" si="63"/>
        <v>1718.2643683128947</v>
      </c>
      <c r="AI49" s="59"/>
      <c r="AJ49" s="204" t="s">
        <v>133</v>
      </c>
      <c r="AK49" s="53"/>
      <c r="AL49" s="53"/>
      <c r="AM49" s="53"/>
      <c r="AN49" s="41"/>
      <c r="AO49" s="53"/>
      <c r="AP49" s="48"/>
      <c r="AQ49" s="223"/>
      <c r="AR49" s="47"/>
      <c r="AS49" s="217">
        <v>262764</v>
      </c>
      <c r="AT49" s="219">
        <v>261561</v>
      </c>
      <c r="AU49" s="219">
        <v>260767</v>
      </c>
      <c r="AV49" s="219">
        <v>259558</v>
      </c>
      <c r="AW49" s="219">
        <v>259029</v>
      </c>
      <c r="AX49" s="356">
        <v>255375</v>
      </c>
      <c r="AY49" s="356">
        <v>254501</v>
      </c>
    </row>
    <row r="50" spans="1:51" s="99" customFormat="1" ht="20.25" customHeight="1">
      <c r="A50" s="57"/>
      <c r="B50" s="271" t="s">
        <v>134</v>
      </c>
      <c r="C50" s="265"/>
      <c r="D50" s="265"/>
      <c r="E50" s="265"/>
      <c r="F50" s="265"/>
      <c r="G50" s="265"/>
      <c r="H50" s="266"/>
      <c r="I50" s="266"/>
      <c r="J50" s="266"/>
      <c r="K50" s="266">
        <v>1826</v>
      </c>
      <c r="L50" s="266">
        <v>1826</v>
      </c>
      <c r="M50" s="266">
        <v>1826</v>
      </c>
      <c r="N50" s="266">
        <v>1801</v>
      </c>
      <c r="O50" s="266">
        <v>1758</v>
      </c>
      <c r="P50" s="266">
        <v>1697</v>
      </c>
      <c r="Q50" s="266">
        <v>1680</v>
      </c>
      <c r="R50" s="57"/>
      <c r="S50" s="271" t="s">
        <v>134</v>
      </c>
      <c r="T50" s="268"/>
      <c r="U50" s="268"/>
      <c r="V50" s="268"/>
      <c r="W50" s="268"/>
      <c r="X50" s="268"/>
      <c r="Y50" s="268"/>
      <c r="Z50" s="268"/>
      <c r="AA50" s="268">
        <f t="shared" si="53"/>
      </c>
      <c r="AB50" s="268">
        <f t="shared" si="54"/>
        <v>877.6525437985149</v>
      </c>
      <c r="AC50" s="268">
        <f t="shared" si="8"/>
        <v>875.451869324665</v>
      </c>
      <c r="AD50" s="268">
        <f t="shared" si="67"/>
        <v>874.8227358092829</v>
      </c>
      <c r="AE50" s="268">
        <f t="shared" si="67"/>
        <v>859.7479472980714</v>
      </c>
      <c r="AF50" s="268">
        <f t="shared" si="67"/>
        <v>837.7851590981658</v>
      </c>
      <c r="AG50" s="268">
        <f t="shared" si="63"/>
        <v>796.4929902045913</v>
      </c>
      <c r="AH50" s="268">
        <f t="shared" si="63"/>
        <v>786.3622321453647</v>
      </c>
      <c r="AI50" s="59"/>
      <c r="AJ50" s="204" t="s">
        <v>134</v>
      </c>
      <c r="AK50" s="53"/>
      <c r="AL50" s="53"/>
      <c r="AM50" s="53"/>
      <c r="AN50" s="41"/>
      <c r="AO50" s="53"/>
      <c r="AP50" s="48"/>
      <c r="AQ50" s="223"/>
      <c r="AR50" s="47"/>
      <c r="AS50" s="217">
        <v>208055</v>
      </c>
      <c r="AT50" s="219">
        <v>208578</v>
      </c>
      <c r="AU50" s="219">
        <v>208728</v>
      </c>
      <c r="AV50" s="219">
        <v>209480</v>
      </c>
      <c r="AW50" s="219">
        <v>209839</v>
      </c>
      <c r="AX50" s="356">
        <v>213059</v>
      </c>
      <c r="AY50" s="356">
        <v>213642</v>
      </c>
    </row>
    <row r="51" spans="1:51" s="99" customFormat="1" ht="20.25" customHeight="1">
      <c r="A51" s="57"/>
      <c r="B51" s="271" t="s">
        <v>135</v>
      </c>
      <c r="C51" s="265"/>
      <c r="D51" s="265"/>
      <c r="E51" s="265"/>
      <c r="F51" s="265"/>
      <c r="G51" s="265"/>
      <c r="H51" s="266"/>
      <c r="I51" s="266"/>
      <c r="J51" s="266"/>
      <c r="K51" s="266">
        <f>1995+K97</f>
        <v>1995</v>
      </c>
      <c r="L51" s="266">
        <f>1948+L97</f>
        <v>1948</v>
      </c>
      <c r="M51" s="266">
        <v>1928</v>
      </c>
      <c r="N51" s="266">
        <v>1932</v>
      </c>
      <c r="O51" s="266">
        <v>1723</v>
      </c>
      <c r="P51" s="266">
        <v>1723</v>
      </c>
      <c r="Q51" s="266">
        <v>1723</v>
      </c>
      <c r="R51" s="57"/>
      <c r="S51" s="271" t="s">
        <v>135</v>
      </c>
      <c r="T51" s="268"/>
      <c r="U51" s="268"/>
      <c r="V51" s="268"/>
      <c r="W51" s="268"/>
      <c r="X51" s="268"/>
      <c r="Y51" s="268"/>
      <c r="Z51" s="268"/>
      <c r="AA51" s="268">
        <f t="shared" si="53"/>
      </c>
      <c r="AB51" s="268">
        <f t="shared" si="54"/>
        <v>790.0864936793081</v>
      </c>
      <c r="AC51" s="268">
        <f t="shared" si="8"/>
        <v>774.6173636764898</v>
      </c>
      <c r="AD51" s="268">
        <f t="shared" si="67"/>
        <v>769.6023056135463</v>
      </c>
      <c r="AE51" s="268">
        <f t="shared" si="67"/>
        <v>773.6665064872658</v>
      </c>
      <c r="AF51" s="268">
        <f t="shared" si="67"/>
        <v>693.8348165747192</v>
      </c>
      <c r="AG51" s="268">
        <f t="shared" si="63"/>
        <v>695.4226417988158</v>
      </c>
      <c r="AH51" s="268">
        <f t="shared" si="63"/>
        <v>699.3546292162196</v>
      </c>
      <c r="AI51" s="59"/>
      <c r="AJ51" s="204" t="s">
        <v>135</v>
      </c>
      <c r="AK51" s="53"/>
      <c r="AL51" s="53"/>
      <c r="AM51" s="53"/>
      <c r="AN51" s="41"/>
      <c r="AO51" s="53"/>
      <c r="AP51" s="48"/>
      <c r="AQ51" s="223"/>
      <c r="AR51" s="47"/>
      <c r="AS51" s="217">
        <f>230067+AS97+AS131</f>
        <v>252504</v>
      </c>
      <c r="AT51" s="219">
        <f>SUM(AT130:AT131)</f>
        <v>251479</v>
      </c>
      <c r="AU51" s="219">
        <f>SUM(AU130:AU131)</f>
        <v>250519</v>
      </c>
      <c r="AV51" s="219">
        <f>SUM(AV130:AV131)</f>
        <v>249720</v>
      </c>
      <c r="AW51" s="219">
        <v>248330</v>
      </c>
      <c r="AX51" s="356">
        <v>247763</v>
      </c>
      <c r="AY51" s="356">
        <v>246370</v>
      </c>
    </row>
    <row r="52" spans="1:51" s="99" customFormat="1" ht="20.25" customHeight="1">
      <c r="A52" s="119"/>
      <c r="B52" s="120"/>
      <c r="C52" s="265"/>
      <c r="D52" s="265"/>
      <c r="E52" s="265"/>
      <c r="F52" s="265"/>
      <c r="G52" s="265"/>
      <c r="H52" s="115"/>
      <c r="I52" s="115"/>
      <c r="J52" s="115"/>
      <c r="K52" s="115"/>
      <c r="L52" s="115"/>
      <c r="M52" s="115"/>
      <c r="N52" s="115"/>
      <c r="O52" s="115"/>
      <c r="P52" s="115"/>
      <c r="Q52" s="115"/>
      <c r="R52" s="119"/>
      <c r="S52" s="120"/>
      <c r="T52" s="268"/>
      <c r="U52" s="268"/>
      <c r="V52" s="268"/>
      <c r="W52" s="268"/>
      <c r="X52" s="268"/>
      <c r="Y52" s="268"/>
      <c r="Z52" s="268"/>
      <c r="AA52" s="268">
        <f t="shared" si="53"/>
      </c>
      <c r="AB52" s="268">
        <f t="shared" si="54"/>
      </c>
      <c r="AC52" s="268"/>
      <c r="AD52" s="268"/>
      <c r="AE52" s="268"/>
      <c r="AF52" s="268"/>
      <c r="AG52" s="268">
        <f t="shared" si="63"/>
      </c>
      <c r="AH52" s="268">
        <f t="shared" si="63"/>
      </c>
      <c r="AI52" s="56"/>
      <c r="AJ52" s="2"/>
      <c r="AK52" s="41"/>
      <c r="AL52" s="41"/>
      <c r="AM52" s="41"/>
      <c r="AN52" s="41"/>
      <c r="AO52" s="41"/>
      <c r="AP52" s="42"/>
      <c r="AQ52" s="221"/>
      <c r="AR52" s="206"/>
      <c r="AS52" s="218"/>
      <c r="AT52" s="55"/>
      <c r="AU52" s="55"/>
      <c r="AV52" s="55"/>
      <c r="AW52" s="55"/>
      <c r="AX52" s="358"/>
      <c r="AY52" s="358"/>
    </row>
    <row r="53" spans="1:51" s="99" customFormat="1" ht="20.25" customHeight="1">
      <c r="A53" s="432" t="s">
        <v>181</v>
      </c>
      <c r="B53" s="432"/>
      <c r="C53" s="266">
        <f aca="true" t="shared" si="73" ref="C53:Q53">SUM(C54:C59)</f>
        <v>1677</v>
      </c>
      <c r="D53" s="266">
        <f t="shared" si="73"/>
        <v>1805</v>
      </c>
      <c r="E53" s="266">
        <f t="shared" si="73"/>
        <v>2330</v>
      </c>
      <c r="F53" s="266">
        <f t="shared" si="73"/>
        <v>3166</v>
      </c>
      <c r="G53" s="266">
        <f t="shared" si="73"/>
        <v>3485</v>
      </c>
      <c r="H53" s="266">
        <f t="shared" si="73"/>
        <v>3644</v>
      </c>
      <c r="I53" s="266">
        <f t="shared" si="73"/>
        <v>3940</v>
      </c>
      <c r="J53" s="266">
        <f t="shared" si="73"/>
        <v>4087</v>
      </c>
      <c r="K53" s="266">
        <f t="shared" si="73"/>
        <v>3938</v>
      </c>
      <c r="L53" s="266">
        <f t="shared" si="73"/>
        <v>3571</v>
      </c>
      <c r="M53" s="266">
        <f t="shared" si="73"/>
        <v>3963</v>
      </c>
      <c r="N53" s="266">
        <f t="shared" si="73"/>
        <v>3945</v>
      </c>
      <c r="O53" s="266">
        <f t="shared" si="73"/>
        <v>3897</v>
      </c>
      <c r="P53" s="266">
        <f t="shared" si="73"/>
        <v>3815</v>
      </c>
      <c r="Q53" s="266">
        <f t="shared" si="73"/>
        <v>3846</v>
      </c>
      <c r="R53" s="432" t="s">
        <v>181</v>
      </c>
      <c r="S53" s="432"/>
      <c r="T53" s="268">
        <f aca="true" t="shared" si="74" ref="T53:Z56">C53/AK53*100000</f>
        <v>425.1187645445373</v>
      </c>
      <c r="U53" s="268">
        <f t="shared" si="74"/>
        <v>427.2219684400126</v>
      </c>
      <c r="V53" s="268">
        <f t="shared" si="74"/>
        <v>526.6000845272239</v>
      </c>
      <c r="W53" s="268">
        <f t="shared" si="74"/>
        <v>691.1381075564578</v>
      </c>
      <c r="X53" s="268">
        <f t="shared" si="74"/>
        <v>741.1897318105447</v>
      </c>
      <c r="Y53" s="268">
        <f t="shared" si="74"/>
        <v>767.7575537946481</v>
      </c>
      <c r="Z53" s="268">
        <f t="shared" si="74"/>
        <v>826.2954908174244</v>
      </c>
      <c r="AA53" s="268">
        <f t="shared" si="53"/>
        <v>855.9538744112307</v>
      </c>
      <c r="AB53" s="268">
        <f t="shared" si="54"/>
        <v>828.2958307567402</v>
      </c>
      <c r="AC53" s="268">
        <f t="shared" si="8"/>
        <v>752.9196456997556</v>
      </c>
      <c r="AD53" s="268">
        <f aca="true" t="shared" si="75" ref="AD53:AF59">IF(AU53="","",(M53/AU53*100000))</f>
        <v>836.0142183594038</v>
      </c>
      <c r="AE53" s="268">
        <f t="shared" si="75"/>
        <v>831.9853553705763</v>
      </c>
      <c r="AF53" s="268">
        <f t="shared" si="75"/>
        <v>823.1956552506447</v>
      </c>
      <c r="AG53" s="268">
        <f t="shared" si="63"/>
        <v>807.2638938262827</v>
      </c>
      <c r="AH53" s="268">
        <f t="shared" si="63"/>
        <v>816.5743791826612</v>
      </c>
      <c r="AI53" s="418" t="s">
        <v>181</v>
      </c>
      <c r="AJ53" s="405"/>
      <c r="AK53" s="40">
        <f aca="true" t="shared" si="76" ref="AK53:AW53">SUM(AK54:AK59)</f>
        <v>394478</v>
      </c>
      <c r="AL53" s="40">
        <f t="shared" si="76"/>
        <v>422497</v>
      </c>
      <c r="AM53" s="40">
        <f t="shared" si="76"/>
        <v>442461</v>
      </c>
      <c r="AN53" s="40">
        <f t="shared" si="76"/>
        <v>458085</v>
      </c>
      <c r="AO53" s="40">
        <f t="shared" si="76"/>
        <v>470190</v>
      </c>
      <c r="AP53" s="40">
        <f t="shared" si="76"/>
        <v>474629</v>
      </c>
      <c r="AQ53" s="40">
        <f t="shared" si="76"/>
        <v>476827</v>
      </c>
      <c r="AR53" s="41">
        <f t="shared" si="76"/>
        <v>477479</v>
      </c>
      <c r="AS53" s="40">
        <f t="shared" si="76"/>
        <v>475434</v>
      </c>
      <c r="AT53" s="41">
        <f t="shared" si="76"/>
        <v>474287</v>
      </c>
      <c r="AU53" s="41">
        <f t="shared" si="76"/>
        <v>474035</v>
      </c>
      <c r="AV53" s="41">
        <f t="shared" si="76"/>
        <v>474167</v>
      </c>
      <c r="AW53" s="41">
        <f t="shared" si="76"/>
        <v>473399</v>
      </c>
      <c r="AX53" s="355">
        <f>SUM(AX54:AX59)</f>
        <v>472584</v>
      </c>
      <c r="AY53" s="355">
        <f>SUM(AY54:AY59)</f>
        <v>470992</v>
      </c>
    </row>
    <row r="54" spans="1:51" s="99" customFormat="1" ht="20.25" customHeight="1">
      <c r="A54" s="127"/>
      <c r="B54" s="113" t="s">
        <v>44</v>
      </c>
      <c r="C54" s="266">
        <f>C98+C99</f>
        <v>357</v>
      </c>
      <c r="D54" s="266">
        <f aca="true" t="shared" si="77" ref="D54:I54">D98+D99</f>
        <v>441</v>
      </c>
      <c r="E54" s="266">
        <f t="shared" si="77"/>
        <v>516</v>
      </c>
      <c r="F54" s="266">
        <f t="shared" si="77"/>
        <v>786</v>
      </c>
      <c r="G54" s="266">
        <f t="shared" si="77"/>
        <v>760</v>
      </c>
      <c r="H54" s="266">
        <f t="shared" si="77"/>
        <v>732</v>
      </c>
      <c r="I54" s="266">
        <f t="shared" si="77"/>
        <v>732</v>
      </c>
      <c r="J54" s="266">
        <f>J98+J99</f>
        <v>723</v>
      </c>
      <c r="K54" s="266">
        <v>550</v>
      </c>
      <c r="L54" s="266">
        <v>550</v>
      </c>
      <c r="M54" s="266">
        <v>550</v>
      </c>
      <c r="N54" s="266">
        <v>550</v>
      </c>
      <c r="O54" s="266">
        <v>536</v>
      </c>
      <c r="P54" s="266">
        <v>536</v>
      </c>
      <c r="Q54" s="266">
        <v>536</v>
      </c>
      <c r="R54" s="127"/>
      <c r="S54" s="113" t="s">
        <v>44</v>
      </c>
      <c r="T54" s="268">
        <f t="shared" si="74"/>
        <v>360.61334572415603</v>
      </c>
      <c r="U54" s="268">
        <f t="shared" si="74"/>
        <v>438.7230274873407</v>
      </c>
      <c r="V54" s="268">
        <f t="shared" si="74"/>
        <v>505.45618400172407</v>
      </c>
      <c r="W54" s="268">
        <f t="shared" si="74"/>
        <v>762.0044789576244</v>
      </c>
      <c r="X54" s="268">
        <f t="shared" si="74"/>
        <v>734.3704705768673</v>
      </c>
      <c r="Y54" s="268">
        <f t="shared" si="74"/>
        <v>713.5546132475508</v>
      </c>
      <c r="Z54" s="268">
        <f t="shared" si="74"/>
        <v>715.8994219992371</v>
      </c>
      <c r="AA54" s="268">
        <f t="shared" si="53"/>
        <v>706.4479251145657</v>
      </c>
      <c r="AB54" s="268">
        <f t="shared" si="54"/>
        <v>538.645355897677</v>
      </c>
      <c r="AC54" s="268">
        <f t="shared" si="8"/>
        <v>540.6255529124973</v>
      </c>
      <c r="AD54" s="268">
        <f t="shared" si="75"/>
        <v>541.8185400453158</v>
      </c>
      <c r="AE54" s="268">
        <f t="shared" si="75"/>
        <v>542.6631936222275</v>
      </c>
      <c r="AF54" s="268">
        <f t="shared" si="75"/>
        <v>530.9611784168243</v>
      </c>
      <c r="AG54" s="268">
        <f t="shared" si="63"/>
        <v>534.5247117954445</v>
      </c>
      <c r="AH54" s="268">
        <f t="shared" si="63"/>
        <v>537.1764163518104</v>
      </c>
      <c r="AI54" s="60"/>
      <c r="AJ54" s="34" t="s">
        <v>44</v>
      </c>
      <c r="AK54" s="40">
        <f aca="true" t="shared" si="78" ref="AK54:AR54">SUM(AK98:AK99)+AK137</f>
        <v>98998</v>
      </c>
      <c r="AL54" s="40">
        <f t="shared" si="78"/>
        <v>100519</v>
      </c>
      <c r="AM54" s="40">
        <f t="shared" si="78"/>
        <v>102086</v>
      </c>
      <c r="AN54" s="40">
        <f t="shared" si="78"/>
        <v>103149</v>
      </c>
      <c r="AO54" s="40">
        <f t="shared" si="78"/>
        <v>103490</v>
      </c>
      <c r="AP54" s="40">
        <f t="shared" si="78"/>
        <v>102585</v>
      </c>
      <c r="AQ54" s="40">
        <f t="shared" si="78"/>
        <v>102249</v>
      </c>
      <c r="AR54" s="41">
        <f t="shared" si="78"/>
        <v>102343</v>
      </c>
      <c r="AS54" s="40">
        <f>96078+AS137</f>
        <v>102108</v>
      </c>
      <c r="AT54" s="219">
        <f>95796+AT137</f>
        <v>101734</v>
      </c>
      <c r="AU54" s="219">
        <f>95696+AU137</f>
        <v>101510</v>
      </c>
      <c r="AV54" s="219">
        <v>101352</v>
      </c>
      <c r="AW54" s="219">
        <v>100949</v>
      </c>
      <c r="AX54" s="361">
        <v>100276</v>
      </c>
      <c r="AY54" s="361">
        <v>99781</v>
      </c>
    </row>
    <row r="55" spans="1:51" s="99" customFormat="1" ht="20.25" customHeight="1">
      <c r="A55" s="127"/>
      <c r="B55" s="113" t="s">
        <v>45</v>
      </c>
      <c r="C55" s="266">
        <v>456</v>
      </c>
      <c r="D55" s="266">
        <v>511</v>
      </c>
      <c r="E55" s="266">
        <v>696</v>
      </c>
      <c r="F55" s="266">
        <v>1117</v>
      </c>
      <c r="G55" s="266">
        <v>1213</v>
      </c>
      <c r="H55" s="115">
        <v>1236</v>
      </c>
      <c r="I55" s="115">
        <v>1453</v>
      </c>
      <c r="J55" s="115">
        <v>1453</v>
      </c>
      <c r="K55" s="115">
        <v>1453</v>
      </c>
      <c r="L55" s="115">
        <v>1479</v>
      </c>
      <c r="M55" s="115">
        <v>1479</v>
      </c>
      <c r="N55" s="115">
        <v>1450</v>
      </c>
      <c r="O55" s="115">
        <v>1450</v>
      </c>
      <c r="P55" s="115">
        <v>1364</v>
      </c>
      <c r="Q55" s="115">
        <v>1364</v>
      </c>
      <c r="R55" s="127"/>
      <c r="S55" s="113" t="s">
        <v>45</v>
      </c>
      <c r="T55" s="268">
        <f t="shared" si="74"/>
        <v>408.2948318469969</v>
      </c>
      <c r="U55" s="268">
        <f t="shared" si="74"/>
        <v>411.8609505847458</v>
      </c>
      <c r="V55" s="268">
        <f t="shared" si="74"/>
        <v>534.9484266674865</v>
      </c>
      <c r="W55" s="268">
        <f t="shared" si="74"/>
        <v>832.2901764425369</v>
      </c>
      <c r="X55" s="268">
        <f t="shared" si="74"/>
        <v>872.1410956047828</v>
      </c>
      <c r="Y55" s="268">
        <f t="shared" si="74"/>
        <v>873.79464411956</v>
      </c>
      <c r="Z55" s="268">
        <f t="shared" si="74"/>
        <v>1012.5858920930491</v>
      </c>
      <c r="AA55" s="268">
        <f t="shared" si="53"/>
        <v>1010.5576497753543</v>
      </c>
      <c r="AB55" s="268">
        <f t="shared" si="54"/>
        <v>1015.3667689254444</v>
      </c>
      <c r="AC55" s="268">
        <f t="shared" si="8"/>
        <v>1035.5039942868746</v>
      </c>
      <c r="AD55" s="268">
        <f t="shared" si="75"/>
        <v>1034.0415714075968</v>
      </c>
      <c r="AE55" s="268">
        <f t="shared" si="75"/>
        <v>1012.2941377697415</v>
      </c>
      <c r="AF55" s="268">
        <f t="shared" si="75"/>
        <v>1010.3966329403238</v>
      </c>
      <c r="AG55" s="268">
        <f t="shared" si="63"/>
        <v>952.188147910282</v>
      </c>
      <c r="AH55" s="268">
        <f t="shared" si="63"/>
        <v>954.4468546637744</v>
      </c>
      <c r="AI55" s="60"/>
      <c r="AJ55" s="34" t="s">
        <v>45</v>
      </c>
      <c r="AK55" s="40">
        <f>AK134+AK135</f>
        <v>111684</v>
      </c>
      <c r="AL55" s="40">
        <f aca="true" t="shared" si="79" ref="AL55:AV55">AL134+AL135</f>
        <v>124071</v>
      </c>
      <c r="AM55" s="40">
        <f t="shared" si="79"/>
        <v>130106</v>
      </c>
      <c r="AN55" s="40">
        <f t="shared" si="79"/>
        <v>134208</v>
      </c>
      <c r="AO55" s="41">
        <f t="shared" si="79"/>
        <v>139083</v>
      </c>
      <c r="AP55" s="41">
        <f t="shared" si="79"/>
        <v>141452</v>
      </c>
      <c r="AQ55" s="40">
        <f t="shared" si="79"/>
        <v>143494</v>
      </c>
      <c r="AR55" s="41">
        <f t="shared" si="79"/>
        <v>143782</v>
      </c>
      <c r="AS55" s="40">
        <f t="shared" si="79"/>
        <v>143101</v>
      </c>
      <c r="AT55" s="41">
        <f t="shared" si="79"/>
        <v>142829</v>
      </c>
      <c r="AU55" s="41">
        <f t="shared" si="79"/>
        <v>143031</v>
      </c>
      <c r="AV55" s="41">
        <f t="shared" si="79"/>
        <v>143239</v>
      </c>
      <c r="AW55" s="219">
        <v>143508</v>
      </c>
      <c r="AX55" s="361">
        <v>143249</v>
      </c>
      <c r="AY55" s="361">
        <v>142910</v>
      </c>
    </row>
    <row r="56" spans="1:51" s="99" customFormat="1" ht="20.25" customHeight="1">
      <c r="A56" s="127"/>
      <c r="B56" s="113" t="s">
        <v>46</v>
      </c>
      <c r="C56" s="266">
        <v>567</v>
      </c>
      <c r="D56" s="266">
        <v>583</v>
      </c>
      <c r="E56" s="266">
        <v>714</v>
      </c>
      <c r="F56" s="266">
        <v>856</v>
      </c>
      <c r="G56" s="266">
        <v>1105</v>
      </c>
      <c r="H56" s="115">
        <v>1269</v>
      </c>
      <c r="I56" s="115">
        <v>1348</v>
      </c>
      <c r="J56" s="115">
        <v>1398</v>
      </c>
      <c r="K56" s="115">
        <v>1392</v>
      </c>
      <c r="L56" s="115">
        <v>1392</v>
      </c>
      <c r="M56" s="115">
        <v>1376</v>
      </c>
      <c r="N56" s="115">
        <v>1387</v>
      </c>
      <c r="O56" s="115">
        <v>1353</v>
      </c>
      <c r="P56" s="115">
        <v>1327</v>
      </c>
      <c r="Q56" s="115">
        <v>1316</v>
      </c>
      <c r="R56" s="127"/>
      <c r="S56" s="113" t="s">
        <v>46</v>
      </c>
      <c r="T56" s="268">
        <f t="shared" si="74"/>
        <v>560.7975787787075</v>
      </c>
      <c r="U56" s="268">
        <f t="shared" si="74"/>
        <v>507.74241870024906</v>
      </c>
      <c r="V56" s="268">
        <f t="shared" si="74"/>
        <v>572.4961312411299</v>
      </c>
      <c r="W56" s="268">
        <f t="shared" si="74"/>
        <v>642.8984505846921</v>
      </c>
      <c r="X56" s="268">
        <f t="shared" si="74"/>
        <v>798.4796369627425</v>
      </c>
      <c r="Y56" s="268">
        <f t="shared" si="74"/>
        <v>895.914376284038</v>
      </c>
      <c r="Z56" s="268">
        <f t="shared" si="74"/>
        <v>947.5874479811046</v>
      </c>
      <c r="AA56" s="268">
        <f t="shared" si="53"/>
        <v>981.7415730337078</v>
      </c>
      <c r="AB56" s="268">
        <f t="shared" si="54"/>
        <v>980.6684326213154</v>
      </c>
      <c r="AC56" s="268">
        <f t="shared" si="8"/>
        <v>982.343227336241</v>
      </c>
      <c r="AD56" s="268">
        <f t="shared" si="75"/>
        <v>970.6272396377077</v>
      </c>
      <c r="AE56" s="268">
        <f t="shared" si="75"/>
        <v>978.2210060089712</v>
      </c>
      <c r="AF56" s="268">
        <f t="shared" si="75"/>
        <v>953.62950119468</v>
      </c>
      <c r="AG56" s="268">
        <f t="shared" si="63"/>
        <v>933.5143614888392</v>
      </c>
      <c r="AH56" s="268">
        <f t="shared" si="63"/>
        <v>925.5286977192328</v>
      </c>
      <c r="AI56" s="60"/>
      <c r="AJ56" s="34" t="s">
        <v>46</v>
      </c>
      <c r="AK56" s="40">
        <f>AK132+AK133</f>
        <v>101106</v>
      </c>
      <c r="AL56" s="40">
        <f aca="true" t="shared" si="80" ref="AL56:AV56">AL132+AL133</f>
        <v>114822</v>
      </c>
      <c r="AM56" s="40">
        <f t="shared" si="80"/>
        <v>124717</v>
      </c>
      <c r="AN56" s="40">
        <f t="shared" si="80"/>
        <v>133147</v>
      </c>
      <c r="AO56" s="41">
        <f t="shared" si="80"/>
        <v>138388</v>
      </c>
      <c r="AP56" s="41">
        <f t="shared" si="80"/>
        <v>141643</v>
      </c>
      <c r="AQ56" s="40">
        <f t="shared" si="80"/>
        <v>142256</v>
      </c>
      <c r="AR56" s="41">
        <f t="shared" si="80"/>
        <v>142400</v>
      </c>
      <c r="AS56" s="40">
        <f t="shared" si="80"/>
        <v>141944</v>
      </c>
      <c r="AT56" s="41">
        <f t="shared" si="80"/>
        <v>141702</v>
      </c>
      <c r="AU56" s="41">
        <f t="shared" si="80"/>
        <v>141764</v>
      </c>
      <c r="AV56" s="41">
        <f t="shared" si="80"/>
        <v>141788</v>
      </c>
      <c r="AW56" s="219">
        <v>141879</v>
      </c>
      <c r="AX56" s="361">
        <v>142151</v>
      </c>
      <c r="AY56" s="361">
        <v>142189</v>
      </c>
    </row>
    <row r="57" spans="1:51" s="99" customFormat="1" ht="20.25" customHeight="1">
      <c r="A57" s="127"/>
      <c r="B57" s="113" t="s">
        <v>178</v>
      </c>
      <c r="C57" s="265">
        <f>C100+C101</f>
        <v>297</v>
      </c>
      <c r="D57" s="265">
        <f aca="true" t="shared" si="81" ref="D57:K57">D100+D101</f>
        <v>270</v>
      </c>
      <c r="E57" s="265">
        <f t="shared" si="81"/>
        <v>404</v>
      </c>
      <c r="F57" s="265">
        <f t="shared" si="81"/>
        <v>407</v>
      </c>
      <c r="G57" s="265">
        <f t="shared" si="81"/>
        <v>407</v>
      </c>
      <c r="H57" s="265">
        <f t="shared" si="81"/>
        <v>407</v>
      </c>
      <c r="I57" s="265">
        <f t="shared" si="81"/>
        <v>407</v>
      </c>
      <c r="J57" s="265">
        <f t="shared" si="81"/>
        <v>393</v>
      </c>
      <c r="K57" s="265">
        <f t="shared" si="81"/>
        <v>393</v>
      </c>
      <c r="L57" s="266">
        <f>L100+L101</f>
        <v>0</v>
      </c>
      <c r="M57" s="266">
        <v>408</v>
      </c>
      <c r="N57" s="266">
        <v>408</v>
      </c>
      <c r="O57" s="266">
        <v>408</v>
      </c>
      <c r="P57" s="266">
        <v>408</v>
      </c>
      <c r="Q57" s="266">
        <v>450</v>
      </c>
      <c r="R57" s="127"/>
      <c r="S57" s="113" t="s">
        <v>178</v>
      </c>
      <c r="T57" s="268"/>
      <c r="U57" s="268"/>
      <c r="V57" s="268"/>
      <c r="W57" s="268"/>
      <c r="X57" s="268"/>
      <c r="Y57" s="268"/>
      <c r="Z57" s="268"/>
      <c r="AA57" s="268"/>
      <c r="AB57" s="268"/>
      <c r="AC57" s="268">
        <f t="shared" si="8"/>
        <v>0</v>
      </c>
      <c r="AD57" s="268">
        <f t="shared" si="75"/>
        <v>818.5867340796918</v>
      </c>
      <c r="AE57" s="268">
        <f t="shared" si="75"/>
        <v>820.4798198161964</v>
      </c>
      <c r="AF57" s="268">
        <f t="shared" si="75"/>
        <v>834.1340747858443</v>
      </c>
      <c r="AG57" s="268">
        <f t="shared" si="63"/>
        <v>832.3303208959791</v>
      </c>
      <c r="AH57" s="268">
        <f t="shared" si="63"/>
        <v>931.5420125447657</v>
      </c>
      <c r="AI57" s="60"/>
      <c r="AJ57" s="34" t="s">
        <v>178</v>
      </c>
      <c r="AK57" s="40">
        <f>SUM(AK102:AK103)</f>
        <v>48226</v>
      </c>
      <c r="AL57" s="40">
        <f aca="true" t="shared" si="82" ref="AL57:AS57">SUM(AL102:AL103)</f>
        <v>48835</v>
      </c>
      <c r="AM57" s="40">
        <f t="shared" si="82"/>
        <v>50508</v>
      </c>
      <c r="AN57" s="40">
        <f t="shared" si="82"/>
        <v>51308</v>
      </c>
      <c r="AO57" s="40">
        <f t="shared" si="82"/>
        <v>52067</v>
      </c>
      <c r="AP57" s="40">
        <f t="shared" si="82"/>
        <v>51672</v>
      </c>
      <c r="AQ57" s="40">
        <f t="shared" si="82"/>
        <v>51369</v>
      </c>
      <c r="AR57" s="41">
        <f t="shared" si="82"/>
        <v>51339</v>
      </c>
      <c r="AS57" s="40">
        <f t="shared" si="82"/>
        <v>50645</v>
      </c>
      <c r="AT57" s="220">
        <v>50265</v>
      </c>
      <c r="AU57" s="220">
        <v>49842</v>
      </c>
      <c r="AV57" s="220">
        <v>49727</v>
      </c>
      <c r="AW57" s="220">
        <v>48913</v>
      </c>
      <c r="AX57" s="361">
        <v>49019</v>
      </c>
      <c r="AY57" s="361">
        <v>48307</v>
      </c>
    </row>
    <row r="58" spans="1:51" s="99" customFormat="1" ht="20.25" customHeight="1">
      <c r="A58" s="127"/>
      <c r="B58" s="113" t="s">
        <v>54</v>
      </c>
      <c r="C58" s="269">
        <v>0</v>
      </c>
      <c r="D58" s="269">
        <v>0</v>
      </c>
      <c r="E58" s="269">
        <v>0</v>
      </c>
      <c r="F58" s="269">
        <v>0</v>
      </c>
      <c r="G58" s="269">
        <v>0</v>
      </c>
      <c r="H58" s="270">
        <v>0</v>
      </c>
      <c r="I58" s="270">
        <v>0</v>
      </c>
      <c r="J58" s="270">
        <v>120</v>
      </c>
      <c r="K58" s="270">
        <v>150</v>
      </c>
      <c r="L58" s="270">
        <v>150</v>
      </c>
      <c r="M58" s="270">
        <v>150</v>
      </c>
      <c r="N58" s="270">
        <v>150</v>
      </c>
      <c r="O58" s="270">
        <v>150</v>
      </c>
      <c r="P58" s="270">
        <v>180</v>
      </c>
      <c r="Q58" s="270">
        <v>180</v>
      </c>
      <c r="R58" s="127"/>
      <c r="S58" s="113" t="s">
        <v>54</v>
      </c>
      <c r="T58" s="268">
        <f aca="true" t="shared" si="83" ref="T58:Z58">C58/AK58*100000</f>
        <v>0</v>
      </c>
      <c r="U58" s="268">
        <f t="shared" si="83"/>
        <v>0</v>
      </c>
      <c r="V58" s="268">
        <f t="shared" si="83"/>
        <v>0</v>
      </c>
      <c r="W58" s="268">
        <f t="shared" si="83"/>
        <v>0</v>
      </c>
      <c r="X58" s="268">
        <f t="shared" si="83"/>
        <v>0</v>
      </c>
      <c r="Y58" s="268">
        <f t="shared" si="83"/>
        <v>0</v>
      </c>
      <c r="Z58" s="268">
        <f t="shared" si="83"/>
        <v>0</v>
      </c>
      <c r="AA58" s="268">
        <f aca="true" t="shared" si="84" ref="AA58:AA78">IF(AR58="","",(J58/AR58*100000))</f>
        <v>422.40135168432533</v>
      </c>
      <c r="AB58" s="268">
        <f aca="true" t="shared" si="85" ref="AB58:AB78">IF(AS58="","",(K58/AS58*100000))</f>
        <v>523.5967606813739</v>
      </c>
      <c r="AC58" s="268">
        <f t="shared" si="8"/>
        <v>518.6721991701245</v>
      </c>
      <c r="AD58" s="268">
        <f t="shared" si="75"/>
        <v>513.5930973087721</v>
      </c>
      <c r="AE58" s="268">
        <f t="shared" si="75"/>
        <v>507.3395116011635</v>
      </c>
      <c r="AF58" s="268">
        <f t="shared" si="75"/>
        <v>502.7483576886982</v>
      </c>
      <c r="AG58" s="268">
        <f aca="true" t="shared" si="86" ref="AG58:AG78">IF(AX58="","",(P58/AX58*100000))</f>
        <v>603.7229582424953</v>
      </c>
      <c r="AH58" s="268">
        <f aca="true" t="shared" si="87" ref="AH58:AH78">IF(AY58="","",(Q58/AY58*100000))</f>
        <v>601.5238604464644</v>
      </c>
      <c r="AI58" s="60"/>
      <c r="AJ58" s="34" t="s">
        <v>54</v>
      </c>
      <c r="AK58" s="40">
        <v>20525</v>
      </c>
      <c r="AL58" s="40">
        <v>21474</v>
      </c>
      <c r="AM58" s="40">
        <v>23142</v>
      </c>
      <c r="AN58" s="40">
        <v>25147</v>
      </c>
      <c r="AO58" s="41">
        <v>26475</v>
      </c>
      <c r="AP58" s="48">
        <v>27492</v>
      </c>
      <c r="AQ58" s="221">
        <v>28080</v>
      </c>
      <c r="AR58" s="219">
        <v>28409</v>
      </c>
      <c r="AS58" s="216">
        <v>28648</v>
      </c>
      <c r="AT58" s="220">
        <v>28920</v>
      </c>
      <c r="AU58" s="220">
        <v>29206</v>
      </c>
      <c r="AV58" s="220">
        <v>29566</v>
      </c>
      <c r="AW58" s="220">
        <v>29836</v>
      </c>
      <c r="AX58" s="361">
        <v>29815</v>
      </c>
      <c r="AY58" s="361">
        <v>29924</v>
      </c>
    </row>
    <row r="59" spans="1:51" s="99" customFormat="1" ht="20.25" customHeight="1">
      <c r="A59" s="127"/>
      <c r="B59" s="113" t="s">
        <v>193</v>
      </c>
      <c r="C59" s="269">
        <f>C102+C103</f>
        <v>0</v>
      </c>
      <c r="D59" s="269">
        <f aca="true" t="shared" si="88" ref="D59:L59">D102+D103</f>
        <v>0</v>
      </c>
      <c r="E59" s="269">
        <f t="shared" si="88"/>
        <v>0</v>
      </c>
      <c r="F59" s="269">
        <f t="shared" si="88"/>
        <v>0</v>
      </c>
      <c r="G59" s="269">
        <f t="shared" si="88"/>
        <v>0</v>
      </c>
      <c r="H59" s="269">
        <f t="shared" si="88"/>
        <v>0</v>
      </c>
      <c r="I59" s="269">
        <f t="shared" si="88"/>
        <v>0</v>
      </c>
      <c r="J59" s="269">
        <f>J102+J103</f>
        <v>0</v>
      </c>
      <c r="K59" s="270">
        <f t="shared" si="88"/>
        <v>0</v>
      </c>
      <c r="L59" s="270">
        <f t="shared" si="88"/>
        <v>0</v>
      </c>
      <c r="M59" s="270">
        <v>0</v>
      </c>
      <c r="N59" s="270">
        <v>0</v>
      </c>
      <c r="O59" s="270">
        <v>0</v>
      </c>
      <c r="P59" s="270">
        <v>0</v>
      </c>
      <c r="Q59" s="270">
        <v>0</v>
      </c>
      <c r="R59" s="127"/>
      <c r="S59" s="113" t="s">
        <v>129</v>
      </c>
      <c r="T59" s="268">
        <f>C59/AK59*100000</f>
        <v>0</v>
      </c>
      <c r="U59" s="268">
        <f>D59/AK59*100000</f>
        <v>0</v>
      </c>
      <c r="V59" s="268">
        <f>E59/AL59*100000</f>
        <v>0</v>
      </c>
      <c r="W59" s="268">
        <f>F59/AM59*100000</f>
        <v>0</v>
      </c>
      <c r="X59" s="268">
        <f>G59/AN59*100000</f>
        <v>0</v>
      </c>
      <c r="Y59" s="268">
        <f>H59/AO59*100000</f>
        <v>0</v>
      </c>
      <c r="Z59" s="268">
        <f>I59/AQ59*100000</f>
        <v>0</v>
      </c>
      <c r="AA59" s="268">
        <f t="shared" si="84"/>
        <v>0</v>
      </c>
      <c r="AB59" s="268">
        <f t="shared" si="85"/>
        <v>0</v>
      </c>
      <c r="AC59" s="268">
        <f t="shared" si="8"/>
        <v>0</v>
      </c>
      <c r="AD59" s="268">
        <f t="shared" si="75"/>
        <v>0</v>
      </c>
      <c r="AE59" s="268">
        <f t="shared" si="75"/>
        <v>0</v>
      </c>
      <c r="AF59" s="268">
        <f t="shared" si="75"/>
        <v>0</v>
      </c>
      <c r="AG59" s="268">
        <f t="shared" si="86"/>
        <v>0</v>
      </c>
      <c r="AH59" s="268">
        <f t="shared" si="87"/>
        <v>0</v>
      </c>
      <c r="AI59" s="60"/>
      <c r="AJ59" s="34" t="s">
        <v>129</v>
      </c>
      <c r="AK59" s="40">
        <f>SUM(AK100:AK101)</f>
        <v>13939</v>
      </c>
      <c r="AL59" s="40">
        <f aca="true" t="shared" si="89" ref="AL59:AR59">SUM(AL100:AL101)</f>
        <v>12776</v>
      </c>
      <c r="AM59" s="40">
        <f t="shared" si="89"/>
        <v>11902</v>
      </c>
      <c r="AN59" s="40">
        <f t="shared" si="89"/>
        <v>11126</v>
      </c>
      <c r="AO59" s="40">
        <f t="shared" si="89"/>
        <v>10687</v>
      </c>
      <c r="AP59" s="40">
        <f t="shared" si="89"/>
        <v>9785</v>
      </c>
      <c r="AQ59" s="40">
        <f t="shared" si="89"/>
        <v>9379</v>
      </c>
      <c r="AR59" s="41">
        <f t="shared" si="89"/>
        <v>9206</v>
      </c>
      <c r="AS59" s="216">
        <v>8988</v>
      </c>
      <c r="AT59" s="220">
        <v>8837</v>
      </c>
      <c r="AU59" s="220">
        <v>8682</v>
      </c>
      <c r="AV59" s="220">
        <v>8495</v>
      </c>
      <c r="AW59" s="220">
        <v>8314</v>
      </c>
      <c r="AX59" s="361">
        <v>8074</v>
      </c>
      <c r="AY59" s="361">
        <v>7881</v>
      </c>
    </row>
    <row r="60" spans="1:51" s="99" customFormat="1" ht="20.25" customHeight="1">
      <c r="A60" s="119"/>
      <c r="B60" s="120"/>
      <c r="C60" s="265"/>
      <c r="D60" s="265"/>
      <c r="E60" s="265"/>
      <c r="F60" s="265"/>
      <c r="G60" s="265"/>
      <c r="H60" s="115"/>
      <c r="I60" s="115"/>
      <c r="J60" s="115"/>
      <c r="K60" s="115"/>
      <c r="L60" s="115"/>
      <c r="M60" s="115"/>
      <c r="N60" s="115"/>
      <c r="O60" s="115"/>
      <c r="P60" s="115"/>
      <c r="Q60" s="115"/>
      <c r="R60" s="119"/>
      <c r="S60" s="120"/>
      <c r="T60" s="268"/>
      <c r="U60" s="268"/>
      <c r="V60" s="268"/>
      <c r="W60" s="268"/>
      <c r="X60" s="268"/>
      <c r="Y60" s="268"/>
      <c r="Z60" s="268"/>
      <c r="AA60" s="268">
        <f t="shared" si="84"/>
      </c>
      <c r="AB60" s="268">
        <f t="shared" si="85"/>
      </c>
      <c r="AC60" s="268"/>
      <c r="AD60" s="268"/>
      <c r="AE60" s="268"/>
      <c r="AF60" s="268"/>
      <c r="AG60" s="268">
        <f t="shared" si="86"/>
      </c>
      <c r="AH60" s="268">
        <f t="shared" si="87"/>
      </c>
      <c r="AI60" s="54"/>
      <c r="AJ60" s="45"/>
      <c r="AK60" s="37"/>
      <c r="AL60" s="37"/>
      <c r="AM60" s="37"/>
      <c r="AN60" s="37"/>
      <c r="AO60" s="38"/>
      <c r="AP60" s="38"/>
      <c r="AQ60" s="222"/>
      <c r="AR60" s="39"/>
      <c r="AS60" s="44"/>
      <c r="AT60" s="205"/>
      <c r="AU60" s="205"/>
      <c r="AV60" s="205"/>
      <c r="AW60" s="205"/>
      <c r="AX60" s="205"/>
      <c r="AY60" s="205"/>
    </row>
    <row r="61" spans="1:51" s="99" customFormat="1" ht="20.25" customHeight="1">
      <c r="A61" s="403" t="s">
        <v>180</v>
      </c>
      <c r="B61" s="422"/>
      <c r="C61" s="265">
        <f aca="true" t="shared" si="90" ref="C61:Q61">SUM(C62:C68)</f>
        <v>2486</v>
      </c>
      <c r="D61" s="265">
        <f t="shared" si="90"/>
        <v>2586</v>
      </c>
      <c r="E61" s="265">
        <f t="shared" si="90"/>
        <v>2507</v>
      </c>
      <c r="F61" s="265">
        <f t="shared" si="90"/>
        <v>3322</v>
      </c>
      <c r="G61" s="265">
        <f t="shared" si="90"/>
        <v>3522</v>
      </c>
      <c r="H61" s="265">
        <f t="shared" si="90"/>
        <v>3818</v>
      </c>
      <c r="I61" s="265">
        <f t="shared" si="90"/>
        <v>4334</v>
      </c>
      <c r="J61" s="265">
        <f t="shared" si="90"/>
        <v>4284</v>
      </c>
      <c r="K61" s="265">
        <f t="shared" si="90"/>
        <v>4396</v>
      </c>
      <c r="L61" s="266">
        <f t="shared" si="90"/>
        <v>4396</v>
      </c>
      <c r="M61" s="266">
        <f t="shared" si="90"/>
        <v>4341</v>
      </c>
      <c r="N61" s="266">
        <f t="shared" si="90"/>
        <v>4345</v>
      </c>
      <c r="O61" s="266">
        <f t="shared" si="90"/>
        <v>4327</v>
      </c>
      <c r="P61" s="266">
        <f t="shared" si="90"/>
        <v>4366</v>
      </c>
      <c r="Q61" s="266">
        <f t="shared" si="90"/>
        <v>4328</v>
      </c>
      <c r="R61" s="403" t="s">
        <v>180</v>
      </c>
      <c r="S61" s="422"/>
      <c r="T61" s="268">
        <f aca="true" t="shared" si="91" ref="T61:Z65">C61/AK61*100000</f>
        <v>618.1204265677409</v>
      </c>
      <c r="U61" s="268">
        <f t="shared" si="91"/>
        <v>592.2675418606728</v>
      </c>
      <c r="V61" s="268">
        <f t="shared" si="91"/>
        <v>537.2357751452915</v>
      </c>
      <c r="W61" s="268">
        <f t="shared" si="91"/>
        <v>677.653548093615</v>
      </c>
      <c r="X61" s="268">
        <f t="shared" si="91"/>
        <v>689.0264420255264</v>
      </c>
      <c r="Y61" s="268">
        <f t="shared" si="91"/>
        <v>729.0809340943681</v>
      </c>
      <c r="Z61" s="268">
        <f t="shared" si="91"/>
        <v>815.3927487615776</v>
      </c>
      <c r="AA61" s="268">
        <f t="shared" si="84"/>
        <v>801.7442241290576</v>
      </c>
      <c r="AB61" s="268">
        <f t="shared" si="85"/>
        <v>820.4737694759867</v>
      </c>
      <c r="AC61" s="268">
        <f t="shared" si="8"/>
        <v>818.096381282044</v>
      </c>
      <c r="AD61" s="268">
        <f aca="true" t="shared" si="92" ref="AD61:AD68">IF(AU61="","",(M61/AU61*100000))</f>
        <v>803.1630674501562</v>
      </c>
      <c r="AE61" s="268">
        <f aca="true" t="shared" si="93" ref="AE61:AE68">IF(AV61="","",(N61/AV61*100000))</f>
        <v>801.6442470724763</v>
      </c>
      <c r="AF61" s="268">
        <f aca="true" t="shared" si="94" ref="AF61:AF68">IF(AW61="","",(O61/AW61*100000))</f>
        <v>803.5492101930226</v>
      </c>
      <c r="AG61" s="268">
        <f t="shared" si="86"/>
        <v>822.0410945234289</v>
      </c>
      <c r="AH61" s="268">
        <f t="shared" si="87"/>
        <v>818.9307731024384</v>
      </c>
      <c r="AI61" s="418" t="s">
        <v>180</v>
      </c>
      <c r="AJ61" s="405"/>
      <c r="AK61" s="40">
        <f aca="true" t="shared" si="95" ref="AK61:AY61">SUM(AK62:AK68)</f>
        <v>402187</v>
      </c>
      <c r="AL61" s="40">
        <f t="shared" si="95"/>
        <v>436627</v>
      </c>
      <c r="AM61" s="40">
        <f t="shared" si="95"/>
        <v>466648</v>
      </c>
      <c r="AN61" s="40">
        <f t="shared" si="95"/>
        <v>490221</v>
      </c>
      <c r="AO61" s="40">
        <f t="shared" si="95"/>
        <v>511156</v>
      </c>
      <c r="AP61" s="40">
        <f t="shared" si="95"/>
        <v>523673</v>
      </c>
      <c r="AQ61" s="40">
        <f t="shared" si="95"/>
        <v>531523</v>
      </c>
      <c r="AR61" s="41">
        <f t="shared" si="95"/>
        <v>534335</v>
      </c>
      <c r="AS61" s="40">
        <f t="shared" si="95"/>
        <v>535788</v>
      </c>
      <c r="AT61" s="41">
        <f t="shared" si="95"/>
        <v>537345</v>
      </c>
      <c r="AU61" s="41">
        <f t="shared" si="95"/>
        <v>540488</v>
      </c>
      <c r="AV61" s="41">
        <f t="shared" si="95"/>
        <v>542011</v>
      </c>
      <c r="AW61" s="41">
        <f t="shared" si="95"/>
        <v>538486</v>
      </c>
      <c r="AX61" s="355">
        <f t="shared" si="95"/>
        <v>531117</v>
      </c>
      <c r="AY61" s="355">
        <f t="shared" si="95"/>
        <v>528494</v>
      </c>
    </row>
    <row r="62" spans="1:51" s="99" customFormat="1" ht="20.25" customHeight="1">
      <c r="A62" s="127"/>
      <c r="B62" s="113" t="s">
        <v>59</v>
      </c>
      <c r="C62" s="265">
        <f aca="true" t="shared" si="96" ref="C62:J62">C104+C105+C106+C107+C108</f>
        <v>631</v>
      </c>
      <c r="D62" s="265">
        <f t="shared" si="96"/>
        <v>640</v>
      </c>
      <c r="E62" s="265">
        <f t="shared" si="96"/>
        <v>610</v>
      </c>
      <c r="F62" s="265">
        <f t="shared" si="96"/>
        <v>889</v>
      </c>
      <c r="G62" s="265">
        <f t="shared" si="96"/>
        <v>888</v>
      </c>
      <c r="H62" s="265">
        <f t="shared" si="96"/>
        <v>1116</v>
      </c>
      <c r="I62" s="265">
        <f t="shared" si="96"/>
        <v>1476</v>
      </c>
      <c r="J62" s="265">
        <f t="shared" si="96"/>
        <v>1476</v>
      </c>
      <c r="K62" s="266">
        <v>1536</v>
      </c>
      <c r="L62" s="266">
        <v>1536</v>
      </c>
      <c r="M62" s="266">
        <v>1532</v>
      </c>
      <c r="N62" s="266">
        <v>1536</v>
      </c>
      <c r="O62" s="266">
        <v>1536</v>
      </c>
      <c r="P62" s="266">
        <v>1586</v>
      </c>
      <c r="Q62" s="266">
        <v>1586</v>
      </c>
      <c r="R62" s="127"/>
      <c r="S62" s="113" t="s">
        <v>59</v>
      </c>
      <c r="T62" s="268">
        <f t="shared" si="91"/>
        <v>512.7205063825984</v>
      </c>
      <c r="U62" s="268">
        <f t="shared" si="91"/>
        <v>454.7036965989584</v>
      </c>
      <c r="V62" s="268">
        <f t="shared" si="91"/>
        <v>404.4234645168134</v>
      </c>
      <c r="W62" s="268">
        <f t="shared" si="91"/>
        <v>565.4532849083126</v>
      </c>
      <c r="X62" s="268">
        <f t="shared" si="91"/>
        <v>545.9005206956543</v>
      </c>
      <c r="Y62" s="268">
        <f t="shared" si="91"/>
        <v>672.2810568547367</v>
      </c>
      <c r="Z62" s="268">
        <f t="shared" si="91"/>
        <v>875.2890944671767</v>
      </c>
      <c r="AA62" s="268">
        <f t="shared" si="84"/>
        <v>870.3189400505917</v>
      </c>
      <c r="AB62" s="268">
        <f t="shared" si="85"/>
        <v>898.7764703128748</v>
      </c>
      <c r="AC62" s="268">
        <f t="shared" si="8"/>
        <v>895.6477118999859</v>
      </c>
      <c r="AD62" s="268">
        <f t="shared" si="92"/>
        <v>888.409503430119</v>
      </c>
      <c r="AE62" s="268">
        <f t="shared" si="93"/>
        <v>888.2360764947059</v>
      </c>
      <c r="AF62" s="268">
        <f t="shared" si="94"/>
        <v>895.8253140637576</v>
      </c>
      <c r="AG62" s="268">
        <f t="shared" si="86"/>
        <v>940.5485544848036</v>
      </c>
      <c r="AH62" s="268">
        <f t="shared" si="87"/>
        <v>946.1821609464208</v>
      </c>
      <c r="AI62" s="60"/>
      <c r="AJ62" s="34" t="s">
        <v>59</v>
      </c>
      <c r="AK62" s="40">
        <f>SUM(AK108:AK112)</f>
        <v>123069</v>
      </c>
      <c r="AL62" s="40">
        <f aca="true" t="shared" si="97" ref="AL62:AQ62">SUM(AL108:AL112)</f>
        <v>140751</v>
      </c>
      <c r="AM62" s="40">
        <f t="shared" si="97"/>
        <v>150832</v>
      </c>
      <c r="AN62" s="40">
        <f t="shared" si="97"/>
        <v>157219</v>
      </c>
      <c r="AO62" s="40">
        <f t="shared" si="97"/>
        <v>162667</v>
      </c>
      <c r="AP62" s="40">
        <f t="shared" si="97"/>
        <v>166002</v>
      </c>
      <c r="AQ62" s="40">
        <f t="shared" si="97"/>
        <v>168630</v>
      </c>
      <c r="AR62" s="41">
        <f>SUM(AR108:AR112)</f>
        <v>169593</v>
      </c>
      <c r="AS62" s="216">
        <v>170899</v>
      </c>
      <c r="AT62" s="219">
        <v>171496</v>
      </c>
      <c r="AU62" s="219">
        <v>172443</v>
      </c>
      <c r="AV62" s="219">
        <v>172927</v>
      </c>
      <c r="AW62" s="219">
        <v>171462</v>
      </c>
      <c r="AX62" s="361">
        <v>168625</v>
      </c>
      <c r="AY62" s="361">
        <v>167621</v>
      </c>
    </row>
    <row r="63" spans="1:51" s="99" customFormat="1" ht="20.25" customHeight="1">
      <c r="A63" s="127"/>
      <c r="B63" s="113" t="s">
        <v>60</v>
      </c>
      <c r="C63" s="265">
        <f>C109+C110+C111</f>
        <v>804</v>
      </c>
      <c r="D63" s="265">
        <f aca="true" t="shared" si="98" ref="D63:I63">D109+D110+D111</f>
        <v>849</v>
      </c>
      <c r="E63" s="265">
        <f t="shared" si="98"/>
        <v>960</v>
      </c>
      <c r="F63" s="265">
        <f t="shared" si="98"/>
        <v>960</v>
      </c>
      <c r="G63" s="265">
        <f t="shared" si="98"/>
        <v>960</v>
      </c>
      <c r="H63" s="265">
        <f t="shared" si="98"/>
        <v>1113</v>
      </c>
      <c r="I63" s="265">
        <f t="shared" si="98"/>
        <v>1113</v>
      </c>
      <c r="J63" s="265">
        <f>J109+J110+J111</f>
        <v>1067</v>
      </c>
      <c r="K63" s="266">
        <v>1100</v>
      </c>
      <c r="L63" s="266">
        <v>1100</v>
      </c>
      <c r="M63" s="266">
        <v>1100</v>
      </c>
      <c r="N63" s="266">
        <v>1100</v>
      </c>
      <c r="O63" s="266">
        <v>1100</v>
      </c>
      <c r="P63" s="266">
        <v>1100</v>
      </c>
      <c r="Q63" s="266">
        <v>1100</v>
      </c>
      <c r="R63" s="127"/>
      <c r="S63" s="113" t="s">
        <v>60</v>
      </c>
      <c r="T63" s="268">
        <f t="shared" si="91"/>
        <v>891.7480035492458</v>
      </c>
      <c r="U63" s="268">
        <f t="shared" si="91"/>
        <v>899.3834615140152</v>
      </c>
      <c r="V63" s="268">
        <f t="shared" si="91"/>
        <v>960.2496649128774</v>
      </c>
      <c r="W63" s="268">
        <f t="shared" si="91"/>
        <v>914.0245644101685</v>
      </c>
      <c r="X63" s="268">
        <f t="shared" si="91"/>
        <v>872.9018530978924</v>
      </c>
      <c r="Y63" s="268">
        <f t="shared" si="91"/>
        <v>973.514799524176</v>
      </c>
      <c r="Z63" s="268">
        <f t="shared" si="91"/>
        <v>958.0786777997763</v>
      </c>
      <c r="AA63" s="268">
        <f t="shared" si="84"/>
        <v>911.8956661453393</v>
      </c>
      <c r="AB63" s="268">
        <f t="shared" si="85"/>
        <v>933.334464647836</v>
      </c>
      <c r="AC63" s="268">
        <f t="shared" si="8"/>
        <v>929.4779713720785</v>
      </c>
      <c r="AD63" s="268">
        <f t="shared" si="92"/>
        <v>926.3781981101885</v>
      </c>
      <c r="AE63" s="268">
        <f t="shared" si="93"/>
        <v>925.7778638096601</v>
      </c>
      <c r="AF63" s="268">
        <f t="shared" si="94"/>
        <v>929.949444566559</v>
      </c>
      <c r="AG63" s="268">
        <f t="shared" si="86"/>
        <v>945.3176697060061</v>
      </c>
      <c r="AH63" s="268">
        <f t="shared" si="87"/>
        <v>949.8562263075635</v>
      </c>
      <c r="AI63" s="60"/>
      <c r="AJ63" s="34" t="s">
        <v>60</v>
      </c>
      <c r="AK63" s="40">
        <f>SUM(AK113:AK115)</f>
        <v>90160</v>
      </c>
      <c r="AL63" s="40">
        <f aca="true" t="shared" si="99" ref="AL63:AQ63">SUM(AL113:AL115)</f>
        <v>94398</v>
      </c>
      <c r="AM63" s="40">
        <f t="shared" si="99"/>
        <v>99974</v>
      </c>
      <c r="AN63" s="40">
        <f t="shared" si="99"/>
        <v>105030</v>
      </c>
      <c r="AO63" s="40">
        <f t="shared" si="99"/>
        <v>109978</v>
      </c>
      <c r="AP63" s="40">
        <f t="shared" si="99"/>
        <v>114328</v>
      </c>
      <c r="AQ63" s="40">
        <f t="shared" si="99"/>
        <v>116170</v>
      </c>
      <c r="AR63" s="41">
        <f>SUM(AR113:AR115)</f>
        <v>117009</v>
      </c>
      <c r="AS63" s="216">
        <v>117857</v>
      </c>
      <c r="AT63" s="219">
        <v>118346</v>
      </c>
      <c r="AU63" s="219">
        <v>118742</v>
      </c>
      <c r="AV63" s="219">
        <v>118819</v>
      </c>
      <c r="AW63" s="219">
        <v>118286</v>
      </c>
      <c r="AX63" s="361">
        <v>116363</v>
      </c>
      <c r="AY63" s="361">
        <v>115807</v>
      </c>
    </row>
    <row r="64" spans="1:51" s="99" customFormat="1" ht="20.25" customHeight="1">
      <c r="A64" s="127"/>
      <c r="B64" s="113" t="s">
        <v>61</v>
      </c>
      <c r="C64" s="265">
        <f>C112+C113</f>
        <v>182</v>
      </c>
      <c r="D64" s="265">
        <f aca="true" t="shared" si="100" ref="D64:I64">D112+D113</f>
        <v>319</v>
      </c>
      <c r="E64" s="265">
        <f t="shared" si="100"/>
        <v>319</v>
      </c>
      <c r="F64" s="265">
        <f t="shared" si="100"/>
        <v>469</v>
      </c>
      <c r="G64" s="265">
        <f t="shared" si="100"/>
        <v>669</v>
      </c>
      <c r="H64" s="265">
        <f t="shared" si="100"/>
        <v>655</v>
      </c>
      <c r="I64" s="265">
        <f t="shared" si="100"/>
        <v>715</v>
      </c>
      <c r="J64" s="265">
        <f>J112+J113</f>
        <v>711</v>
      </c>
      <c r="K64" s="266">
        <v>711</v>
      </c>
      <c r="L64" s="266">
        <v>711</v>
      </c>
      <c r="M64" s="266">
        <v>660</v>
      </c>
      <c r="N64" s="266">
        <v>660</v>
      </c>
      <c r="O64" s="266">
        <v>660</v>
      </c>
      <c r="P64" s="266">
        <v>660</v>
      </c>
      <c r="Q64" s="266">
        <v>660</v>
      </c>
      <c r="R64" s="127"/>
      <c r="S64" s="113" t="s">
        <v>61</v>
      </c>
      <c r="T64" s="268">
        <f t="shared" si="91"/>
        <v>345.9878714141779</v>
      </c>
      <c r="U64" s="268">
        <f t="shared" si="91"/>
        <v>550.7216352461846</v>
      </c>
      <c r="V64" s="268">
        <f t="shared" si="91"/>
        <v>508.73136113547565</v>
      </c>
      <c r="W64" s="268">
        <f t="shared" si="91"/>
        <v>680.0452396833222</v>
      </c>
      <c r="X64" s="268">
        <f t="shared" si="91"/>
        <v>894.0742522652555</v>
      </c>
      <c r="Y64" s="268">
        <f t="shared" si="91"/>
        <v>831.9361885891378</v>
      </c>
      <c r="Z64" s="268">
        <f t="shared" si="91"/>
        <v>879.5128851712898</v>
      </c>
      <c r="AA64" s="268">
        <f t="shared" si="84"/>
        <v>865.2477091015296</v>
      </c>
      <c r="AB64" s="268">
        <f t="shared" si="85"/>
        <v>856.7194033087925</v>
      </c>
      <c r="AC64" s="268">
        <f t="shared" si="8"/>
        <v>850.7125166014573</v>
      </c>
      <c r="AD64" s="268">
        <f t="shared" si="92"/>
        <v>777.220377305165</v>
      </c>
      <c r="AE64" s="268">
        <f t="shared" si="93"/>
        <v>770.3350957666585</v>
      </c>
      <c r="AF64" s="268">
        <f t="shared" si="94"/>
        <v>767.7453877114208</v>
      </c>
      <c r="AG64" s="268">
        <f t="shared" si="86"/>
        <v>777.8799236263347</v>
      </c>
      <c r="AH64" s="268">
        <f t="shared" si="87"/>
        <v>776.1601241856199</v>
      </c>
      <c r="AI64" s="60"/>
      <c r="AJ64" s="34" t="s">
        <v>61</v>
      </c>
      <c r="AK64" s="40">
        <f>SUM(AK116:AK117)</f>
        <v>52603</v>
      </c>
      <c r="AL64" s="40">
        <f aca="true" t="shared" si="101" ref="AL64:AQ64">SUM(AL116:AL117)</f>
        <v>57924</v>
      </c>
      <c r="AM64" s="40">
        <f t="shared" si="101"/>
        <v>62705</v>
      </c>
      <c r="AN64" s="40">
        <f t="shared" si="101"/>
        <v>68966</v>
      </c>
      <c r="AO64" s="40">
        <f t="shared" si="101"/>
        <v>74826</v>
      </c>
      <c r="AP64" s="40">
        <f t="shared" si="101"/>
        <v>78732</v>
      </c>
      <c r="AQ64" s="40">
        <f t="shared" si="101"/>
        <v>81295</v>
      </c>
      <c r="AR64" s="41">
        <f>SUM(AR116:AR117)</f>
        <v>82173</v>
      </c>
      <c r="AS64" s="216">
        <v>82991</v>
      </c>
      <c r="AT64" s="219">
        <v>83577</v>
      </c>
      <c r="AU64" s="219">
        <v>84918</v>
      </c>
      <c r="AV64" s="219">
        <v>85677</v>
      </c>
      <c r="AW64" s="219">
        <v>85966</v>
      </c>
      <c r="AX64" s="361">
        <v>84846</v>
      </c>
      <c r="AY64" s="361">
        <v>85034</v>
      </c>
    </row>
    <row r="65" spans="1:51" s="99" customFormat="1" ht="20.25" customHeight="1">
      <c r="A65" s="127"/>
      <c r="B65" s="113" t="s">
        <v>108</v>
      </c>
      <c r="C65" s="265">
        <f aca="true" t="shared" si="102" ref="C65:I65">C114+C115</f>
        <v>197</v>
      </c>
      <c r="D65" s="265">
        <f t="shared" si="102"/>
        <v>130</v>
      </c>
      <c r="E65" s="265">
        <f t="shared" si="102"/>
        <v>0</v>
      </c>
      <c r="F65" s="265">
        <f t="shared" si="102"/>
        <v>259</v>
      </c>
      <c r="G65" s="265">
        <f t="shared" si="102"/>
        <v>260</v>
      </c>
      <c r="H65" s="265">
        <f t="shared" si="102"/>
        <v>206</v>
      </c>
      <c r="I65" s="265">
        <f t="shared" si="102"/>
        <v>302</v>
      </c>
      <c r="J65" s="265">
        <v>302</v>
      </c>
      <c r="K65" s="266">
        <v>302</v>
      </c>
      <c r="L65" s="266">
        <v>302</v>
      </c>
      <c r="M65" s="266">
        <v>302</v>
      </c>
      <c r="N65" s="266">
        <v>302</v>
      </c>
      <c r="O65" s="266">
        <v>292</v>
      </c>
      <c r="P65" s="266">
        <v>292</v>
      </c>
      <c r="Q65" s="266">
        <v>254</v>
      </c>
      <c r="R65" s="127"/>
      <c r="S65" s="113" t="s">
        <v>108</v>
      </c>
      <c r="T65" s="268">
        <f t="shared" si="91"/>
        <v>671.6901360428245</v>
      </c>
      <c r="U65" s="268">
        <f t="shared" si="91"/>
        <v>422.43452264898934</v>
      </c>
      <c r="V65" s="268">
        <f t="shared" si="91"/>
        <v>0</v>
      </c>
      <c r="W65" s="268">
        <f t="shared" si="91"/>
        <v>756.4915150276017</v>
      </c>
      <c r="X65" s="268">
        <f t="shared" si="91"/>
        <v>736.2102163325405</v>
      </c>
      <c r="Y65" s="268">
        <f t="shared" si="91"/>
        <v>571.2859480296181</v>
      </c>
      <c r="Z65" s="268">
        <f t="shared" si="91"/>
        <v>830.9487123046446</v>
      </c>
      <c r="AA65" s="268">
        <f t="shared" si="84"/>
        <v>832.0017631825446</v>
      </c>
      <c r="AB65" s="268">
        <f t="shared" si="85"/>
        <v>856.2032206849625</v>
      </c>
      <c r="AC65" s="268">
        <f t="shared" si="8"/>
        <v>862.2904948176913</v>
      </c>
      <c r="AD65" s="268">
        <f t="shared" si="92"/>
        <v>862.1427959690542</v>
      </c>
      <c r="AE65" s="268">
        <f t="shared" si="93"/>
        <v>862.7092498428841</v>
      </c>
      <c r="AF65" s="268">
        <f t="shared" si="94"/>
        <v>838.9840248247328</v>
      </c>
      <c r="AG65" s="268">
        <f t="shared" si="86"/>
        <v>841.4985590778098</v>
      </c>
      <c r="AH65" s="268">
        <f t="shared" si="87"/>
        <v>741.3677359096349</v>
      </c>
      <c r="AI65" s="60"/>
      <c r="AJ65" s="34" t="s">
        <v>108</v>
      </c>
      <c r="AK65" s="40">
        <f>SUM(AK104:AK105)</f>
        <v>29329</v>
      </c>
      <c r="AL65" s="40">
        <f aca="true" t="shared" si="103" ref="AL65:AQ65">SUM(AL104:AL105)</f>
        <v>30774</v>
      </c>
      <c r="AM65" s="40">
        <f t="shared" si="103"/>
        <v>33479</v>
      </c>
      <c r="AN65" s="40">
        <f t="shared" si="103"/>
        <v>34237</v>
      </c>
      <c r="AO65" s="40">
        <f t="shared" si="103"/>
        <v>35316</v>
      </c>
      <c r="AP65" s="40">
        <f t="shared" si="103"/>
        <v>36059</v>
      </c>
      <c r="AQ65" s="40">
        <f t="shared" si="103"/>
        <v>36344</v>
      </c>
      <c r="AR65" s="210">
        <v>36298</v>
      </c>
      <c r="AS65" s="216">
        <v>35272</v>
      </c>
      <c r="AT65" s="219">
        <v>35023</v>
      </c>
      <c r="AU65" s="219">
        <v>35029</v>
      </c>
      <c r="AV65" s="219">
        <v>35006</v>
      </c>
      <c r="AW65" s="219">
        <v>34804</v>
      </c>
      <c r="AX65" s="361">
        <v>34700</v>
      </c>
      <c r="AY65" s="361">
        <v>34261</v>
      </c>
    </row>
    <row r="66" spans="1:51" s="99" customFormat="1" ht="20.25" customHeight="1">
      <c r="A66" s="127"/>
      <c r="B66" s="113" t="s">
        <v>179</v>
      </c>
      <c r="C66" s="265">
        <f>C116+C117</f>
        <v>284</v>
      </c>
      <c r="D66" s="265">
        <f aca="true" t="shared" si="104" ref="D66:I66">D116+D117</f>
        <v>284</v>
      </c>
      <c r="E66" s="265">
        <f t="shared" si="104"/>
        <v>284</v>
      </c>
      <c r="F66" s="265">
        <f t="shared" si="104"/>
        <v>284</v>
      </c>
      <c r="G66" s="265">
        <f t="shared" si="104"/>
        <v>284</v>
      </c>
      <c r="H66" s="265">
        <f t="shared" si="104"/>
        <v>270</v>
      </c>
      <c r="I66" s="265">
        <f t="shared" si="104"/>
        <v>270</v>
      </c>
      <c r="J66" s="265">
        <f>J116+J117</f>
        <v>270</v>
      </c>
      <c r="K66" s="266">
        <v>270</v>
      </c>
      <c r="L66" s="266">
        <v>270</v>
      </c>
      <c r="M66" s="266">
        <v>270</v>
      </c>
      <c r="N66" s="266">
        <v>270</v>
      </c>
      <c r="O66" s="266">
        <v>262</v>
      </c>
      <c r="P66" s="266">
        <v>260</v>
      </c>
      <c r="Q66" s="266">
        <v>260</v>
      </c>
      <c r="R66" s="127"/>
      <c r="S66" s="113" t="s">
        <v>179</v>
      </c>
      <c r="T66" s="268">
        <f>C66/AK66*100000</f>
        <v>781.3359744690216</v>
      </c>
      <c r="U66" s="268">
        <f>D66/AK66*100000</f>
        <v>781.3359744690216</v>
      </c>
      <c r="V66" s="268">
        <f>E66/AL66*100000</f>
        <v>745.7787348021324</v>
      </c>
      <c r="W66" s="268">
        <f>F66/AM66*100000</f>
        <v>696.3685849496114</v>
      </c>
      <c r="X66" s="268">
        <f>G66/AN66*100000</f>
        <v>648.96485535396</v>
      </c>
      <c r="Y66" s="268">
        <f>H66/AO66*100000</f>
        <v>582.725428411102</v>
      </c>
      <c r="Z66" s="268">
        <f>I66/AQ66*100000</f>
        <v>565.007219536694</v>
      </c>
      <c r="AA66" s="268">
        <f t="shared" si="84"/>
        <v>565.9784089718058</v>
      </c>
      <c r="AB66" s="268">
        <f t="shared" si="85"/>
        <v>568.3971201212581</v>
      </c>
      <c r="AC66" s="268">
        <f t="shared" si="8"/>
        <v>566.2157911292859</v>
      </c>
      <c r="AD66" s="268">
        <f t="shared" si="92"/>
        <v>565.859792518076</v>
      </c>
      <c r="AE66" s="268">
        <f t="shared" si="93"/>
        <v>563.9215522462875</v>
      </c>
      <c r="AF66" s="268">
        <f t="shared" si="94"/>
        <v>552.474537671594</v>
      </c>
      <c r="AG66" s="268">
        <f t="shared" si="86"/>
        <v>552.7093386620182</v>
      </c>
      <c r="AH66" s="268">
        <f t="shared" si="87"/>
        <v>555.282660231083</v>
      </c>
      <c r="AI66" s="60"/>
      <c r="AJ66" s="34" t="s">
        <v>179</v>
      </c>
      <c r="AK66" s="40">
        <f>SUM(AK106:AK107)</f>
        <v>36348</v>
      </c>
      <c r="AL66" s="40">
        <f aca="true" t="shared" si="105" ref="AL66:AR66">SUM(AL106:AL107)</f>
        <v>38081</v>
      </c>
      <c r="AM66" s="40">
        <f t="shared" si="105"/>
        <v>40783</v>
      </c>
      <c r="AN66" s="40">
        <f t="shared" si="105"/>
        <v>43762</v>
      </c>
      <c r="AO66" s="40">
        <f t="shared" si="105"/>
        <v>46334</v>
      </c>
      <c r="AP66" s="40">
        <f t="shared" si="105"/>
        <v>47036</v>
      </c>
      <c r="AQ66" s="40">
        <f t="shared" si="105"/>
        <v>47787</v>
      </c>
      <c r="AR66" s="41">
        <f t="shared" si="105"/>
        <v>47705</v>
      </c>
      <c r="AS66" s="216">
        <v>47502</v>
      </c>
      <c r="AT66" s="219">
        <v>47685</v>
      </c>
      <c r="AU66" s="219">
        <v>47715</v>
      </c>
      <c r="AV66" s="219">
        <v>47879</v>
      </c>
      <c r="AW66" s="219">
        <v>47423</v>
      </c>
      <c r="AX66" s="361">
        <v>47041</v>
      </c>
      <c r="AY66" s="361">
        <v>46823</v>
      </c>
    </row>
    <row r="67" spans="1:51" s="99" customFormat="1" ht="20.25" customHeight="1">
      <c r="A67" s="127"/>
      <c r="B67" s="113" t="s">
        <v>66</v>
      </c>
      <c r="C67" s="265">
        <v>173</v>
      </c>
      <c r="D67" s="265">
        <v>173</v>
      </c>
      <c r="E67" s="265">
        <v>143</v>
      </c>
      <c r="F67" s="265">
        <v>143</v>
      </c>
      <c r="G67" s="265">
        <v>143</v>
      </c>
      <c r="H67" s="115">
        <v>140</v>
      </c>
      <c r="I67" s="115">
        <v>140</v>
      </c>
      <c r="J67" s="115">
        <v>140</v>
      </c>
      <c r="K67" s="115">
        <v>140</v>
      </c>
      <c r="L67" s="115">
        <v>140</v>
      </c>
      <c r="M67" s="115">
        <v>140</v>
      </c>
      <c r="N67" s="115">
        <v>140</v>
      </c>
      <c r="O67" s="115">
        <v>140</v>
      </c>
      <c r="P67" s="115">
        <v>131</v>
      </c>
      <c r="Q67" s="115">
        <v>131</v>
      </c>
      <c r="R67" s="127"/>
      <c r="S67" s="113" t="s">
        <v>66</v>
      </c>
      <c r="T67" s="268">
        <f>C67/AK67*100000</f>
        <v>836.5975143865758</v>
      </c>
      <c r="U67" s="268">
        <f aca="true" t="shared" si="106" ref="U67:Y68">D67/AL67*100000</f>
        <v>846.0898909375459</v>
      </c>
      <c r="V67" s="268">
        <f t="shared" si="106"/>
        <v>692.0582684024585</v>
      </c>
      <c r="W67" s="268">
        <f t="shared" si="106"/>
        <v>678.3359423177269</v>
      </c>
      <c r="X67" s="268">
        <f t="shared" si="106"/>
        <v>670.700248581211</v>
      </c>
      <c r="Y67" s="268">
        <f t="shared" si="106"/>
        <v>676.6880951230122</v>
      </c>
      <c r="Z67" s="268">
        <f>I67/AQ67*100000</f>
        <v>682.5938566552901</v>
      </c>
      <c r="AA67" s="268">
        <f t="shared" si="84"/>
        <v>684.7640009782343</v>
      </c>
      <c r="AB67" s="268">
        <f t="shared" si="85"/>
        <v>690.5736694125192</v>
      </c>
      <c r="AC67" s="268">
        <f t="shared" si="8"/>
        <v>690.1311249137336</v>
      </c>
      <c r="AD67" s="268">
        <f t="shared" si="92"/>
        <v>694.9270326615706</v>
      </c>
      <c r="AE67" s="268">
        <f t="shared" si="93"/>
        <v>705.8586266007866</v>
      </c>
      <c r="AF67" s="268">
        <f t="shared" si="94"/>
        <v>710.804224207961</v>
      </c>
      <c r="AG67" s="268">
        <f t="shared" si="86"/>
        <v>674.041677386159</v>
      </c>
      <c r="AH67" s="268">
        <f t="shared" si="87"/>
        <v>680.943965069134</v>
      </c>
      <c r="AI67" s="60"/>
      <c r="AJ67" s="34" t="s">
        <v>66</v>
      </c>
      <c r="AK67" s="40">
        <v>20679</v>
      </c>
      <c r="AL67" s="40">
        <v>20447</v>
      </c>
      <c r="AM67" s="40">
        <v>20663</v>
      </c>
      <c r="AN67" s="40">
        <v>21081</v>
      </c>
      <c r="AO67" s="41">
        <v>21321</v>
      </c>
      <c r="AP67" s="42">
        <v>20689</v>
      </c>
      <c r="AQ67" s="221">
        <v>20510</v>
      </c>
      <c r="AR67" s="210">
        <v>20445</v>
      </c>
      <c r="AS67" s="216">
        <v>20273</v>
      </c>
      <c r="AT67" s="220">
        <v>20286</v>
      </c>
      <c r="AU67" s="220">
        <v>20146</v>
      </c>
      <c r="AV67" s="220">
        <v>19834</v>
      </c>
      <c r="AW67" s="220">
        <v>19696</v>
      </c>
      <c r="AX67" s="361">
        <v>19435</v>
      </c>
      <c r="AY67" s="361">
        <v>19238</v>
      </c>
    </row>
    <row r="68" spans="1:51" s="99" customFormat="1" ht="20.25" customHeight="1">
      <c r="A68" s="127"/>
      <c r="B68" s="113" t="s">
        <v>80</v>
      </c>
      <c r="C68" s="265">
        <v>215</v>
      </c>
      <c r="D68" s="265">
        <v>191</v>
      </c>
      <c r="E68" s="265">
        <v>191</v>
      </c>
      <c r="F68" s="265">
        <v>318</v>
      </c>
      <c r="G68" s="265">
        <v>318</v>
      </c>
      <c r="H68" s="115">
        <v>318</v>
      </c>
      <c r="I68" s="115">
        <v>318</v>
      </c>
      <c r="J68" s="115">
        <v>318</v>
      </c>
      <c r="K68" s="115">
        <v>337</v>
      </c>
      <c r="L68" s="115">
        <v>337</v>
      </c>
      <c r="M68" s="115">
        <v>337</v>
      </c>
      <c r="N68" s="115">
        <v>337</v>
      </c>
      <c r="O68" s="115">
        <v>337</v>
      </c>
      <c r="P68" s="115">
        <v>337</v>
      </c>
      <c r="Q68" s="115">
        <v>337</v>
      </c>
      <c r="R68" s="127"/>
      <c r="S68" s="113" t="s">
        <v>80</v>
      </c>
      <c r="T68" s="268">
        <f>C68/AK68*100000</f>
        <v>430.00860017200347</v>
      </c>
      <c r="U68" s="268">
        <f t="shared" si="106"/>
        <v>352.06075352060753</v>
      </c>
      <c r="V68" s="268">
        <f t="shared" si="106"/>
        <v>328.11104239675666</v>
      </c>
      <c r="W68" s="268">
        <f t="shared" si="106"/>
        <v>530.6544738510829</v>
      </c>
      <c r="X68" s="268">
        <f t="shared" si="106"/>
        <v>523.7671706690385</v>
      </c>
      <c r="Y68" s="268">
        <f t="shared" si="106"/>
        <v>522.7941539119141</v>
      </c>
      <c r="Z68" s="268">
        <f>I68/AQ68*100000</f>
        <v>523.1381709905079</v>
      </c>
      <c r="AA68" s="268">
        <f t="shared" si="84"/>
        <v>520.3560675481084</v>
      </c>
      <c r="AB68" s="268">
        <f t="shared" si="85"/>
        <v>552.5133619700299</v>
      </c>
      <c r="AC68" s="268">
        <f t="shared" si="8"/>
        <v>553.0755596402547</v>
      </c>
      <c r="AD68" s="268">
        <f t="shared" si="92"/>
        <v>548.0120334986584</v>
      </c>
      <c r="AE68" s="268">
        <f t="shared" si="93"/>
        <v>544.6992839709709</v>
      </c>
      <c r="AF68" s="268">
        <f t="shared" si="94"/>
        <v>553.8299725550132</v>
      </c>
      <c r="AG68" s="268">
        <f t="shared" si="86"/>
        <v>560.666810853977</v>
      </c>
      <c r="AH68" s="268">
        <f t="shared" si="87"/>
        <v>564.3945737732373</v>
      </c>
      <c r="AI68" s="60"/>
      <c r="AJ68" s="34" t="s">
        <v>80</v>
      </c>
      <c r="AK68" s="40">
        <f>AK142+AK143</f>
        <v>49999</v>
      </c>
      <c r="AL68" s="40">
        <f aca="true" t="shared" si="107" ref="AL68:AY68">AL142+AL143</f>
        <v>54252</v>
      </c>
      <c r="AM68" s="40">
        <f t="shared" si="107"/>
        <v>58212</v>
      </c>
      <c r="AN68" s="40">
        <f t="shared" si="107"/>
        <v>59926</v>
      </c>
      <c r="AO68" s="40">
        <f t="shared" si="107"/>
        <v>60714</v>
      </c>
      <c r="AP68" s="40">
        <f t="shared" si="107"/>
        <v>60827</v>
      </c>
      <c r="AQ68" s="40">
        <f t="shared" si="107"/>
        <v>60787</v>
      </c>
      <c r="AR68" s="40">
        <f t="shared" si="107"/>
        <v>61112</v>
      </c>
      <c r="AS68" s="40">
        <f t="shared" si="107"/>
        <v>60994</v>
      </c>
      <c r="AT68" s="40">
        <f t="shared" si="107"/>
        <v>60932</v>
      </c>
      <c r="AU68" s="40">
        <f t="shared" si="107"/>
        <v>61495</v>
      </c>
      <c r="AV68" s="40">
        <f t="shared" si="107"/>
        <v>61869</v>
      </c>
      <c r="AW68" s="40">
        <f t="shared" si="107"/>
        <v>60849</v>
      </c>
      <c r="AX68" s="40">
        <f t="shared" si="107"/>
        <v>60107</v>
      </c>
      <c r="AY68" s="41">
        <f t="shared" si="107"/>
        <v>59710</v>
      </c>
    </row>
    <row r="69" spans="1:51" s="99" customFormat="1" ht="20.25" customHeight="1">
      <c r="A69" s="121"/>
      <c r="B69" s="141"/>
      <c r="C69" s="265"/>
      <c r="D69" s="265"/>
      <c r="E69" s="265"/>
      <c r="F69" s="265"/>
      <c r="G69" s="265"/>
      <c r="H69" s="115"/>
      <c r="I69" s="115"/>
      <c r="J69" s="115"/>
      <c r="K69" s="115"/>
      <c r="L69" s="115"/>
      <c r="M69" s="115"/>
      <c r="N69" s="115"/>
      <c r="O69" s="115"/>
      <c r="P69" s="115"/>
      <c r="Q69" s="115"/>
      <c r="R69" s="121"/>
      <c r="S69" s="141"/>
      <c r="T69" s="268"/>
      <c r="U69" s="268"/>
      <c r="V69" s="268"/>
      <c r="W69" s="268"/>
      <c r="X69" s="268"/>
      <c r="Y69" s="268"/>
      <c r="Z69" s="268"/>
      <c r="AA69" s="268">
        <f t="shared" si="84"/>
      </c>
      <c r="AB69" s="268">
        <f t="shared" si="85"/>
      </c>
      <c r="AC69" s="268"/>
      <c r="AD69" s="268"/>
      <c r="AE69" s="268"/>
      <c r="AF69" s="268"/>
      <c r="AG69" s="268">
        <f t="shared" si="86"/>
      </c>
      <c r="AH69" s="268">
        <f t="shared" si="87"/>
      </c>
      <c r="AI69" s="336"/>
      <c r="AJ69" s="68"/>
      <c r="AK69" s="37"/>
      <c r="AL69" s="37"/>
      <c r="AM69" s="37"/>
      <c r="AN69" s="37"/>
      <c r="AO69" s="38"/>
      <c r="AP69" s="38"/>
      <c r="AQ69" s="222"/>
      <c r="AR69" s="39"/>
      <c r="AS69" s="44"/>
      <c r="AT69" s="205"/>
      <c r="AU69" s="205"/>
      <c r="AV69" s="205"/>
      <c r="AW69" s="205"/>
      <c r="AX69" s="205"/>
      <c r="AY69" s="205"/>
    </row>
    <row r="70" spans="1:51" s="99" customFormat="1" ht="20.25" customHeight="1">
      <c r="A70" s="403" t="s">
        <v>77</v>
      </c>
      <c r="B70" s="422"/>
      <c r="C70" s="265">
        <f>SUM(C71)</f>
        <v>5325</v>
      </c>
      <c r="D70" s="265">
        <f aca="true" t="shared" si="108" ref="D70:Q70">SUM(D71)</f>
        <v>6590</v>
      </c>
      <c r="E70" s="265">
        <f t="shared" si="108"/>
        <v>7783</v>
      </c>
      <c r="F70" s="265">
        <f t="shared" si="108"/>
        <v>9570</v>
      </c>
      <c r="G70" s="265">
        <f t="shared" si="108"/>
        <v>9906</v>
      </c>
      <c r="H70" s="265">
        <f t="shared" si="108"/>
        <v>9559</v>
      </c>
      <c r="I70" s="265">
        <f t="shared" si="108"/>
        <v>9505</v>
      </c>
      <c r="J70" s="265">
        <f t="shared" si="108"/>
        <v>9483</v>
      </c>
      <c r="K70" s="265">
        <f t="shared" si="108"/>
        <v>9542</v>
      </c>
      <c r="L70" s="266">
        <f t="shared" si="108"/>
        <v>9595</v>
      </c>
      <c r="M70" s="266">
        <f t="shared" si="108"/>
        <v>9688</v>
      </c>
      <c r="N70" s="266">
        <f t="shared" si="108"/>
        <v>9635</v>
      </c>
      <c r="O70" s="266">
        <f t="shared" si="108"/>
        <v>9634</v>
      </c>
      <c r="P70" s="266">
        <f t="shared" si="108"/>
        <v>9634</v>
      </c>
      <c r="Q70" s="266">
        <f t="shared" si="108"/>
        <v>9396</v>
      </c>
      <c r="R70" s="403" t="s">
        <v>77</v>
      </c>
      <c r="S70" s="422"/>
      <c r="T70" s="268">
        <f aca="true" t="shared" si="109" ref="T70:Z71">C70/AK70*100000</f>
        <v>792.1030671123269</v>
      </c>
      <c r="U70" s="268">
        <f t="shared" si="109"/>
        <v>942.7996715222996</v>
      </c>
      <c r="V70" s="268">
        <f t="shared" si="109"/>
        <v>1068.653027598517</v>
      </c>
      <c r="W70" s="268">
        <f t="shared" si="109"/>
        <v>1273.4378430597637</v>
      </c>
      <c r="X70" s="268">
        <f t="shared" si="109"/>
        <v>1291.8083752373402</v>
      </c>
      <c r="Y70" s="268">
        <f t="shared" si="109"/>
        <v>1215.684479070489</v>
      </c>
      <c r="Z70" s="268">
        <f t="shared" si="109"/>
        <v>1189.7579427764606</v>
      </c>
      <c r="AA70" s="268">
        <f t="shared" si="84"/>
        <v>1181.1303129378794</v>
      </c>
      <c r="AB70" s="268">
        <f t="shared" si="85"/>
        <v>1186.7686858234497</v>
      </c>
      <c r="AC70" s="268">
        <f aca="true" t="shared" si="110" ref="AC70:AF71">IF(AT70="","",(L70/AT70*100000))</f>
        <v>1188.8639565442036</v>
      </c>
      <c r="AD70" s="268">
        <f t="shared" si="110"/>
        <v>1195.0962565657512</v>
      </c>
      <c r="AE70" s="268">
        <f t="shared" si="110"/>
        <v>1184.8486935306155</v>
      </c>
      <c r="AF70" s="268">
        <f t="shared" si="110"/>
        <v>1187.33492975695</v>
      </c>
      <c r="AG70" s="268">
        <f t="shared" si="86"/>
        <v>1202.9478089967608</v>
      </c>
      <c r="AH70" s="268">
        <f t="shared" si="87"/>
        <v>1175.9699624530663</v>
      </c>
      <c r="AI70" s="418" t="s">
        <v>77</v>
      </c>
      <c r="AJ70" s="405"/>
      <c r="AK70" s="40">
        <f>AK71</f>
        <v>672261</v>
      </c>
      <c r="AL70" s="40">
        <f aca="true" t="shared" si="111" ref="AL70:AX70">AL71</f>
        <v>698982</v>
      </c>
      <c r="AM70" s="40">
        <f t="shared" si="111"/>
        <v>728300</v>
      </c>
      <c r="AN70" s="40">
        <f t="shared" si="111"/>
        <v>751509</v>
      </c>
      <c r="AO70" s="40">
        <f t="shared" si="111"/>
        <v>766832</v>
      </c>
      <c r="AP70" s="40">
        <f t="shared" si="111"/>
        <v>786306</v>
      </c>
      <c r="AQ70" s="40">
        <f t="shared" si="111"/>
        <v>798902</v>
      </c>
      <c r="AR70" s="41">
        <f t="shared" si="111"/>
        <v>802875</v>
      </c>
      <c r="AS70" s="40">
        <f t="shared" si="111"/>
        <v>804032</v>
      </c>
      <c r="AT70" s="41">
        <f t="shared" si="111"/>
        <v>807073</v>
      </c>
      <c r="AU70" s="41">
        <f t="shared" si="111"/>
        <v>810646</v>
      </c>
      <c r="AV70" s="41">
        <f t="shared" si="111"/>
        <v>813184</v>
      </c>
      <c r="AW70" s="41">
        <f t="shared" si="111"/>
        <v>811397</v>
      </c>
      <c r="AX70" s="355">
        <f t="shared" si="111"/>
        <v>800866</v>
      </c>
      <c r="AY70" s="355">
        <f>AY71</f>
        <v>799000</v>
      </c>
    </row>
    <row r="71" spans="1:51" s="99" customFormat="1" ht="20.25" customHeight="1">
      <c r="A71" s="127"/>
      <c r="B71" s="113" t="s">
        <v>78</v>
      </c>
      <c r="C71" s="265">
        <f>SUM(C118:C129)</f>
        <v>5325</v>
      </c>
      <c r="D71" s="265">
        <f aca="true" t="shared" si="112" ref="D71:I71">SUM(D118:D129)</f>
        <v>6590</v>
      </c>
      <c r="E71" s="265">
        <f t="shared" si="112"/>
        <v>7783</v>
      </c>
      <c r="F71" s="265">
        <f t="shared" si="112"/>
        <v>9570</v>
      </c>
      <c r="G71" s="265">
        <f t="shared" si="112"/>
        <v>9906</v>
      </c>
      <c r="H71" s="265">
        <f t="shared" si="112"/>
        <v>9559</v>
      </c>
      <c r="I71" s="265">
        <f t="shared" si="112"/>
        <v>9505</v>
      </c>
      <c r="J71" s="265">
        <f>SUM(J118:J129)</f>
        <v>9483</v>
      </c>
      <c r="K71" s="266">
        <v>9542</v>
      </c>
      <c r="L71" s="266">
        <v>9595</v>
      </c>
      <c r="M71" s="266">
        <v>9688</v>
      </c>
      <c r="N71" s="266">
        <v>9635</v>
      </c>
      <c r="O71" s="266">
        <v>9634</v>
      </c>
      <c r="P71" s="266">
        <f>SUM(P72:P78)</f>
        <v>9634</v>
      </c>
      <c r="Q71" s="266">
        <f>SUM(Q72:Q78)</f>
        <v>9396</v>
      </c>
      <c r="R71" s="127"/>
      <c r="S71" s="113" t="s">
        <v>78</v>
      </c>
      <c r="T71" s="268">
        <f t="shared" si="109"/>
        <v>792.1030671123269</v>
      </c>
      <c r="U71" s="268">
        <f t="shared" si="109"/>
        <v>942.7996715222996</v>
      </c>
      <c r="V71" s="268">
        <f t="shared" si="109"/>
        <v>1068.653027598517</v>
      </c>
      <c r="W71" s="268">
        <f t="shared" si="109"/>
        <v>1273.4378430597637</v>
      </c>
      <c r="X71" s="268">
        <f t="shared" si="109"/>
        <v>1291.8083752373402</v>
      </c>
      <c r="Y71" s="268">
        <f t="shared" si="109"/>
        <v>1215.684479070489</v>
      </c>
      <c r="Z71" s="268">
        <f t="shared" si="109"/>
        <v>1189.7579427764606</v>
      </c>
      <c r="AA71" s="268">
        <f t="shared" si="84"/>
        <v>1181.1303129378794</v>
      </c>
      <c r="AB71" s="268">
        <f t="shared" si="85"/>
        <v>1186.7686858234497</v>
      </c>
      <c r="AC71" s="268">
        <f t="shared" si="110"/>
        <v>1188.8639565442036</v>
      </c>
      <c r="AD71" s="268">
        <f t="shared" si="110"/>
        <v>1195.0962565657512</v>
      </c>
      <c r="AE71" s="268">
        <f t="shared" si="110"/>
        <v>1184.8486935306155</v>
      </c>
      <c r="AF71" s="268">
        <f t="shared" si="110"/>
        <v>1187.33492975695</v>
      </c>
      <c r="AG71" s="268">
        <f t="shared" si="86"/>
        <v>1202.9478089967608</v>
      </c>
      <c r="AH71" s="268">
        <f t="shared" si="87"/>
        <v>1175.9699624530663</v>
      </c>
      <c r="AI71" s="60"/>
      <c r="AJ71" s="34" t="s">
        <v>78</v>
      </c>
      <c r="AK71" s="40">
        <f>SUM(AK118:AK129)</f>
        <v>672261</v>
      </c>
      <c r="AL71" s="40">
        <f aca="true" t="shared" si="113" ref="AL71:AQ71">SUM(AL118:AL129)</f>
        <v>698982</v>
      </c>
      <c r="AM71" s="40">
        <f t="shared" si="113"/>
        <v>728300</v>
      </c>
      <c r="AN71" s="40">
        <f t="shared" si="113"/>
        <v>751509</v>
      </c>
      <c r="AO71" s="40">
        <f t="shared" si="113"/>
        <v>766832</v>
      </c>
      <c r="AP71" s="40">
        <f t="shared" si="113"/>
        <v>786306</v>
      </c>
      <c r="AQ71" s="40">
        <f t="shared" si="113"/>
        <v>798902</v>
      </c>
      <c r="AR71" s="41">
        <f>SUM(AR118:AR129)</f>
        <v>802875</v>
      </c>
      <c r="AS71" s="40">
        <v>804032</v>
      </c>
      <c r="AT71" s="220">
        <v>807073</v>
      </c>
      <c r="AU71" s="220">
        <v>810646</v>
      </c>
      <c r="AV71" s="220">
        <v>813184</v>
      </c>
      <c r="AW71" s="220">
        <v>811397</v>
      </c>
      <c r="AX71" s="359">
        <f>SUM(AX72:AX78)</f>
        <v>800866</v>
      </c>
      <c r="AY71" s="359">
        <v>799000</v>
      </c>
    </row>
    <row r="72" spans="1:51" s="99" customFormat="1" ht="20.25" customHeight="1">
      <c r="A72" s="127"/>
      <c r="B72" s="362" t="s">
        <v>240</v>
      </c>
      <c r="C72" s="265"/>
      <c r="D72" s="265"/>
      <c r="E72" s="265"/>
      <c r="F72" s="265"/>
      <c r="G72" s="265"/>
      <c r="H72" s="265"/>
      <c r="I72" s="265"/>
      <c r="J72" s="265"/>
      <c r="K72" s="266"/>
      <c r="L72" s="266"/>
      <c r="M72" s="266"/>
      <c r="N72" s="266"/>
      <c r="O72" s="266"/>
      <c r="P72" s="266">
        <v>2823</v>
      </c>
      <c r="Q72" s="266">
        <v>2627</v>
      </c>
      <c r="R72" s="127"/>
      <c r="S72" s="362" t="s">
        <v>240</v>
      </c>
      <c r="T72" s="268"/>
      <c r="U72" s="268"/>
      <c r="V72" s="268"/>
      <c r="W72" s="268"/>
      <c r="X72" s="268"/>
      <c r="Y72" s="268"/>
      <c r="Z72" s="268"/>
      <c r="AA72" s="268"/>
      <c r="AB72" s="268"/>
      <c r="AC72" s="268"/>
      <c r="AD72" s="268"/>
      <c r="AE72" s="268"/>
      <c r="AF72" s="268"/>
      <c r="AG72" s="268">
        <f t="shared" si="86"/>
        <v>1183.761956079622</v>
      </c>
      <c r="AH72" s="268">
        <f t="shared" si="87"/>
        <v>1107.4762021196766</v>
      </c>
      <c r="AI72" s="60"/>
      <c r="AJ72" s="34" t="s">
        <v>240</v>
      </c>
      <c r="AK72" s="40"/>
      <c r="AL72" s="40"/>
      <c r="AM72" s="40"/>
      <c r="AN72" s="40"/>
      <c r="AO72" s="40"/>
      <c r="AP72" s="40"/>
      <c r="AQ72" s="40"/>
      <c r="AR72" s="41"/>
      <c r="AS72" s="40"/>
      <c r="AT72" s="220"/>
      <c r="AU72" s="220"/>
      <c r="AV72" s="220"/>
      <c r="AW72" s="220"/>
      <c r="AX72" s="359">
        <v>238477</v>
      </c>
      <c r="AY72" s="359">
        <v>237206</v>
      </c>
    </row>
    <row r="73" spans="1:51" s="99" customFormat="1" ht="20.25" customHeight="1">
      <c r="A73" s="127"/>
      <c r="B73" s="362" t="s">
        <v>241</v>
      </c>
      <c r="C73" s="265"/>
      <c r="D73" s="265"/>
      <c r="E73" s="265"/>
      <c r="F73" s="265"/>
      <c r="G73" s="265"/>
      <c r="H73" s="265"/>
      <c r="I73" s="265"/>
      <c r="J73" s="265"/>
      <c r="K73" s="266"/>
      <c r="L73" s="266"/>
      <c r="M73" s="266"/>
      <c r="N73" s="266"/>
      <c r="O73" s="266"/>
      <c r="P73" s="266">
        <v>1425</v>
      </c>
      <c r="Q73" s="266">
        <v>1387</v>
      </c>
      <c r="R73" s="127"/>
      <c r="S73" s="362" t="s">
        <v>241</v>
      </c>
      <c r="T73" s="268"/>
      <c r="U73" s="268"/>
      <c r="V73" s="268"/>
      <c r="W73" s="268"/>
      <c r="X73" s="268"/>
      <c r="Y73" s="268"/>
      <c r="Z73" s="268"/>
      <c r="AA73" s="268"/>
      <c r="AB73" s="268"/>
      <c r="AC73" s="268"/>
      <c r="AD73" s="268"/>
      <c r="AE73" s="268"/>
      <c r="AF73" s="268"/>
      <c r="AG73" s="268">
        <f t="shared" si="86"/>
        <v>1125.5124043314456</v>
      </c>
      <c r="AH73" s="268">
        <f t="shared" si="87"/>
        <v>1097.8486282828603</v>
      </c>
      <c r="AI73" s="60"/>
      <c r="AJ73" s="34" t="s">
        <v>241</v>
      </c>
      <c r="AK73" s="40"/>
      <c r="AL73" s="40"/>
      <c r="AM73" s="40"/>
      <c r="AN73" s="40"/>
      <c r="AO73" s="40"/>
      <c r="AP73" s="40"/>
      <c r="AQ73" s="40"/>
      <c r="AR73" s="41"/>
      <c r="AS73" s="40"/>
      <c r="AT73" s="220"/>
      <c r="AU73" s="220"/>
      <c r="AV73" s="220"/>
      <c r="AW73" s="220"/>
      <c r="AX73" s="359">
        <v>126609</v>
      </c>
      <c r="AY73" s="359">
        <v>126338</v>
      </c>
    </row>
    <row r="74" spans="1:51" s="99" customFormat="1" ht="20.25" customHeight="1">
      <c r="A74" s="127"/>
      <c r="B74" s="362" t="s">
        <v>242</v>
      </c>
      <c r="C74" s="265"/>
      <c r="D74" s="265"/>
      <c r="E74" s="265"/>
      <c r="F74" s="265"/>
      <c r="G74" s="265"/>
      <c r="H74" s="265"/>
      <c r="I74" s="265"/>
      <c r="J74" s="265"/>
      <c r="K74" s="266"/>
      <c r="L74" s="266"/>
      <c r="M74" s="266"/>
      <c r="N74" s="266"/>
      <c r="O74" s="266"/>
      <c r="P74" s="266">
        <v>911</v>
      </c>
      <c r="Q74" s="266">
        <v>915</v>
      </c>
      <c r="R74" s="127"/>
      <c r="S74" s="362" t="s">
        <v>242</v>
      </c>
      <c r="T74" s="268"/>
      <c r="U74" s="268"/>
      <c r="V74" s="268"/>
      <c r="W74" s="268"/>
      <c r="X74" s="268"/>
      <c r="Y74" s="268"/>
      <c r="Z74" s="268"/>
      <c r="AA74" s="268"/>
      <c r="AB74" s="268"/>
      <c r="AC74" s="268"/>
      <c r="AD74" s="268"/>
      <c r="AE74" s="268"/>
      <c r="AF74" s="268"/>
      <c r="AG74" s="268">
        <f t="shared" si="86"/>
        <v>801.5555985711017</v>
      </c>
      <c r="AH74" s="268">
        <f t="shared" si="87"/>
        <v>805.8479017129772</v>
      </c>
      <c r="AI74" s="60"/>
      <c r="AJ74" s="34" t="s">
        <v>242</v>
      </c>
      <c r="AK74" s="40"/>
      <c r="AL74" s="40"/>
      <c r="AM74" s="40"/>
      <c r="AN74" s="40"/>
      <c r="AO74" s="40"/>
      <c r="AP74" s="40"/>
      <c r="AQ74" s="40"/>
      <c r="AR74" s="41"/>
      <c r="AS74" s="40"/>
      <c r="AT74" s="220"/>
      <c r="AU74" s="220"/>
      <c r="AV74" s="220"/>
      <c r="AW74" s="220"/>
      <c r="AX74" s="359">
        <v>113654</v>
      </c>
      <c r="AY74" s="359">
        <v>113545</v>
      </c>
    </row>
    <row r="75" spans="1:51" s="99" customFormat="1" ht="20.25" customHeight="1">
      <c r="A75" s="127"/>
      <c r="B75" s="362" t="s">
        <v>243</v>
      </c>
      <c r="C75" s="265"/>
      <c r="D75" s="265"/>
      <c r="E75" s="265"/>
      <c r="F75" s="265"/>
      <c r="G75" s="265"/>
      <c r="H75" s="265"/>
      <c r="I75" s="265"/>
      <c r="J75" s="265"/>
      <c r="K75" s="266"/>
      <c r="L75" s="266"/>
      <c r="M75" s="266"/>
      <c r="N75" s="266"/>
      <c r="O75" s="266"/>
      <c r="P75" s="266">
        <v>538</v>
      </c>
      <c r="Q75" s="266">
        <v>517</v>
      </c>
      <c r="R75" s="127"/>
      <c r="S75" s="362" t="s">
        <v>243</v>
      </c>
      <c r="T75" s="268"/>
      <c r="U75" s="268"/>
      <c r="V75" s="268"/>
      <c r="W75" s="268"/>
      <c r="X75" s="268"/>
      <c r="Y75" s="268"/>
      <c r="Z75" s="268"/>
      <c r="AA75" s="268"/>
      <c r="AB75" s="268"/>
      <c r="AC75" s="268"/>
      <c r="AD75" s="268"/>
      <c r="AE75" s="268"/>
      <c r="AF75" s="268"/>
      <c r="AG75" s="268">
        <f t="shared" si="86"/>
        <v>525.4881276799406</v>
      </c>
      <c r="AH75" s="268">
        <f t="shared" si="87"/>
        <v>505.2726224333226</v>
      </c>
      <c r="AI75" s="60"/>
      <c r="AJ75" s="34" t="s">
        <v>243</v>
      </c>
      <c r="AK75" s="40"/>
      <c r="AL75" s="40"/>
      <c r="AM75" s="40"/>
      <c r="AN75" s="40"/>
      <c r="AO75" s="40"/>
      <c r="AP75" s="40"/>
      <c r="AQ75" s="40"/>
      <c r="AR75" s="41"/>
      <c r="AS75" s="40"/>
      <c r="AT75" s="220"/>
      <c r="AU75" s="220"/>
      <c r="AV75" s="220"/>
      <c r="AW75" s="220"/>
      <c r="AX75" s="359">
        <v>102381</v>
      </c>
      <c r="AY75" s="359">
        <v>102321</v>
      </c>
    </row>
    <row r="76" spans="1:51" s="99" customFormat="1" ht="20.25" customHeight="1">
      <c r="A76" s="127"/>
      <c r="B76" s="362" t="s">
        <v>244</v>
      </c>
      <c r="C76" s="265"/>
      <c r="D76" s="265"/>
      <c r="E76" s="265"/>
      <c r="F76" s="265"/>
      <c r="G76" s="265"/>
      <c r="H76" s="265"/>
      <c r="I76" s="265"/>
      <c r="J76" s="265"/>
      <c r="K76" s="266"/>
      <c r="L76" s="266"/>
      <c r="M76" s="266"/>
      <c r="N76" s="266"/>
      <c r="O76" s="266"/>
      <c r="P76" s="266">
        <v>1860</v>
      </c>
      <c r="Q76" s="266">
        <v>1873</v>
      </c>
      <c r="R76" s="127"/>
      <c r="S76" s="362" t="s">
        <v>244</v>
      </c>
      <c r="T76" s="268"/>
      <c r="U76" s="268"/>
      <c r="V76" s="268"/>
      <c r="W76" s="268"/>
      <c r="X76" s="268"/>
      <c r="Y76" s="268"/>
      <c r="Z76" s="268"/>
      <c r="AA76" s="268"/>
      <c r="AB76" s="268"/>
      <c r="AC76" s="268"/>
      <c r="AD76" s="268"/>
      <c r="AE76" s="268"/>
      <c r="AF76" s="268"/>
      <c r="AG76" s="268">
        <f t="shared" si="86"/>
        <v>1964.512040557668</v>
      </c>
      <c r="AH76" s="268">
        <f t="shared" si="87"/>
        <v>1985.6456793919026</v>
      </c>
      <c r="AI76" s="60"/>
      <c r="AJ76" s="34" t="s">
        <v>244</v>
      </c>
      <c r="AK76" s="40"/>
      <c r="AL76" s="40"/>
      <c r="AM76" s="40"/>
      <c r="AN76" s="40"/>
      <c r="AO76" s="40"/>
      <c r="AP76" s="40"/>
      <c r="AQ76" s="40"/>
      <c r="AR76" s="41"/>
      <c r="AS76" s="40"/>
      <c r="AT76" s="220"/>
      <c r="AU76" s="220"/>
      <c r="AV76" s="220"/>
      <c r="AW76" s="220"/>
      <c r="AX76" s="359">
        <v>94680</v>
      </c>
      <c r="AY76" s="359">
        <v>94327</v>
      </c>
    </row>
    <row r="77" spans="1:51" s="99" customFormat="1" ht="20.25" customHeight="1">
      <c r="A77" s="127"/>
      <c r="B77" s="362" t="s">
        <v>246</v>
      </c>
      <c r="C77" s="265"/>
      <c r="D77" s="265"/>
      <c r="E77" s="265"/>
      <c r="F77" s="265"/>
      <c r="G77" s="265"/>
      <c r="H77" s="265"/>
      <c r="I77" s="265"/>
      <c r="J77" s="265"/>
      <c r="K77" s="266"/>
      <c r="L77" s="266"/>
      <c r="M77" s="266"/>
      <c r="N77" s="266"/>
      <c r="O77" s="266"/>
      <c r="P77" s="266">
        <v>1797</v>
      </c>
      <c r="Q77" s="266">
        <v>1797</v>
      </c>
      <c r="R77" s="127"/>
      <c r="S77" s="362" t="s">
        <v>246</v>
      </c>
      <c r="T77" s="268"/>
      <c r="U77" s="268"/>
      <c r="V77" s="268"/>
      <c r="W77" s="268"/>
      <c r="X77" s="268"/>
      <c r="Y77" s="268"/>
      <c r="Z77" s="268"/>
      <c r="AA77" s="268"/>
      <c r="AB77" s="268"/>
      <c r="AC77" s="268"/>
      <c r="AD77" s="268"/>
      <c r="AE77" s="268"/>
      <c r="AF77" s="268"/>
      <c r="AG77" s="268">
        <f t="shared" si="86"/>
        <v>1972.3844228827327</v>
      </c>
      <c r="AH77" s="268">
        <f t="shared" si="87"/>
        <v>1952.9636794400853</v>
      </c>
      <c r="AI77" s="60"/>
      <c r="AJ77" s="34" t="s">
        <v>246</v>
      </c>
      <c r="AK77" s="40"/>
      <c r="AL77" s="40"/>
      <c r="AM77" s="40"/>
      <c r="AN77" s="40"/>
      <c r="AO77" s="40"/>
      <c r="AP77" s="40"/>
      <c r="AQ77" s="40"/>
      <c r="AR77" s="41"/>
      <c r="AS77" s="40"/>
      <c r="AT77" s="220"/>
      <c r="AU77" s="220"/>
      <c r="AV77" s="220"/>
      <c r="AW77" s="220"/>
      <c r="AX77" s="359">
        <v>91108</v>
      </c>
      <c r="AY77" s="359">
        <v>92014</v>
      </c>
    </row>
    <row r="78" spans="1:51" s="99" customFormat="1" ht="20.25" customHeight="1">
      <c r="A78" s="199"/>
      <c r="B78" s="363" t="s">
        <v>245</v>
      </c>
      <c r="C78" s="272"/>
      <c r="D78" s="272"/>
      <c r="E78" s="272"/>
      <c r="F78" s="272"/>
      <c r="G78" s="272"/>
      <c r="H78" s="143"/>
      <c r="I78" s="143"/>
      <c r="J78" s="143"/>
      <c r="K78" s="143"/>
      <c r="L78" s="143"/>
      <c r="M78" s="143"/>
      <c r="N78" s="143"/>
      <c r="O78" s="143"/>
      <c r="P78" s="143">
        <v>280</v>
      </c>
      <c r="Q78" s="143">
        <v>280</v>
      </c>
      <c r="R78" s="199"/>
      <c r="S78" s="363" t="s">
        <v>245</v>
      </c>
      <c r="T78" s="273"/>
      <c r="U78" s="273"/>
      <c r="V78" s="273"/>
      <c r="W78" s="273"/>
      <c r="X78" s="273"/>
      <c r="Y78" s="273"/>
      <c r="Z78" s="273"/>
      <c r="AA78" s="273">
        <f t="shared" si="84"/>
      </c>
      <c r="AB78" s="273">
        <f t="shared" si="85"/>
      </c>
      <c r="AC78" s="273">
        <f>IF(AQ78="","",(L78/AQ78*100000))</f>
      </c>
      <c r="AD78" s="273"/>
      <c r="AE78" s="273"/>
      <c r="AF78" s="273"/>
      <c r="AG78" s="273">
        <f t="shared" si="86"/>
        <v>824.5722531436817</v>
      </c>
      <c r="AH78" s="273">
        <f t="shared" si="87"/>
        <v>844.059928254906</v>
      </c>
      <c r="AI78" s="246"/>
      <c r="AJ78" s="62" t="s">
        <v>245</v>
      </c>
      <c r="AK78" s="233"/>
      <c r="AL78" s="233"/>
      <c r="AM78" s="233"/>
      <c r="AN78" s="233"/>
      <c r="AO78" s="234"/>
      <c r="AP78" s="234"/>
      <c r="AQ78" s="235"/>
      <c r="AR78" s="236"/>
      <c r="AS78" s="23"/>
      <c r="AT78" s="23"/>
      <c r="AU78" s="23"/>
      <c r="AV78" s="23"/>
      <c r="AW78" s="23"/>
      <c r="AX78" s="23">
        <v>33957</v>
      </c>
      <c r="AY78" s="23">
        <v>33173</v>
      </c>
    </row>
    <row r="79" spans="1:43" ht="20.25" customHeight="1">
      <c r="A79" s="153" t="s">
        <v>117</v>
      </c>
      <c r="B79" s="274"/>
      <c r="C79" s="274"/>
      <c r="D79" s="274"/>
      <c r="E79" s="274"/>
      <c r="F79" s="274"/>
      <c r="G79" s="274"/>
      <c r="R79" s="153" t="s">
        <v>117</v>
      </c>
      <c r="S79" s="274"/>
      <c r="T79" s="153"/>
      <c r="AA79" s="275">
        <f aca="true" t="shared" si="114" ref="AA79:AB81">IF(AR79="","",(J79/AR79*100000))</f>
      </c>
      <c r="AB79" s="275">
        <f t="shared" si="114"/>
      </c>
      <c r="AC79" s="275">
        <f>IF(AR79="","",(L79/AR79*100000))</f>
      </c>
      <c r="AD79" s="275"/>
      <c r="AE79" s="275"/>
      <c r="AF79" s="275"/>
      <c r="AG79" s="276"/>
      <c r="AH79" s="276"/>
      <c r="AI79" s="56" t="s">
        <v>117</v>
      </c>
      <c r="AK79" s="84"/>
      <c r="AL79" s="85"/>
      <c r="AM79" s="85"/>
      <c r="AN79" s="85"/>
      <c r="AO79" s="58"/>
      <c r="AP79" s="10"/>
      <c r="AQ79" s="10"/>
    </row>
    <row r="80" spans="1:43" ht="20.25" customHeight="1">
      <c r="A80" s="149" t="s">
        <v>251</v>
      </c>
      <c r="B80" s="274"/>
      <c r="C80" s="274"/>
      <c r="D80" s="274"/>
      <c r="E80" s="274"/>
      <c r="F80" s="274"/>
      <c r="G80" s="274"/>
      <c r="R80" s="149" t="s">
        <v>251</v>
      </c>
      <c r="S80" s="274"/>
      <c r="T80" s="153"/>
      <c r="AA80" s="276">
        <f t="shared" si="114"/>
      </c>
      <c r="AB80" s="276">
        <f t="shared" si="114"/>
      </c>
      <c r="AC80" s="276">
        <f>IF(AR80="","",(L80/AR80*100000))</f>
      </c>
      <c r="AD80" s="276"/>
      <c r="AE80" s="276"/>
      <c r="AF80" s="276"/>
      <c r="AG80" s="276"/>
      <c r="AH80" s="276"/>
      <c r="AI80" s="149" t="s">
        <v>251</v>
      </c>
      <c r="AK80" s="84"/>
      <c r="AL80" s="85"/>
      <c r="AM80" s="85"/>
      <c r="AN80" s="85"/>
      <c r="AO80" s="58"/>
      <c r="AP80" s="10"/>
      <c r="AQ80" s="10"/>
    </row>
    <row r="81" spans="1:35" ht="20.25" customHeight="1">
      <c r="A81" s="153" t="s">
        <v>238</v>
      </c>
      <c r="B81" s="274"/>
      <c r="C81" s="274"/>
      <c r="D81" s="274"/>
      <c r="E81" s="274"/>
      <c r="F81" s="274"/>
      <c r="G81" s="274"/>
      <c r="R81" s="153" t="s">
        <v>238</v>
      </c>
      <c r="S81" s="274"/>
      <c r="T81" s="153"/>
      <c r="AA81" s="276">
        <f t="shared" si="114"/>
      </c>
      <c r="AB81" s="276">
        <f t="shared" si="114"/>
      </c>
      <c r="AC81" s="276">
        <f>IF(AR81="","",(L81/AR81*100000))</f>
      </c>
      <c r="AD81" s="276"/>
      <c r="AE81" s="276"/>
      <c r="AF81" s="276"/>
      <c r="AG81" s="276"/>
      <c r="AH81" s="276"/>
      <c r="AI81" s="86" t="s">
        <v>187</v>
      </c>
    </row>
    <row r="82" spans="1:49" ht="20.25" customHeight="1">
      <c r="A82" s="153"/>
      <c r="B82" s="274"/>
      <c r="C82" s="274"/>
      <c r="D82" s="274"/>
      <c r="E82" s="274"/>
      <c r="F82" s="274"/>
      <c r="G82" s="274"/>
      <c r="R82" s="153"/>
      <c r="S82" s="274"/>
      <c r="T82" s="153"/>
      <c r="AA82" s="276"/>
      <c r="AB82" s="276"/>
      <c r="AC82" s="276"/>
      <c r="AD82" s="276"/>
      <c r="AE82" s="276"/>
      <c r="AF82" s="276"/>
      <c r="AG82" s="276"/>
      <c r="AH82" s="276"/>
      <c r="AI82" s="243"/>
      <c r="AJ82" s="246"/>
      <c r="AK82" s="245"/>
      <c r="AL82" s="245"/>
      <c r="AM82" s="245"/>
      <c r="AN82" s="245"/>
      <c r="AO82" s="245"/>
      <c r="AP82" s="245"/>
      <c r="AQ82" s="245"/>
      <c r="AR82" s="9"/>
      <c r="AS82" s="245"/>
      <c r="AT82" s="245"/>
      <c r="AU82" s="245"/>
      <c r="AV82" s="245"/>
      <c r="AW82" s="245"/>
    </row>
    <row r="83" spans="1:51" s="99" customFormat="1" ht="20.25" customHeight="1">
      <c r="A83" s="433" t="s">
        <v>194</v>
      </c>
      <c r="B83" s="434"/>
      <c r="C83" s="277"/>
      <c r="D83" s="278"/>
      <c r="E83" s="278"/>
      <c r="F83" s="278"/>
      <c r="G83" s="278"/>
      <c r="H83" s="110"/>
      <c r="I83" s="110"/>
      <c r="J83" s="110"/>
      <c r="K83" s="110"/>
      <c r="L83" s="110"/>
      <c r="M83" s="110"/>
      <c r="N83" s="110"/>
      <c r="O83" s="110"/>
      <c r="P83" s="350"/>
      <c r="Q83" s="350"/>
      <c r="R83" s="433" t="s">
        <v>194</v>
      </c>
      <c r="S83" s="434"/>
      <c r="T83" s="267"/>
      <c r="U83" s="267"/>
      <c r="V83" s="267"/>
      <c r="W83" s="267"/>
      <c r="X83" s="267"/>
      <c r="Y83" s="267"/>
      <c r="Z83" s="267"/>
      <c r="AA83" s="268">
        <f>IF(AR83="","",(J83/AR83*100000))</f>
      </c>
      <c r="AB83" s="268">
        <f>IF(AS83="","",(K83/AS83*100000))</f>
      </c>
      <c r="AC83" s="268">
        <f>IF(AR83="","",(L83/AR83*100000))</f>
      </c>
      <c r="AD83" s="268"/>
      <c r="AE83" s="268"/>
      <c r="AF83" s="268"/>
      <c r="AG83" s="353"/>
      <c r="AH83" s="353"/>
      <c r="AI83" s="51"/>
      <c r="AJ83" s="34"/>
      <c r="AK83" s="40"/>
      <c r="AL83" s="40"/>
      <c r="AM83" s="40"/>
      <c r="AN83" s="40"/>
      <c r="AO83" s="41"/>
      <c r="AP83" s="48"/>
      <c r="AQ83" s="221"/>
      <c r="AR83" s="176"/>
      <c r="AS83" s="205"/>
      <c r="AT83" s="205"/>
      <c r="AU83" s="205"/>
      <c r="AV83" s="205"/>
      <c r="AW83" s="205"/>
      <c r="AX83" s="372"/>
      <c r="AY83" s="13"/>
    </row>
    <row r="84" spans="1:51" s="99" customFormat="1" ht="20.25" customHeight="1">
      <c r="A84" s="121"/>
      <c r="B84" s="113" t="s">
        <v>195</v>
      </c>
      <c r="C84" s="269">
        <v>0</v>
      </c>
      <c r="D84" s="269">
        <v>0</v>
      </c>
      <c r="E84" s="269">
        <v>0</v>
      </c>
      <c r="F84" s="265">
        <v>60</v>
      </c>
      <c r="G84" s="265">
        <v>60</v>
      </c>
      <c r="H84" s="115">
        <v>60</v>
      </c>
      <c r="I84" s="115">
        <v>60</v>
      </c>
      <c r="J84" s="115">
        <v>60</v>
      </c>
      <c r="K84" s="115"/>
      <c r="L84" s="115"/>
      <c r="M84" s="115"/>
      <c r="N84" s="115"/>
      <c r="O84" s="115"/>
      <c r="P84" s="114"/>
      <c r="Q84" s="114"/>
      <c r="R84" s="121"/>
      <c r="S84" s="113" t="s">
        <v>195</v>
      </c>
      <c r="T84" s="268">
        <f>IF(AK84="","",(C84/AK84*100000))</f>
        <v>0</v>
      </c>
      <c r="U84" s="268">
        <f aca="true" t="shared" si="115" ref="U84:U129">IF(AL84="","",(D84/AL84*100000))</f>
        <v>0</v>
      </c>
      <c r="V84" s="268">
        <f aca="true" t="shared" si="116" ref="V84:V129">IF(AM84="","",(E84/AM84*100000))</f>
        <v>0</v>
      </c>
      <c r="W84" s="268">
        <f aca="true" t="shared" si="117" ref="W84:W129">IF(AN84="","",(F84/AN84*100000))</f>
        <v>688.2312456985547</v>
      </c>
      <c r="X84" s="268">
        <f aca="true" t="shared" si="118" ref="X84:X129">IF(AO84="","",(G84/AO84*100000))</f>
        <v>722.8044813877846</v>
      </c>
      <c r="Y84" s="268">
        <f aca="true" t="shared" si="119" ref="Y84:Y129">IF(AP84="","",(H84/AP84*100000))</f>
        <v>774.493352265393</v>
      </c>
      <c r="Z84" s="268">
        <f aca="true" t="shared" si="120" ref="Z84:Z129">IF(AQ84="","",(I84/AQ84*100000))</f>
        <v>807.9719903043361</v>
      </c>
      <c r="AA84" s="268">
        <f aca="true" t="shared" si="121" ref="AA84:AA129">IF(AR84="","",(J84/AR84*100000))</f>
        <v>823.4971177600879</v>
      </c>
      <c r="AB84" s="268">
        <f aca="true" t="shared" si="122" ref="AB84:AB129">IF(AS84="","",(K84/AS84*100000))</f>
      </c>
      <c r="AC84" s="268">
        <f aca="true" t="shared" si="123" ref="AC84:AC129">IF(AQ84="","",(L84/AQ84*100000))</f>
        <v>0</v>
      </c>
      <c r="AD84" s="268"/>
      <c r="AE84" s="268"/>
      <c r="AF84" s="268"/>
      <c r="AG84" s="353"/>
      <c r="AH84" s="353"/>
      <c r="AI84" s="46"/>
      <c r="AJ84" s="34" t="s">
        <v>19</v>
      </c>
      <c r="AK84" s="41">
        <v>10114</v>
      </c>
      <c r="AL84" s="40">
        <v>9721</v>
      </c>
      <c r="AM84" s="40">
        <v>9204</v>
      </c>
      <c r="AN84" s="40">
        <v>8718</v>
      </c>
      <c r="AO84" s="41">
        <v>8301</v>
      </c>
      <c r="AP84" s="48">
        <v>7747</v>
      </c>
      <c r="AQ84" s="221">
        <v>7426</v>
      </c>
      <c r="AR84" s="219">
        <v>7286</v>
      </c>
      <c r="AS84" s="205"/>
      <c r="AT84" s="205"/>
      <c r="AU84" s="205"/>
      <c r="AV84" s="205"/>
      <c r="AW84" s="205"/>
      <c r="AX84" s="373"/>
      <c r="AY84" s="205"/>
    </row>
    <row r="85" spans="1:51" s="99" customFormat="1" ht="20.25" customHeight="1">
      <c r="A85" s="121"/>
      <c r="B85" s="113" t="s">
        <v>196</v>
      </c>
      <c r="C85" s="269">
        <v>0</v>
      </c>
      <c r="D85" s="269">
        <v>0</v>
      </c>
      <c r="E85" s="269">
        <v>0</v>
      </c>
      <c r="F85" s="269">
        <v>0</v>
      </c>
      <c r="G85" s="269">
        <v>0</v>
      </c>
      <c r="H85" s="270">
        <v>0</v>
      </c>
      <c r="I85" s="270">
        <v>0</v>
      </c>
      <c r="J85" s="270">
        <v>0</v>
      </c>
      <c r="K85" s="270"/>
      <c r="L85" s="270"/>
      <c r="M85" s="270"/>
      <c r="N85" s="270"/>
      <c r="O85" s="270"/>
      <c r="P85" s="269"/>
      <c r="Q85" s="269"/>
      <c r="R85" s="121"/>
      <c r="S85" s="113" t="s">
        <v>196</v>
      </c>
      <c r="T85" s="268">
        <f>IF(AK85="","",(C85/AK85*100000))</f>
        <v>0</v>
      </c>
      <c r="U85" s="268">
        <f t="shared" si="115"/>
        <v>0</v>
      </c>
      <c r="V85" s="268">
        <f t="shared" si="116"/>
        <v>0</v>
      </c>
      <c r="W85" s="268">
        <f t="shared" si="117"/>
        <v>0</v>
      </c>
      <c r="X85" s="268">
        <f t="shared" si="118"/>
        <v>0</v>
      </c>
      <c r="Y85" s="268">
        <f t="shared" si="119"/>
        <v>0</v>
      </c>
      <c r="Z85" s="268">
        <f t="shared" si="120"/>
        <v>0</v>
      </c>
      <c r="AA85" s="268">
        <f t="shared" si="121"/>
        <v>0</v>
      </c>
      <c r="AB85" s="268">
        <f t="shared" si="122"/>
      </c>
      <c r="AC85" s="268">
        <f t="shared" si="123"/>
        <v>0</v>
      </c>
      <c r="AD85" s="268"/>
      <c r="AE85" s="268"/>
      <c r="AF85" s="268"/>
      <c r="AG85" s="353"/>
      <c r="AH85" s="353"/>
      <c r="AI85" s="203"/>
      <c r="AJ85" s="62" t="s">
        <v>20</v>
      </c>
      <c r="AK85" s="72">
        <v>4839</v>
      </c>
      <c r="AL85" s="71">
        <v>4655</v>
      </c>
      <c r="AM85" s="71">
        <v>4325</v>
      </c>
      <c r="AN85" s="71">
        <v>3978</v>
      </c>
      <c r="AO85" s="72">
        <v>3682</v>
      </c>
      <c r="AP85" s="81">
        <v>3521</v>
      </c>
      <c r="AQ85" s="225">
        <v>3376</v>
      </c>
      <c r="AR85" s="219">
        <v>3325</v>
      </c>
      <c r="AS85" s="23"/>
      <c r="AT85" s="23"/>
      <c r="AU85" s="23"/>
      <c r="AV85" s="23"/>
      <c r="AW85" s="23"/>
      <c r="AX85" s="373"/>
      <c r="AY85" s="205"/>
    </row>
    <row r="86" spans="1:51" s="99" customFormat="1" ht="20.25" customHeight="1">
      <c r="A86" s="127"/>
      <c r="B86" s="113" t="s">
        <v>197</v>
      </c>
      <c r="C86" s="265">
        <v>1707</v>
      </c>
      <c r="D86" s="265">
        <v>1719</v>
      </c>
      <c r="E86" s="265">
        <v>1854</v>
      </c>
      <c r="F86" s="265">
        <v>2267</v>
      </c>
      <c r="G86" s="265">
        <v>2210</v>
      </c>
      <c r="H86" s="115">
        <v>2065</v>
      </c>
      <c r="I86" s="115">
        <v>2038</v>
      </c>
      <c r="J86" s="115">
        <v>2170</v>
      </c>
      <c r="K86" s="115"/>
      <c r="L86" s="115"/>
      <c r="M86" s="115"/>
      <c r="N86" s="115"/>
      <c r="O86" s="115"/>
      <c r="P86" s="114"/>
      <c r="Q86" s="114"/>
      <c r="R86" s="127"/>
      <c r="S86" s="113" t="s">
        <v>197</v>
      </c>
      <c r="T86" s="268">
        <f aca="true" t="shared" si="124" ref="T86:T129">IF(AK86="","",(C86/AK86*100000))</f>
        <v>856.3903173209582</v>
      </c>
      <c r="U86" s="268">
        <f t="shared" si="115"/>
        <v>843.9087851935492</v>
      </c>
      <c r="V86" s="268">
        <f t="shared" si="116"/>
        <v>880.8019383343626</v>
      </c>
      <c r="W86" s="268">
        <f t="shared" si="117"/>
        <v>1070.693140385015</v>
      </c>
      <c r="X86" s="268">
        <f t="shared" si="118"/>
        <v>1041.2691233079377</v>
      </c>
      <c r="Y86" s="268">
        <f t="shared" si="119"/>
        <v>994.9026296264176</v>
      </c>
      <c r="Z86" s="268">
        <f t="shared" si="120"/>
        <v>985.6552818161593</v>
      </c>
      <c r="AA86" s="268">
        <f t="shared" si="121"/>
        <v>1049.8865445185763</v>
      </c>
      <c r="AB86" s="268">
        <f t="shared" si="122"/>
      </c>
      <c r="AC86" s="268">
        <f t="shared" si="123"/>
        <v>0</v>
      </c>
      <c r="AD86" s="268"/>
      <c r="AE86" s="268"/>
      <c r="AF86" s="268"/>
      <c r="AG86" s="353"/>
      <c r="AH86" s="353"/>
      <c r="AI86" s="73"/>
      <c r="AJ86" s="74" t="s">
        <v>25</v>
      </c>
      <c r="AK86" s="76">
        <v>199325</v>
      </c>
      <c r="AL86" s="40">
        <v>203695</v>
      </c>
      <c r="AM86" s="40">
        <v>210490</v>
      </c>
      <c r="AN86" s="40">
        <v>211732</v>
      </c>
      <c r="AO86" s="41">
        <v>212241</v>
      </c>
      <c r="AP86" s="48">
        <v>207558</v>
      </c>
      <c r="AQ86" s="221">
        <v>206766</v>
      </c>
      <c r="AR86" s="229">
        <v>206689</v>
      </c>
      <c r="AS86" s="205"/>
      <c r="AT86" s="205"/>
      <c r="AU86" s="205"/>
      <c r="AV86" s="205"/>
      <c r="AW86" s="205"/>
      <c r="AX86" s="373"/>
      <c r="AY86" s="205"/>
    </row>
    <row r="87" spans="1:51" s="99" customFormat="1" ht="20.25" customHeight="1">
      <c r="A87" s="127"/>
      <c r="B87" s="113" t="s">
        <v>198</v>
      </c>
      <c r="C87" s="269">
        <v>0</v>
      </c>
      <c r="D87" s="269">
        <v>0</v>
      </c>
      <c r="E87" s="269">
        <v>0</v>
      </c>
      <c r="F87" s="269">
        <v>0</v>
      </c>
      <c r="G87" s="269">
        <v>0</v>
      </c>
      <c r="H87" s="270">
        <v>0</v>
      </c>
      <c r="I87" s="270">
        <v>0</v>
      </c>
      <c r="J87" s="270">
        <v>0</v>
      </c>
      <c r="K87" s="270"/>
      <c r="L87" s="270"/>
      <c r="M87" s="270"/>
      <c r="N87" s="270"/>
      <c r="O87" s="270"/>
      <c r="P87" s="269"/>
      <c r="Q87" s="269"/>
      <c r="R87" s="127"/>
      <c r="S87" s="113" t="s">
        <v>198</v>
      </c>
      <c r="T87" s="268">
        <f t="shared" si="124"/>
        <v>0</v>
      </c>
      <c r="U87" s="268">
        <f t="shared" si="115"/>
        <v>0</v>
      </c>
      <c r="V87" s="268">
        <f t="shared" si="116"/>
        <v>0</v>
      </c>
      <c r="W87" s="268">
        <f t="shared" si="117"/>
        <v>0</v>
      </c>
      <c r="X87" s="268">
        <f t="shared" si="118"/>
        <v>0</v>
      </c>
      <c r="Y87" s="268">
        <f t="shared" si="119"/>
        <v>0</v>
      </c>
      <c r="Z87" s="268">
        <f t="shared" si="120"/>
        <v>0</v>
      </c>
      <c r="AA87" s="268">
        <f t="shared" si="121"/>
        <v>0</v>
      </c>
      <c r="AB87" s="268">
        <f t="shared" si="122"/>
      </c>
      <c r="AC87" s="268">
        <f t="shared" si="123"/>
        <v>0</v>
      </c>
      <c r="AD87" s="268"/>
      <c r="AE87" s="268"/>
      <c r="AF87" s="268"/>
      <c r="AG87" s="353"/>
      <c r="AH87" s="353"/>
      <c r="AI87" s="61"/>
      <c r="AJ87" s="62" t="s">
        <v>29</v>
      </c>
      <c r="AK87" s="72">
        <v>5113</v>
      </c>
      <c r="AL87" s="40">
        <v>5013</v>
      </c>
      <c r="AM87" s="40">
        <v>4870</v>
      </c>
      <c r="AN87" s="40">
        <v>4481</v>
      </c>
      <c r="AO87" s="41">
        <v>4229</v>
      </c>
      <c r="AP87" s="48">
        <v>4001</v>
      </c>
      <c r="AQ87" s="221">
        <v>3792</v>
      </c>
      <c r="AR87" s="230">
        <v>3731</v>
      </c>
      <c r="AS87" s="205"/>
      <c r="AT87" s="205"/>
      <c r="AU87" s="205"/>
      <c r="AV87" s="205"/>
      <c r="AW87" s="205"/>
      <c r="AX87" s="373"/>
      <c r="AY87" s="205"/>
    </row>
    <row r="88" spans="1:51" s="99" customFormat="1" ht="20.25" customHeight="1">
      <c r="A88" s="127"/>
      <c r="B88" s="279" t="s">
        <v>111</v>
      </c>
      <c r="C88" s="265">
        <v>137</v>
      </c>
      <c r="D88" s="265">
        <v>137</v>
      </c>
      <c r="E88" s="265">
        <v>137</v>
      </c>
      <c r="F88" s="265">
        <v>137</v>
      </c>
      <c r="G88" s="265">
        <v>137</v>
      </c>
      <c r="H88" s="115">
        <v>94</v>
      </c>
      <c r="I88" s="115">
        <v>94</v>
      </c>
      <c r="J88" s="146">
        <v>0</v>
      </c>
      <c r="K88" s="146"/>
      <c r="L88" s="146"/>
      <c r="M88" s="146"/>
      <c r="N88" s="146"/>
      <c r="O88" s="146"/>
      <c r="P88" s="327"/>
      <c r="Q88" s="327"/>
      <c r="R88" s="127"/>
      <c r="S88" s="279" t="s">
        <v>111</v>
      </c>
      <c r="T88" s="268">
        <f t="shared" si="124"/>
        <v>766.6480134303301</v>
      </c>
      <c r="U88" s="268">
        <f t="shared" si="115"/>
        <v>773.0940691834546</v>
      </c>
      <c r="V88" s="268">
        <f t="shared" si="116"/>
        <v>777.0845150311968</v>
      </c>
      <c r="W88" s="268">
        <f>IF(AN88="","",(F88/AN88*100000))</f>
        <v>783.3047455688965</v>
      </c>
      <c r="X88" s="268">
        <f t="shared" si="118"/>
        <v>795.4479475120478</v>
      </c>
      <c r="Y88" s="268">
        <f t="shared" si="119"/>
        <v>558.526440879382</v>
      </c>
      <c r="Z88" s="268">
        <f t="shared" si="120"/>
        <v>572.1938154370587</v>
      </c>
      <c r="AA88" s="268">
        <f t="shared" si="121"/>
      </c>
      <c r="AB88" s="268">
        <f t="shared" si="122"/>
      </c>
      <c r="AC88" s="268">
        <f t="shared" si="123"/>
        <v>0</v>
      </c>
      <c r="AD88" s="268"/>
      <c r="AE88" s="268"/>
      <c r="AF88" s="268"/>
      <c r="AG88" s="353"/>
      <c r="AH88" s="353"/>
      <c r="AI88" s="51"/>
      <c r="AJ88" s="34" t="s">
        <v>111</v>
      </c>
      <c r="AK88" s="40">
        <v>17870</v>
      </c>
      <c r="AL88" s="75">
        <v>17721</v>
      </c>
      <c r="AM88" s="75">
        <v>17630</v>
      </c>
      <c r="AN88" s="75">
        <v>17490</v>
      </c>
      <c r="AO88" s="76">
        <v>17223</v>
      </c>
      <c r="AP88" s="31">
        <v>16830</v>
      </c>
      <c r="AQ88" s="224">
        <v>16428</v>
      </c>
      <c r="AR88" s="208"/>
      <c r="AS88" s="13"/>
      <c r="AT88" s="13"/>
      <c r="AU88" s="13"/>
      <c r="AV88" s="13"/>
      <c r="AW88" s="13"/>
      <c r="AX88" s="373"/>
      <c r="AY88" s="205"/>
    </row>
    <row r="89" spans="1:51" s="99" customFormat="1" ht="20.25" customHeight="1">
      <c r="A89" s="127"/>
      <c r="B89" s="279" t="s">
        <v>112</v>
      </c>
      <c r="C89" s="269">
        <v>0</v>
      </c>
      <c r="D89" s="269">
        <v>0</v>
      </c>
      <c r="E89" s="269">
        <v>0</v>
      </c>
      <c r="F89" s="269">
        <v>0</v>
      </c>
      <c r="G89" s="269">
        <v>0</v>
      </c>
      <c r="H89" s="270">
        <v>0</v>
      </c>
      <c r="I89" s="270">
        <v>0</v>
      </c>
      <c r="J89" s="146">
        <v>0</v>
      </c>
      <c r="K89" s="146"/>
      <c r="L89" s="146"/>
      <c r="M89" s="146"/>
      <c r="N89" s="146"/>
      <c r="O89" s="146"/>
      <c r="P89" s="327"/>
      <c r="Q89" s="327"/>
      <c r="R89" s="127"/>
      <c r="S89" s="279" t="s">
        <v>112</v>
      </c>
      <c r="T89" s="268">
        <f t="shared" si="124"/>
        <v>0</v>
      </c>
      <c r="U89" s="268">
        <f t="shared" si="115"/>
        <v>0</v>
      </c>
      <c r="V89" s="268">
        <f t="shared" si="116"/>
        <v>0</v>
      </c>
      <c r="W89" s="268">
        <f t="shared" si="117"/>
        <v>0</v>
      </c>
      <c r="X89" s="268">
        <f t="shared" si="118"/>
        <v>0</v>
      </c>
      <c r="Y89" s="268">
        <f t="shared" si="119"/>
        <v>0</v>
      </c>
      <c r="Z89" s="268">
        <f t="shared" si="120"/>
        <v>0</v>
      </c>
      <c r="AA89" s="268">
        <f t="shared" si="121"/>
      </c>
      <c r="AB89" s="268">
        <f t="shared" si="122"/>
      </c>
      <c r="AC89" s="268">
        <f t="shared" si="123"/>
        <v>0</v>
      </c>
      <c r="AD89" s="268"/>
      <c r="AE89" s="268"/>
      <c r="AF89" s="268"/>
      <c r="AG89" s="353"/>
      <c r="AH89" s="353"/>
      <c r="AI89" s="51"/>
      <c r="AJ89" s="34" t="s">
        <v>112</v>
      </c>
      <c r="AK89" s="40">
        <v>6983</v>
      </c>
      <c r="AL89" s="40">
        <v>6650</v>
      </c>
      <c r="AM89" s="40">
        <v>6413</v>
      </c>
      <c r="AN89" s="40">
        <v>5968</v>
      </c>
      <c r="AO89" s="41">
        <v>5830</v>
      </c>
      <c r="AP89" s="48">
        <v>5478</v>
      </c>
      <c r="AQ89" s="221">
        <v>5215</v>
      </c>
      <c r="AR89" s="176"/>
      <c r="AS89" s="205"/>
      <c r="AT89" s="205"/>
      <c r="AU89" s="205"/>
      <c r="AV89" s="205"/>
      <c r="AW89" s="205"/>
      <c r="AX89" s="373"/>
      <c r="AY89" s="205"/>
    </row>
    <row r="90" spans="1:51" s="99" customFormat="1" ht="20.25" customHeight="1">
      <c r="A90" s="127"/>
      <c r="B90" s="147" t="s">
        <v>113</v>
      </c>
      <c r="C90" s="269">
        <v>0</v>
      </c>
      <c r="D90" s="265">
        <v>180</v>
      </c>
      <c r="E90" s="265">
        <v>226</v>
      </c>
      <c r="F90" s="265">
        <v>235</v>
      </c>
      <c r="G90" s="265">
        <v>235</v>
      </c>
      <c r="H90" s="115">
        <v>231</v>
      </c>
      <c r="I90" s="115">
        <v>248</v>
      </c>
      <c r="J90" s="146">
        <v>0</v>
      </c>
      <c r="K90" s="146"/>
      <c r="L90" s="146"/>
      <c r="M90" s="146"/>
      <c r="N90" s="146"/>
      <c r="O90" s="146"/>
      <c r="P90" s="327"/>
      <c r="Q90" s="327"/>
      <c r="R90" s="127"/>
      <c r="S90" s="147" t="s">
        <v>113</v>
      </c>
      <c r="T90" s="268">
        <f t="shared" si="124"/>
        <v>0</v>
      </c>
      <c r="U90" s="268">
        <f t="shared" si="115"/>
        <v>2213.7498462673716</v>
      </c>
      <c r="V90" s="268">
        <f t="shared" si="116"/>
        <v>2738.0663920523384</v>
      </c>
      <c r="W90" s="268">
        <f t="shared" si="117"/>
        <v>2928.3489096573207</v>
      </c>
      <c r="X90" s="268">
        <f t="shared" si="118"/>
        <v>2878.138395590937</v>
      </c>
      <c r="Y90" s="268">
        <f t="shared" si="119"/>
        <v>2902.0100502512564</v>
      </c>
      <c r="Z90" s="268">
        <f t="shared" si="120"/>
        <v>3220.360992078951</v>
      </c>
      <c r="AA90" s="268">
        <f t="shared" si="121"/>
      </c>
      <c r="AB90" s="268">
        <f t="shared" si="122"/>
      </c>
      <c r="AC90" s="268">
        <f t="shared" si="123"/>
        <v>0</v>
      </c>
      <c r="AD90" s="268"/>
      <c r="AE90" s="268"/>
      <c r="AF90" s="268"/>
      <c r="AG90" s="353"/>
      <c r="AH90" s="353"/>
      <c r="AI90" s="51"/>
      <c r="AJ90" s="34" t="s">
        <v>113</v>
      </c>
      <c r="AK90" s="40">
        <v>8443</v>
      </c>
      <c r="AL90" s="40">
        <v>8131</v>
      </c>
      <c r="AM90" s="40">
        <v>8254</v>
      </c>
      <c r="AN90" s="40">
        <v>8025</v>
      </c>
      <c r="AO90" s="41">
        <v>8165</v>
      </c>
      <c r="AP90" s="48">
        <v>7960</v>
      </c>
      <c r="AQ90" s="221">
        <v>7701</v>
      </c>
      <c r="AR90" s="176"/>
      <c r="AS90" s="205"/>
      <c r="AT90" s="205"/>
      <c r="AU90" s="205"/>
      <c r="AV90" s="205"/>
      <c r="AW90" s="205"/>
      <c r="AX90" s="373"/>
      <c r="AY90" s="205"/>
    </row>
    <row r="91" spans="1:51" s="99" customFormat="1" ht="20.25" customHeight="1">
      <c r="A91" s="127"/>
      <c r="B91" s="279" t="s">
        <v>114</v>
      </c>
      <c r="C91" s="265">
        <v>413</v>
      </c>
      <c r="D91" s="265">
        <v>522</v>
      </c>
      <c r="E91" s="265">
        <v>530</v>
      </c>
      <c r="F91" s="265">
        <v>550</v>
      </c>
      <c r="G91" s="265">
        <v>475</v>
      </c>
      <c r="H91" s="115">
        <v>503</v>
      </c>
      <c r="I91" s="115">
        <v>478</v>
      </c>
      <c r="J91" s="146">
        <v>0</v>
      </c>
      <c r="K91" s="146"/>
      <c r="L91" s="146"/>
      <c r="M91" s="146"/>
      <c r="N91" s="146"/>
      <c r="O91" s="146"/>
      <c r="P91" s="327"/>
      <c r="Q91" s="327"/>
      <c r="R91" s="127"/>
      <c r="S91" s="279" t="s">
        <v>114</v>
      </c>
      <c r="T91" s="268">
        <f t="shared" si="124"/>
        <v>5684.7900894700615</v>
      </c>
      <c r="U91" s="268">
        <f t="shared" si="115"/>
        <v>7041.683528935653</v>
      </c>
      <c r="V91" s="268">
        <f t="shared" si="116"/>
        <v>7093.147751605995</v>
      </c>
      <c r="W91" s="268">
        <f t="shared" si="117"/>
        <v>7317.722192655668</v>
      </c>
      <c r="X91" s="268">
        <f t="shared" si="118"/>
        <v>5787.037037037037</v>
      </c>
      <c r="Y91" s="268">
        <f t="shared" si="119"/>
        <v>6050.763863827739</v>
      </c>
      <c r="Z91" s="268">
        <f t="shared" si="120"/>
        <v>5674.264007597341</v>
      </c>
      <c r="AA91" s="268">
        <f t="shared" si="121"/>
      </c>
      <c r="AB91" s="268">
        <f t="shared" si="122"/>
      </c>
      <c r="AC91" s="268">
        <f t="shared" si="123"/>
        <v>0</v>
      </c>
      <c r="AD91" s="268"/>
      <c r="AE91" s="268"/>
      <c r="AF91" s="268"/>
      <c r="AG91" s="353"/>
      <c r="AH91" s="353"/>
      <c r="AI91" s="51"/>
      <c r="AJ91" s="34" t="s">
        <v>114</v>
      </c>
      <c r="AK91" s="40">
        <v>7265</v>
      </c>
      <c r="AL91" s="71">
        <v>7413</v>
      </c>
      <c r="AM91" s="71">
        <v>7472</v>
      </c>
      <c r="AN91" s="71">
        <v>7516</v>
      </c>
      <c r="AO91" s="72">
        <v>8208</v>
      </c>
      <c r="AP91" s="81">
        <v>8313</v>
      </c>
      <c r="AQ91" s="225">
        <v>8424</v>
      </c>
      <c r="AR91" s="82"/>
      <c r="AS91" s="23"/>
      <c r="AT91" s="23"/>
      <c r="AU91" s="23"/>
      <c r="AV91" s="23"/>
      <c r="AW91" s="23"/>
      <c r="AX91" s="373"/>
      <c r="AY91" s="205"/>
    </row>
    <row r="92" spans="1:51" s="99" customFormat="1" ht="20.25" customHeight="1">
      <c r="A92" s="127"/>
      <c r="B92" s="280" t="s">
        <v>199</v>
      </c>
      <c r="C92" s="265">
        <v>306</v>
      </c>
      <c r="D92" s="265">
        <v>274</v>
      </c>
      <c r="E92" s="265">
        <v>527</v>
      </c>
      <c r="F92" s="265">
        <v>591</v>
      </c>
      <c r="G92" s="265">
        <v>591</v>
      </c>
      <c r="H92" s="115">
        <v>709</v>
      </c>
      <c r="I92" s="115">
        <v>742</v>
      </c>
      <c r="J92" s="115">
        <v>742</v>
      </c>
      <c r="K92" s="115"/>
      <c r="L92" s="115"/>
      <c r="M92" s="115"/>
      <c r="N92" s="115"/>
      <c r="O92" s="115"/>
      <c r="P92" s="114"/>
      <c r="Q92" s="114"/>
      <c r="R92" s="127"/>
      <c r="S92" s="280" t="s">
        <v>199</v>
      </c>
      <c r="T92" s="268">
        <f t="shared" si="124"/>
        <v>2454.086133611356</v>
      </c>
      <c r="U92" s="268">
        <f t="shared" si="115"/>
        <v>1995.6300072833212</v>
      </c>
      <c r="V92" s="268">
        <f t="shared" si="116"/>
        <v>3666.342006400445</v>
      </c>
      <c r="W92" s="268">
        <f t="shared" si="117"/>
        <v>3966.7091751124235</v>
      </c>
      <c r="X92" s="268">
        <f t="shared" si="118"/>
        <v>3798.688777477825</v>
      </c>
      <c r="Y92" s="268">
        <f t="shared" si="119"/>
        <v>4654.368804569028</v>
      </c>
      <c r="Z92" s="268">
        <f t="shared" si="120"/>
        <v>4831.987496743944</v>
      </c>
      <c r="AA92" s="268">
        <f t="shared" si="121"/>
        <v>4838.288993218571</v>
      </c>
      <c r="AB92" s="268">
        <f t="shared" si="122"/>
      </c>
      <c r="AC92" s="268">
        <f t="shared" si="123"/>
        <v>0</v>
      </c>
      <c r="AD92" s="268"/>
      <c r="AE92" s="268"/>
      <c r="AF92" s="268"/>
      <c r="AG92" s="353"/>
      <c r="AH92" s="353"/>
      <c r="AI92" s="73"/>
      <c r="AJ92" s="74" t="s">
        <v>28</v>
      </c>
      <c r="AK92" s="76">
        <v>12469</v>
      </c>
      <c r="AL92" s="40">
        <v>13730</v>
      </c>
      <c r="AM92" s="40">
        <v>14374</v>
      </c>
      <c r="AN92" s="40">
        <v>14899</v>
      </c>
      <c r="AO92" s="41">
        <v>15558</v>
      </c>
      <c r="AP92" s="48">
        <v>15233</v>
      </c>
      <c r="AQ92" s="221">
        <v>15356</v>
      </c>
      <c r="AR92" s="219">
        <v>15336</v>
      </c>
      <c r="AS92" s="205"/>
      <c r="AT92" s="205"/>
      <c r="AU92" s="205"/>
      <c r="AV92" s="205"/>
      <c r="AW92" s="205"/>
      <c r="AX92" s="373"/>
      <c r="AY92" s="205"/>
    </row>
    <row r="93" spans="1:51" s="99" customFormat="1" ht="20.25" customHeight="1">
      <c r="A93" s="127"/>
      <c r="B93" s="113" t="s">
        <v>200</v>
      </c>
      <c r="C93" s="265">
        <v>155</v>
      </c>
      <c r="D93" s="265">
        <v>155</v>
      </c>
      <c r="E93" s="265">
        <v>155</v>
      </c>
      <c r="F93" s="265">
        <v>155</v>
      </c>
      <c r="G93" s="265">
        <v>155</v>
      </c>
      <c r="H93" s="115">
        <v>155</v>
      </c>
      <c r="I93" s="115">
        <v>155</v>
      </c>
      <c r="J93" s="115">
        <v>155</v>
      </c>
      <c r="K93" s="115"/>
      <c r="L93" s="115"/>
      <c r="M93" s="115"/>
      <c r="N93" s="115"/>
      <c r="O93" s="115"/>
      <c r="P93" s="114"/>
      <c r="Q93" s="114"/>
      <c r="R93" s="127"/>
      <c r="S93" s="113" t="s">
        <v>200</v>
      </c>
      <c r="T93" s="268">
        <f t="shared" si="124"/>
        <v>1054.7087642896026</v>
      </c>
      <c r="U93" s="268">
        <f t="shared" si="115"/>
        <v>987.3869282711173</v>
      </c>
      <c r="V93" s="268">
        <f t="shared" si="116"/>
        <v>917.3226016452626</v>
      </c>
      <c r="W93" s="268">
        <f t="shared" si="117"/>
        <v>864.0392441050226</v>
      </c>
      <c r="X93" s="268">
        <f t="shared" si="118"/>
        <v>815.0602092864278</v>
      </c>
      <c r="Y93" s="268">
        <f t="shared" si="119"/>
        <v>798.5574446161773</v>
      </c>
      <c r="Z93" s="268">
        <f t="shared" si="120"/>
        <v>796.0556725386472</v>
      </c>
      <c r="AA93" s="268">
        <f t="shared" si="121"/>
        <v>792.3930269413629</v>
      </c>
      <c r="AB93" s="268">
        <f t="shared" si="122"/>
      </c>
      <c r="AC93" s="268">
        <f t="shared" si="123"/>
        <v>0</v>
      </c>
      <c r="AD93" s="268"/>
      <c r="AE93" s="268"/>
      <c r="AF93" s="268"/>
      <c r="AG93" s="353"/>
      <c r="AH93" s="353"/>
      <c r="AI93" s="51"/>
      <c r="AJ93" s="34" t="s">
        <v>31</v>
      </c>
      <c r="AK93" s="41">
        <v>14696</v>
      </c>
      <c r="AL93" s="40">
        <v>15698</v>
      </c>
      <c r="AM93" s="40">
        <v>16897</v>
      </c>
      <c r="AN93" s="40">
        <v>17939</v>
      </c>
      <c r="AO93" s="41">
        <v>19017</v>
      </c>
      <c r="AP93" s="48">
        <v>19410</v>
      </c>
      <c r="AQ93" s="221">
        <v>19471</v>
      </c>
      <c r="AR93" s="219">
        <v>19561</v>
      </c>
      <c r="AS93" s="205"/>
      <c r="AT93" s="205"/>
      <c r="AU93" s="205"/>
      <c r="AV93" s="205"/>
      <c r="AW93" s="205"/>
      <c r="AX93" s="373"/>
      <c r="AY93" s="205"/>
    </row>
    <row r="94" spans="1:51" s="99" customFormat="1" ht="20.25" customHeight="1">
      <c r="A94" s="127"/>
      <c r="B94" s="113" t="s">
        <v>201</v>
      </c>
      <c r="C94" s="269">
        <v>0</v>
      </c>
      <c r="D94" s="269">
        <v>0</v>
      </c>
      <c r="E94" s="265">
        <v>51</v>
      </c>
      <c r="F94" s="265">
        <v>97</v>
      </c>
      <c r="G94" s="265">
        <v>97</v>
      </c>
      <c r="H94" s="115">
        <v>97</v>
      </c>
      <c r="I94" s="115">
        <v>97</v>
      </c>
      <c r="J94" s="115">
        <v>97</v>
      </c>
      <c r="K94" s="115"/>
      <c r="L94" s="115"/>
      <c r="M94" s="115"/>
      <c r="N94" s="115"/>
      <c r="O94" s="115"/>
      <c r="P94" s="114"/>
      <c r="Q94" s="114"/>
      <c r="R94" s="127"/>
      <c r="S94" s="113" t="s">
        <v>201</v>
      </c>
      <c r="T94" s="268">
        <f t="shared" si="124"/>
        <v>0</v>
      </c>
      <c r="U94" s="268">
        <f t="shared" si="115"/>
        <v>0</v>
      </c>
      <c r="V94" s="268">
        <f t="shared" si="116"/>
        <v>336.81151763307355</v>
      </c>
      <c r="W94" s="268">
        <f t="shared" si="117"/>
        <v>624.5573369390252</v>
      </c>
      <c r="X94" s="268">
        <f t="shared" si="118"/>
        <v>615.7557290674793</v>
      </c>
      <c r="Y94" s="268">
        <f t="shared" si="119"/>
        <v>629.0939749659511</v>
      </c>
      <c r="Z94" s="268">
        <f t="shared" si="120"/>
        <v>636.3576723742045</v>
      </c>
      <c r="AA94" s="268">
        <f t="shared" si="121"/>
        <v>638.9986824769434</v>
      </c>
      <c r="AB94" s="268">
        <f t="shared" si="122"/>
      </c>
      <c r="AC94" s="268">
        <f t="shared" si="123"/>
        <v>0</v>
      </c>
      <c r="AD94" s="268"/>
      <c r="AE94" s="268"/>
      <c r="AF94" s="268"/>
      <c r="AG94" s="353"/>
      <c r="AH94" s="353"/>
      <c r="AI94" s="61"/>
      <c r="AJ94" s="62" t="s">
        <v>32</v>
      </c>
      <c r="AK94" s="72">
        <v>14000</v>
      </c>
      <c r="AL94" s="40">
        <v>14618</v>
      </c>
      <c r="AM94" s="40">
        <v>15142</v>
      </c>
      <c r="AN94" s="40">
        <v>15531</v>
      </c>
      <c r="AO94" s="41">
        <v>15753</v>
      </c>
      <c r="AP94" s="48">
        <v>15419</v>
      </c>
      <c r="AQ94" s="221">
        <v>15243</v>
      </c>
      <c r="AR94" s="226">
        <v>15180</v>
      </c>
      <c r="AS94" s="205"/>
      <c r="AT94" s="205"/>
      <c r="AU94" s="205"/>
      <c r="AV94" s="205"/>
      <c r="AW94" s="205"/>
      <c r="AX94" s="373"/>
      <c r="AY94" s="205"/>
    </row>
    <row r="95" spans="1:51" s="99" customFormat="1" ht="20.25" customHeight="1">
      <c r="A95" s="127"/>
      <c r="B95" s="279" t="s">
        <v>109</v>
      </c>
      <c r="C95" s="265">
        <v>4328</v>
      </c>
      <c r="D95" s="265">
        <v>4578</v>
      </c>
      <c r="E95" s="265">
        <v>5136</v>
      </c>
      <c r="F95" s="265">
        <v>5538</v>
      </c>
      <c r="G95" s="265">
        <v>5941</v>
      </c>
      <c r="H95" s="115">
        <v>5921</v>
      </c>
      <c r="I95" s="115"/>
      <c r="J95" s="146"/>
      <c r="K95" s="146"/>
      <c r="L95" s="146"/>
      <c r="M95" s="146"/>
      <c r="N95" s="146"/>
      <c r="O95" s="146"/>
      <c r="P95" s="327"/>
      <c r="Q95" s="327"/>
      <c r="R95" s="127"/>
      <c r="S95" s="279" t="s">
        <v>109</v>
      </c>
      <c r="T95" s="268">
        <f t="shared" si="124"/>
        <v>968.3366446508797</v>
      </c>
      <c r="U95" s="268">
        <f t="shared" si="115"/>
        <v>998.8196561075706</v>
      </c>
      <c r="V95" s="268">
        <f t="shared" si="116"/>
        <v>1096.587682177461</v>
      </c>
      <c r="W95" s="268">
        <f t="shared" si="117"/>
        <v>1172.8180670738423</v>
      </c>
      <c r="X95" s="268">
        <f t="shared" si="118"/>
        <v>1253.1323034347763</v>
      </c>
      <c r="Y95" s="268">
        <f t="shared" si="119"/>
        <v>1260.6052864092655</v>
      </c>
      <c r="Z95" s="283">
        <f t="shared" si="120"/>
        <v>0</v>
      </c>
      <c r="AA95" s="268">
        <f t="shared" si="121"/>
      </c>
      <c r="AB95" s="268">
        <f t="shared" si="122"/>
      </c>
      <c r="AC95" s="268">
        <f t="shared" si="123"/>
        <v>0</v>
      </c>
      <c r="AD95" s="268"/>
      <c r="AE95" s="268"/>
      <c r="AF95" s="268"/>
      <c r="AG95" s="353"/>
      <c r="AH95" s="353"/>
      <c r="AI95" s="73"/>
      <c r="AJ95" s="74" t="s">
        <v>109</v>
      </c>
      <c r="AK95" s="76">
        <v>446952</v>
      </c>
      <c r="AL95" s="75">
        <v>458341</v>
      </c>
      <c r="AM95" s="75">
        <v>468362</v>
      </c>
      <c r="AN95" s="75">
        <v>472196</v>
      </c>
      <c r="AO95" s="76">
        <v>474092</v>
      </c>
      <c r="AP95" s="65">
        <v>469695</v>
      </c>
      <c r="AQ95" s="224">
        <v>468899</v>
      </c>
      <c r="AR95" s="229"/>
      <c r="AS95" s="13"/>
      <c r="AT95" s="13"/>
      <c r="AU95" s="13"/>
      <c r="AV95" s="13"/>
      <c r="AW95" s="13"/>
      <c r="AX95" s="373"/>
      <c r="AY95" s="205"/>
    </row>
    <row r="96" spans="1:51" s="99" customFormat="1" ht="20.25" customHeight="1">
      <c r="A96" s="127"/>
      <c r="B96" s="279" t="s">
        <v>110</v>
      </c>
      <c r="C96" s="265">
        <v>1512</v>
      </c>
      <c r="D96" s="265">
        <v>1550</v>
      </c>
      <c r="E96" s="265">
        <v>1337</v>
      </c>
      <c r="F96" s="265">
        <v>1673</v>
      </c>
      <c r="G96" s="265">
        <v>1917</v>
      </c>
      <c r="H96" s="115">
        <v>1900</v>
      </c>
      <c r="I96" s="115"/>
      <c r="J96" s="146"/>
      <c r="K96" s="146"/>
      <c r="L96" s="146"/>
      <c r="M96" s="146"/>
      <c r="N96" s="146"/>
      <c r="O96" s="146"/>
      <c r="P96" s="327"/>
      <c r="Q96" s="327"/>
      <c r="R96" s="127"/>
      <c r="S96" s="279" t="s">
        <v>110</v>
      </c>
      <c r="T96" s="268">
        <f t="shared" si="124"/>
        <v>622.0967788388349</v>
      </c>
      <c r="U96" s="268">
        <f t="shared" si="115"/>
        <v>641.6200284796503</v>
      </c>
      <c r="V96" s="268">
        <f t="shared" si="116"/>
        <v>552.1006251909847</v>
      </c>
      <c r="W96" s="268">
        <f t="shared" si="117"/>
        <v>692.6876529357452</v>
      </c>
      <c r="X96" s="268">
        <f t="shared" si="118"/>
        <v>798.1713257888032</v>
      </c>
      <c r="Y96" s="268">
        <f t="shared" si="119"/>
        <v>802.303878928122</v>
      </c>
      <c r="Z96" s="283">
        <f t="shared" si="120"/>
        <v>0</v>
      </c>
      <c r="AA96" s="268">
        <f t="shared" si="121"/>
      </c>
      <c r="AB96" s="268">
        <f t="shared" si="122"/>
      </c>
      <c r="AC96" s="268">
        <f t="shared" si="123"/>
        <v>0</v>
      </c>
      <c r="AD96" s="268"/>
      <c r="AE96" s="268"/>
      <c r="AF96" s="268"/>
      <c r="AG96" s="353"/>
      <c r="AH96" s="353"/>
      <c r="AI96" s="51"/>
      <c r="AJ96" s="34" t="s">
        <v>110</v>
      </c>
      <c r="AK96" s="41">
        <v>243049</v>
      </c>
      <c r="AL96" s="40">
        <v>241576</v>
      </c>
      <c r="AM96" s="40">
        <v>242166</v>
      </c>
      <c r="AN96" s="40">
        <v>241523</v>
      </c>
      <c r="AO96" s="41">
        <v>240174</v>
      </c>
      <c r="AP96" s="42">
        <v>236818</v>
      </c>
      <c r="AQ96" s="221">
        <v>234956</v>
      </c>
      <c r="AR96" s="176"/>
      <c r="AS96" s="205"/>
      <c r="AT96" s="205"/>
      <c r="AU96" s="205"/>
      <c r="AV96" s="205"/>
      <c r="AW96" s="205"/>
      <c r="AX96" s="373"/>
      <c r="AY96" s="205"/>
    </row>
    <row r="97" spans="1:51" s="169" customFormat="1" ht="20.25" customHeight="1">
      <c r="A97" s="127"/>
      <c r="B97" s="113" t="s">
        <v>48</v>
      </c>
      <c r="C97" s="265">
        <v>303</v>
      </c>
      <c r="D97" s="265">
        <v>303</v>
      </c>
      <c r="E97" s="269">
        <v>0</v>
      </c>
      <c r="F97" s="269">
        <v>0</v>
      </c>
      <c r="G97" s="269">
        <v>0</v>
      </c>
      <c r="H97" s="270">
        <v>0</v>
      </c>
      <c r="I97" s="270">
        <v>0</v>
      </c>
      <c r="J97" s="270">
        <v>0</v>
      </c>
      <c r="K97" s="270">
        <v>0</v>
      </c>
      <c r="L97" s="270"/>
      <c r="M97" s="270"/>
      <c r="N97" s="270"/>
      <c r="O97" s="270"/>
      <c r="P97" s="269"/>
      <c r="Q97" s="269"/>
      <c r="R97" s="127"/>
      <c r="S97" s="113" t="s">
        <v>48</v>
      </c>
      <c r="T97" s="268">
        <f t="shared" si="124"/>
        <v>1812.5261709636898</v>
      </c>
      <c r="U97" s="268">
        <f t="shared" si="115"/>
        <v>1938.0836638096457</v>
      </c>
      <c r="V97" s="268">
        <f t="shared" si="116"/>
        <v>0</v>
      </c>
      <c r="W97" s="268">
        <f t="shared" si="117"/>
        <v>0</v>
      </c>
      <c r="X97" s="268">
        <f t="shared" si="118"/>
        <v>0</v>
      </c>
      <c r="Y97" s="268">
        <f t="shared" si="119"/>
        <v>0</v>
      </c>
      <c r="Z97" s="268">
        <f t="shared" si="120"/>
        <v>0</v>
      </c>
      <c r="AA97" s="268">
        <f t="shared" si="121"/>
        <v>0</v>
      </c>
      <c r="AB97" s="268">
        <f t="shared" si="122"/>
        <v>0</v>
      </c>
      <c r="AC97" s="268">
        <f t="shared" si="123"/>
        <v>0</v>
      </c>
      <c r="AD97" s="268"/>
      <c r="AE97" s="268"/>
      <c r="AF97" s="268"/>
      <c r="AG97" s="353"/>
      <c r="AH97" s="353"/>
      <c r="AI97" s="51"/>
      <c r="AJ97" s="34" t="s">
        <v>48</v>
      </c>
      <c r="AK97" s="40">
        <v>16717</v>
      </c>
      <c r="AL97" s="71">
        <v>15634</v>
      </c>
      <c r="AM97" s="71">
        <v>15223</v>
      </c>
      <c r="AN97" s="71">
        <v>14688</v>
      </c>
      <c r="AO97" s="72">
        <v>14040</v>
      </c>
      <c r="AP97" s="81">
        <v>13454</v>
      </c>
      <c r="AQ97" s="225">
        <v>13060</v>
      </c>
      <c r="AR97" s="230">
        <v>12907</v>
      </c>
      <c r="AS97" s="213">
        <v>12837</v>
      </c>
      <c r="AT97" s="23"/>
      <c r="AU97" s="23"/>
      <c r="AV97" s="23"/>
      <c r="AW97" s="23"/>
      <c r="AX97" s="373"/>
      <c r="AY97" s="205"/>
    </row>
    <row r="98" spans="1:51" s="99" customFormat="1" ht="20.25" customHeight="1">
      <c r="A98" s="127"/>
      <c r="B98" s="113" t="s">
        <v>202</v>
      </c>
      <c r="C98" s="266">
        <v>357</v>
      </c>
      <c r="D98" s="266">
        <v>441</v>
      </c>
      <c r="E98" s="266">
        <v>516</v>
      </c>
      <c r="F98" s="266">
        <v>786</v>
      </c>
      <c r="G98" s="266">
        <v>760</v>
      </c>
      <c r="H98" s="115">
        <v>732</v>
      </c>
      <c r="I98" s="115">
        <v>732</v>
      </c>
      <c r="J98" s="115">
        <v>723</v>
      </c>
      <c r="K98" s="115"/>
      <c r="L98" s="115"/>
      <c r="M98" s="115"/>
      <c r="N98" s="115"/>
      <c r="O98" s="115"/>
      <c r="P98" s="114"/>
      <c r="Q98" s="114"/>
      <c r="R98" s="127"/>
      <c r="S98" s="113" t="s">
        <v>202</v>
      </c>
      <c r="T98" s="268">
        <f t="shared" si="124"/>
        <v>518.7445510026156</v>
      </c>
      <c r="U98" s="268">
        <f t="shared" si="115"/>
        <v>623.7182660349339</v>
      </c>
      <c r="V98" s="268">
        <f t="shared" si="116"/>
        <v>712.8253301652207</v>
      </c>
      <c r="W98" s="268">
        <f t="shared" si="117"/>
        <v>1064.8963555073838</v>
      </c>
      <c r="X98" s="268">
        <f t="shared" si="118"/>
        <v>1012.9416625571446</v>
      </c>
      <c r="Y98" s="268">
        <f t="shared" si="119"/>
        <v>972.7833297894961</v>
      </c>
      <c r="Z98" s="268">
        <f t="shared" si="120"/>
        <v>969.3695125342657</v>
      </c>
      <c r="AA98" s="268">
        <f t="shared" si="121"/>
        <v>953.8258575197889</v>
      </c>
      <c r="AB98" s="268">
        <f t="shared" si="122"/>
      </c>
      <c r="AC98" s="268">
        <f t="shared" si="123"/>
        <v>0</v>
      </c>
      <c r="AD98" s="268"/>
      <c r="AE98" s="268"/>
      <c r="AF98" s="268"/>
      <c r="AG98" s="276"/>
      <c r="AH98" s="276"/>
      <c r="AI98" s="73"/>
      <c r="AJ98" s="74" t="s">
        <v>44</v>
      </c>
      <c r="AK98" s="76">
        <v>68820</v>
      </c>
      <c r="AL98" s="40">
        <v>70705</v>
      </c>
      <c r="AM98" s="40">
        <v>72388</v>
      </c>
      <c r="AN98" s="40">
        <v>73810</v>
      </c>
      <c r="AO98" s="41">
        <v>75029</v>
      </c>
      <c r="AP98" s="48">
        <v>75248</v>
      </c>
      <c r="AQ98" s="221">
        <v>75513</v>
      </c>
      <c r="AR98" s="220">
        <v>75800</v>
      </c>
      <c r="AS98" s="214"/>
      <c r="AT98" s="205"/>
      <c r="AU98" s="205"/>
      <c r="AV98" s="205"/>
      <c r="AW98" s="205"/>
      <c r="AX98" s="373"/>
      <c r="AY98" s="205"/>
    </row>
    <row r="99" spans="1:51" s="99" customFormat="1" ht="20.25" customHeight="1">
      <c r="A99" s="127"/>
      <c r="B99" s="113" t="s">
        <v>203</v>
      </c>
      <c r="C99" s="269">
        <v>0</v>
      </c>
      <c r="D99" s="269">
        <v>0</v>
      </c>
      <c r="E99" s="269">
        <v>0</v>
      </c>
      <c r="F99" s="269">
        <v>0</v>
      </c>
      <c r="G99" s="269">
        <v>0</v>
      </c>
      <c r="H99" s="270">
        <v>0</v>
      </c>
      <c r="I99" s="270">
        <v>0</v>
      </c>
      <c r="J99" s="270">
        <v>0</v>
      </c>
      <c r="K99" s="270"/>
      <c r="L99" s="270"/>
      <c r="M99" s="270"/>
      <c r="N99" s="270"/>
      <c r="O99" s="270"/>
      <c r="P99" s="269"/>
      <c r="Q99" s="269"/>
      <c r="R99" s="127"/>
      <c r="S99" s="113" t="s">
        <v>203</v>
      </c>
      <c r="T99" s="268">
        <f t="shared" si="124"/>
        <v>0</v>
      </c>
      <c r="U99" s="268">
        <f t="shared" si="115"/>
        <v>0</v>
      </c>
      <c r="V99" s="268">
        <f t="shared" si="116"/>
        <v>0</v>
      </c>
      <c r="W99" s="268">
        <f t="shared" si="117"/>
        <v>0</v>
      </c>
      <c r="X99" s="268">
        <f t="shared" si="118"/>
        <v>0</v>
      </c>
      <c r="Y99" s="268">
        <f t="shared" si="119"/>
        <v>0</v>
      </c>
      <c r="Z99" s="268">
        <f t="shared" si="120"/>
        <v>0</v>
      </c>
      <c r="AA99" s="268">
        <f t="shared" si="121"/>
        <v>0</v>
      </c>
      <c r="AB99" s="268">
        <f t="shared" si="122"/>
      </c>
      <c r="AC99" s="268">
        <f t="shared" si="123"/>
        <v>0</v>
      </c>
      <c r="AD99" s="268"/>
      <c r="AE99" s="268"/>
      <c r="AF99" s="268"/>
      <c r="AG99" s="353"/>
      <c r="AH99" s="353"/>
      <c r="AI99" s="61"/>
      <c r="AJ99" s="62" t="s">
        <v>55</v>
      </c>
      <c r="AK99" s="72">
        <v>21825</v>
      </c>
      <c r="AL99" s="40">
        <v>21857</v>
      </c>
      <c r="AM99" s="40">
        <v>22082</v>
      </c>
      <c r="AN99" s="40">
        <v>22048</v>
      </c>
      <c r="AO99" s="41">
        <v>21482</v>
      </c>
      <c r="AP99" s="48">
        <v>20836</v>
      </c>
      <c r="AQ99" s="221">
        <v>20485</v>
      </c>
      <c r="AR99" s="219">
        <v>20406</v>
      </c>
      <c r="AS99" s="205"/>
      <c r="AT99" s="205"/>
      <c r="AU99" s="205"/>
      <c r="AV99" s="205"/>
      <c r="AW99" s="205"/>
      <c r="AX99" s="373"/>
      <c r="AY99" s="205"/>
    </row>
    <row r="100" spans="1:51" s="99" customFormat="1" ht="20.25" customHeight="1">
      <c r="A100" s="127"/>
      <c r="B100" s="113" t="s">
        <v>52</v>
      </c>
      <c r="C100" s="269">
        <v>0</v>
      </c>
      <c r="D100" s="269">
        <v>0</v>
      </c>
      <c r="E100" s="269">
        <v>0</v>
      </c>
      <c r="F100" s="269">
        <v>0</v>
      </c>
      <c r="G100" s="269">
        <v>0</v>
      </c>
      <c r="H100" s="270">
        <v>0</v>
      </c>
      <c r="I100" s="270">
        <v>0</v>
      </c>
      <c r="J100" s="270">
        <v>0</v>
      </c>
      <c r="K100" s="270">
        <v>0</v>
      </c>
      <c r="L100" s="270"/>
      <c r="M100" s="270"/>
      <c r="N100" s="270"/>
      <c r="O100" s="270"/>
      <c r="P100" s="269"/>
      <c r="Q100" s="269"/>
      <c r="R100" s="127"/>
      <c r="S100" s="113" t="s">
        <v>52</v>
      </c>
      <c r="T100" s="268">
        <f t="shared" si="124"/>
        <v>0</v>
      </c>
      <c r="U100" s="268">
        <f t="shared" si="115"/>
        <v>0</v>
      </c>
      <c r="V100" s="268">
        <f t="shared" si="116"/>
        <v>0</v>
      </c>
      <c r="W100" s="268">
        <f t="shared" si="117"/>
        <v>0</v>
      </c>
      <c r="X100" s="268">
        <f t="shared" si="118"/>
        <v>0</v>
      </c>
      <c r="Y100" s="268">
        <f t="shared" si="119"/>
        <v>0</v>
      </c>
      <c r="Z100" s="268">
        <f t="shared" si="120"/>
        <v>0</v>
      </c>
      <c r="AA100" s="268">
        <f t="shared" si="121"/>
        <v>0</v>
      </c>
      <c r="AB100" s="268">
        <f t="shared" si="122"/>
      </c>
      <c r="AC100" s="268">
        <f t="shared" si="123"/>
        <v>0</v>
      </c>
      <c r="AD100" s="268"/>
      <c r="AE100" s="268"/>
      <c r="AF100" s="268"/>
      <c r="AG100" s="353"/>
      <c r="AH100" s="353"/>
      <c r="AI100" s="73"/>
      <c r="AJ100" s="74" t="s">
        <v>57</v>
      </c>
      <c r="AK100" s="76">
        <v>8576</v>
      </c>
      <c r="AL100" s="75">
        <v>7930</v>
      </c>
      <c r="AM100" s="75">
        <v>7622</v>
      </c>
      <c r="AN100" s="75">
        <v>7141</v>
      </c>
      <c r="AO100" s="76">
        <v>6857</v>
      </c>
      <c r="AP100" s="31">
        <v>6431</v>
      </c>
      <c r="AQ100" s="224">
        <v>6208</v>
      </c>
      <c r="AR100" s="227">
        <v>6111</v>
      </c>
      <c r="AS100" s="13"/>
      <c r="AT100" s="13"/>
      <c r="AU100" s="13"/>
      <c r="AV100" s="13"/>
      <c r="AW100" s="13"/>
      <c r="AX100" s="373"/>
      <c r="AY100" s="205"/>
    </row>
    <row r="101" spans="1:51" s="99" customFormat="1" ht="20.25" customHeight="1">
      <c r="A101" s="127"/>
      <c r="B101" s="113" t="s">
        <v>53</v>
      </c>
      <c r="C101" s="265">
        <v>297</v>
      </c>
      <c r="D101" s="265">
        <v>270</v>
      </c>
      <c r="E101" s="265">
        <v>404</v>
      </c>
      <c r="F101" s="265">
        <v>407</v>
      </c>
      <c r="G101" s="265">
        <v>407</v>
      </c>
      <c r="H101" s="115">
        <v>407</v>
      </c>
      <c r="I101" s="115">
        <v>407</v>
      </c>
      <c r="J101" s="115">
        <v>393</v>
      </c>
      <c r="K101" s="115">
        <v>393</v>
      </c>
      <c r="L101" s="115"/>
      <c r="M101" s="115"/>
      <c r="N101" s="115"/>
      <c r="O101" s="115"/>
      <c r="P101" s="114"/>
      <c r="Q101" s="114"/>
      <c r="R101" s="127"/>
      <c r="S101" s="113" t="s">
        <v>53</v>
      </c>
      <c r="T101" s="268">
        <f t="shared" si="124"/>
        <v>5537.9451799366025</v>
      </c>
      <c r="U101" s="268">
        <f t="shared" si="115"/>
        <v>5571.605447791993</v>
      </c>
      <c r="V101" s="268">
        <f t="shared" si="116"/>
        <v>9439.252336448597</v>
      </c>
      <c r="W101" s="268">
        <f t="shared" si="117"/>
        <v>10213.299874529486</v>
      </c>
      <c r="X101" s="268">
        <f t="shared" si="118"/>
        <v>10626.6318537859</v>
      </c>
      <c r="Y101" s="268">
        <f t="shared" si="119"/>
        <v>12134.764460345856</v>
      </c>
      <c r="Z101" s="268">
        <f t="shared" si="120"/>
        <v>12835.06780195522</v>
      </c>
      <c r="AA101" s="268">
        <f t="shared" si="121"/>
        <v>12697.899838449111</v>
      </c>
      <c r="AB101" s="268">
        <f t="shared" si="122"/>
      </c>
      <c r="AC101" s="268">
        <f t="shared" si="123"/>
        <v>0</v>
      </c>
      <c r="AD101" s="268"/>
      <c r="AE101" s="268"/>
      <c r="AF101" s="268"/>
      <c r="AG101" s="353"/>
      <c r="AH101" s="353"/>
      <c r="AI101" s="61"/>
      <c r="AJ101" s="62" t="s">
        <v>58</v>
      </c>
      <c r="AK101" s="72">
        <v>5363</v>
      </c>
      <c r="AL101" s="71">
        <v>4846</v>
      </c>
      <c r="AM101" s="71">
        <v>4280</v>
      </c>
      <c r="AN101" s="71">
        <v>3985</v>
      </c>
      <c r="AO101" s="72">
        <v>3830</v>
      </c>
      <c r="AP101" s="81">
        <v>3354</v>
      </c>
      <c r="AQ101" s="225">
        <v>3171</v>
      </c>
      <c r="AR101" s="228">
        <v>3095</v>
      </c>
      <c r="AS101" s="23"/>
      <c r="AT101" s="23"/>
      <c r="AU101" s="23"/>
      <c r="AV101" s="23"/>
      <c r="AW101" s="23"/>
      <c r="AX101" s="373"/>
      <c r="AY101" s="205"/>
    </row>
    <row r="102" spans="1:51" s="99" customFormat="1" ht="20.25" customHeight="1">
      <c r="A102" s="127"/>
      <c r="B102" s="113" t="s">
        <v>204</v>
      </c>
      <c r="C102" s="269">
        <v>0</v>
      </c>
      <c r="D102" s="269">
        <v>0</v>
      </c>
      <c r="E102" s="269">
        <v>0</v>
      </c>
      <c r="F102" s="269">
        <v>0</v>
      </c>
      <c r="G102" s="269">
        <v>0</v>
      </c>
      <c r="H102" s="270">
        <v>0</v>
      </c>
      <c r="I102" s="270">
        <v>0</v>
      </c>
      <c r="J102" s="270">
        <v>0</v>
      </c>
      <c r="K102" s="270"/>
      <c r="L102" s="270"/>
      <c r="M102" s="270"/>
      <c r="N102" s="270"/>
      <c r="O102" s="270"/>
      <c r="P102" s="269"/>
      <c r="Q102" s="269"/>
      <c r="R102" s="127"/>
      <c r="S102" s="113" t="s">
        <v>204</v>
      </c>
      <c r="T102" s="268">
        <f t="shared" si="124"/>
        <v>0</v>
      </c>
      <c r="U102" s="268">
        <f t="shared" si="115"/>
        <v>0</v>
      </c>
      <c r="V102" s="268">
        <f t="shared" si="116"/>
        <v>0</v>
      </c>
      <c r="W102" s="268">
        <f t="shared" si="117"/>
        <v>0</v>
      </c>
      <c r="X102" s="268">
        <f t="shared" si="118"/>
        <v>0</v>
      </c>
      <c r="Y102" s="268">
        <f t="shared" si="119"/>
        <v>0</v>
      </c>
      <c r="Z102" s="268">
        <f t="shared" si="120"/>
        <v>0</v>
      </c>
      <c r="AA102" s="268">
        <f t="shared" si="121"/>
        <v>0</v>
      </c>
      <c r="AB102" s="268">
        <f t="shared" si="122"/>
        <v>0</v>
      </c>
      <c r="AC102" s="268">
        <f t="shared" si="123"/>
        <v>0</v>
      </c>
      <c r="AD102" s="268"/>
      <c r="AE102" s="268"/>
      <c r="AF102" s="268"/>
      <c r="AG102" s="353"/>
      <c r="AH102" s="353"/>
      <c r="AI102" s="51"/>
      <c r="AJ102" s="34" t="s">
        <v>52</v>
      </c>
      <c r="AK102" s="40">
        <v>25283</v>
      </c>
      <c r="AL102" s="40">
        <v>25527</v>
      </c>
      <c r="AM102" s="40">
        <v>26316</v>
      </c>
      <c r="AN102" s="40">
        <v>26597</v>
      </c>
      <c r="AO102" s="41">
        <v>26877</v>
      </c>
      <c r="AP102" s="48">
        <v>26290</v>
      </c>
      <c r="AQ102" s="221">
        <v>26058</v>
      </c>
      <c r="AR102" s="219">
        <v>26073</v>
      </c>
      <c r="AS102" s="214">
        <v>25656</v>
      </c>
      <c r="AT102" s="205"/>
      <c r="AU102" s="205"/>
      <c r="AV102" s="205"/>
      <c r="AW102" s="205"/>
      <c r="AX102" s="373"/>
      <c r="AY102" s="205"/>
    </row>
    <row r="103" spans="1:51" s="99" customFormat="1" ht="20.25" customHeight="1">
      <c r="A103" s="127"/>
      <c r="B103" s="113" t="s">
        <v>205</v>
      </c>
      <c r="C103" s="269">
        <v>0</v>
      </c>
      <c r="D103" s="269">
        <v>0</v>
      </c>
      <c r="E103" s="269">
        <v>0</v>
      </c>
      <c r="F103" s="269">
        <v>0</v>
      </c>
      <c r="G103" s="269">
        <v>0</v>
      </c>
      <c r="H103" s="270">
        <v>0</v>
      </c>
      <c r="I103" s="270">
        <v>0</v>
      </c>
      <c r="J103" s="270">
        <v>0</v>
      </c>
      <c r="K103" s="270"/>
      <c r="L103" s="270"/>
      <c r="M103" s="270"/>
      <c r="N103" s="270"/>
      <c r="O103" s="270"/>
      <c r="P103" s="269"/>
      <c r="Q103" s="269"/>
      <c r="R103" s="127"/>
      <c r="S103" s="113" t="s">
        <v>205</v>
      </c>
      <c r="T103" s="268">
        <f t="shared" si="124"/>
        <v>0</v>
      </c>
      <c r="U103" s="268">
        <f t="shared" si="115"/>
        <v>0</v>
      </c>
      <c r="V103" s="268">
        <f t="shared" si="116"/>
        <v>0</v>
      </c>
      <c r="W103" s="268">
        <f t="shared" si="117"/>
        <v>0</v>
      </c>
      <c r="X103" s="268">
        <f t="shared" si="118"/>
        <v>0</v>
      </c>
      <c r="Y103" s="268">
        <f t="shared" si="119"/>
        <v>0</v>
      </c>
      <c r="Z103" s="268">
        <f t="shared" si="120"/>
        <v>0</v>
      </c>
      <c r="AA103" s="268">
        <f t="shared" si="121"/>
        <v>0</v>
      </c>
      <c r="AB103" s="268">
        <f t="shared" si="122"/>
        <v>0</v>
      </c>
      <c r="AC103" s="268">
        <f t="shared" si="123"/>
        <v>0</v>
      </c>
      <c r="AD103" s="268"/>
      <c r="AE103" s="268"/>
      <c r="AF103" s="268"/>
      <c r="AG103" s="353"/>
      <c r="AH103" s="353"/>
      <c r="AI103" s="51"/>
      <c r="AJ103" s="34" t="s">
        <v>53</v>
      </c>
      <c r="AK103" s="40">
        <v>22943</v>
      </c>
      <c r="AL103" s="40">
        <v>23308</v>
      </c>
      <c r="AM103" s="40">
        <v>24192</v>
      </c>
      <c r="AN103" s="40">
        <v>24711</v>
      </c>
      <c r="AO103" s="41">
        <v>25190</v>
      </c>
      <c r="AP103" s="48">
        <v>25382</v>
      </c>
      <c r="AQ103" s="221">
        <v>25311</v>
      </c>
      <c r="AR103" s="219">
        <v>25266</v>
      </c>
      <c r="AS103" s="213">
        <v>24989</v>
      </c>
      <c r="AT103" s="205"/>
      <c r="AU103" s="205"/>
      <c r="AV103" s="205"/>
      <c r="AW103" s="205"/>
      <c r="AX103" s="373"/>
      <c r="AY103" s="205"/>
    </row>
    <row r="104" spans="1:51" s="99" customFormat="1" ht="20.25" customHeight="1">
      <c r="A104" s="127"/>
      <c r="B104" s="113" t="s">
        <v>206</v>
      </c>
      <c r="C104" s="265">
        <v>631</v>
      </c>
      <c r="D104" s="265">
        <v>640</v>
      </c>
      <c r="E104" s="265">
        <v>610</v>
      </c>
      <c r="F104" s="265">
        <v>745</v>
      </c>
      <c r="G104" s="265">
        <v>744</v>
      </c>
      <c r="H104" s="115">
        <v>912</v>
      </c>
      <c r="I104" s="115">
        <v>1112</v>
      </c>
      <c r="J104" s="115">
        <v>1112</v>
      </c>
      <c r="K104" s="115"/>
      <c r="L104" s="115"/>
      <c r="M104" s="115"/>
      <c r="N104" s="115"/>
      <c r="O104" s="115"/>
      <c r="P104" s="114"/>
      <c r="Q104" s="114"/>
      <c r="R104" s="127"/>
      <c r="S104" s="113" t="s">
        <v>206</v>
      </c>
      <c r="T104" s="268">
        <f t="shared" si="124"/>
        <v>5892.7904370564065</v>
      </c>
      <c r="U104" s="268">
        <f t="shared" si="115"/>
        <v>5863.490609253321</v>
      </c>
      <c r="V104" s="268">
        <f t="shared" si="116"/>
        <v>5386.7891204521375</v>
      </c>
      <c r="W104" s="268">
        <f t="shared" si="117"/>
        <v>6566.190728009871</v>
      </c>
      <c r="X104" s="268">
        <f t="shared" si="118"/>
        <v>6321.6925822074945</v>
      </c>
      <c r="Y104" s="268">
        <f t="shared" si="119"/>
        <v>7883.1359668078485</v>
      </c>
      <c r="Z104" s="268">
        <f t="shared" si="120"/>
        <v>9651.102239194584</v>
      </c>
      <c r="AA104" s="268">
        <f t="shared" si="121"/>
      </c>
      <c r="AB104" s="268">
        <f t="shared" si="122"/>
      </c>
      <c r="AC104" s="268">
        <f t="shared" si="123"/>
        <v>0</v>
      </c>
      <c r="AD104" s="268"/>
      <c r="AE104" s="268"/>
      <c r="AF104" s="268"/>
      <c r="AG104" s="353"/>
      <c r="AH104" s="353"/>
      <c r="AI104" s="73"/>
      <c r="AJ104" s="74" t="s">
        <v>115</v>
      </c>
      <c r="AK104" s="76">
        <v>10708</v>
      </c>
      <c r="AL104" s="75">
        <v>10915</v>
      </c>
      <c r="AM104" s="75">
        <v>11324</v>
      </c>
      <c r="AN104" s="75">
        <v>11346</v>
      </c>
      <c r="AO104" s="76">
        <v>11769</v>
      </c>
      <c r="AP104" s="31">
        <v>11569</v>
      </c>
      <c r="AQ104" s="224">
        <v>11522</v>
      </c>
      <c r="AR104" s="208"/>
      <c r="AS104" s="214"/>
      <c r="AT104" s="13"/>
      <c r="AU104" s="13"/>
      <c r="AV104" s="13"/>
      <c r="AW104" s="13"/>
      <c r="AX104" s="373"/>
      <c r="AY104" s="205"/>
    </row>
    <row r="105" spans="1:51" s="99" customFormat="1" ht="20.25" customHeight="1">
      <c r="A105" s="127"/>
      <c r="B105" s="113" t="s">
        <v>207</v>
      </c>
      <c r="C105" s="269">
        <v>0</v>
      </c>
      <c r="D105" s="269">
        <v>0</v>
      </c>
      <c r="E105" s="269">
        <v>0</v>
      </c>
      <c r="F105" s="265">
        <v>144</v>
      </c>
      <c r="G105" s="265">
        <v>144</v>
      </c>
      <c r="H105" s="115">
        <v>144</v>
      </c>
      <c r="I105" s="115">
        <v>144</v>
      </c>
      <c r="J105" s="115">
        <v>144</v>
      </c>
      <c r="K105" s="115"/>
      <c r="L105" s="115"/>
      <c r="M105" s="115"/>
      <c r="N105" s="115"/>
      <c r="O105" s="115"/>
      <c r="P105" s="114"/>
      <c r="Q105" s="114"/>
      <c r="R105" s="127"/>
      <c r="S105" s="113" t="s">
        <v>207</v>
      </c>
      <c r="T105" s="268">
        <f t="shared" si="124"/>
        <v>0</v>
      </c>
      <c r="U105" s="268">
        <f t="shared" si="115"/>
        <v>0</v>
      </c>
      <c r="V105" s="268">
        <f t="shared" si="116"/>
        <v>0</v>
      </c>
      <c r="W105" s="268">
        <f t="shared" si="117"/>
        <v>629.0681927395046</v>
      </c>
      <c r="X105" s="268">
        <f t="shared" si="118"/>
        <v>611.5428717034017</v>
      </c>
      <c r="Y105" s="268">
        <f t="shared" si="119"/>
        <v>587.995100040833</v>
      </c>
      <c r="Z105" s="268">
        <f t="shared" si="120"/>
        <v>580.1305293691081</v>
      </c>
      <c r="AA105" s="268">
        <f t="shared" si="121"/>
      </c>
      <c r="AB105" s="268">
        <f t="shared" si="122"/>
      </c>
      <c r="AC105" s="268">
        <f t="shared" si="123"/>
        <v>0</v>
      </c>
      <c r="AD105" s="268"/>
      <c r="AE105" s="268"/>
      <c r="AF105" s="268"/>
      <c r="AG105" s="353"/>
      <c r="AH105" s="353"/>
      <c r="AI105" s="61"/>
      <c r="AJ105" s="62" t="s">
        <v>116</v>
      </c>
      <c r="AK105" s="72">
        <v>18621</v>
      </c>
      <c r="AL105" s="71">
        <v>19859</v>
      </c>
      <c r="AM105" s="71">
        <v>22155</v>
      </c>
      <c r="AN105" s="71">
        <v>22891</v>
      </c>
      <c r="AO105" s="72">
        <v>23547</v>
      </c>
      <c r="AP105" s="81">
        <v>24490</v>
      </c>
      <c r="AQ105" s="225">
        <v>24822</v>
      </c>
      <c r="AR105" s="82"/>
      <c r="AS105" s="23"/>
      <c r="AT105" s="23"/>
      <c r="AU105" s="23"/>
      <c r="AV105" s="23"/>
      <c r="AW105" s="23"/>
      <c r="AX105" s="373"/>
      <c r="AY105" s="205"/>
    </row>
    <row r="106" spans="1:51" s="99" customFormat="1" ht="20.25" customHeight="1">
      <c r="A106" s="127"/>
      <c r="B106" s="113" t="s">
        <v>208</v>
      </c>
      <c r="C106" s="269">
        <v>0</v>
      </c>
      <c r="D106" s="269">
        <v>0</v>
      </c>
      <c r="E106" s="269">
        <v>0</v>
      </c>
      <c r="F106" s="269">
        <v>0</v>
      </c>
      <c r="G106" s="269">
        <v>0</v>
      </c>
      <c r="H106" s="270">
        <v>0</v>
      </c>
      <c r="I106" s="270">
        <v>0</v>
      </c>
      <c r="J106" s="270">
        <v>0</v>
      </c>
      <c r="K106" s="270"/>
      <c r="L106" s="270"/>
      <c r="M106" s="270"/>
      <c r="N106" s="270"/>
      <c r="O106" s="270"/>
      <c r="P106" s="269"/>
      <c r="Q106" s="269"/>
      <c r="R106" s="127"/>
      <c r="S106" s="113" t="s">
        <v>208</v>
      </c>
      <c r="T106" s="268">
        <f t="shared" si="124"/>
        <v>0</v>
      </c>
      <c r="U106" s="268">
        <f t="shared" si="115"/>
        <v>0</v>
      </c>
      <c r="V106" s="268">
        <f t="shared" si="116"/>
        <v>0</v>
      </c>
      <c r="W106" s="268">
        <f t="shared" si="117"/>
        <v>0</v>
      </c>
      <c r="X106" s="268">
        <f t="shared" si="118"/>
        <v>0</v>
      </c>
      <c r="Y106" s="268">
        <f t="shared" si="119"/>
        <v>0</v>
      </c>
      <c r="Z106" s="268">
        <f t="shared" si="120"/>
        <v>0</v>
      </c>
      <c r="AA106" s="268">
        <f t="shared" si="121"/>
        <v>0</v>
      </c>
      <c r="AB106" s="268">
        <f t="shared" si="122"/>
      </c>
      <c r="AC106" s="268">
        <f t="shared" si="123"/>
        <v>0</v>
      </c>
      <c r="AD106" s="268"/>
      <c r="AE106" s="268"/>
      <c r="AF106" s="268"/>
      <c r="AG106" s="353"/>
      <c r="AH106" s="353"/>
      <c r="AI106" s="73"/>
      <c r="AJ106" s="74" t="s">
        <v>63</v>
      </c>
      <c r="AK106" s="76">
        <v>11463</v>
      </c>
      <c r="AL106" s="40">
        <v>12150</v>
      </c>
      <c r="AM106" s="40">
        <v>13047</v>
      </c>
      <c r="AN106" s="40">
        <v>13903</v>
      </c>
      <c r="AO106" s="41">
        <v>15659</v>
      </c>
      <c r="AP106" s="48">
        <v>15508</v>
      </c>
      <c r="AQ106" s="221">
        <v>15851</v>
      </c>
      <c r="AR106" s="210">
        <v>15911</v>
      </c>
      <c r="AS106" s="214"/>
      <c r="AT106" s="205"/>
      <c r="AU106" s="205"/>
      <c r="AV106" s="205"/>
      <c r="AW106" s="205"/>
      <c r="AX106" s="373"/>
      <c r="AY106" s="205"/>
    </row>
    <row r="107" spans="1:51" s="99" customFormat="1" ht="20.25" customHeight="1">
      <c r="A107" s="127"/>
      <c r="B107" s="113" t="s">
        <v>209</v>
      </c>
      <c r="C107" s="269">
        <v>0</v>
      </c>
      <c r="D107" s="269">
        <v>0</v>
      </c>
      <c r="E107" s="269">
        <v>0</v>
      </c>
      <c r="F107" s="269">
        <v>0</v>
      </c>
      <c r="G107" s="269">
        <v>0</v>
      </c>
      <c r="H107" s="270">
        <v>60</v>
      </c>
      <c r="I107" s="270">
        <v>220</v>
      </c>
      <c r="J107" s="270">
        <v>220</v>
      </c>
      <c r="K107" s="270"/>
      <c r="L107" s="270"/>
      <c r="M107" s="270"/>
      <c r="N107" s="270"/>
      <c r="O107" s="270"/>
      <c r="P107" s="269"/>
      <c r="Q107" s="269"/>
      <c r="R107" s="127"/>
      <c r="S107" s="113" t="s">
        <v>209</v>
      </c>
      <c r="T107" s="268">
        <f t="shared" si="124"/>
        <v>0</v>
      </c>
      <c r="U107" s="268">
        <f t="shared" si="115"/>
        <v>0</v>
      </c>
      <c r="V107" s="268">
        <f t="shared" si="116"/>
        <v>0</v>
      </c>
      <c r="W107" s="268">
        <f t="shared" si="117"/>
        <v>0</v>
      </c>
      <c r="X107" s="268">
        <f t="shared" si="118"/>
        <v>0</v>
      </c>
      <c r="Y107" s="268">
        <f t="shared" si="119"/>
        <v>190.30702867292567</v>
      </c>
      <c r="Z107" s="268">
        <f t="shared" si="120"/>
        <v>688.8777555110221</v>
      </c>
      <c r="AA107" s="268">
        <f t="shared" si="121"/>
        <v>691.9544568157514</v>
      </c>
      <c r="AB107" s="268">
        <f t="shared" si="122"/>
      </c>
      <c r="AC107" s="268">
        <f t="shared" si="123"/>
        <v>0</v>
      </c>
      <c r="AD107" s="268"/>
      <c r="AE107" s="268"/>
      <c r="AF107" s="268"/>
      <c r="AG107" s="353"/>
      <c r="AH107" s="353"/>
      <c r="AI107" s="61"/>
      <c r="AJ107" s="62" t="s">
        <v>64</v>
      </c>
      <c r="AK107" s="72">
        <v>24885</v>
      </c>
      <c r="AL107" s="40">
        <v>25931</v>
      </c>
      <c r="AM107" s="40">
        <v>27736</v>
      </c>
      <c r="AN107" s="40">
        <v>29859</v>
      </c>
      <c r="AO107" s="41">
        <v>30675</v>
      </c>
      <c r="AP107" s="48">
        <v>31528</v>
      </c>
      <c r="AQ107" s="221">
        <v>31936</v>
      </c>
      <c r="AR107" s="210">
        <v>31794</v>
      </c>
      <c r="AS107" s="205"/>
      <c r="AT107" s="205"/>
      <c r="AU107" s="205"/>
      <c r="AV107" s="205"/>
      <c r="AW107" s="205"/>
      <c r="AX107" s="373"/>
      <c r="AY107" s="205"/>
    </row>
    <row r="108" spans="1:51" s="99" customFormat="1" ht="20.25" customHeight="1">
      <c r="A108" s="127"/>
      <c r="B108" s="113" t="s">
        <v>210</v>
      </c>
      <c r="C108" s="269">
        <v>0</v>
      </c>
      <c r="D108" s="269">
        <v>0</v>
      </c>
      <c r="E108" s="269">
        <v>0</v>
      </c>
      <c r="F108" s="269">
        <v>0</v>
      </c>
      <c r="G108" s="269">
        <v>0</v>
      </c>
      <c r="H108" s="270">
        <v>0</v>
      </c>
      <c r="I108" s="270">
        <v>0</v>
      </c>
      <c r="J108" s="270">
        <v>0</v>
      </c>
      <c r="K108" s="270"/>
      <c r="L108" s="270"/>
      <c r="M108" s="270"/>
      <c r="N108" s="270"/>
      <c r="O108" s="270"/>
      <c r="P108" s="269"/>
      <c r="Q108" s="269"/>
      <c r="R108" s="127"/>
      <c r="S108" s="113" t="s">
        <v>210</v>
      </c>
      <c r="T108" s="268">
        <f t="shared" si="124"/>
        <v>0</v>
      </c>
      <c r="U108" s="268">
        <f t="shared" si="115"/>
        <v>0</v>
      </c>
      <c r="V108" s="268">
        <f t="shared" si="116"/>
        <v>0</v>
      </c>
      <c r="W108" s="268">
        <f t="shared" si="117"/>
        <v>0</v>
      </c>
      <c r="X108" s="268">
        <f t="shared" si="118"/>
        <v>0</v>
      </c>
      <c r="Y108" s="268">
        <f t="shared" si="119"/>
        <v>0</v>
      </c>
      <c r="Z108" s="268">
        <f t="shared" si="120"/>
        <v>0</v>
      </c>
      <c r="AA108" s="268">
        <f t="shared" si="121"/>
        <v>0</v>
      </c>
      <c r="AB108" s="268">
        <f t="shared" si="122"/>
      </c>
      <c r="AC108" s="268">
        <f t="shared" si="123"/>
        <v>0</v>
      </c>
      <c r="AD108" s="268"/>
      <c r="AE108" s="268"/>
      <c r="AF108" s="268"/>
      <c r="AG108" s="353"/>
      <c r="AH108" s="353"/>
      <c r="AI108" s="51"/>
      <c r="AJ108" s="34" t="s">
        <v>59</v>
      </c>
      <c r="AK108" s="40">
        <v>67665</v>
      </c>
      <c r="AL108" s="75">
        <v>75810</v>
      </c>
      <c r="AM108" s="75">
        <v>80810</v>
      </c>
      <c r="AN108" s="75">
        <v>83521</v>
      </c>
      <c r="AO108" s="76">
        <v>85123</v>
      </c>
      <c r="AP108" s="31">
        <v>86717</v>
      </c>
      <c r="AQ108" s="224">
        <v>88836</v>
      </c>
      <c r="AR108" s="214">
        <v>89665</v>
      </c>
      <c r="AS108" s="214"/>
      <c r="AT108" s="13"/>
      <c r="AU108" s="13"/>
      <c r="AV108" s="13"/>
      <c r="AW108" s="13"/>
      <c r="AX108" s="373"/>
      <c r="AY108" s="205"/>
    </row>
    <row r="109" spans="1:51" s="99" customFormat="1" ht="20.25" customHeight="1">
      <c r="A109" s="127"/>
      <c r="B109" s="113" t="s">
        <v>211</v>
      </c>
      <c r="C109" s="265">
        <v>804</v>
      </c>
      <c r="D109" s="265">
        <v>849</v>
      </c>
      <c r="E109" s="265">
        <v>960</v>
      </c>
      <c r="F109" s="265">
        <v>960</v>
      </c>
      <c r="G109" s="265">
        <v>960</v>
      </c>
      <c r="H109" s="115">
        <v>1113</v>
      </c>
      <c r="I109" s="115">
        <v>1113</v>
      </c>
      <c r="J109" s="115">
        <v>1067</v>
      </c>
      <c r="K109" s="115"/>
      <c r="L109" s="115"/>
      <c r="M109" s="115"/>
      <c r="N109" s="115"/>
      <c r="O109" s="115"/>
      <c r="P109" s="114"/>
      <c r="Q109" s="114"/>
      <c r="R109" s="127"/>
      <c r="S109" s="113" t="s">
        <v>211</v>
      </c>
      <c r="T109" s="268">
        <f t="shared" si="124"/>
        <v>4836.381135707411</v>
      </c>
      <c r="U109" s="268">
        <f t="shared" si="115"/>
        <v>4994.999117491322</v>
      </c>
      <c r="V109" s="268">
        <f t="shared" si="116"/>
        <v>5351.4688667149785</v>
      </c>
      <c r="W109" s="268">
        <f t="shared" si="117"/>
        <v>5159.071367153912</v>
      </c>
      <c r="X109" s="268">
        <f t="shared" si="118"/>
        <v>4963.548937490305</v>
      </c>
      <c r="Y109" s="268">
        <f t="shared" si="119"/>
        <v>5732.680916816895</v>
      </c>
      <c r="Z109" s="268">
        <f t="shared" si="120"/>
        <v>5719.130568829968</v>
      </c>
      <c r="AA109" s="268">
        <f t="shared" si="121"/>
        <v>5474.60236018471</v>
      </c>
      <c r="AB109" s="268">
        <f t="shared" si="122"/>
      </c>
      <c r="AC109" s="268">
        <f t="shared" si="123"/>
        <v>0</v>
      </c>
      <c r="AD109" s="268"/>
      <c r="AE109" s="268"/>
      <c r="AF109" s="268"/>
      <c r="AG109" s="353"/>
      <c r="AH109" s="353"/>
      <c r="AI109" s="51"/>
      <c r="AJ109" s="34" t="s">
        <v>68</v>
      </c>
      <c r="AK109" s="40">
        <v>16624</v>
      </c>
      <c r="AL109" s="40">
        <v>16997</v>
      </c>
      <c r="AM109" s="40">
        <v>17939</v>
      </c>
      <c r="AN109" s="40">
        <v>18608</v>
      </c>
      <c r="AO109" s="41">
        <v>19341</v>
      </c>
      <c r="AP109" s="42">
        <v>19415</v>
      </c>
      <c r="AQ109" s="221">
        <v>19461</v>
      </c>
      <c r="AR109" s="210">
        <v>19490</v>
      </c>
      <c r="AS109" s="205"/>
      <c r="AT109" s="205"/>
      <c r="AU109" s="205"/>
      <c r="AV109" s="205"/>
      <c r="AW109" s="205"/>
      <c r="AX109" s="373"/>
      <c r="AY109" s="205"/>
    </row>
    <row r="110" spans="1:51" s="99" customFormat="1" ht="20.25" customHeight="1">
      <c r="A110" s="127"/>
      <c r="B110" s="113" t="s">
        <v>212</v>
      </c>
      <c r="C110" s="269">
        <v>0</v>
      </c>
      <c r="D110" s="269">
        <v>0</v>
      </c>
      <c r="E110" s="269">
        <v>0</v>
      </c>
      <c r="F110" s="269">
        <v>0</v>
      </c>
      <c r="G110" s="269">
        <v>0</v>
      </c>
      <c r="H110" s="270">
        <v>0</v>
      </c>
      <c r="I110" s="270">
        <v>0</v>
      </c>
      <c r="J110" s="270">
        <v>0</v>
      </c>
      <c r="K110" s="270"/>
      <c r="L110" s="270"/>
      <c r="M110" s="270"/>
      <c r="N110" s="270"/>
      <c r="O110" s="270"/>
      <c r="P110" s="269"/>
      <c r="Q110" s="269"/>
      <c r="R110" s="127"/>
      <c r="S110" s="113" t="s">
        <v>212</v>
      </c>
      <c r="T110" s="268">
        <f t="shared" si="124"/>
        <v>0</v>
      </c>
      <c r="U110" s="268">
        <f t="shared" si="115"/>
        <v>0</v>
      </c>
      <c r="V110" s="268">
        <f t="shared" si="116"/>
        <v>0</v>
      </c>
      <c r="W110" s="268">
        <f t="shared" si="117"/>
        <v>0</v>
      </c>
      <c r="X110" s="268">
        <f t="shared" si="118"/>
        <v>0</v>
      </c>
      <c r="Y110" s="268">
        <f t="shared" si="119"/>
        <v>0</v>
      </c>
      <c r="Z110" s="268">
        <f t="shared" si="120"/>
        <v>0</v>
      </c>
      <c r="AA110" s="268">
        <f t="shared" si="121"/>
        <v>0</v>
      </c>
      <c r="AB110" s="268">
        <f t="shared" si="122"/>
      </c>
      <c r="AC110" s="268">
        <f t="shared" si="123"/>
        <v>0</v>
      </c>
      <c r="AD110" s="268"/>
      <c r="AE110" s="268"/>
      <c r="AF110" s="268"/>
      <c r="AG110" s="353"/>
      <c r="AH110" s="353"/>
      <c r="AI110" s="51"/>
      <c r="AJ110" s="34" t="s">
        <v>69</v>
      </c>
      <c r="AK110" s="40">
        <v>13294</v>
      </c>
      <c r="AL110" s="40">
        <v>15564</v>
      </c>
      <c r="AM110" s="40">
        <v>16648</v>
      </c>
      <c r="AN110" s="40">
        <v>17993</v>
      </c>
      <c r="AO110" s="41">
        <v>19294</v>
      </c>
      <c r="AP110" s="42">
        <v>19738</v>
      </c>
      <c r="AQ110" s="221">
        <v>19746</v>
      </c>
      <c r="AR110" s="210">
        <v>19746</v>
      </c>
      <c r="AS110" s="205"/>
      <c r="AT110" s="205"/>
      <c r="AU110" s="205"/>
      <c r="AV110" s="205"/>
      <c r="AW110" s="205"/>
      <c r="AX110" s="373"/>
      <c r="AY110" s="205"/>
    </row>
    <row r="111" spans="1:51" s="99" customFormat="1" ht="20.25" customHeight="1">
      <c r="A111" s="127"/>
      <c r="B111" s="113" t="s">
        <v>213</v>
      </c>
      <c r="C111" s="269">
        <v>0</v>
      </c>
      <c r="D111" s="269">
        <v>0</v>
      </c>
      <c r="E111" s="269">
        <v>0</v>
      </c>
      <c r="F111" s="269">
        <v>0</v>
      </c>
      <c r="G111" s="269">
        <v>0</v>
      </c>
      <c r="H111" s="270">
        <v>0</v>
      </c>
      <c r="I111" s="270">
        <v>0</v>
      </c>
      <c r="J111" s="270">
        <v>0</v>
      </c>
      <c r="K111" s="270"/>
      <c r="L111" s="270"/>
      <c r="M111" s="270"/>
      <c r="N111" s="270"/>
      <c r="O111" s="270"/>
      <c r="P111" s="269"/>
      <c r="Q111" s="269"/>
      <c r="R111" s="127"/>
      <c r="S111" s="113" t="s">
        <v>213</v>
      </c>
      <c r="T111" s="268">
        <f t="shared" si="124"/>
        <v>0</v>
      </c>
      <c r="U111" s="268">
        <f t="shared" si="115"/>
        <v>0</v>
      </c>
      <c r="V111" s="268">
        <f t="shared" si="116"/>
        <v>0</v>
      </c>
      <c r="W111" s="268">
        <f t="shared" si="117"/>
        <v>0</v>
      </c>
      <c r="X111" s="268">
        <f t="shared" si="118"/>
        <v>0</v>
      </c>
      <c r="Y111" s="268">
        <f t="shared" si="119"/>
        <v>0</v>
      </c>
      <c r="Z111" s="268">
        <f t="shared" si="120"/>
        <v>0</v>
      </c>
      <c r="AA111" s="268">
        <f t="shared" si="121"/>
        <v>0</v>
      </c>
      <c r="AB111" s="268">
        <f t="shared" si="122"/>
      </c>
      <c r="AC111" s="268">
        <f t="shared" si="123"/>
        <v>0</v>
      </c>
      <c r="AD111" s="268"/>
      <c r="AE111" s="268"/>
      <c r="AF111" s="268"/>
      <c r="AG111" s="353"/>
      <c r="AH111" s="353"/>
      <c r="AI111" s="51"/>
      <c r="AJ111" s="34" t="s">
        <v>70</v>
      </c>
      <c r="AK111" s="40">
        <v>15614</v>
      </c>
      <c r="AL111" s="40">
        <v>21745</v>
      </c>
      <c r="AM111" s="40">
        <v>24211</v>
      </c>
      <c r="AN111" s="40">
        <v>25614</v>
      </c>
      <c r="AO111" s="41">
        <v>27404</v>
      </c>
      <c r="AP111" s="42">
        <v>28829</v>
      </c>
      <c r="AQ111" s="221">
        <v>29349</v>
      </c>
      <c r="AR111" s="210">
        <v>29446</v>
      </c>
      <c r="AS111" s="205"/>
      <c r="AT111" s="205"/>
      <c r="AU111" s="205"/>
      <c r="AV111" s="205"/>
      <c r="AW111" s="205"/>
      <c r="AX111" s="373"/>
      <c r="AY111" s="205"/>
    </row>
    <row r="112" spans="1:51" s="99" customFormat="1" ht="20.25" customHeight="1">
      <c r="A112" s="127"/>
      <c r="B112" s="113" t="s">
        <v>214</v>
      </c>
      <c r="C112" s="265">
        <v>182</v>
      </c>
      <c r="D112" s="265">
        <v>319</v>
      </c>
      <c r="E112" s="265">
        <v>319</v>
      </c>
      <c r="F112" s="265">
        <v>469</v>
      </c>
      <c r="G112" s="265">
        <v>669</v>
      </c>
      <c r="H112" s="115">
        <v>655</v>
      </c>
      <c r="I112" s="115">
        <v>715</v>
      </c>
      <c r="J112" s="115">
        <v>711</v>
      </c>
      <c r="K112" s="115"/>
      <c r="L112" s="115"/>
      <c r="M112" s="115"/>
      <c r="N112" s="115"/>
      <c r="O112" s="115"/>
      <c r="P112" s="114"/>
      <c r="Q112" s="114"/>
      <c r="R112" s="127"/>
      <c r="S112" s="113" t="s">
        <v>214</v>
      </c>
      <c r="T112" s="268">
        <f t="shared" si="124"/>
        <v>1843.5980551053485</v>
      </c>
      <c r="U112" s="268">
        <f t="shared" si="115"/>
        <v>2999.529854254819</v>
      </c>
      <c r="V112" s="268">
        <f t="shared" si="116"/>
        <v>2842.1240199572344</v>
      </c>
      <c r="W112" s="268">
        <f t="shared" si="117"/>
        <v>4084.298528259166</v>
      </c>
      <c r="X112" s="268">
        <f t="shared" si="118"/>
        <v>5814.863102998696</v>
      </c>
      <c r="Y112" s="268">
        <f t="shared" si="119"/>
        <v>5794.921702202955</v>
      </c>
      <c r="Z112" s="268">
        <f t="shared" si="120"/>
        <v>6362.342053746219</v>
      </c>
      <c r="AA112" s="268">
        <f t="shared" si="121"/>
        <v>6322.247910368131</v>
      </c>
      <c r="AB112" s="268">
        <f t="shared" si="122"/>
      </c>
      <c r="AC112" s="268">
        <f t="shared" si="123"/>
        <v>0</v>
      </c>
      <c r="AD112" s="268"/>
      <c r="AE112" s="268"/>
      <c r="AF112" s="268"/>
      <c r="AG112" s="353"/>
      <c r="AH112" s="353"/>
      <c r="AI112" s="51"/>
      <c r="AJ112" s="34" t="s">
        <v>73</v>
      </c>
      <c r="AK112" s="40">
        <v>9872</v>
      </c>
      <c r="AL112" s="71">
        <v>10635</v>
      </c>
      <c r="AM112" s="71">
        <v>11224</v>
      </c>
      <c r="AN112" s="71">
        <v>11483</v>
      </c>
      <c r="AO112" s="72">
        <v>11505</v>
      </c>
      <c r="AP112" s="66">
        <v>11303</v>
      </c>
      <c r="AQ112" s="225">
        <v>11238</v>
      </c>
      <c r="AR112" s="23">
        <v>11246</v>
      </c>
      <c r="AS112" s="23"/>
      <c r="AT112" s="23"/>
      <c r="AU112" s="23"/>
      <c r="AV112" s="23"/>
      <c r="AW112" s="23"/>
      <c r="AX112" s="373"/>
      <c r="AY112" s="205"/>
    </row>
    <row r="113" spans="1:51" s="99" customFormat="1" ht="20.25" customHeight="1">
      <c r="A113" s="127"/>
      <c r="B113" s="113" t="s">
        <v>215</v>
      </c>
      <c r="C113" s="269">
        <v>0</v>
      </c>
      <c r="D113" s="269">
        <v>0</v>
      </c>
      <c r="E113" s="269">
        <v>0</v>
      </c>
      <c r="F113" s="269">
        <v>0</v>
      </c>
      <c r="G113" s="269">
        <v>0</v>
      </c>
      <c r="H113" s="270">
        <v>0</v>
      </c>
      <c r="I113" s="270">
        <v>0</v>
      </c>
      <c r="J113" s="270">
        <v>0</v>
      </c>
      <c r="K113" s="270"/>
      <c r="L113" s="270"/>
      <c r="M113" s="270"/>
      <c r="N113" s="270"/>
      <c r="O113" s="270"/>
      <c r="P113" s="269"/>
      <c r="Q113" s="269"/>
      <c r="R113" s="127"/>
      <c r="S113" s="113" t="s">
        <v>215</v>
      </c>
      <c r="T113" s="268">
        <f t="shared" si="124"/>
        <v>0</v>
      </c>
      <c r="U113" s="268">
        <f t="shared" si="115"/>
        <v>0</v>
      </c>
      <c r="V113" s="268">
        <f t="shared" si="116"/>
        <v>0</v>
      </c>
      <c r="W113" s="268">
        <f t="shared" si="117"/>
        <v>0</v>
      </c>
      <c r="X113" s="268">
        <f t="shared" si="118"/>
        <v>0</v>
      </c>
      <c r="Y113" s="268">
        <f t="shared" si="119"/>
        <v>0</v>
      </c>
      <c r="Z113" s="268">
        <f t="shared" si="120"/>
        <v>0</v>
      </c>
      <c r="AA113" s="268">
        <f t="shared" si="121"/>
        <v>0</v>
      </c>
      <c r="AB113" s="268">
        <f t="shared" si="122"/>
      </c>
      <c r="AC113" s="268">
        <f t="shared" si="123"/>
        <v>0</v>
      </c>
      <c r="AD113" s="268"/>
      <c r="AE113" s="268"/>
      <c r="AF113" s="268"/>
      <c r="AG113" s="353"/>
      <c r="AH113" s="353"/>
      <c r="AI113" s="73"/>
      <c r="AJ113" s="74" t="s">
        <v>60</v>
      </c>
      <c r="AK113" s="76">
        <v>61731</v>
      </c>
      <c r="AL113" s="40">
        <v>64843</v>
      </c>
      <c r="AM113" s="40">
        <v>68724</v>
      </c>
      <c r="AN113" s="40">
        <v>72795</v>
      </c>
      <c r="AO113" s="41">
        <v>76839</v>
      </c>
      <c r="AP113" s="48">
        <v>80217</v>
      </c>
      <c r="AQ113" s="221">
        <v>81709</v>
      </c>
      <c r="AR113" s="210">
        <v>82384</v>
      </c>
      <c r="AS113" s="214"/>
      <c r="AT113" s="205"/>
      <c r="AU113" s="205"/>
      <c r="AV113" s="205"/>
      <c r="AW113" s="205"/>
      <c r="AX113" s="373"/>
      <c r="AY113" s="205"/>
    </row>
    <row r="114" spans="1:51" s="99" customFormat="1" ht="20.25" customHeight="1">
      <c r="A114" s="127"/>
      <c r="B114" s="279" t="s">
        <v>115</v>
      </c>
      <c r="C114" s="269">
        <v>0</v>
      </c>
      <c r="D114" s="269">
        <v>0</v>
      </c>
      <c r="E114" s="269">
        <v>0</v>
      </c>
      <c r="F114" s="269">
        <v>0</v>
      </c>
      <c r="G114" s="269">
        <v>0</v>
      </c>
      <c r="H114" s="270">
        <v>0</v>
      </c>
      <c r="I114" s="270">
        <v>0</v>
      </c>
      <c r="J114" s="146">
        <v>0</v>
      </c>
      <c r="K114" s="146"/>
      <c r="L114" s="146"/>
      <c r="M114" s="146"/>
      <c r="N114" s="146"/>
      <c r="O114" s="146"/>
      <c r="P114" s="327"/>
      <c r="Q114" s="327"/>
      <c r="R114" s="127"/>
      <c r="S114" s="279" t="s">
        <v>115</v>
      </c>
      <c r="T114" s="268">
        <f t="shared" si="124"/>
        <v>0</v>
      </c>
      <c r="U114" s="268">
        <f t="shared" si="115"/>
        <v>0</v>
      </c>
      <c r="V114" s="268">
        <f t="shared" si="116"/>
        <v>0</v>
      </c>
      <c r="W114" s="268">
        <f t="shared" si="117"/>
        <v>0</v>
      </c>
      <c r="X114" s="268">
        <f t="shared" si="118"/>
        <v>0</v>
      </c>
      <c r="Y114" s="268">
        <f t="shared" si="119"/>
        <v>0</v>
      </c>
      <c r="Z114" s="268">
        <f t="shared" si="120"/>
        <v>0</v>
      </c>
      <c r="AA114" s="268">
        <f t="shared" si="121"/>
        <v>0</v>
      </c>
      <c r="AB114" s="268">
        <f t="shared" si="122"/>
      </c>
      <c r="AC114" s="268">
        <f t="shared" si="123"/>
        <v>0</v>
      </c>
      <c r="AD114" s="268"/>
      <c r="AE114" s="268"/>
      <c r="AF114" s="268"/>
      <c r="AG114" s="353"/>
      <c r="AH114" s="353"/>
      <c r="AI114" s="51"/>
      <c r="AJ114" s="34" t="s">
        <v>62</v>
      </c>
      <c r="AK114" s="41">
        <v>10918</v>
      </c>
      <c r="AL114" s="40">
        <v>11314</v>
      </c>
      <c r="AM114" s="40">
        <v>12111</v>
      </c>
      <c r="AN114" s="40">
        <v>12079</v>
      </c>
      <c r="AO114" s="41">
        <v>12144</v>
      </c>
      <c r="AP114" s="48">
        <v>12320</v>
      </c>
      <c r="AQ114" s="221">
        <v>12418</v>
      </c>
      <c r="AR114" s="210">
        <v>12518</v>
      </c>
      <c r="AS114" s="205"/>
      <c r="AT114" s="205"/>
      <c r="AU114" s="205"/>
      <c r="AV114" s="205"/>
      <c r="AW114" s="205"/>
      <c r="AX114" s="373"/>
      <c r="AY114" s="205"/>
    </row>
    <row r="115" spans="1:51" s="169" customFormat="1" ht="20.25" customHeight="1">
      <c r="A115" s="127"/>
      <c r="B115" s="279" t="s">
        <v>116</v>
      </c>
      <c r="C115" s="265">
        <v>197</v>
      </c>
      <c r="D115" s="265">
        <v>130</v>
      </c>
      <c r="E115" s="269">
        <v>0</v>
      </c>
      <c r="F115" s="265">
        <v>259</v>
      </c>
      <c r="G115" s="265">
        <v>260</v>
      </c>
      <c r="H115" s="115">
        <v>206</v>
      </c>
      <c r="I115" s="115">
        <v>302</v>
      </c>
      <c r="J115" s="115">
        <v>0</v>
      </c>
      <c r="K115" s="115"/>
      <c r="L115" s="115"/>
      <c r="M115" s="115"/>
      <c r="N115" s="115"/>
      <c r="O115" s="115"/>
      <c r="P115" s="114"/>
      <c r="Q115" s="114"/>
      <c r="R115" s="127"/>
      <c r="S115" s="279" t="s">
        <v>116</v>
      </c>
      <c r="T115" s="268">
        <f t="shared" si="124"/>
        <v>1125.0071383701672</v>
      </c>
      <c r="U115" s="268">
        <f t="shared" si="115"/>
        <v>712.68022586481</v>
      </c>
      <c r="V115" s="268">
        <f t="shared" si="116"/>
        <v>0</v>
      </c>
      <c r="W115" s="268">
        <f t="shared" si="117"/>
        <v>1284.9771780115102</v>
      </c>
      <c r="X115" s="268">
        <f t="shared" si="118"/>
        <v>1238.390092879257</v>
      </c>
      <c r="Y115" s="268">
        <f t="shared" si="119"/>
        <v>945.3444082419347</v>
      </c>
      <c r="Z115" s="268">
        <f t="shared" si="120"/>
        <v>1370.0494488046093</v>
      </c>
      <c r="AA115" s="268">
        <f t="shared" si="121"/>
        <v>0</v>
      </c>
      <c r="AB115" s="268">
        <f t="shared" si="122"/>
      </c>
      <c r="AC115" s="268">
        <f t="shared" si="123"/>
        <v>0</v>
      </c>
      <c r="AD115" s="268"/>
      <c r="AE115" s="268"/>
      <c r="AF115" s="268"/>
      <c r="AG115" s="353"/>
      <c r="AH115" s="353"/>
      <c r="AI115" s="61"/>
      <c r="AJ115" s="62" t="s">
        <v>65</v>
      </c>
      <c r="AK115" s="72">
        <v>17511</v>
      </c>
      <c r="AL115" s="40">
        <v>18241</v>
      </c>
      <c r="AM115" s="40">
        <v>19139</v>
      </c>
      <c r="AN115" s="40">
        <v>20156</v>
      </c>
      <c r="AO115" s="41">
        <v>20995</v>
      </c>
      <c r="AP115" s="48">
        <v>21791</v>
      </c>
      <c r="AQ115" s="221">
        <v>22043</v>
      </c>
      <c r="AR115" s="210">
        <v>22107</v>
      </c>
      <c r="AS115" s="205"/>
      <c r="AT115" s="205"/>
      <c r="AU115" s="205"/>
      <c r="AV115" s="205"/>
      <c r="AW115" s="205"/>
      <c r="AX115" s="373"/>
      <c r="AY115" s="205"/>
    </row>
    <row r="116" spans="1:51" s="99" customFormat="1" ht="20.25" customHeight="1">
      <c r="A116" s="127"/>
      <c r="B116" s="113" t="s">
        <v>216</v>
      </c>
      <c r="C116" s="269">
        <v>0</v>
      </c>
      <c r="D116" s="269">
        <v>0</v>
      </c>
      <c r="E116" s="269">
        <v>0</v>
      </c>
      <c r="F116" s="269">
        <v>0</v>
      </c>
      <c r="G116" s="269">
        <v>0</v>
      </c>
      <c r="H116" s="270">
        <v>0</v>
      </c>
      <c r="I116" s="270">
        <v>0</v>
      </c>
      <c r="J116" s="270">
        <v>0</v>
      </c>
      <c r="K116" s="270"/>
      <c r="L116" s="270"/>
      <c r="M116" s="270"/>
      <c r="N116" s="270"/>
      <c r="O116" s="270"/>
      <c r="P116" s="269"/>
      <c r="Q116" s="269"/>
      <c r="R116" s="127"/>
      <c r="S116" s="113" t="s">
        <v>216</v>
      </c>
      <c r="T116" s="268">
        <f t="shared" si="124"/>
        <v>0</v>
      </c>
      <c r="U116" s="268">
        <f t="shared" si="115"/>
        <v>0</v>
      </c>
      <c r="V116" s="268">
        <f t="shared" si="116"/>
        <v>0</v>
      </c>
      <c r="W116" s="268">
        <f t="shared" si="117"/>
        <v>0</v>
      </c>
      <c r="X116" s="268">
        <f t="shared" si="118"/>
        <v>0</v>
      </c>
      <c r="Y116" s="268">
        <f t="shared" si="119"/>
        <v>0</v>
      </c>
      <c r="Z116" s="268">
        <f t="shared" si="120"/>
        <v>0</v>
      </c>
      <c r="AA116" s="268">
        <f t="shared" si="121"/>
        <v>0</v>
      </c>
      <c r="AB116" s="268">
        <f t="shared" si="122"/>
      </c>
      <c r="AC116" s="268">
        <f t="shared" si="123"/>
        <v>0</v>
      </c>
      <c r="AD116" s="268"/>
      <c r="AE116" s="268"/>
      <c r="AF116" s="268"/>
      <c r="AG116" s="353"/>
      <c r="AH116" s="353"/>
      <c r="AI116" s="51"/>
      <c r="AJ116" s="34" t="s">
        <v>61</v>
      </c>
      <c r="AK116" s="40">
        <v>42581</v>
      </c>
      <c r="AL116" s="75">
        <v>46490</v>
      </c>
      <c r="AM116" s="75">
        <v>49480</v>
      </c>
      <c r="AN116" s="75">
        <v>53180</v>
      </c>
      <c r="AO116" s="76">
        <v>57098</v>
      </c>
      <c r="AP116" s="31">
        <v>59835</v>
      </c>
      <c r="AQ116" s="224">
        <v>62069</v>
      </c>
      <c r="AR116" s="214">
        <v>62929</v>
      </c>
      <c r="AS116" s="214"/>
      <c r="AT116" s="13"/>
      <c r="AU116" s="13"/>
      <c r="AV116" s="13"/>
      <c r="AW116" s="13"/>
      <c r="AX116" s="373"/>
      <c r="AY116" s="205"/>
    </row>
    <row r="117" spans="1:51" s="99" customFormat="1" ht="20.25" customHeight="1">
      <c r="A117" s="127"/>
      <c r="B117" s="113" t="s">
        <v>217</v>
      </c>
      <c r="C117" s="265">
        <v>284</v>
      </c>
      <c r="D117" s="265">
        <v>284</v>
      </c>
      <c r="E117" s="265">
        <v>284</v>
      </c>
      <c r="F117" s="265">
        <v>284</v>
      </c>
      <c r="G117" s="265">
        <v>284</v>
      </c>
      <c r="H117" s="115">
        <v>270</v>
      </c>
      <c r="I117" s="115">
        <v>270</v>
      </c>
      <c r="J117" s="115">
        <v>270</v>
      </c>
      <c r="K117" s="115"/>
      <c r="L117" s="115"/>
      <c r="M117" s="115"/>
      <c r="N117" s="115"/>
      <c r="O117" s="115"/>
      <c r="P117" s="114"/>
      <c r="Q117" s="114"/>
      <c r="R117" s="127"/>
      <c r="S117" s="113" t="s">
        <v>217</v>
      </c>
      <c r="T117" s="268">
        <f t="shared" si="124"/>
        <v>2833.765715426063</v>
      </c>
      <c r="U117" s="268">
        <f t="shared" si="115"/>
        <v>2483.8201854119293</v>
      </c>
      <c r="V117" s="268">
        <f t="shared" si="116"/>
        <v>2147.4480151228736</v>
      </c>
      <c r="W117" s="268">
        <f t="shared" si="117"/>
        <v>1799.0624604079565</v>
      </c>
      <c r="X117" s="268">
        <f t="shared" si="118"/>
        <v>1601.9855595667868</v>
      </c>
      <c r="Y117" s="268">
        <f t="shared" si="119"/>
        <v>1428.7982219399903</v>
      </c>
      <c r="Z117" s="268">
        <f t="shared" si="120"/>
        <v>1404.3482783730365</v>
      </c>
      <c r="AA117" s="268">
        <f t="shared" si="121"/>
        <v>1403.0347121180628</v>
      </c>
      <c r="AB117" s="268">
        <f t="shared" si="122"/>
      </c>
      <c r="AC117" s="268">
        <f t="shared" si="123"/>
        <v>0</v>
      </c>
      <c r="AD117" s="268"/>
      <c r="AE117" s="268"/>
      <c r="AF117" s="268"/>
      <c r="AG117" s="353"/>
      <c r="AH117" s="353"/>
      <c r="AI117" s="51"/>
      <c r="AJ117" s="34" t="s">
        <v>67</v>
      </c>
      <c r="AK117" s="40">
        <v>10022</v>
      </c>
      <c r="AL117" s="71">
        <v>11434</v>
      </c>
      <c r="AM117" s="71">
        <v>13225</v>
      </c>
      <c r="AN117" s="71">
        <v>15786</v>
      </c>
      <c r="AO117" s="72">
        <v>17728</v>
      </c>
      <c r="AP117" s="66">
        <v>18897</v>
      </c>
      <c r="AQ117" s="225">
        <v>19226</v>
      </c>
      <c r="AR117" s="23">
        <v>19244</v>
      </c>
      <c r="AS117" s="23"/>
      <c r="AT117" s="23"/>
      <c r="AU117" s="23"/>
      <c r="AV117" s="23"/>
      <c r="AW117" s="23"/>
      <c r="AX117" s="373"/>
      <c r="AY117" s="205"/>
    </row>
    <row r="118" spans="1:51" s="99" customFormat="1" ht="20.25" customHeight="1">
      <c r="A118" s="127"/>
      <c r="B118" s="113" t="s">
        <v>218</v>
      </c>
      <c r="C118" s="265">
        <v>4193</v>
      </c>
      <c r="D118" s="265">
        <v>5432</v>
      </c>
      <c r="E118" s="265">
        <v>6501</v>
      </c>
      <c r="F118" s="265">
        <v>7679</v>
      </c>
      <c r="G118" s="265">
        <v>7761</v>
      </c>
      <c r="H118" s="115">
        <v>7409</v>
      </c>
      <c r="I118" s="115">
        <v>7363</v>
      </c>
      <c r="J118" s="115">
        <v>7318</v>
      </c>
      <c r="K118" s="115"/>
      <c r="L118" s="115"/>
      <c r="M118" s="115"/>
      <c r="N118" s="115"/>
      <c r="O118" s="115"/>
      <c r="P118" s="114"/>
      <c r="Q118" s="114"/>
      <c r="R118" s="127"/>
      <c r="S118" s="113" t="s">
        <v>218</v>
      </c>
      <c r="T118" s="268">
        <f t="shared" si="124"/>
        <v>872.8579279564341</v>
      </c>
      <c r="U118" s="268">
        <f t="shared" si="115"/>
        <v>1079.4633683946956</v>
      </c>
      <c r="V118" s="268">
        <f t="shared" si="116"/>
        <v>1233.0107767531665</v>
      </c>
      <c r="W118" s="268">
        <f t="shared" si="117"/>
        <v>1401.597079625827</v>
      </c>
      <c r="X118" s="268">
        <f t="shared" si="118"/>
        <v>1381.929680238459</v>
      </c>
      <c r="Y118" s="268">
        <f t="shared" si="119"/>
        <v>1272.8162928731565</v>
      </c>
      <c r="Z118" s="268">
        <f t="shared" si="120"/>
        <v>1236.4918762332593</v>
      </c>
      <c r="AA118" s="268">
        <f t="shared" si="121"/>
        <v>1220.9119969035082</v>
      </c>
      <c r="AB118" s="268">
        <f t="shared" si="122"/>
      </c>
      <c r="AC118" s="268">
        <f t="shared" si="123"/>
        <v>0</v>
      </c>
      <c r="AD118" s="268"/>
      <c r="AE118" s="268"/>
      <c r="AF118" s="268"/>
      <c r="AG118" s="353"/>
      <c r="AH118" s="353"/>
      <c r="AI118" s="73"/>
      <c r="AJ118" s="74" t="s">
        <v>78</v>
      </c>
      <c r="AK118" s="76">
        <v>480376</v>
      </c>
      <c r="AL118" s="40">
        <v>503213</v>
      </c>
      <c r="AM118" s="40">
        <v>527246</v>
      </c>
      <c r="AN118" s="40">
        <v>547875</v>
      </c>
      <c r="AO118" s="41">
        <v>561606</v>
      </c>
      <c r="AP118" s="42">
        <v>582095</v>
      </c>
      <c r="AQ118" s="221">
        <v>595475</v>
      </c>
      <c r="AR118" s="205">
        <v>599388</v>
      </c>
      <c r="AS118" s="214"/>
      <c r="AT118" s="205"/>
      <c r="AU118" s="205"/>
      <c r="AV118" s="205"/>
      <c r="AW118" s="205"/>
      <c r="AX118" s="373"/>
      <c r="AY118" s="205"/>
    </row>
    <row r="119" spans="1:51" s="99" customFormat="1" ht="20.25" customHeight="1">
      <c r="A119" s="127"/>
      <c r="B119" s="113" t="s">
        <v>219</v>
      </c>
      <c r="C119" s="269">
        <v>0</v>
      </c>
      <c r="D119" s="269">
        <v>0</v>
      </c>
      <c r="E119" s="269">
        <v>0</v>
      </c>
      <c r="F119" s="269">
        <v>0</v>
      </c>
      <c r="G119" s="265">
        <v>200</v>
      </c>
      <c r="H119" s="115">
        <v>200</v>
      </c>
      <c r="I119" s="115">
        <v>200</v>
      </c>
      <c r="J119" s="115">
        <v>200</v>
      </c>
      <c r="K119" s="115"/>
      <c r="L119" s="115"/>
      <c r="M119" s="115"/>
      <c r="N119" s="115"/>
      <c r="O119" s="115"/>
      <c r="P119" s="114"/>
      <c r="Q119" s="114"/>
      <c r="R119" s="127"/>
      <c r="S119" s="113" t="s">
        <v>219</v>
      </c>
      <c r="T119" s="268">
        <f t="shared" si="124"/>
        <v>0</v>
      </c>
      <c r="U119" s="268">
        <f t="shared" si="115"/>
        <v>0</v>
      </c>
      <c r="V119" s="268">
        <f t="shared" si="116"/>
        <v>0</v>
      </c>
      <c r="W119" s="268">
        <f t="shared" si="117"/>
        <v>0</v>
      </c>
      <c r="X119" s="268">
        <f t="shared" si="118"/>
        <v>829.4281093186247</v>
      </c>
      <c r="Y119" s="268">
        <f t="shared" si="119"/>
        <v>842.2116477870889</v>
      </c>
      <c r="Z119" s="268">
        <f t="shared" si="120"/>
        <v>868.0932332132471</v>
      </c>
      <c r="AA119" s="268">
        <f t="shared" si="121"/>
        <v>875.4650908295032</v>
      </c>
      <c r="AB119" s="268">
        <f t="shared" si="122"/>
      </c>
      <c r="AC119" s="268">
        <f t="shared" si="123"/>
        <v>0</v>
      </c>
      <c r="AD119" s="268"/>
      <c r="AE119" s="268"/>
      <c r="AF119" s="268"/>
      <c r="AG119" s="353"/>
      <c r="AH119" s="353"/>
      <c r="AI119" s="51"/>
      <c r="AJ119" s="34" t="s">
        <v>71</v>
      </c>
      <c r="AK119" s="41">
        <v>26451</v>
      </c>
      <c r="AL119" s="40">
        <v>25126</v>
      </c>
      <c r="AM119" s="40">
        <v>25008</v>
      </c>
      <c r="AN119" s="40">
        <v>24519</v>
      </c>
      <c r="AO119" s="41">
        <v>24113</v>
      </c>
      <c r="AP119" s="42">
        <v>23747</v>
      </c>
      <c r="AQ119" s="221">
        <v>23039</v>
      </c>
      <c r="AR119" s="205">
        <v>22845</v>
      </c>
      <c r="AS119" s="205"/>
      <c r="AT119" s="205"/>
      <c r="AU119" s="205"/>
      <c r="AV119" s="205"/>
      <c r="AW119" s="205"/>
      <c r="AX119" s="373"/>
      <c r="AY119" s="205"/>
    </row>
    <row r="120" spans="1:51" s="99" customFormat="1" ht="20.25" customHeight="1">
      <c r="A120" s="127"/>
      <c r="B120" s="113" t="s">
        <v>220</v>
      </c>
      <c r="C120" s="265">
        <v>908</v>
      </c>
      <c r="D120" s="265">
        <v>688</v>
      </c>
      <c r="E120" s="265">
        <v>688</v>
      </c>
      <c r="F120" s="265">
        <v>1333</v>
      </c>
      <c r="G120" s="265">
        <v>1387</v>
      </c>
      <c r="H120" s="115">
        <v>1387</v>
      </c>
      <c r="I120" s="115">
        <v>1356</v>
      </c>
      <c r="J120" s="115">
        <v>1356</v>
      </c>
      <c r="K120" s="115"/>
      <c r="L120" s="115"/>
      <c r="M120" s="115"/>
      <c r="N120" s="115"/>
      <c r="O120" s="115"/>
      <c r="P120" s="114"/>
      <c r="Q120" s="114"/>
      <c r="R120" s="127"/>
      <c r="S120" s="113" t="s">
        <v>220</v>
      </c>
      <c r="T120" s="268">
        <f t="shared" si="124"/>
        <v>1351.5927359333134</v>
      </c>
      <c r="U120" s="268">
        <f t="shared" si="115"/>
        <v>949.3321558670935</v>
      </c>
      <c r="V120" s="268">
        <f t="shared" si="116"/>
        <v>890.8685968819599</v>
      </c>
      <c r="W120" s="268">
        <f t="shared" si="117"/>
        <v>1642.4954101309806</v>
      </c>
      <c r="X120" s="268">
        <f t="shared" si="118"/>
        <v>1654.9337787853478</v>
      </c>
      <c r="Y120" s="268">
        <f t="shared" si="119"/>
        <v>1633.5904834815383</v>
      </c>
      <c r="Z120" s="268">
        <f t="shared" si="120"/>
        <v>1574.8763094933913</v>
      </c>
      <c r="AA120" s="268">
        <f t="shared" si="121"/>
        <v>1568.3190303254607</v>
      </c>
      <c r="AB120" s="268">
        <f t="shared" si="122"/>
      </c>
      <c r="AC120" s="268">
        <f t="shared" si="123"/>
        <v>0</v>
      </c>
      <c r="AD120" s="268"/>
      <c r="AE120" s="268"/>
      <c r="AF120" s="268"/>
      <c r="AG120" s="353"/>
      <c r="AH120" s="353"/>
      <c r="AI120" s="51"/>
      <c r="AJ120" s="34" t="s">
        <v>79</v>
      </c>
      <c r="AK120" s="41">
        <v>67180</v>
      </c>
      <c r="AL120" s="40">
        <v>72472</v>
      </c>
      <c r="AM120" s="40">
        <v>77228</v>
      </c>
      <c r="AN120" s="40">
        <v>81157</v>
      </c>
      <c r="AO120" s="41">
        <v>83810</v>
      </c>
      <c r="AP120" s="42">
        <v>84905</v>
      </c>
      <c r="AQ120" s="221">
        <v>86102</v>
      </c>
      <c r="AR120" s="205">
        <v>86462</v>
      </c>
      <c r="AS120" s="205"/>
      <c r="AT120" s="205"/>
      <c r="AU120" s="205"/>
      <c r="AV120" s="205"/>
      <c r="AW120" s="205"/>
      <c r="AX120" s="373"/>
      <c r="AY120" s="205"/>
    </row>
    <row r="121" spans="1:51" s="99" customFormat="1" ht="20.25" customHeight="1">
      <c r="A121" s="127"/>
      <c r="B121" s="113" t="s">
        <v>221</v>
      </c>
      <c r="C121" s="269">
        <v>0</v>
      </c>
      <c r="D121" s="269">
        <v>0</v>
      </c>
      <c r="E121" s="269">
        <v>0</v>
      </c>
      <c r="F121" s="269">
        <v>0</v>
      </c>
      <c r="G121" s="269">
        <v>0</v>
      </c>
      <c r="H121" s="270">
        <v>0</v>
      </c>
      <c r="I121" s="270">
        <v>0</v>
      </c>
      <c r="J121" s="270">
        <v>0</v>
      </c>
      <c r="K121" s="270"/>
      <c r="L121" s="270"/>
      <c r="M121" s="270"/>
      <c r="N121" s="270"/>
      <c r="O121" s="270"/>
      <c r="P121" s="269"/>
      <c r="Q121" s="269"/>
      <c r="R121" s="127"/>
      <c r="S121" s="113" t="s">
        <v>221</v>
      </c>
      <c r="T121" s="268">
        <f t="shared" si="124"/>
        <v>0</v>
      </c>
      <c r="U121" s="268">
        <f t="shared" si="115"/>
        <v>0</v>
      </c>
      <c r="V121" s="268">
        <f t="shared" si="116"/>
        <v>0</v>
      </c>
      <c r="W121" s="268">
        <f t="shared" si="117"/>
        <v>0</v>
      </c>
      <c r="X121" s="268">
        <f t="shared" si="118"/>
        <v>0</v>
      </c>
      <c r="Y121" s="268">
        <f t="shared" si="119"/>
        <v>0</v>
      </c>
      <c r="Z121" s="268">
        <f t="shared" si="120"/>
        <v>0</v>
      </c>
      <c r="AA121" s="268">
        <f t="shared" si="121"/>
        <v>0</v>
      </c>
      <c r="AB121" s="268">
        <f t="shared" si="122"/>
      </c>
      <c r="AC121" s="268">
        <f t="shared" si="123"/>
        <v>0</v>
      </c>
      <c r="AD121" s="268"/>
      <c r="AE121" s="268"/>
      <c r="AF121" s="268"/>
      <c r="AG121" s="353"/>
      <c r="AH121" s="353"/>
      <c r="AI121" s="51"/>
      <c r="AJ121" s="34" t="s">
        <v>72</v>
      </c>
      <c r="AK121" s="41">
        <v>9170</v>
      </c>
      <c r="AL121" s="40">
        <v>8437</v>
      </c>
      <c r="AM121" s="40">
        <v>7877</v>
      </c>
      <c r="AN121" s="40">
        <v>7372</v>
      </c>
      <c r="AO121" s="41">
        <v>6897</v>
      </c>
      <c r="AP121" s="42">
        <v>6414</v>
      </c>
      <c r="AQ121" s="221">
        <v>6141</v>
      </c>
      <c r="AR121" s="205">
        <v>6047</v>
      </c>
      <c r="AS121" s="205"/>
      <c r="AT121" s="205"/>
      <c r="AU121" s="205"/>
      <c r="AV121" s="205"/>
      <c r="AW121" s="205"/>
      <c r="AX121" s="373"/>
      <c r="AY121" s="205"/>
    </row>
    <row r="122" spans="1:51" s="99" customFormat="1" ht="20.25" customHeight="1">
      <c r="A122" s="127"/>
      <c r="B122" s="113" t="s">
        <v>222</v>
      </c>
      <c r="C122" s="269">
        <v>0</v>
      </c>
      <c r="D122" s="269">
        <v>0</v>
      </c>
      <c r="E122" s="269">
        <v>0</v>
      </c>
      <c r="F122" s="269">
        <v>0</v>
      </c>
      <c r="G122" s="269">
        <v>0</v>
      </c>
      <c r="H122" s="270">
        <v>0</v>
      </c>
      <c r="I122" s="270">
        <v>0</v>
      </c>
      <c r="J122" s="270">
        <v>0</v>
      </c>
      <c r="K122" s="270"/>
      <c r="L122" s="270"/>
      <c r="M122" s="270"/>
      <c r="N122" s="270"/>
      <c r="O122" s="270"/>
      <c r="P122" s="269"/>
      <c r="Q122" s="269"/>
      <c r="R122" s="127"/>
      <c r="S122" s="113" t="s">
        <v>222</v>
      </c>
      <c r="T122" s="268">
        <f t="shared" si="124"/>
        <v>0</v>
      </c>
      <c r="U122" s="268">
        <f t="shared" si="115"/>
        <v>0</v>
      </c>
      <c r="V122" s="268">
        <f t="shared" si="116"/>
        <v>0</v>
      </c>
      <c r="W122" s="268">
        <f t="shared" si="117"/>
        <v>0</v>
      </c>
      <c r="X122" s="268">
        <f t="shared" si="118"/>
        <v>0</v>
      </c>
      <c r="Y122" s="268">
        <f t="shared" si="119"/>
        <v>0</v>
      </c>
      <c r="Z122" s="268">
        <f t="shared" si="120"/>
        <v>0</v>
      </c>
      <c r="AA122" s="268">
        <f t="shared" si="121"/>
        <v>0</v>
      </c>
      <c r="AB122" s="268">
        <f t="shared" si="122"/>
      </c>
      <c r="AC122" s="268">
        <f t="shared" si="123"/>
        <v>0</v>
      </c>
      <c r="AD122" s="268"/>
      <c r="AE122" s="268"/>
      <c r="AF122" s="268"/>
      <c r="AG122" s="353"/>
      <c r="AH122" s="353"/>
      <c r="AI122" s="51"/>
      <c r="AJ122" s="34" t="s">
        <v>74</v>
      </c>
      <c r="AK122" s="41">
        <v>2362</v>
      </c>
      <c r="AL122" s="40">
        <v>2082</v>
      </c>
      <c r="AM122" s="40">
        <v>1830</v>
      </c>
      <c r="AN122" s="40">
        <v>1619</v>
      </c>
      <c r="AO122" s="41">
        <v>1410</v>
      </c>
      <c r="AP122" s="42">
        <v>1236</v>
      </c>
      <c r="AQ122" s="221">
        <v>1188</v>
      </c>
      <c r="AR122" s="205">
        <v>1157</v>
      </c>
      <c r="AS122" s="205"/>
      <c r="AT122" s="205"/>
      <c r="AU122" s="205"/>
      <c r="AV122" s="205"/>
      <c r="AW122" s="205"/>
      <c r="AX122" s="373"/>
      <c r="AY122" s="205"/>
    </row>
    <row r="123" spans="1:51" s="99" customFormat="1" ht="20.25" customHeight="1">
      <c r="A123" s="127"/>
      <c r="B123" s="113" t="s">
        <v>223</v>
      </c>
      <c r="C123" s="265">
        <v>66</v>
      </c>
      <c r="D123" s="265">
        <v>66</v>
      </c>
      <c r="E123" s="265">
        <v>60</v>
      </c>
      <c r="F123" s="265">
        <v>60</v>
      </c>
      <c r="G123" s="265">
        <v>60</v>
      </c>
      <c r="H123" s="115">
        <v>60</v>
      </c>
      <c r="I123" s="115">
        <v>37</v>
      </c>
      <c r="J123" s="115">
        <v>60</v>
      </c>
      <c r="K123" s="115"/>
      <c r="L123" s="115"/>
      <c r="M123" s="115"/>
      <c r="N123" s="115"/>
      <c r="O123" s="115"/>
      <c r="P123" s="114"/>
      <c r="Q123" s="114"/>
      <c r="R123" s="127"/>
      <c r="S123" s="113" t="s">
        <v>223</v>
      </c>
      <c r="T123" s="268">
        <f t="shared" si="124"/>
        <v>619.3112508210565</v>
      </c>
      <c r="U123" s="268">
        <f t="shared" si="115"/>
        <v>678.3842121492445</v>
      </c>
      <c r="V123" s="268">
        <f t="shared" si="116"/>
        <v>714.2006903940007</v>
      </c>
      <c r="W123" s="268">
        <f t="shared" si="117"/>
        <v>806.0182697474477</v>
      </c>
      <c r="X123" s="268">
        <f t="shared" si="118"/>
        <v>885.3474988933156</v>
      </c>
      <c r="Y123" s="268">
        <f t="shared" si="119"/>
        <v>998.6684420772303</v>
      </c>
      <c r="Z123" s="268">
        <f t="shared" si="120"/>
        <v>657.7777777777778</v>
      </c>
      <c r="AA123" s="268">
        <f t="shared" si="121"/>
        <v>1088.929219600726</v>
      </c>
      <c r="AB123" s="268">
        <f t="shared" si="122"/>
      </c>
      <c r="AC123" s="268">
        <f t="shared" si="123"/>
        <v>0</v>
      </c>
      <c r="AD123" s="268"/>
      <c r="AE123" s="268"/>
      <c r="AF123" s="268"/>
      <c r="AG123" s="353"/>
      <c r="AH123" s="353"/>
      <c r="AI123" s="51"/>
      <c r="AJ123" s="34" t="s">
        <v>75</v>
      </c>
      <c r="AK123" s="41">
        <v>10657</v>
      </c>
      <c r="AL123" s="40">
        <v>9729</v>
      </c>
      <c r="AM123" s="40">
        <v>8401</v>
      </c>
      <c r="AN123" s="40">
        <v>7444</v>
      </c>
      <c r="AO123" s="41">
        <v>6777</v>
      </c>
      <c r="AP123" s="42">
        <v>6008</v>
      </c>
      <c r="AQ123" s="221">
        <v>5625</v>
      </c>
      <c r="AR123" s="205">
        <v>5510</v>
      </c>
      <c r="AS123" s="205"/>
      <c r="AT123" s="205"/>
      <c r="AU123" s="205"/>
      <c r="AV123" s="205"/>
      <c r="AW123" s="205"/>
      <c r="AX123" s="373"/>
      <c r="AY123" s="205"/>
    </row>
    <row r="124" spans="1:51" s="99" customFormat="1" ht="20.25" customHeight="1">
      <c r="A124" s="127"/>
      <c r="B124" s="113" t="s">
        <v>224</v>
      </c>
      <c r="C124" s="269">
        <v>0</v>
      </c>
      <c r="D124" s="269">
        <v>0</v>
      </c>
      <c r="E124" s="269">
        <v>0</v>
      </c>
      <c r="F124" s="269">
        <v>0</v>
      </c>
      <c r="G124" s="269">
        <v>0</v>
      </c>
      <c r="H124" s="270">
        <v>0</v>
      </c>
      <c r="I124" s="270">
        <v>0</v>
      </c>
      <c r="J124" s="270">
        <v>0</v>
      </c>
      <c r="K124" s="270"/>
      <c r="L124" s="270"/>
      <c r="M124" s="270"/>
      <c r="N124" s="270"/>
      <c r="O124" s="270"/>
      <c r="P124" s="269"/>
      <c r="Q124" s="269"/>
      <c r="R124" s="127"/>
      <c r="S124" s="113" t="s">
        <v>224</v>
      </c>
      <c r="T124" s="268">
        <f t="shared" si="124"/>
        <v>0</v>
      </c>
      <c r="U124" s="268">
        <f t="shared" si="115"/>
        <v>0</v>
      </c>
      <c r="V124" s="268">
        <f t="shared" si="116"/>
        <v>0</v>
      </c>
      <c r="W124" s="268">
        <f t="shared" si="117"/>
        <v>0</v>
      </c>
      <c r="X124" s="268">
        <f t="shared" si="118"/>
        <v>0</v>
      </c>
      <c r="Y124" s="268">
        <f t="shared" si="119"/>
        <v>0</v>
      </c>
      <c r="Z124" s="268">
        <f t="shared" si="120"/>
        <v>0</v>
      </c>
      <c r="AA124" s="268">
        <f t="shared" si="121"/>
        <v>0</v>
      </c>
      <c r="AB124" s="268">
        <f t="shared" si="122"/>
      </c>
      <c r="AC124" s="268">
        <f t="shared" si="123"/>
        <v>0</v>
      </c>
      <c r="AD124" s="268"/>
      <c r="AE124" s="268"/>
      <c r="AF124" s="268"/>
      <c r="AG124" s="353"/>
      <c r="AH124" s="353"/>
      <c r="AI124" s="51"/>
      <c r="AJ124" s="34" t="s">
        <v>76</v>
      </c>
      <c r="AK124" s="41">
        <v>6422</v>
      </c>
      <c r="AL124" s="40">
        <v>5803</v>
      </c>
      <c r="AM124" s="40">
        <v>5228</v>
      </c>
      <c r="AN124" s="40">
        <v>4608</v>
      </c>
      <c r="AO124" s="41">
        <v>4112</v>
      </c>
      <c r="AP124" s="42">
        <v>3723</v>
      </c>
      <c r="AQ124" s="221">
        <v>3427</v>
      </c>
      <c r="AR124" s="205">
        <v>3305</v>
      </c>
      <c r="AS124" s="205"/>
      <c r="AT124" s="205"/>
      <c r="AU124" s="205"/>
      <c r="AV124" s="205"/>
      <c r="AW124" s="205"/>
      <c r="AX124" s="373"/>
      <c r="AY124" s="205"/>
    </row>
    <row r="125" spans="1:51" s="99" customFormat="1" ht="20.25" customHeight="1">
      <c r="A125" s="127"/>
      <c r="B125" s="113" t="s">
        <v>225</v>
      </c>
      <c r="C125" s="269">
        <v>0</v>
      </c>
      <c r="D125" s="269">
        <v>0</v>
      </c>
      <c r="E125" s="269">
        <v>0</v>
      </c>
      <c r="F125" s="269">
        <v>0</v>
      </c>
      <c r="G125" s="269">
        <v>0</v>
      </c>
      <c r="H125" s="270">
        <v>0</v>
      </c>
      <c r="I125" s="270">
        <v>0</v>
      </c>
      <c r="J125" s="270">
        <v>0</v>
      </c>
      <c r="K125" s="270"/>
      <c r="L125" s="270"/>
      <c r="M125" s="270"/>
      <c r="N125" s="270"/>
      <c r="O125" s="270"/>
      <c r="P125" s="269"/>
      <c r="Q125" s="269"/>
      <c r="R125" s="127"/>
      <c r="S125" s="113" t="s">
        <v>225</v>
      </c>
      <c r="T125" s="268">
        <f t="shared" si="124"/>
        <v>0</v>
      </c>
      <c r="U125" s="268">
        <f t="shared" si="115"/>
        <v>0</v>
      </c>
      <c r="V125" s="268">
        <f t="shared" si="116"/>
        <v>0</v>
      </c>
      <c r="W125" s="268">
        <f t="shared" si="117"/>
        <v>0</v>
      </c>
      <c r="X125" s="268">
        <f t="shared" si="118"/>
        <v>0</v>
      </c>
      <c r="Y125" s="268">
        <f t="shared" si="119"/>
        <v>0</v>
      </c>
      <c r="Z125" s="268">
        <f t="shared" si="120"/>
        <v>0</v>
      </c>
      <c r="AA125" s="268">
        <f t="shared" si="121"/>
        <v>0</v>
      </c>
      <c r="AB125" s="268">
        <f t="shared" si="122"/>
      </c>
      <c r="AC125" s="268">
        <f t="shared" si="123"/>
        <v>0</v>
      </c>
      <c r="AD125" s="268"/>
      <c r="AE125" s="268"/>
      <c r="AF125" s="268"/>
      <c r="AG125" s="353"/>
      <c r="AH125" s="353"/>
      <c r="AI125" s="51"/>
      <c r="AJ125" s="34" t="s">
        <v>81</v>
      </c>
      <c r="AK125" s="41">
        <v>10969</v>
      </c>
      <c r="AL125" s="40">
        <v>11151</v>
      </c>
      <c r="AM125" s="40">
        <v>11192</v>
      </c>
      <c r="AN125" s="40">
        <v>11492</v>
      </c>
      <c r="AO125" s="41">
        <v>11677</v>
      </c>
      <c r="AP125" s="42">
        <v>11787</v>
      </c>
      <c r="AQ125" s="221">
        <v>11798</v>
      </c>
      <c r="AR125" s="205">
        <v>11868</v>
      </c>
      <c r="AS125" s="205"/>
      <c r="AT125" s="205"/>
      <c r="AU125" s="205"/>
      <c r="AV125" s="205"/>
      <c r="AW125" s="205"/>
      <c r="AX125" s="373"/>
      <c r="AY125" s="205"/>
    </row>
    <row r="126" spans="1:51" s="99" customFormat="1" ht="20.25" customHeight="1">
      <c r="A126" s="127"/>
      <c r="B126" s="113" t="s">
        <v>226</v>
      </c>
      <c r="C126" s="269">
        <v>0</v>
      </c>
      <c r="D126" s="269">
        <v>0</v>
      </c>
      <c r="E126" s="269">
        <v>0</v>
      </c>
      <c r="F126" s="269">
        <v>0</v>
      </c>
      <c r="G126" s="269">
        <v>0</v>
      </c>
      <c r="H126" s="270">
        <v>0</v>
      </c>
      <c r="I126" s="270">
        <v>0</v>
      </c>
      <c r="J126" s="270">
        <v>0</v>
      </c>
      <c r="K126" s="270"/>
      <c r="L126" s="270"/>
      <c r="M126" s="270"/>
      <c r="N126" s="270"/>
      <c r="O126" s="270"/>
      <c r="P126" s="269"/>
      <c r="Q126" s="269"/>
      <c r="R126" s="127"/>
      <c r="S126" s="113" t="s">
        <v>226</v>
      </c>
      <c r="T126" s="268">
        <f t="shared" si="124"/>
        <v>0</v>
      </c>
      <c r="U126" s="268">
        <f t="shared" si="115"/>
        <v>0</v>
      </c>
      <c r="V126" s="268">
        <f t="shared" si="116"/>
        <v>0</v>
      </c>
      <c r="W126" s="268">
        <f t="shared" si="117"/>
        <v>0</v>
      </c>
      <c r="X126" s="268">
        <f t="shared" si="118"/>
        <v>0</v>
      </c>
      <c r="Y126" s="268">
        <f t="shared" si="119"/>
        <v>0</v>
      </c>
      <c r="Z126" s="268">
        <f t="shared" si="120"/>
        <v>0</v>
      </c>
      <c r="AA126" s="268">
        <f t="shared" si="121"/>
        <v>0</v>
      </c>
      <c r="AB126" s="268">
        <f t="shared" si="122"/>
      </c>
      <c r="AC126" s="268">
        <f t="shared" si="123"/>
        <v>0</v>
      </c>
      <c r="AD126" s="268"/>
      <c r="AE126" s="268"/>
      <c r="AF126" s="268"/>
      <c r="AG126" s="353"/>
      <c r="AH126" s="353"/>
      <c r="AI126" s="51"/>
      <c r="AJ126" s="34" t="s">
        <v>83</v>
      </c>
      <c r="AK126" s="41">
        <v>13075</v>
      </c>
      <c r="AL126" s="40">
        <v>13621</v>
      </c>
      <c r="AM126" s="40">
        <v>14004</v>
      </c>
      <c r="AN126" s="40">
        <v>13841</v>
      </c>
      <c r="AO126" s="41">
        <v>13956</v>
      </c>
      <c r="AP126" s="42">
        <v>13889</v>
      </c>
      <c r="AQ126" s="221">
        <v>13622</v>
      </c>
      <c r="AR126" s="205">
        <v>13666</v>
      </c>
      <c r="AS126" s="205"/>
      <c r="AT126" s="205"/>
      <c r="AU126" s="205"/>
      <c r="AV126" s="205"/>
      <c r="AW126" s="205"/>
      <c r="AX126" s="373"/>
      <c r="AY126" s="205"/>
    </row>
    <row r="127" spans="1:51" s="99" customFormat="1" ht="20.25" customHeight="1">
      <c r="A127" s="127"/>
      <c r="B127" s="113" t="s">
        <v>227</v>
      </c>
      <c r="C127" s="265">
        <v>40</v>
      </c>
      <c r="D127" s="265">
        <v>46</v>
      </c>
      <c r="E127" s="265">
        <v>48</v>
      </c>
      <c r="F127" s="265">
        <v>48</v>
      </c>
      <c r="G127" s="265">
        <v>48</v>
      </c>
      <c r="H127" s="115">
        <v>64</v>
      </c>
      <c r="I127" s="115">
        <v>110</v>
      </c>
      <c r="J127" s="115">
        <v>110</v>
      </c>
      <c r="K127" s="115"/>
      <c r="L127" s="115"/>
      <c r="M127" s="115"/>
      <c r="N127" s="115"/>
      <c r="O127" s="115"/>
      <c r="P127" s="114"/>
      <c r="Q127" s="114"/>
      <c r="R127" s="127"/>
      <c r="S127" s="113" t="s">
        <v>227</v>
      </c>
      <c r="T127" s="268">
        <f t="shared" si="124"/>
        <v>258.19777949909627</v>
      </c>
      <c r="U127" s="268">
        <f t="shared" si="115"/>
        <v>274.5612987943178</v>
      </c>
      <c r="V127" s="268">
        <f t="shared" si="116"/>
        <v>256.86305988120085</v>
      </c>
      <c r="W127" s="268">
        <f t="shared" si="117"/>
        <v>240.48096192384767</v>
      </c>
      <c r="X127" s="268">
        <f t="shared" si="118"/>
        <v>236.12750885478158</v>
      </c>
      <c r="Y127" s="268">
        <f t="shared" si="119"/>
        <v>300.73774728631173</v>
      </c>
      <c r="Z127" s="268">
        <f t="shared" si="120"/>
        <v>508.15355476509444</v>
      </c>
      <c r="AA127" s="268">
        <f t="shared" si="121"/>
        <v>501.73326035394996</v>
      </c>
      <c r="AB127" s="268">
        <f t="shared" si="122"/>
      </c>
      <c r="AC127" s="268">
        <f t="shared" si="123"/>
        <v>0</v>
      </c>
      <c r="AD127" s="268"/>
      <c r="AE127" s="268"/>
      <c r="AF127" s="268"/>
      <c r="AG127" s="353"/>
      <c r="AH127" s="353"/>
      <c r="AI127" s="51"/>
      <c r="AJ127" s="34" t="s">
        <v>84</v>
      </c>
      <c r="AK127" s="41">
        <v>15492</v>
      </c>
      <c r="AL127" s="40">
        <v>16754</v>
      </c>
      <c r="AM127" s="40">
        <v>18687</v>
      </c>
      <c r="AN127" s="40">
        <v>19960</v>
      </c>
      <c r="AO127" s="41">
        <v>20328</v>
      </c>
      <c r="AP127" s="42">
        <v>21281</v>
      </c>
      <c r="AQ127" s="221">
        <v>21647</v>
      </c>
      <c r="AR127" s="205">
        <v>21924</v>
      </c>
      <c r="AS127" s="205"/>
      <c r="AT127" s="205"/>
      <c r="AU127" s="205"/>
      <c r="AV127" s="205"/>
      <c r="AW127" s="205"/>
      <c r="AX127" s="373"/>
      <c r="AY127" s="205"/>
    </row>
    <row r="128" spans="1:51" s="99" customFormat="1" ht="20.25" customHeight="1">
      <c r="A128" s="127"/>
      <c r="B128" s="113" t="s">
        <v>228</v>
      </c>
      <c r="C128" s="265">
        <v>118</v>
      </c>
      <c r="D128" s="265">
        <v>146</v>
      </c>
      <c r="E128" s="265">
        <v>146</v>
      </c>
      <c r="F128" s="265">
        <v>110</v>
      </c>
      <c r="G128" s="265">
        <v>110</v>
      </c>
      <c r="H128" s="115">
        <v>99</v>
      </c>
      <c r="I128" s="115">
        <v>99</v>
      </c>
      <c r="J128" s="115">
        <v>99</v>
      </c>
      <c r="K128" s="115"/>
      <c r="L128" s="115"/>
      <c r="M128" s="115"/>
      <c r="N128" s="115"/>
      <c r="O128" s="115"/>
      <c r="P128" s="114"/>
      <c r="Q128" s="114"/>
      <c r="R128" s="127"/>
      <c r="S128" s="113" t="s">
        <v>228</v>
      </c>
      <c r="T128" s="268">
        <f t="shared" si="124"/>
        <v>837.295111048038</v>
      </c>
      <c r="U128" s="268">
        <f t="shared" si="115"/>
        <v>1010.3806228373702</v>
      </c>
      <c r="V128" s="268">
        <f t="shared" si="116"/>
        <v>966.0557136240323</v>
      </c>
      <c r="W128" s="268">
        <f t="shared" si="117"/>
        <v>727.7538868673503</v>
      </c>
      <c r="X128" s="268">
        <f t="shared" si="118"/>
        <v>710.6861351595813</v>
      </c>
      <c r="Y128" s="268">
        <f t="shared" si="119"/>
        <v>655.4989075018209</v>
      </c>
      <c r="Z128" s="268">
        <f t="shared" si="120"/>
        <v>669.8694092969754</v>
      </c>
      <c r="AA128" s="268">
        <f t="shared" si="121"/>
        <v>678.9657773815238</v>
      </c>
      <c r="AB128" s="268">
        <f t="shared" si="122"/>
      </c>
      <c r="AC128" s="268">
        <f t="shared" si="123"/>
        <v>0</v>
      </c>
      <c r="AD128" s="268"/>
      <c r="AE128" s="268"/>
      <c r="AF128" s="268"/>
      <c r="AG128" s="353"/>
      <c r="AH128" s="353"/>
      <c r="AI128" s="51"/>
      <c r="AJ128" s="34" t="s">
        <v>85</v>
      </c>
      <c r="AK128" s="41">
        <v>14093</v>
      </c>
      <c r="AL128" s="40">
        <v>14450</v>
      </c>
      <c r="AM128" s="40">
        <v>15113</v>
      </c>
      <c r="AN128" s="40">
        <v>15115</v>
      </c>
      <c r="AO128" s="41">
        <v>15478</v>
      </c>
      <c r="AP128" s="42">
        <v>15103</v>
      </c>
      <c r="AQ128" s="221">
        <v>14779</v>
      </c>
      <c r="AR128" s="205">
        <v>14581</v>
      </c>
      <c r="AS128" s="205"/>
      <c r="AT128" s="205"/>
      <c r="AU128" s="205"/>
      <c r="AV128" s="205"/>
      <c r="AW128" s="205"/>
      <c r="AX128" s="373"/>
      <c r="AY128" s="205"/>
    </row>
    <row r="129" spans="1:51" s="99" customFormat="1" ht="20.25" customHeight="1">
      <c r="A129" s="134"/>
      <c r="B129" s="135" t="s">
        <v>229</v>
      </c>
      <c r="C129" s="281">
        <v>0</v>
      </c>
      <c r="D129" s="272">
        <v>212</v>
      </c>
      <c r="E129" s="272">
        <v>340</v>
      </c>
      <c r="F129" s="272">
        <v>340</v>
      </c>
      <c r="G129" s="272">
        <v>340</v>
      </c>
      <c r="H129" s="143">
        <v>340</v>
      </c>
      <c r="I129" s="143">
        <v>340</v>
      </c>
      <c r="J129" s="143">
        <v>340</v>
      </c>
      <c r="K129" s="143"/>
      <c r="L129" s="143"/>
      <c r="M129" s="143"/>
      <c r="N129" s="143"/>
      <c r="O129" s="143"/>
      <c r="P129" s="200"/>
      <c r="Q129" s="200"/>
      <c r="R129" s="134"/>
      <c r="S129" s="135" t="s">
        <v>229</v>
      </c>
      <c r="T129" s="273">
        <f t="shared" si="124"/>
        <v>0</v>
      </c>
      <c r="U129" s="273">
        <f t="shared" si="115"/>
        <v>1313.181367690783</v>
      </c>
      <c r="V129" s="273">
        <f t="shared" si="116"/>
        <v>2062.355938371952</v>
      </c>
      <c r="W129" s="273">
        <f t="shared" si="117"/>
        <v>2059.732234809475</v>
      </c>
      <c r="X129" s="273">
        <f t="shared" si="118"/>
        <v>2039.8368130549557</v>
      </c>
      <c r="Y129" s="273">
        <f t="shared" si="119"/>
        <v>2109.442858915498</v>
      </c>
      <c r="Z129" s="273">
        <f t="shared" si="120"/>
        <v>2117.1928513606076</v>
      </c>
      <c r="AA129" s="273">
        <f t="shared" si="121"/>
        <v>2108.919488897159</v>
      </c>
      <c r="AB129" s="268">
        <f t="shared" si="122"/>
      </c>
      <c r="AC129" s="268">
        <f t="shared" si="123"/>
        <v>0</v>
      </c>
      <c r="AD129" s="268"/>
      <c r="AE129" s="268"/>
      <c r="AF129" s="268"/>
      <c r="AG129" s="353"/>
      <c r="AH129" s="353"/>
      <c r="AI129" s="61"/>
      <c r="AJ129" s="62" t="s">
        <v>86</v>
      </c>
      <c r="AK129" s="72">
        <v>16014</v>
      </c>
      <c r="AL129" s="71">
        <v>16144</v>
      </c>
      <c r="AM129" s="71">
        <v>16486</v>
      </c>
      <c r="AN129" s="71">
        <v>16507</v>
      </c>
      <c r="AO129" s="72">
        <v>16668</v>
      </c>
      <c r="AP129" s="66">
        <v>16118</v>
      </c>
      <c r="AQ129" s="225">
        <v>16059</v>
      </c>
      <c r="AR129" s="23">
        <v>16122</v>
      </c>
      <c r="AS129" s="23"/>
      <c r="AT129" s="23"/>
      <c r="AU129" s="23"/>
      <c r="AV129" s="23"/>
      <c r="AW129" s="23"/>
      <c r="AX129" s="373"/>
      <c r="AY129" s="205"/>
    </row>
    <row r="130" spans="1:51" ht="20.25" customHeight="1">
      <c r="A130" s="156"/>
      <c r="B130" s="274"/>
      <c r="C130" s="274"/>
      <c r="D130" s="274"/>
      <c r="E130" s="274"/>
      <c r="F130" s="274"/>
      <c r="G130" s="274"/>
      <c r="R130" s="156"/>
      <c r="S130" s="274"/>
      <c r="AI130" s="59"/>
      <c r="AJ130" s="204" t="s">
        <v>135</v>
      </c>
      <c r="AK130" s="53"/>
      <c r="AL130" s="53"/>
      <c r="AM130" s="53"/>
      <c r="AN130" s="41"/>
      <c r="AO130" s="53"/>
      <c r="AP130" s="48"/>
      <c r="AQ130" s="223"/>
      <c r="AR130" s="47"/>
      <c r="AS130" s="217">
        <f>230067+AS177</f>
        <v>230067</v>
      </c>
      <c r="AT130" s="219">
        <v>242031</v>
      </c>
      <c r="AU130" s="219">
        <v>241254</v>
      </c>
      <c r="AV130" s="219">
        <v>240635</v>
      </c>
      <c r="AW130" s="219">
        <v>248330</v>
      </c>
      <c r="AX130" s="205"/>
      <c r="AY130" s="375"/>
    </row>
    <row r="131" spans="1:51" ht="20.25" customHeight="1">
      <c r="A131" s="149"/>
      <c r="B131" s="149" t="s">
        <v>230</v>
      </c>
      <c r="R131" s="149"/>
      <c r="S131" s="149" t="s">
        <v>230</v>
      </c>
      <c r="AI131" s="298"/>
      <c r="AJ131" s="300" t="s">
        <v>49</v>
      </c>
      <c r="AK131" s="301">
        <v>12001</v>
      </c>
      <c r="AL131" s="301">
        <v>11709</v>
      </c>
      <c r="AM131" s="301">
        <v>11347</v>
      </c>
      <c r="AN131" s="301">
        <v>10893</v>
      </c>
      <c r="AO131" s="302">
        <v>10368</v>
      </c>
      <c r="AP131" s="303">
        <v>10013</v>
      </c>
      <c r="AQ131" s="304">
        <v>9831</v>
      </c>
      <c r="AR131" s="305">
        <v>9771</v>
      </c>
      <c r="AS131" s="306">
        <v>9600</v>
      </c>
      <c r="AT131" s="307">
        <v>9448</v>
      </c>
      <c r="AU131" s="307">
        <v>9265</v>
      </c>
      <c r="AV131" s="307">
        <v>9085</v>
      </c>
      <c r="AW131" s="307"/>
      <c r="AX131" s="374"/>
      <c r="AY131" s="376"/>
    </row>
    <row r="132" spans="1:51" ht="20.25" customHeight="1">
      <c r="A132" s="149"/>
      <c r="B132" s="149" t="s">
        <v>107</v>
      </c>
      <c r="C132" s="282">
        <f aca="true" t="shared" si="125" ref="C132:I132">SUM(C88:C91)</f>
        <v>550</v>
      </c>
      <c r="D132" s="282">
        <f t="shared" si="125"/>
        <v>839</v>
      </c>
      <c r="E132" s="282">
        <f t="shared" si="125"/>
        <v>893</v>
      </c>
      <c r="F132" s="282">
        <f t="shared" si="125"/>
        <v>922</v>
      </c>
      <c r="G132" s="282">
        <f t="shared" si="125"/>
        <v>847</v>
      </c>
      <c r="H132" s="282">
        <f t="shared" si="125"/>
        <v>828</v>
      </c>
      <c r="I132" s="282">
        <f t="shared" si="125"/>
        <v>820</v>
      </c>
      <c r="R132" s="149"/>
      <c r="S132" s="149" t="s">
        <v>107</v>
      </c>
      <c r="AI132" s="60"/>
      <c r="AJ132" s="34" t="s">
        <v>46</v>
      </c>
      <c r="AK132" s="40">
        <v>90358</v>
      </c>
      <c r="AL132" s="40">
        <v>103225</v>
      </c>
      <c r="AM132" s="40">
        <v>111985</v>
      </c>
      <c r="AN132" s="40">
        <v>119815</v>
      </c>
      <c r="AO132" s="41">
        <v>124822</v>
      </c>
      <c r="AP132" s="48">
        <v>128494</v>
      </c>
      <c r="AQ132" s="221">
        <v>129417</v>
      </c>
      <c r="AR132" s="220">
        <v>129684</v>
      </c>
      <c r="AS132" s="216">
        <v>129248</v>
      </c>
      <c r="AT132" s="219">
        <v>129141</v>
      </c>
      <c r="AU132" s="219">
        <v>129407</v>
      </c>
      <c r="AV132" s="219">
        <v>129566</v>
      </c>
      <c r="AW132" s="219">
        <v>141879</v>
      </c>
      <c r="AX132" s="205"/>
      <c r="AY132" s="375"/>
    </row>
    <row r="133" spans="1:51" ht="20.25" customHeight="1">
      <c r="A133" s="149"/>
      <c r="B133" s="149" t="s">
        <v>108</v>
      </c>
      <c r="C133" s="282">
        <f aca="true" t="shared" si="126" ref="C133:I133">SUM(C114:C115)</f>
        <v>197</v>
      </c>
      <c r="D133" s="282">
        <f t="shared" si="126"/>
        <v>130</v>
      </c>
      <c r="E133" s="282">
        <f t="shared" si="126"/>
        <v>0</v>
      </c>
      <c r="F133" s="282">
        <f t="shared" si="126"/>
        <v>259</v>
      </c>
      <c r="G133" s="282">
        <f t="shared" si="126"/>
        <v>260</v>
      </c>
      <c r="H133" s="282">
        <f t="shared" si="126"/>
        <v>206</v>
      </c>
      <c r="I133" s="282">
        <f t="shared" si="126"/>
        <v>302</v>
      </c>
      <c r="R133" s="149"/>
      <c r="S133" s="149" t="s">
        <v>108</v>
      </c>
      <c r="AI133" s="298"/>
      <c r="AJ133" s="300" t="s">
        <v>50</v>
      </c>
      <c r="AK133" s="301">
        <v>10748</v>
      </c>
      <c r="AL133" s="301">
        <v>11597</v>
      </c>
      <c r="AM133" s="301">
        <v>12732</v>
      </c>
      <c r="AN133" s="301">
        <v>13332</v>
      </c>
      <c r="AO133" s="302">
        <v>13566</v>
      </c>
      <c r="AP133" s="303">
        <v>13149</v>
      </c>
      <c r="AQ133" s="304">
        <v>12839</v>
      </c>
      <c r="AR133" s="307">
        <v>12716</v>
      </c>
      <c r="AS133" s="306">
        <v>12696</v>
      </c>
      <c r="AT133" s="305">
        <v>12561</v>
      </c>
      <c r="AU133" s="305">
        <v>12357</v>
      </c>
      <c r="AV133" s="305">
        <v>12222</v>
      </c>
      <c r="AW133" s="305"/>
      <c r="AX133" s="374"/>
      <c r="AY133" s="376"/>
    </row>
    <row r="134" spans="1:51" ht="20.25" customHeight="1">
      <c r="A134" s="149"/>
      <c r="B134" s="149"/>
      <c r="R134" s="149"/>
      <c r="S134" s="149"/>
      <c r="AI134" s="60"/>
      <c r="AJ134" s="34" t="s">
        <v>45</v>
      </c>
      <c r="AK134" s="40">
        <v>94102</v>
      </c>
      <c r="AL134" s="40">
        <v>104363</v>
      </c>
      <c r="AM134" s="40">
        <v>108558</v>
      </c>
      <c r="AN134" s="40">
        <v>112186</v>
      </c>
      <c r="AO134" s="41">
        <v>115931</v>
      </c>
      <c r="AP134" s="48">
        <v>118248</v>
      </c>
      <c r="AQ134" s="221">
        <v>120212</v>
      </c>
      <c r="AR134" s="220">
        <v>120536</v>
      </c>
      <c r="AS134" s="216">
        <v>120109</v>
      </c>
      <c r="AT134" s="219">
        <v>119975</v>
      </c>
      <c r="AU134" s="219">
        <v>120192</v>
      </c>
      <c r="AV134" s="219">
        <v>120544</v>
      </c>
      <c r="AW134" s="219">
        <v>143508</v>
      </c>
      <c r="AX134" s="205"/>
      <c r="AY134" s="375"/>
    </row>
    <row r="135" spans="1:51" ht="20.25" customHeight="1">
      <c r="A135" s="149"/>
      <c r="B135" s="149" t="s">
        <v>135</v>
      </c>
      <c r="K135" s="149">
        <v>1995</v>
      </c>
      <c r="L135" s="149">
        <v>1948</v>
      </c>
      <c r="M135" s="149">
        <v>1928</v>
      </c>
      <c r="N135" s="149">
        <v>1932</v>
      </c>
      <c r="O135" s="149">
        <v>1723</v>
      </c>
      <c r="R135" s="149"/>
      <c r="S135" s="149" t="s">
        <v>135</v>
      </c>
      <c r="AA135" s="149" t="s">
        <v>239</v>
      </c>
      <c r="AB135" s="149">
        <v>821.3121233079735</v>
      </c>
      <c r="AC135" s="149" t="s">
        <v>239</v>
      </c>
      <c r="AI135" s="298"/>
      <c r="AJ135" s="300" t="s">
        <v>51</v>
      </c>
      <c r="AK135" s="301">
        <v>17582</v>
      </c>
      <c r="AL135" s="301">
        <v>19708</v>
      </c>
      <c r="AM135" s="301">
        <v>21548</v>
      </c>
      <c r="AN135" s="301">
        <v>22022</v>
      </c>
      <c r="AO135" s="302">
        <v>23152</v>
      </c>
      <c r="AP135" s="308">
        <v>23204</v>
      </c>
      <c r="AQ135" s="304">
        <v>23282</v>
      </c>
      <c r="AR135" s="307">
        <v>23246</v>
      </c>
      <c r="AS135" s="306">
        <v>22992</v>
      </c>
      <c r="AT135" s="305">
        <v>22854</v>
      </c>
      <c r="AU135" s="305">
        <v>22839</v>
      </c>
      <c r="AV135" s="305">
        <v>22695</v>
      </c>
      <c r="AW135" s="305"/>
      <c r="AX135" s="374"/>
      <c r="AY135" s="376"/>
    </row>
    <row r="136" spans="1:51" ht="20.25" customHeight="1">
      <c r="A136" s="149"/>
      <c r="B136" s="149" t="s">
        <v>49</v>
      </c>
      <c r="C136" s="149">
        <v>0</v>
      </c>
      <c r="D136" s="149">
        <v>0</v>
      </c>
      <c r="E136" s="149">
        <v>0</v>
      </c>
      <c r="F136" s="149">
        <v>0</v>
      </c>
      <c r="G136" s="149">
        <v>0</v>
      </c>
      <c r="H136" s="149">
        <v>0</v>
      </c>
      <c r="I136" s="149">
        <v>0</v>
      </c>
      <c r="J136" s="149">
        <v>0</v>
      </c>
      <c r="K136" s="149">
        <v>0</v>
      </c>
      <c r="L136" s="149">
        <v>0</v>
      </c>
      <c r="M136" s="149">
        <v>0</v>
      </c>
      <c r="R136" s="149"/>
      <c r="S136" s="149" t="s">
        <v>49</v>
      </c>
      <c r="T136" s="149">
        <v>0</v>
      </c>
      <c r="U136" s="149">
        <v>0</v>
      </c>
      <c r="V136" s="149">
        <v>0</v>
      </c>
      <c r="W136" s="149">
        <v>0</v>
      </c>
      <c r="X136" s="149">
        <v>0</v>
      </c>
      <c r="Y136" s="149">
        <v>0</v>
      </c>
      <c r="Z136" s="149">
        <v>0</v>
      </c>
      <c r="AA136" s="149">
        <v>0</v>
      </c>
      <c r="AB136" s="149">
        <v>0</v>
      </c>
      <c r="AC136" s="149">
        <v>0</v>
      </c>
      <c r="AI136" s="60"/>
      <c r="AJ136" s="34" t="s">
        <v>44</v>
      </c>
      <c r="AK136" s="40">
        <f>AK54</f>
        <v>98998</v>
      </c>
      <c r="AL136" s="40">
        <f aca="true" t="shared" si="127" ref="AL136:AR136">AL54</f>
        <v>100519</v>
      </c>
      <c r="AM136" s="40">
        <f t="shared" si="127"/>
        <v>102086</v>
      </c>
      <c r="AN136" s="40">
        <f t="shared" si="127"/>
        <v>103149</v>
      </c>
      <c r="AO136" s="40">
        <f t="shared" si="127"/>
        <v>103490</v>
      </c>
      <c r="AP136" s="40">
        <f t="shared" si="127"/>
        <v>102585</v>
      </c>
      <c r="AQ136" s="40">
        <f t="shared" si="127"/>
        <v>102249</v>
      </c>
      <c r="AR136" s="40">
        <f t="shared" si="127"/>
        <v>102343</v>
      </c>
      <c r="AS136" s="40">
        <v>96078</v>
      </c>
      <c r="AT136" s="219">
        <v>95796</v>
      </c>
      <c r="AU136" s="219">
        <v>95696</v>
      </c>
      <c r="AV136" s="219">
        <v>101352</v>
      </c>
      <c r="AW136" s="219">
        <v>100949</v>
      </c>
      <c r="AX136" s="205"/>
      <c r="AY136" s="375"/>
    </row>
    <row r="137" spans="1:51" ht="20.25" customHeight="1">
      <c r="A137" s="149"/>
      <c r="B137" s="149" t="s">
        <v>46</v>
      </c>
      <c r="C137" s="149">
        <v>567</v>
      </c>
      <c r="D137" s="149">
        <v>583</v>
      </c>
      <c r="E137" s="149">
        <v>714</v>
      </c>
      <c r="F137" s="149">
        <v>856</v>
      </c>
      <c r="G137" s="149">
        <v>1105</v>
      </c>
      <c r="H137" s="149">
        <v>1269</v>
      </c>
      <c r="I137" s="149">
        <v>1348</v>
      </c>
      <c r="J137" s="149">
        <v>1398</v>
      </c>
      <c r="K137" s="149">
        <v>1392</v>
      </c>
      <c r="L137" s="149">
        <v>1392</v>
      </c>
      <c r="M137" s="149">
        <v>1376</v>
      </c>
      <c r="N137" s="149">
        <v>1387</v>
      </c>
      <c r="O137" s="149">
        <v>1353</v>
      </c>
      <c r="R137" s="149"/>
      <c r="S137" s="149" t="s">
        <v>46</v>
      </c>
      <c r="T137" s="149">
        <v>627.5039288164855</v>
      </c>
      <c r="U137" s="149">
        <v>564.7856623879874</v>
      </c>
      <c r="V137" s="149">
        <v>637.5853909005671</v>
      </c>
      <c r="W137" s="149">
        <v>714.4347535784334</v>
      </c>
      <c r="X137" s="149">
        <v>885.260611110221</v>
      </c>
      <c r="Y137" s="149">
        <v>987.594751505907</v>
      </c>
      <c r="Z137" s="149">
        <v>1041.594226415386</v>
      </c>
      <c r="AA137" s="149">
        <v>1078.0049967613584</v>
      </c>
      <c r="AB137" s="149">
        <v>1076.9992572418914</v>
      </c>
      <c r="AC137" s="149">
        <v>1075.5928510164815</v>
      </c>
      <c r="AI137" s="298"/>
      <c r="AJ137" s="300" t="s">
        <v>56</v>
      </c>
      <c r="AK137" s="301">
        <v>8353</v>
      </c>
      <c r="AL137" s="301">
        <v>7957</v>
      </c>
      <c r="AM137" s="301">
        <v>7616</v>
      </c>
      <c r="AN137" s="301">
        <v>7291</v>
      </c>
      <c r="AO137" s="302">
        <v>6979</v>
      </c>
      <c r="AP137" s="303">
        <v>6501</v>
      </c>
      <c r="AQ137" s="304">
        <v>6251</v>
      </c>
      <c r="AR137" s="305">
        <v>6137</v>
      </c>
      <c r="AS137" s="306">
        <v>6030</v>
      </c>
      <c r="AT137" s="305">
        <v>5938</v>
      </c>
      <c r="AU137" s="305">
        <v>5814</v>
      </c>
      <c r="AV137" s="305"/>
      <c r="AW137" s="305"/>
      <c r="AX137" s="374"/>
      <c r="AY137" s="376"/>
    </row>
    <row r="138" spans="2:51" ht="20.25" customHeight="1">
      <c r="B138" s="174" t="s">
        <v>50</v>
      </c>
      <c r="C138" s="149">
        <v>0</v>
      </c>
      <c r="D138" s="149">
        <v>0</v>
      </c>
      <c r="E138" s="149">
        <v>0</v>
      </c>
      <c r="F138" s="149">
        <v>0</v>
      </c>
      <c r="G138" s="149">
        <v>0</v>
      </c>
      <c r="H138" s="149">
        <v>0</v>
      </c>
      <c r="I138" s="149">
        <v>0</v>
      </c>
      <c r="J138" s="149">
        <v>0</v>
      </c>
      <c r="K138" s="149">
        <v>0</v>
      </c>
      <c r="L138" s="149">
        <v>0</v>
      </c>
      <c r="M138" s="149">
        <v>0</v>
      </c>
      <c r="N138" s="149">
        <v>0</v>
      </c>
      <c r="S138" s="174" t="s">
        <v>50</v>
      </c>
      <c r="T138" s="149">
        <v>0</v>
      </c>
      <c r="U138" s="149">
        <v>0</v>
      </c>
      <c r="V138" s="149">
        <v>0</v>
      </c>
      <c r="W138" s="149">
        <v>0</v>
      </c>
      <c r="X138" s="149">
        <v>0</v>
      </c>
      <c r="Y138" s="149">
        <v>0</v>
      </c>
      <c r="Z138" s="149">
        <v>0</v>
      </c>
      <c r="AA138" s="149">
        <v>0</v>
      </c>
      <c r="AB138" s="149">
        <v>0</v>
      </c>
      <c r="AC138" s="149">
        <v>0</v>
      </c>
      <c r="AI138" s="51"/>
      <c r="AJ138" s="34" t="s">
        <v>40</v>
      </c>
      <c r="AK138" s="40">
        <v>199195</v>
      </c>
      <c r="AL138" s="40">
        <v>205751</v>
      </c>
      <c r="AM138" s="40">
        <v>214448</v>
      </c>
      <c r="AN138" s="40">
        <v>222490</v>
      </c>
      <c r="AO138" s="41">
        <v>229187</v>
      </c>
      <c r="AP138" s="48">
        <v>234187</v>
      </c>
      <c r="AQ138" s="221">
        <v>237024</v>
      </c>
      <c r="AR138" s="219">
        <v>237659</v>
      </c>
      <c r="AS138" s="216">
        <v>236474</v>
      </c>
      <c r="AT138" s="219">
        <v>236437</v>
      </c>
      <c r="AU138" s="219">
        <v>236836</v>
      </c>
      <c r="AV138" s="219">
        <v>237449</v>
      </c>
      <c r="AW138" s="219">
        <v>254076</v>
      </c>
      <c r="AX138" s="205"/>
      <c r="AY138" s="375"/>
    </row>
    <row r="139" spans="2:51" ht="20.25" customHeight="1">
      <c r="B139" s="174" t="s">
        <v>45</v>
      </c>
      <c r="C139" s="149">
        <v>456</v>
      </c>
      <c r="D139" s="149">
        <v>511</v>
      </c>
      <c r="E139" s="149">
        <v>696</v>
      </c>
      <c r="F139" s="149">
        <v>1117</v>
      </c>
      <c r="G139" s="149">
        <v>1213</v>
      </c>
      <c r="H139" s="149">
        <v>1236</v>
      </c>
      <c r="I139" s="149">
        <v>1453</v>
      </c>
      <c r="J139" s="149">
        <v>1453</v>
      </c>
      <c r="K139" s="149">
        <v>1453</v>
      </c>
      <c r="L139" s="149">
        <v>1479</v>
      </c>
      <c r="M139" s="149">
        <v>1479</v>
      </c>
      <c r="N139" s="149">
        <v>1450</v>
      </c>
      <c r="O139" s="149">
        <v>1450</v>
      </c>
      <c r="S139" s="174" t="s">
        <v>45</v>
      </c>
      <c r="T139" s="149">
        <v>484.58056151835245</v>
      </c>
      <c r="U139" s="149">
        <v>489.63713193373127</v>
      </c>
      <c r="V139" s="149">
        <v>641.1319294754877</v>
      </c>
      <c r="W139" s="149">
        <v>995.6679086517034</v>
      </c>
      <c r="X139" s="149">
        <v>1046.3120304318948</v>
      </c>
      <c r="Y139" s="149">
        <v>1045.2608077937894</v>
      </c>
      <c r="Z139" s="149">
        <v>1208.6979669250989</v>
      </c>
      <c r="AA139" s="149">
        <v>1205.4489944912723</v>
      </c>
      <c r="AB139" s="149">
        <v>1209.73449117052</v>
      </c>
      <c r="AC139" s="149">
        <v>1230.3264233188033</v>
      </c>
      <c r="AI139" s="61"/>
      <c r="AJ139" s="62" t="s">
        <v>47</v>
      </c>
      <c r="AK139" s="71">
        <v>16262</v>
      </c>
      <c r="AL139" s="71">
        <v>16737</v>
      </c>
      <c r="AM139" s="71">
        <v>16728</v>
      </c>
      <c r="AN139" s="71">
        <v>17306</v>
      </c>
      <c r="AO139" s="72">
        <v>17798</v>
      </c>
      <c r="AP139" s="81">
        <v>17372</v>
      </c>
      <c r="AQ139" s="225">
        <v>17022</v>
      </c>
      <c r="AR139" s="230">
        <v>16966</v>
      </c>
      <c r="AS139" s="294">
        <v>16823</v>
      </c>
      <c r="AT139" s="230">
        <v>16686</v>
      </c>
      <c r="AU139" s="309">
        <v>16511</v>
      </c>
      <c r="AV139" s="23">
        <v>16395</v>
      </c>
      <c r="AW139" s="23"/>
      <c r="AX139" s="23"/>
      <c r="AY139" s="23"/>
    </row>
    <row r="140" spans="2:51" ht="20.25" customHeight="1">
      <c r="B140" s="174" t="s">
        <v>51</v>
      </c>
      <c r="C140" s="149">
        <v>0</v>
      </c>
      <c r="D140" s="149">
        <v>0</v>
      </c>
      <c r="E140" s="149">
        <v>0</v>
      </c>
      <c r="F140" s="149">
        <v>0</v>
      </c>
      <c r="G140" s="149">
        <v>0</v>
      </c>
      <c r="H140" s="149">
        <v>0</v>
      </c>
      <c r="I140" s="149">
        <v>0</v>
      </c>
      <c r="J140" s="149">
        <v>0</v>
      </c>
      <c r="K140" s="149">
        <v>0</v>
      </c>
      <c r="L140" s="149">
        <v>0</v>
      </c>
      <c r="M140" s="149">
        <v>0</v>
      </c>
      <c r="S140" s="174" t="s">
        <v>51</v>
      </c>
      <c r="T140" s="149">
        <v>0</v>
      </c>
      <c r="U140" s="149">
        <v>0</v>
      </c>
      <c r="V140" s="149">
        <v>0</v>
      </c>
      <c r="W140" s="149">
        <v>0</v>
      </c>
      <c r="X140" s="149">
        <v>0</v>
      </c>
      <c r="Y140" s="149">
        <v>0</v>
      </c>
      <c r="Z140" s="149">
        <v>0</v>
      </c>
      <c r="AA140" s="149">
        <v>0</v>
      </c>
      <c r="AB140" s="149">
        <v>0</v>
      </c>
      <c r="AC140" s="149">
        <v>0</v>
      </c>
      <c r="AI140" s="379"/>
      <c r="AJ140" s="74" t="s">
        <v>39</v>
      </c>
      <c r="AK140" s="75">
        <v>100577</v>
      </c>
      <c r="AL140" s="75">
        <v>108208</v>
      </c>
      <c r="AM140" s="75">
        <v>112642</v>
      </c>
      <c r="AN140" s="75">
        <v>117092</v>
      </c>
      <c r="AO140" s="76">
        <v>119536</v>
      </c>
      <c r="AP140" s="31">
        <v>120222</v>
      </c>
      <c r="AQ140" s="224">
        <v>122208</v>
      </c>
      <c r="AR140" s="229">
        <v>122267</v>
      </c>
      <c r="AS140" s="380">
        <v>121779</v>
      </c>
      <c r="AT140" s="229">
        <v>121741</v>
      </c>
      <c r="AU140" s="229">
        <v>121861</v>
      </c>
      <c r="AV140" s="229">
        <v>122239</v>
      </c>
      <c r="AW140" s="229">
        <v>122403</v>
      </c>
      <c r="AX140" s="381">
        <v>132001</v>
      </c>
      <c r="AY140" s="381">
        <v>132096</v>
      </c>
    </row>
    <row r="141" spans="2:51" ht="20.25" customHeight="1">
      <c r="B141" s="174" t="s">
        <v>44</v>
      </c>
      <c r="C141" s="149">
        <v>357</v>
      </c>
      <c r="D141" s="149">
        <v>441</v>
      </c>
      <c r="E141" s="149">
        <v>516</v>
      </c>
      <c r="F141" s="149">
        <v>786</v>
      </c>
      <c r="G141" s="149">
        <v>760</v>
      </c>
      <c r="H141" s="149">
        <v>732</v>
      </c>
      <c r="I141" s="149">
        <v>732</v>
      </c>
      <c r="J141" s="149">
        <v>723</v>
      </c>
      <c r="K141" s="149">
        <v>550</v>
      </c>
      <c r="L141" s="149">
        <v>550</v>
      </c>
      <c r="M141" s="149">
        <v>550</v>
      </c>
      <c r="N141" s="149">
        <v>550</v>
      </c>
      <c r="O141" s="149">
        <v>536</v>
      </c>
      <c r="S141" s="174" t="s">
        <v>44</v>
      </c>
      <c r="T141" s="149">
        <v>393.84411716035083</v>
      </c>
      <c r="U141" s="149">
        <v>476.4374149218902</v>
      </c>
      <c r="V141" s="149">
        <v>546.2051444903144</v>
      </c>
      <c r="W141" s="149">
        <v>819.9628617329801</v>
      </c>
      <c r="X141" s="149">
        <v>787.4750028494161</v>
      </c>
      <c r="Y141" s="149">
        <v>761.8333957786937</v>
      </c>
      <c r="Z141" s="149">
        <v>762.5158857476198</v>
      </c>
      <c r="AA141" s="149">
        <v>751.5123796852587</v>
      </c>
      <c r="AB141" s="149">
        <v>572.4515497824684</v>
      </c>
      <c r="AC141" s="149">
        <v>572.9286026792225</v>
      </c>
      <c r="AI141" s="387"/>
      <c r="AJ141" s="388" t="s">
        <v>41</v>
      </c>
      <c r="AK141" s="389">
        <v>10003</v>
      </c>
      <c r="AL141" s="389">
        <v>10006</v>
      </c>
      <c r="AM141" s="389">
        <v>10011</v>
      </c>
      <c r="AN141" s="389">
        <v>10035</v>
      </c>
      <c r="AO141" s="390">
        <v>10463</v>
      </c>
      <c r="AP141" s="391">
        <v>10150</v>
      </c>
      <c r="AQ141" s="225">
        <v>9942</v>
      </c>
      <c r="AR141" s="230">
        <v>9910</v>
      </c>
      <c r="AS141" s="294">
        <v>9697</v>
      </c>
      <c r="AT141" s="230">
        <v>9606</v>
      </c>
      <c r="AU141" s="230">
        <v>9513</v>
      </c>
      <c r="AV141" s="230">
        <v>9370</v>
      </c>
      <c r="AW141" s="230">
        <v>9273</v>
      </c>
      <c r="AX141" s="392"/>
      <c r="AY141" s="392"/>
    </row>
    <row r="142" spans="2:51" ht="20.25" customHeight="1">
      <c r="B142" s="174" t="s">
        <v>56</v>
      </c>
      <c r="C142" s="149">
        <v>0</v>
      </c>
      <c r="D142" s="149">
        <v>0</v>
      </c>
      <c r="E142" s="149">
        <v>0</v>
      </c>
      <c r="F142" s="149">
        <v>0</v>
      </c>
      <c r="G142" s="149">
        <v>0</v>
      </c>
      <c r="H142" s="149">
        <v>0</v>
      </c>
      <c r="I142" s="149">
        <v>0</v>
      </c>
      <c r="J142" s="149">
        <v>0</v>
      </c>
      <c r="K142" s="149">
        <v>0</v>
      </c>
      <c r="L142" s="149">
        <v>0</v>
      </c>
      <c r="M142" s="149">
        <v>0</v>
      </c>
      <c r="S142" s="174" t="s">
        <v>56</v>
      </c>
      <c r="T142" s="149">
        <v>0</v>
      </c>
      <c r="U142" s="149">
        <v>0</v>
      </c>
      <c r="V142" s="149">
        <v>0</v>
      </c>
      <c r="W142" s="149">
        <v>0</v>
      </c>
      <c r="X142" s="149">
        <v>0</v>
      </c>
      <c r="Y142" s="149">
        <v>0</v>
      </c>
      <c r="Z142" s="149">
        <v>0</v>
      </c>
      <c r="AA142" s="149">
        <v>0</v>
      </c>
      <c r="AB142" s="149">
        <v>0</v>
      </c>
      <c r="AC142" s="149">
        <v>0</v>
      </c>
      <c r="AI142" s="379"/>
      <c r="AJ142" s="74" t="s">
        <v>80</v>
      </c>
      <c r="AK142" s="75">
        <v>33920</v>
      </c>
      <c r="AL142" s="75">
        <v>37633</v>
      </c>
      <c r="AM142" s="75">
        <v>41371</v>
      </c>
      <c r="AN142" s="75">
        <v>43055</v>
      </c>
      <c r="AO142" s="76">
        <v>43762</v>
      </c>
      <c r="AP142" s="65">
        <v>43711</v>
      </c>
      <c r="AQ142" s="224">
        <v>43577</v>
      </c>
      <c r="AR142" s="211">
        <v>44016</v>
      </c>
      <c r="AS142" s="380">
        <v>44057</v>
      </c>
      <c r="AT142" s="394">
        <v>44165</v>
      </c>
      <c r="AU142" s="394">
        <v>44536</v>
      </c>
      <c r="AV142" s="394">
        <v>44784</v>
      </c>
      <c r="AW142" s="394">
        <v>43866</v>
      </c>
      <c r="AX142" s="381">
        <v>60107</v>
      </c>
      <c r="AY142" s="381">
        <v>59710</v>
      </c>
    </row>
    <row r="143" spans="2:51" ht="20.25" customHeight="1">
      <c r="B143" s="174" t="s">
        <v>40</v>
      </c>
      <c r="C143" s="149">
        <v>1052</v>
      </c>
      <c r="D143" s="149">
        <v>1121</v>
      </c>
      <c r="E143" s="149">
        <v>1336</v>
      </c>
      <c r="F143" s="149">
        <v>1853</v>
      </c>
      <c r="G143" s="149">
        <v>1965</v>
      </c>
      <c r="H143" s="149">
        <v>1992</v>
      </c>
      <c r="I143" s="149">
        <v>2207</v>
      </c>
      <c r="J143" s="149">
        <v>2207</v>
      </c>
      <c r="K143" s="149">
        <v>2207</v>
      </c>
      <c r="L143" s="149">
        <v>2347</v>
      </c>
      <c r="M143" s="149">
        <v>2377</v>
      </c>
      <c r="N143" s="149">
        <v>2688</v>
      </c>
      <c r="O143" s="149">
        <v>2688</v>
      </c>
      <c r="S143" s="174" t="s">
        <v>40</v>
      </c>
      <c r="T143" s="149">
        <v>528.1257059665153</v>
      </c>
      <c r="U143" s="149">
        <v>544.8333179425616</v>
      </c>
      <c r="V143" s="149">
        <v>622.9948518988286</v>
      </c>
      <c r="W143" s="149">
        <v>832.8464200638231</v>
      </c>
      <c r="X143" s="149">
        <v>857.3784726009766</v>
      </c>
      <c r="Y143" s="149">
        <v>850.6022964553969</v>
      </c>
      <c r="Z143" s="149">
        <v>931.1293371135413</v>
      </c>
      <c r="AA143" s="149">
        <v>928.6414568772906</v>
      </c>
      <c r="AB143" s="149">
        <v>933.2949922613058</v>
      </c>
      <c r="AC143" s="149">
        <v>990.1950857297152</v>
      </c>
      <c r="AI143" s="396"/>
      <c r="AJ143" s="62" t="s">
        <v>82</v>
      </c>
      <c r="AK143" s="71">
        <v>16079</v>
      </c>
      <c r="AL143" s="71">
        <v>16619</v>
      </c>
      <c r="AM143" s="71">
        <v>16841</v>
      </c>
      <c r="AN143" s="71">
        <v>16871</v>
      </c>
      <c r="AO143" s="72">
        <v>16952</v>
      </c>
      <c r="AP143" s="66">
        <v>17116</v>
      </c>
      <c r="AQ143" s="225">
        <v>17210</v>
      </c>
      <c r="AR143" s="397">
        <v>17096</v>
      </c>
      <c r="AS143" s="294">
        <v>16937</v>
      </c>
      <c r="AT143" s="228">
        <v>16767</v>
      </c>
      <c r="AU143" s="228">
        <v>16959</v>
      </c>
      <c r="AV143" s="228">
        <v>17085</v>
      </c>
      <c r="AW143" s="228">
        <v>16983</v>
      </c>
      <c r="AX143" s="398">
        <v>0</v>
      </c>
      <c r="AY143" s="398"/>
    </row>
    <row r="144" spans="2:29" ht="20.25" customHeight="1">
      <c r="B144" s="174" t="s">
        <v>47</v>
      </c>
      <c r="C144" s="149">
        <v>0</v>
      </c>
      <c r="D144" s="149">
        <v>0</v>
      </c>
      <c r="E144" s="149">
        <v>310</v>
      </c>
      <c r="F144" s="149">
        <v>320</v>
      </c>
      <c r="G144" s="149">
        <v>320</v>
      </c>
      <c r="H144" s="149">
        <v>334</v>
      </c>
      <c r="I144" s="149">
        <v>330</v>
      </c>
      <c r="J144" s="149">
        <v>330</v>
      </c>
      <c r="K144" s="149">
        <v>330</v>
      </c>
      <c r="L144" s="149">
        <v>330</v>
      </c>
      <c r="M144" s="149">
        <v>330</v>
      </c>
      <c r="S144" s="174" t="s">
        <v>47</v>
      </c>
      <c r="T144" s="149">
        <v>0</v>
      </c>
      <c r="U144" s="149">
        <v>0</v>
      </c>
      <c r="V144" s="149">
        <v>1853.1802965088475</v>
      </c>
      <c r="W144" s="149">
        <v>1849.0696868138218</v>
      </c>
      <c r="X144" s="149">
        <v>1797.954826384987</v>
      </c>
      <c r="Y144" s="149">
        <v>1922.634123877504</v>
      </c>
      <c r="Z144" s="149">
        <v>1938.6676066267185</v>
      </c>
      <c r="AA144" s="149">
        <v>1945.066603795827</v>
      </c>
      <c r="AB144" s="149">
        <v>1961.600190215776</v>
      </c>
      <c r="AC144" s="149">
        <v>1938.6676066267185</v>
      </c>
    </row>
    <row r="145" spans="1:51" s="99" customFormat="1" ht="20.25" customHeight="1">
      <c r="A145" s="144"/>
      <c r="B145" s="145" t="s">
        <v>39</v>
      </c>
      <c r="C145" s="278">
        <v>1082</v>
      </c>
      <c r="D145" s="278">
        <v>1216</v>
      </c>
      <c r="E145" s="278">
        <v>1197</v>
      </c>
      <c r="F145" s="278">
        <v>1365</v>
      </c>
      <c r="G145" s="278">
        <v>1346</v>
      </c>
      <c r="H145" s="110">
        <v>1337</v>
      </c>
      <c r="I145" s="110">
        <v>1265</v>
      </c>
      <c r="J145" s="110">
        <v>1200</v>
      </c>
      <c r="K145" s="110">
        <v>1190</v>
      </c>
      <c r="L145" s="110">
        <v>1190</v>
      </c>
      <c r="M145" s="110">
        <v>1190</v>
      </c>
      <c r="N145" s="110">
        <v>1190</v>
      </c>
      <c r="O145" s="110">
        <v>1235</v>
      </c>
      <c r="P145" s="110">
        <v>1235</v>
      </c>
      <c r="Q145" s="350">
        <v>1235</v>
      </c>
      <c r="R145" s="144"/>
      <c r="S145" s="145" t="s">
        <v>39</v>
      </c>
      <c r="T145" s="267" t="e">
        <f aca="true" t="shared" si="128" ref="T145:Z148">C145/AK145*100000</f>
        <v>#DIV/0!</v>
      </c>
      <c r="U145" s="267" t="e">
        <f t="shared" si="128"/>
        <v>#DIV/0!</v>
      </c>
      <c r="V145" s="267" t="e">
        <f t="shared" si="128"/>
        <v>#DIV/0!</v>
      </c>
      <c r="W145" s="267" t="e">
        <f t="shared" si="128"/>
        <v>#DIV/0!</v>
      </c>
      <c r="X145" s="267" t="e">
        <f t="shared" si="128"/>
        <v>#DIV/0!</v>
      </c>
      <c r="Y145" s="267" t="e">
        <f t="shared" si="128"/>
        <v>#DIV/0!</v>
      </c>
      <c r="Z145" s="267" t="e">
        <f t="shared" si="128"/>
        <v>#DIV/0!</v>
      </c>
      <c r="AA145" s="267">
        <f aca="true" t="shared" si="129" ref="AA145:AH148">IF(AR145="","",(J145/AR145*100000))</f>
      </c>
      <c r="AB145" s="267">
        <f t="shared" si="129"/>
      </c>
      <c r="AC145" s="267">
        <f t="shared" si="129"/>
      </c>
      <c r="AD145" s="267">
        <f t="shared" si="129"/>
      </c>
      <c r="AE145" s="267">
        <f t="shared" si="129"/>
      </c>
      <c r="AF145" s="267">
        <f t="shared" si="129"/>
      </c>
      <c r="AG145" s="267">
        <f t="shared" si="129"/>
      </c>
      <c r="AH145" s="267">
        <f t="shared" si="129"/>
      </c>
      <c r="AI145" s="83"/>
      <c r="AJ145" s="83"/>
      <c r="AK145" s="56"/>
      <c r="AL145" s="56"/>
      <c r="AM145" s="56"/>
      <c r="AN145" s="56"/>
      <c r="AO145" s="56"/>
      <c r="AP145" s="56"/>
      <c r="AQ145" s="56"/>
      <c r="AR145" s="10"/>
      <c r="AS145" s="56"/>
      <c r="AT145" s="56"/>
      <c r="AU145" s="56"/>
      <c r="AV145" s="56"/>
      <c r="AW145" s="56"/>
      <c r="AX145" s="87"/>
      <c r="AY145" s="56"/>
    </row>
    <row r="146" spans="1:51" s="99" customFormat="1" ht="20.25" customHeight="1">
      <c r="A146" s="127"/>
      <c r="B146" s="113" t="s">
        <v>41</v>
      </c>
      <c r="C146" s="269">
        <v>0</v>
      </c>
      <c r="D146" s="269">
        <v>0</v>
      </c>
      <c r="E146" s="269">
        <v>0</v>
      </c>
      <c r="F146" s="269">
        <v>0</v>
      </c>
      <c r="G146" s="269">
        <v>0</v>
      </c>
      <c r="H146" s="270">
        <v>0</v>
      </c>
      <c r="I146" s="270">
        <v>0</v>
      </c>
      <c r="J146" s="270">
        <v>0</v>
      </c>
      <c r="K146" s="270">
        <v>0</v>
      </c>
      <c r="L146" s="270">
        <v>0</v>
      </c>
      <c r="M146" s="270">
        <v>0</v>
      </c>
      <c r="N146" s="270">
        <v>0</v>
      </c>
      <c r="O146" s="270">
        <v>0</v>
      </c>
      <c r="P146" s="270"/>
      <c r="Q146" s="269"/>
      <c r="R146" s="127"/>
      <c r="S146" s="113" t="s">
        <v>41</v>
      </c>
      <c r="T146" s="268" t="e">
        <f t="shared" si="128"/>
        <v>#DIV/0!</v>
      </c>
      <c r="U146" s="268" t="e">
        <f t="shared" si="128"/>
        <v>#DIV/0!</v>
      </c>
      <c r="V146" s="268" t="e">
        <f t="shared" si="128"/>
        <v>#DIV/0!</v>
      </c>
      <c r="W146" s="268" t="e">
        <f t="shared" si="128"/>
        <v>#DIV/0!</v>
      </c>
      <c r="X146" s="268" t="e">
        <f t="shared" si="128"/>
        <v>#DIV/0!</v>
      </c>
      <c r="Y146" s="268" t="e">
        <f t="shared" si="128"/>
        <v>#DIV/0!</v>
      </c>
      <c r="Z146" s="268" t="e">
        <f t="shared" si="128"/>
        <v>#DIV/0!</v>
      </c>
      <c r="AA146" s="268">
        <f t="shared" si="129"/>
      </c>
      <c r="AB146" s="268">
        <f t="shared" si="129"/>
      </c>
      <c r="AC146" s="268">
        <f t="shared" si="129"/>
      </c>
      <c r="AD146" s="268">
        <f t="shared" si="129"/>
      </c>
      <c r="AE146" s="268">
        <f t="shared" si="129"/>
      </c>
      <c r="AF146" s="268">
        <f t="shared" si="129"/>
      </c>
      <c r="AG146" s="268">
        <f t="shared" si="129"/>
      </c>
      <c r="AH146" s="268">
        <f t="shared" si="129"/>
      </c>
      <c r="AI146" s="83"/>
      <c r="AJ146" s="83"/>
      <c r="AK146" s="56"/>
      <c r="AL146" s="56"/>
      <c r="AM146" s="56"/>
      <c r="AN146" s="56"/>
      <c r="AO146" s="56"/>
      <c r="AP146" s="56"/>
      <c r="AQ146" s="56"/>
      <c r="AR146" s="10"/>
      <c r="AS146" s="56"/>
      <c r="AT146" s="56"/>
      <c r="AU146" s="56"/>
      <c r="AV146" s="56"/>
      <c r="AW146" s="56"/>
      <c r="AX146" s="87"/>
      <c r="AY146" s="56"/>
    </row>
    <row r="147" spans="1:51" s="99" customFormat="1" ht="20.25" customHeight="1">
      <c r="A147" s="127"/>
      <c r="B147" s="113" t="s">
        <v>80</v>
      </c>
      <c r="C147" s="265">
        <v>215</v>
      </c>
      <c r="D147" s="265">
        <v>191</v>
      </c>
      <c r="E147" s="265">
        <v>191</v>
      </c>
      <c r="F147" s="265">
        <v>318</v>
      </c>
      <c r="G147" s="265">
        <v>318</v>
      </c>
      <c r="H147" s="115">
        <v>318</v>
      </c>
      <c r="I147" s="115">
        <v>318</v>
      </c>
      <c r="J147" s="115">
        <v>318</v>
      </c>
      <c r="K147" s="115">
        <v>337</v>
      </c>
      <c r="L147" s="115">
        <v>337</v>
      </c>
      <c r="M147" s="115">
        <v>337</v>
      </c>
      <c r="N147" s="115">
        <v>337</v>
      </c>
      <c r="O147" s="115">
        <v>337</v>
      </c>
      <c r="P147" s="115">
        <v>337</v>
      </c>
      <c r="Q147" s="114">
        <v>337</v>
      </c>
      <c r="R147" s="127"/>
      <c r="S147" s="113" t="s">
        <v>80</v>
      </c>
      <c r="T147" s="268" t="e">
        <f t="shared" si="128"/>
        <v>#DIV/0!</v>
      </c>
      <c r="U147" s="268" t="e">
        <f t="shared" si="128"/>
        <v>#DIV/0!</v>
      </c>
      <c r="V147" s="268" t="e">
        <f t="shared" si="128"/>
        <v>#DIV/0!</v>
      </c>
      <c r="W147" s="268" t="e">
        <f t="shared" si="128"/>
        <v>#DIV/0!</v>
      </c>
      <c r="X147" s="268" t="e">
        <f t="shared" si="128"/>
        <v>#DIV/0!</v>
      </c>
      <c r="Y147" s="268" t="e">
        <f t="shared" si="128"/>
        <v>#DIV/0!</v>
      </c>
      <c r="Z147" s="268" t="e">
        <f t="shared" si="128"/>
        <v>#DIV/0!</v>
      </c>
      <c r="AA147" s="268">
        <f t="shared" si="129"/>
      </c>
      <c r="AB147" s="268">
        <f t="shared" si="129"/>
      </c>
      <c r="AC147" s="268">
        <f t="shared" si="129"/>
      </c>
      <c r="AD147" s="268">
        <f t="shared" si="129"/>
      </c>
      <c r="AE147" s="268">
        <f t="shared" si="129"/>
      </c>
      <c r="AF147" s="268">
        <f t="shared" si="129"/>
      </c>
      <c r="AG147" s="268">
        <f t="shared" si="129"/>
      </c>
      <c r="AH147" s="268">
        <f t="shared" si="129"/>
      </c>
      <c r="AI147" s="83"/>
      <c r="AJ147" s="83"/>
      <c r="AK147" s="56"/>
      <c r="AL147" s="56"/>
      <c r="AM147" s="56"/>
      <c r="AN147" s="56"/>
      <c r="AO147" s="56"/>
      <c r="AP147" s="56"/>
      <c r="AQ147" s="56"/>
      <c r="AR147" s="10"/>
      <c r="AS147" s="56"/>
      <c r="AT147" s="56"/>
      <c r="AU147" s="56"/>
      <c r="AV147" s="56"/>
      <c r="AW147" s="56"/>
      <c r="AX147" s="87"/>
      <c r="AY147" s="56"/>
    </row>
    <row r="148" spans="1:51" s="99" customFormat="1" ht="20.25" customHeight="1">
      <c r="A148" s="127"/>
      <c r="B148" s="113" t="s">
        <v>82</v>
      </c>
      <c r="C148" s="269">
        <v>0</v>
      </c>
      <c r="D148" s="269">
        <v>0</v>
      </c>
      <c r="E148" s="269">
        <v>0</v>
      </c>
      <c r="F148" s="269">
        <v>0</v>
      </c>
      <c r="G148" s="269">
        <v>0</v>
      </c>
      <c r="H148" s="270">
        <v>0</v>
      </c>
      <c r="I148" s="270">
        <v>0</v>
      </c>
      <c r="J148" s="270">
        <v>0</v>
      </c>
      <c r="K148" s="270">
        <v>0</v>
      </c>
      <c r="L148" s="270">
        <v>0</v>
      </c>
      <c r="M148" s="270">
        <v>0</v>
      </c>
      <c r="N148" s="270">
        <v>0</v>
      </c>
      <c r="O148" s="270">
        <v>0</v>
      </c>
      <c r="P148" s="270"/>
      <c r="Q148" s="269"/>
      <c r="R148" s="127"/>
      <c r="S148" s="113" t="s">
        <v>82</v>
      </c>
      <c r="T148" s="268" t="e">
        <f t="shared" si="128"/>
        <v>#DIV/0!</v>
      </c>
      <c r="U148" s="268" t="e">
        <f t="shared" si="128"/>
        <v>#DIV/0!</v>
      </c>
      <c r="V148" s="268" t="e">
        <f t="shared" si="128"/>
        <v>#DIV/0!</v>
      </c>
      <c r="W148" s="268" t="e">
        <f t="shared" si="128"/>
        <v>#DIV/0!</v>
      </c>
      <c r="X148" s="268" t="e">
        <f t="shared" si="128"/>
        <v>#DIV/0!</v>
      </c>
      <c r="Y148" s="268" t="e">
        <f t="shared" si="128"/>
        <v>#DIV/0!</v>
      </c>
      <c r="Z148" s="268" t="e">
        <f t="shared" si="128"/>
        <v>#DIV/0!</v>
      </c>
      <c r="AA148" s="268">
        <f t="shared" si="129"/>
      </c>
      <c r="AB148" s="268">
        <f t="shared" si="129"/>
      </c>
      <c r="AC148" s="268">
        <f t="shared" si="129"/>
      </c>
      <c r="AD148" s="268">
        <f t="shared" si="129"/>
      </c>
      <c r="AE148" s="268">
        <f t="shared" si="129"/>
      </c>
      <c r="AF148" s="268">
        <f t="shared" si="129"/>
      </c>
      <c r="AG148" s="268">
        <f t="shared" si="129"/>
      </c>
      <c r="AH148" s="268">
        <f t="shared" si="129"/>
      </c>
      <c r="AI148" s="83"/>
      <c r="AJ148" s="83"/>
      <c r="AK148" s="56"/>
      <c r="AL148" s="56"/>
      <c r="AM148" s="56"/>
      <c r="AN148" s="56"/>
      <c r="AO148" s="56"/>
      <c r="AP148" s="56"/>
      <c r="AQ148" s="56"/>
      <c r="AR148" s="10"/>
      <c r="AS148" s="56"/>
      <c r="AT148" s="56"/>
      <c r="AU148" s="56"/>
      <c r="AV148" s="56"/>
      <c r="AW148" s="56"/>
      <c r="AX148" s="87"/>
      <c r="AY148" s="56"/>
    </row>
  </sheetData>
  <sheetProtection/>
  <mergeCells count="62">
    <mergeCell ref="A3:B5"/>
    <mergeCell ref="R3:S5"/>
    <mergeCell ref="AI3:AJ5"/>
    <mergeCell ref="A6:B6"/>
    <mergeCell ref="R6:S6"/>
    <mergeCell ref="AI6:AJ6"/>
    <mergeCell ref="A7:B7"/>
    <mergeCell ref="R7:S7"/>
    <mergeCell ref="AI7:AJ7"/>
    <mergeCell ref="A8:B8"/>
    <mergeCell ref="R8:S8"/>
    <mergeCell ref="AI8:AJ8"/>
    <mergeCell ref="A9:B9"/>
    <mergeCell ref="R9:S9"/>
    <mergeCell ref="AI9:AJ9"/>
    <mergeCell ref="A10:B10"/>
    <mergeCell ref="R10:S10"/>
    <mergeCell ref="AI10:AJ10"/>
    <mergeCell ref="A11:B11"/>
    <mergeCell ref="R11:S11"/>
    <mergeCell ref="AI11:AJ11"/>
    <mergeCell ref="A12:B12"/>
    <mergeCell ref="R12:S12"/>
    <mergeCell ref="AI12:AJ12"/>
    <mergeCell ref="A13:B13"/>
    <mergeCell ref="R13:S13"/>
    <mergeCell ref="AI13:AJ13"/>
    <mergeCell ref="A14:B14"/>
    <mergeCell ref="R14:S14"/>
    <mergeCell ref="AI14:AJ14"/>
    <mergeCell ref="A15:B15"/>
    <mergeCell ref="R15:S15"/>
    <mergeCell ref="AI15:AJ15"/>
    <mergeCell ref="A17:B17"/>
    <mergeCell ref="R17:S17"/>
    <mergeCell ref="AI17:AJ17"/>
    <mergeCell ref="A25:B25"/>
    <mergeCell ref="R25:S25"/>
    <mergeCell ref="AI25:AJ25"/>
    <mergeCell ref="A29:B29"/>
    <mergeCell ref="R29:S29"/>
    <mergeCell ref="AI29:AJ29"/>
    <mergeCell ref="A39:B39"/>
    <mergeCell ref="R39:S39"/>
    <mergeCell ref="AI39:AJ39"/>
    <mergeCell ref="A43:B43"/>
    <mergeCell ref="R43:S43"/>
    <mergeCell ref="AI43:AJ43"/>
    <mergeCell ref="A47:B47"/>
    <mergeCell ref="R47:S47"/>
    <mergeCell ref="AI47:AJ47"/>
    <mergeCell ref="A53:B53"/>
    <mergeCell ref="R53:S53"/>
    <mergeCell ref="AI53:AJ53"/>
    <mergeCell ref="AI61:AJ61"/>
    <mergeCell ref="A70:B70"/>
    <mergeCell ref="R70:S70"/>
    <mergeCell ref="AI70:AJ70"/>
    <mergeCell ref="A83:B83"/>
    <mergeCell ref="R83:S83"/>
    <mergeCell ref="A61:B61"/>
    <mergeCell ref="R61:S61"/>
  </mergeCells>
  <printOptions horizontalCentered="1"/>
  <pageMargins left="0.7874015748031497" right="0.35" top="0.7874015748031497" bottom="0.7874015748031497" header="0.5118110236220472" footer="0.5118110236220472"/>
  <pageSetup horizontalDpi="600" verticalDpi="600" orientation="portrait" paperSize="9" scale="44" r:id="rId3"/>
  <rowBreaks count="2" manualBreakCount="2">
    <brk id="129" max="23" man="1"/>
    <brk id="130" max="255" man="1"/>
  </rowBreaks>
  <colBreaks count="1" manualBreakCount="1">
    <brk id="17" max="8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電子県庁課</cp:lastModifiedBy>
  <cp:lastPrinted>2012-11-22T02:41:26Z</cp:lastPrinted>
  <dcterms:created xsi:type="dcterms:W3CDTF">2006-03-30T08:33:51Z</dcterms:created>
  <dcterms:modified xsi:type="dcterms:W3CDTF">2012-11-27T05:45:55Z</dcterms:modified>
  <cp:category/>
  <cp:version/>
  <cp:contentType/>
  <cp:contentStatus/>
</cp:coreProperties>
</file>