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12" windowWidth="6000" windowHeight="6216" tabRatio="601" activeTab="0"/>
  </bookViews>
  <sheets>
    <sheet name="1ページ" sheetId="1" r:id="rId1"/>
    <sheet name="２ページ" sheetId="2" r:id="rId2"/>
  </sheets>
  <definedNames>
    <definedName name="_xlnm.Print_Area" localSheetId="0">'1ページ'!$A$1:$L$60</definedName>
    <definedName name="_xlnm.Print_Area" localSheetId="1">'２ページ'!$A$1:$L$65</definedName>
  </definedNames>
  <calcPr fullCalcOnLoad="1"/>
</workbook>
</file>

<file path=xl/sharedStrings.xml><?xml version="1.0" encoding="utf-8"?>
<sst xmlns="http://schemas.openxmlformats.org/spreadsheetml/2006/main" count="137" uniqueCount="125">
  <si>
    <t>伊豆圏域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</si>
  <si>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</si>
  <si>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</si>
  <si>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</si>
  <si>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</si>
  <si>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</si>
  <si>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</si>
  <si>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</si>
  <si>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</si>
  <si>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</si>
  <si>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</si>
  <si>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</si>
  <si>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</si>
  <si>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</si>
  <si>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</si>
  <si>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</si>
  <si>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</si>
  <si>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戸田村</t>
  </si>
  <si>
    <t>大仁町</t>
  </si>
  <si>
    <t>沼津市</t>
  </si>
  <si>
    <t>三島市</t>
  </si>
  <si>
    <t>裾野市</t>
  </si>
  <si>
    <t>伊豆長岡町</t>
  </si>
  <si>
    <t>函南町</t>
  </si>
  <si>
    <t>韮山町</t>
  </si>
  <si>
    <t>清水町</t>
  </si>
  <si>
    <t>長泉町</t>
  </si>
  <si>
    <t>御殿場保健所</t>
  </si>
  <si>
    <t>御殿場市</t>
  </si>
  <si>
    <t>小山町</t>
  </si>
  <si>
    <t>富士保健所</t>
  </si>
  <si>
    <t>富士市</t>
  </si>
  <si>
    <t>富士宮市</t>
  </si>
  <si>
    <t>芝川町</t>
  </si>
  <si>
    <t>富士川町</t>
  </si>
  <si>
    <t>蒲原町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</si>
  <si>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</si>
  <si>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</si>
  <si>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</si>
  <si>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</si>
  <si>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</si>
  <si>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</si>
  <si>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</si>
  <si>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</si>
  <si>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</si>
  <si>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</si>
  <si>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</si>
  <si>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</si>
  <si>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</si>
  <si>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</si>
  <si>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掛川市</t>
  </si>
  <si>
    <t>大須賀町</t>
  </si>
  <si>
    <t>小笠町</t>
  </si>
  <si>
    <t>菊川町</t>
  </si>
  <si>
    <t>大東町</t>
  </si>
  <si>
    <t>磐田市</t>
  </si>
  <si>
    <t>袋井市</t>
  </si>
  <si>
    <t>森町</t>
  </si>
  <si>
    <t>浅羽町</t>
  </si>
  <si>
    <t>福田町</t>
  </si>
  <si>
    <t>竜洋町</t>
  </si>
  <si>
    <t>豊田町</t>
  </si>
  <si>
    <t>天竜市</t>
  </si>
  <si>
    <t>浜北市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</si>
  <si>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</si>
  <si>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</si>
  <si>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</si>
  <si>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</si>
  <si>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</si>
  <si>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</si>
  <si>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</si>
  <si>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</si>
  <si>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</si>
  <si>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</si>
  <si>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</si>
  <si>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</si>
  <si>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</si>
  <si>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</si>
  <si>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静岡市保健所</t>
  </si>
  <si>
    <t>実　　　　　　　　数</t>
  </si>
  <si>
    <t>人口</t>
  </si>
  <si>
    <t>総  数</t>
  </si>
  <si>
    <t>静岡県</t>
  </si>
  <si>
    <t>伊豆保健所</t>
  </si>
  <si>
    <t>東部保健所</t>
  </si>
  <si>
    <t>志太榛原保健所</t>
  </si>
  <si>
    <t>中東遠保健所</t>
  </si>
  <si>
    <t>北遠保健所</t>
  </si>
  <si>
    <t>西部保健所</t>
  </si>
  <si>
    <t>全          国</t>
  </si>
  <si>
    <t>結核病床</t>
  </si>
  <si>
    <t>区　分</t>
  </si>
  <si>
    <t>保健所</t>
  </si>
  <si>
    <t>市町村</t>
  </si>
  <si>
    <t>資料：厚生労働省「医療施設調査」</t>
  </si>
  <si>
    <t>(総務省発表)</t>
  </si>
  <si>
    <t>(総務省発表）</t>
  </si>
  <si>
    <t>人 口 10 万 対</t>
  </si>
  <si>
    <t>精神病床</t>
  </si>
  <si>
    <t>感染症　　病　床</t>
  </si>
  <si>
    <t>精神病床</t>
  </si>
  <si>
    <t>3-2　病院病床数、人口10万対病院病床数（病床の種類・2次保健医療圏・保健所・市町村別）</t>
  </si>
  <si>
    <t>区　分</t>
  </si>
  <si>
    <t>人 口 10 万 対</t>
  </si>
  <si>
    <t>精神病床</t>
  </si>
  <si>
    <t>感染症　　病　床</t>
  </si>
  <si>
    <t>市町村</t>
  </si>
  <si>
    <t>熱海伊東圏域</t>
  </si>
  <si>
    <t>療養病床</t>
  </si>
  <si>
    <t>一般病床</t>
  </si>
  <si>
    <t>一般病床</t>
  </si>
  <si>
    <t>療養病床</t>
  </si>
  <si>
    <t>一般病床</t>
  </si>
  <si>
    <t>（注）１　「療養病床」には「経過的旧療養型病床群」を、「一般病床」には「経過的旧療養型病床群」を除いた「経過的旧その他の病床」を含
        む。</t>
  </si>
  <si>
    <t>　　　２　「人口１０万人対病院数」の算出に用いた人口は、全国及び県については「平成13年10月1日現在総務省推計人口」（総務省統計
        局）、市町村及び二次医療圏については「平成13年10月1日現在静岡県の推計人口」（県企画部生活統計室）である。</t>
  </si>
  <si>
    <t>(前ﾍﾟｰｼﾞから続く）</t>
  </si>
  <si>
    <t>H15.10.1現在
推計人口</t>
  </si>
  <si>
    <t>静庵圏域</t>
  </si>
  <si>
    <t>修善寺町</t>
  </si>
  <si>
    <t>土肥町</t>
  </si>
  <si>
    <t>天城湯ヶ島町</t>
  </si>
  <si>
    <t>中伊豆町</t>
  </si>
  <si>
    <t>浜岡町</t>
  </si>
  <si>
    <t>御前崎町</t>
  </si>
  <si>
    <t>（平成15年10月1日現在）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</si>
</sst>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.0"/>
    <numFmt numFmtId="179" formatCode="\ * #,##0\ ;\ * \-#,##0\ ;\ * &quot;-&quot;\ ;\ @\ "/>
    <numFmt numFmtId="180" formatCode="\ \ #,###\ ;\ \ \-#,###\ ;\ \ &quot;-&quot;\ ;\ @\ "/>
    <numFmt numFmtId="181" formatCode=";\ ;\ &quot;-&quot;"/>
    <numFmt numFmtId="182" formatCode="#.##;\-#.##\ ;\ &quot;-&quot;"/>
    <numFmt numFmtId="183" formatCode="#,###;\-#,###\ ;\ &quot;-&quot;"/>
    <numFmt numFmtId="184" formatCode="#,###.0;\-#,###.0\ ;\ &quot;-&quot;"/>
    <numFmt numFmtId="185" formatCode="0.0_ "/>
    <numFmt numFmtId="186" formatCode="0_ "/>
    <numFmt numFmtId="187" formatCode="&quot;\&quot;#,##0.0;&quot;\&quot;\-#,##0.0"/>
    <numFmt numFmtId="188" formatCode="#,##0.0"/>
    <numFmt numFmtId="189" formatCode="0.00000"/>
    <numFmt numFmtId="190" formatCode="0.0000"/>
    <numFmt numFmtId="191" formatCode="0.000"/>
    <numFmt numFmtId="192" formatCode="_ * #,##0.000_ ;_ * \-#,##0.000_ ;_ * &quot;-&quot;??_ ;_ @_ "/>
    <numFmt numFmtId="193" formatCode="_ * #,##0.0_ ;_ * \-#,##0.0_ ;_ * &quot;-&quot;??_ ;_ @_ "/>
    <numFmt numFmtId="194" formatCode="#,##0_ "/>
  </numFmts>
  <fonts count="1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vertical="center"/>
      <protection/>
    </xf>
    <xf numFmtId="38" fontId="3" fillId="0" borderId="1" xfId="16" applyFont="1" applyBorder="1" applyAlignment="1" applyProtection="1">
      <alignment vertical="center"/>
      <protection/>
    </xf>
    <xf numFmtId="38" fontId="3" fillId="0" borderId="2" xfId="16" applyFont="1" applyBorder="1" applyAlignment="1" applyProtection="1">
      <alignment horizontal="distributed" vertical="center"/>
      <protection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6" applyFont="1" applyAlignment="1">
      <alignment vertical="center" shrinkToFit="1"/>
    </xf>
    <xf numFmtId="0" fontId="3" fillId="0" borderId="0" xfId="0" applyFont="1" applyBorder="1" applyAlignment="1" applyProtection="1">
      <alignment horizontal="center" vertical="center"/>
      <protection/>
    </xf>
    <xf numFmtId="38" fontId="3" fillId="0" borderId="0" xfId="16" applyFont="1" applyAlignment="1">
      <alignment vertical="top"/>
    </xf>
    <xf numFmtId="41" fontId="3" fillId="0" borderId="0" xfId="16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38" fontId="3" fillId="0" borderId="1" xfId="16" applyFont="1" applyBorder="1" applyAlignment="1" applyProtection="1">
      <alignment horizontal="distributed" vertical="center"/>
      <protection/>
    </xf>
    <xf numFmtId="0" fontId="3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8" fillId="0" borderId="7" xfId="16" applyNumberFormat="1" applyFont="1" applyBorder="1" applyAlignment="1">
      <alignment horizontal="right" vertical="center" shrinkToFit="1"/>
    </xf>
    <xf numFmtId="41" fontId="8" fillId="0" borderId="8" xfId="16" applyNumberFormat="1" applyFont="1" applyBorder="1" applyAlignment="1">
      <alignment horizontal="right" vertical="center" shrinkToFit="1"/>
    </xf>
    <xf numFmtId="193" fontId="8" fillId="0" borderId="9" xfId="16" applyNumberFormat="1" applyFont="1" applyBorder="1" applyAlignment="1">
      <alignment horizontal="right" vertical="center" shrinkToFit="1"/>
    </xf>
    <xf numFmtId="193" fontId="8" fillId="0" borderId="8" xfId="16" applyNumberFormat="1" applyFont="1" applyBorder="1" applyAlignment="1">
      <alignment horizontal="right" vertical="center" shrinkToFit="1"/>
    </xf>
    <xf numFmtId="193" fontId="8" fillId="0" borderId="10" xfId="16" applyNumberFormat="1" applyFont="1" applyBorder="1" applyAlignment="1">
      <alignment horizontal="right" vertical="center" shrinkToFit="1"/>
    </xf>
    <xf numFmtId="193" fontId="8" fillId="0" borderId="11" xfId="16" applyNumberFormat="1" applyFont="1" applyBorder="1" applyAlignment="1">
      <alignment horizontal="right" vertical="center" shrinkToFit="1"/>
    </xf>
    <xf numFmtId="193" fontId="8" fillId="0" borderId="12" xfId="16" applyNumberFormat="1" applyFont="1" applyBorder="1" applyAlignment="1">
      <alignment horizontal="right" vertical="center" shrinkToFit="1"/>
    </xf>
    <xf numFmtId="41" fontId="8" fillId="0" borderId="8" xfId="16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41" fontId="8" fillId="0" borderId="13" xfId="16" applyNumberFormat="1" applyFont="1" applyBorder="1" applyAlignment="1">
      <alignment horizontal="right" vertical="center" shrinkToFit="1"/>
    </xf>
    <xf numFmtId="41" fontId="8" fillId="0" borderId="14" xfId="16" applyNumberFormat="1" applyFont="1" applyBorder="1" applyAlignment="1">
      <alignment horizontal="right" vertical="center" shrinkToFit="1"/>
    </xf>
    <xf numFmtId="193" fontId="8" fillId="0" borderId="14" xfId="16" applyNumberFormat="1" applyFont="1" applyBorder="1" applyAlignment="1">
      <alignment horizontal="right" vertical="center" shrinkToFit="1"/>
    </xf>
    <xf numFmtId="193" fontId="8" fillId="0" borderId="15" xfId="16" applyNumberFormat="1" applyFont="1" applyBorder="1" applyAlignment="1">
      <alignment horizontal="right" vertical="center" shrinkToFit="1"/>
    </xf>
    <xf numFmtId="38" fontId="11" fillId="0" borderId="0" xfId="16" applyFont="1" applyAlignment="1">
      <alignment vertical="top"/>
    </xf>
    <xf numFmtId="38" fontId="7" fillId="0" borderId="0" xfId="16" applyFont="1" applyAlignment="1">
      <alignment vertical="top"/>
    </xf>
    <xf numFmtId="38" fontId="12" fillId="0" borderId="0" xfId="16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38" fontId="3" fillId="0" borderId="0" xfId="16" applyFont="1" applyBorder="1" applyAlignment="1">
      <alignment vertical="top"/>
    </xf>
    <xf numFmtId="0" fontId="14" fillId="0" borderId="0" xfId="0" applyFont="1" applyAlignment="1">
      <alignment horizontal="left"/>
    </xf>
    <xf numFmtId="41" fontId="3" fillId="0" borderId="0" xfId="16" applyNumberFormat="1" applyFont="1" applyBorder="1" applyAlignment="1">
      <alignment horizontal="right" vertical="center"/>
    </xf>
    <xf numFmtId="41" fontId="8" fillId="0" borderId="1" xfId="16" applyNumberFormat="1" applyFont="1" applyBorder="1" applyAlignment="1">
      <alignment horizontal="right" vertical="center" shrinkToFit="1"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41" fontId="8" fillId="0" borderId="18" xfId="16" applyNumberFormat="1" applyFont="1" applyBorder="1" applyAlignment="1">
      <alignment horizontal="right" vertical="center" shrinkToFit="1"/>
    </xf>
    <xf numFmtId="41" fontId="8" fillId="0" borderId="19" xfId="16" applyNumberFormat="1" applyFont="1" applyBorder="1" applyAlignment="1">
      <alignment horizontal="right" vertical="center" shrinkToFit="1"/>
    </xf>
    <xf numFmtId="193" fontId="8" fillId="0" borderId="19" xfId="16" applyNumberFormat="1" applyFont="1" applyBorder="1" applyAlignment="1">
      <alignment horizontal="right" vertical="center" shrinkToFit="1"/>
    </xf>
    <xf numFmtId="193" fontId="8" fillId="0" borderId="20" xfId="16" applyNumberFormat="1" applyFont="1" applyBorder="1" applyAlignment="1">
      <alignment horizontal="right" vertical="center" shrinkToFit="1"/>
    </xf>
    <xf numFmtId="193" fontId="8" fillId="0" borderId="21" xfId="16" applyNumberFormat="1" applyFont="1" applyBorder="1" applyAlignment="1">
      <alignment horizontal="right" vertical="center" shrinkToFit="1"/>
    </xf>
    <xf numFmtId="0" fontId="3" fillId="0" borderId="1" xfId="0" applyFont="1" applyBorder="1" applyAlignment="1" applyProtection="1">
      <alignment horizontal="distributed" vertical="center" wrapText="1"/>
      <protection/>
    </xf>
    <xf numFmtId="0" fontId="3" fillId="0" borderId="2" xfId="0" applyFont="1" applyBorder="1" applyAlignment="1" applyProtection="1">
      <alignment horizontal="distributed" vertical="center" wrapText="1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2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distributed" vertical="center"/>
      <protection/>
    </xf>
    <xf numFmtId="0" fontId="6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6" fillId="0" borderId="2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7" fillId="0" borderId="3" xfId="0" applyFont="1" applyBorder="1" applyAlignment="1" applyProtection="1">
      <alignment horizontal="distributed" vertical="center"/>
      <protection/>
    </xf>
    <xf numFmtId="0" fontId="6" fillId="0" borderId="4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3" fillId="0" borderId="0" xfId="16" applyFont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8" fontId="3" fillId="0" borderId="1" xfId="16" applyFont="1" applyBorder="1" applyAlignment="1" applyProtection="1">
      <alignment horizontal="distributed" vertical="center"/>
      <protection/>
    </xf>
    <xf numFmtId="0" fontId="3" fillId="0" borderId="2" xfId="0" applyFont="1" applyBorder="1" applyAlignment="1">
      <alignment horizontal="distributed" vertical="center"/>
    </xf>
    <xf numFmtId="0" fontId="3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0" fillId="0" borderId="3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38" fontId="3" fillId="0" borderId="32" xfId="16" applyFont="1" applyBorder="1" applyAlignment="1" applyProtection="1">
      <alignment horizontal="center" vertical="center" shrinkToFit="1"/>
      <protection/>
    </xf>
    <xf numFmtId="0" fontId="0" fillId="0" borderId="33" xfId="0" applyBorder="1" applyAlignment="1">
      <alignment horizontal="center" vertical="center" shrinkToFit="1"/>
    </xf>
    <xf numFmtId="38" fontId="3" fillId="0" borderId="3" xfId="16" applyFont="1" applyBorder="1" applyAlignment="1" applyProtection="1">
      <alignment horizontal="distributed" vertical="center" shrinkToFit="1"/>
      <protection/>
    </xf>
    <xf numFmtId="0" fontId="3" fillId="0" borderId="4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381000"/>
          <a:ext cx="12763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12668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view="pageBreakPreview" zoomScaleSheetLayoutView="100" workbookViewId="0" topLeftCell="A1">
      <selection activeCell="A12" sqref="A12:B12"/>
    </sheetView>
  </sheetViews>
  <sheetFormatPr defaultColWidth="9.00390625" defaultRowHeight="13.5"/>
  <cols>
    <col min="1" max="1" width="2.25390625" style="30" customWidth="1"/>
    <col min="2" max="2" width="14.625" style="30" customWidth="1"/>
    <col min="3" max="3" width="8.25390625" style="30" customWidth="1"/>
    <col min="4" max="12" width="8.125" style="30" customWidth="1"/>
    <col min="13" max="13" width="4.625" style="3" customWidth="1"/>
    <col min="14" max="14" width="12.625" style="3" customWidth="1"/>
    <col min="15" max="15" width="8.625" style="4" customWidth="1"/>
    <col min="16" max="20" width="8.625" style="3" customWidth="1"/>
    <col min="21" max="16384" width="9.00390625" style="3" customWidth="1"/>
  </cols>
  <sheetData>
    <row r="1" spans="1:13" s="16" customFormat="1" ht="15" customHeight="1">
      <c r="A1" s="45" t="s">
        <v>101</v>
      </c>
      <c r="B1" s="46"/>
      <c r="C1" s="47"/>
      <c r="D1" s="46"/>
      <c r="E1" s="46"/>
      <c r="F1" s="46"/>
      <c r="G1" s="46"/>
      <c r="H1" s="46"/>
      <c r="I1" s="46"/>
      <c r="J1" s="46"/>
      <c r="K1" s="46"/>
      <c r="L1" s="46"/>
      <c r="M1" s="64"/>
    </row>
    <row r="2" spans="12:13" ht="15" customHeight="1">
      <c r="L2" s="48" t="s">
        <v>124</v>
      </c>
      <c r="M2" s="11"/>
    </row>
    <row r="3" spans="1:15" ht="15" customHeight="1">
      <c r="A3" s="49"/>
      <c r="B3" s="50" t="s">
        <v>102</v>
      </c>
      <c r="C3" s="96" t="s">
        <v>79</v>
      </c>
      <c r="D3" s="97"/>
      <c r="E3" s="97"/>
      <c r="F3" s="97"/>
      <c r="G3" s="97"/>
      <c r="H3" s="98"/>
      <c r="I3" s="99" t="s">
        <v>103</v>
      </c>
      <c r="J3" s="97"/>
      <c r="K3" s="97"/>
      <c r="L3" s="100"/>
      <c r="M3" s="10"/>
      <c r="N3" s="4" t="s">
        <v>80</v>
      </c>
      <c r="O3" s="3"/>
    </row>
    <row r="4" spans="1:15" ht="13.5" customHeight="1">
      <c r="A4" s="27"/>
      <c r="B4" s="51"/>
      <c r="C4" s="87" t="s">
        <v>81</v>
      </c>
      <c r="D4" s="28"/>
      <c r="E4" s="28"/>
      <c r="F4" s="28"/>
      <c r="G4" s="28"/>
      <c r="H4" s="28"/>
      <c r="I4" s="107" t="s">
        <v>81</v>
      </c>
      <c r="J4" s="28"/>
      <c r="K4" s="28"/>
      <c r="L4" s="29"/>
      <c r="M4" s="10"/>
      <c r="N4" s="110" t="s">
        <v>116</v>
      </c>
      <c r="O4" s="3"/>
    </row>
    <row r="5" spans="1:15" ht="13.5" customHeight="1">
      <c r="A5" s="27"/>
      <c r="B5" s="51"/>
      <c r="C5" s="88"/>
      <c r="D5" s="82" t="s">
        <v>104</v>
      </c>
      <c r="E5" s="79" t="s">
        <v>105</v>
      </c>
      <c r="F5" s="82" t="s">
        <v>90</v>
      </c>
      <c r="G5" s="111" t="s">
        <v>108</v>
      </c>
      <c r="H5" s="114" t="s">
        <v>109</v>
      </c>
      <c r="I5" s="108"/>
      <c r="J5" s="82" t="s">
        <v>100</v>
      </c>
      <c r="K5" s="101" t="s">
        <v>108</v>
      </c>
      <c r="L5" s="104" t="s">
        <v>110</v>
      </c>
      <c r="M5" s="10"/>
      <c r="N5" s="110"/>
      <c r="O5" s="3"/>
    </row>
    <row r="6" spans="1:15" ht="15" customHeight="1">
      <c r="A6" s="90" t="s">
        <v>92</v>
      </c>
      <c r="B6" s="91"/>
      <c r="C6" s="88"/>
      <c r="D6" s="83"/>
      <c r="E6" s="80"/>
      <c r="F6" s="83"/>
      <c r="G6" s="112"/>
      <c r="H6" s="115"/>
      <c r="I6" s="108"/>
      <c r="J6" s="83"/>
      <c r="K6" s="102"/>
      <c r="L6" s="105"/>
      <c r="M6" s="10"/>
      <c r="N6" s="110"/>
      <c r="O6" s="3"/>
    </row>
    <row r="7" spans="1:15" ht="15" customHeight="1">
      <c r="A7" s="92" t="s">
        <v>106</v>
      </c>
      <c r="B7" s="93"/>
      <c r="C7" s="89"/>
      <c r="D7" s="84"/>
      <c r="E7" s="81"/>
      <c r="F7" s="84"/>
      <c r="G7" s="113"/>
      <c r="H7" s="116"/>
      <c r="I7" s="109"/>
      <c r="J7" s="84"/>
      <c r="K7" s="103"/>
      <c r="L7" s="106"/>
      <c r="M7" s="10"/>
      <c r="N7" s="4"/>
      <c r="O7" s="3"/>
    </row>
    <row r="8" spans="1:15" s="11" customFormat="1" ht="15" customHeight="1">
      <c r="A8" s="94" t="s">
        <v>82</v>
      </c>
      <c r="B8" s="95"/>
      <c r="C8" s="31">
        <f aca="true" t="shared" si="0" ref="C8:H8">SUM(C10:C18)</f>
        <v>40134</v>
      </c>
      <c r="D8" s="32">
        <f t="shared" si="0"/>
        <v>7419</v>
      </c>
      <c r="E8" s="32">
        <f t="shared" si="0"/>
        <v>48</v>
      </c>
      <c r="F8" s="32">
        <f t="shared" si="0"/>
        <v>263</v>
      </c>
      <c r="G8" s="32">
        <f t="shared" si="0"/>
        <v>10140</v>
      </c>
      <c r="H8" s="32">
        <f t="shared" si="0"/>
        <v>22264</v>
      </c>
      <c r="I8" s="33">
        <f>ROUND(C8/N8*100000,1)</f>
        <v>1058.1</v>
      </c>
      <c r="J8" s="34">
        <f>ROUND(D8/N8*100000,1)</f>
        <v>195.6</v>
      </c>
      <c r="K8" s="35">
        <f>ROUND(G8/N8*100000,1)</f>
        <v>267.3</v>
      </c>
      <c r="L8" s="36">
        <f>ROUND(H8/N8*100000,1)</f>
        <v>587</v>
      </c>
      <c r="M8" s="10"/>
      <c r="N8" s="17">
        <v>3793000</v>
      </c>
      <c r="O8" t="s">
        <v>95</v>
      </c>
    </row>
    <row r="9" spans="1:14" s="11" customFormat="1" ht="15" customHeight="1">
      <c r="A9" s="52"/>
      <c r="B9" s="53"/>
      <c r="C9" s="31"/>
      <c r="D9" s="32"/>
      <c r="E9" s="32"/>
      <c r="F9" s="32"/>
      <c r="G9" s="32"/>
      <c r="H9" s="32"/>
      <c r="I9" s="34"/>
      <c r="J9" s="34"/>
      <c r="K9" s="37"/>
      <c r="L9" s="36"/>
      <c r="M9" s="10"/>
      <c r="N9" s="17"/>
    </row>
    <row r="10" spans="1:14" s="11" customFormat="1" ht="15" customHeight="1">
      <c r="A10" s="77" t="s">
        <v>0</v>
      </c>
      <c r="B10" s="86"/>
      <c r="C10" s="31">
        <f aca="true" t="shared" si="1" ref="C10:H10">C20</f>
        <v>1547</v>
      </c>
      <c r="D10" s="32">
        <f t="shared" si="1"/>
        <v>438</v>
      </c>
      <c r="E10" s="32">
        <f t="shared" si="1"/>
        <v>0</v>
      </c>
      <c r="F10" s="32">
        <f t="shared" si="1"/>
        <v>0</v>
      </c>
      <c r="G10" s="32">
        <f t="shared" si="1"/>
        <v>645</v>
      </c>
      <c r="H10" s="32">
        <f t="shared" si="1"/>
        <v>464</v>
      </c>
      <c r="I10" s="34">
        <f aca="true" t="shared" si="2" ref="I10:I18">ROUND(C10/N10*100000,1)</f>
        <v>1923</v>
      </c>
      <c r="J10" s="34">
        <f aca="true" t="shared" si="3" ref="J10:J18">ROUND(D10/N10*100000,1)</f>
        <v>544.5</v>
      </c>
      <c r="K10" s="37">
        <f aca="true" t="shared" si="4" ref="K10:K18">ROUND(G10/N10*100000,1)</f>
        <v>801.8</v>
      </c>
      <c r="L10" s="36">
        <f aca="true" t="shared" si="5" ref="L10:L18">ROUND(H10/N10*100000,1)</f>
        <v>576.8</v>
      </c>
      <c r="M10" s="10"/>
      <c r="N10" s="66">
        <f>N20</f>
        <v>80446</v>
      </c>
    </row>
    <row r="11" spans="1:14" s="11" customFormat="1" ht="15" customHeight="1">
      <c r="A11" s="77" t="s">
        <v>107</v>
      </c>
      <c r="B11" s="86"/>
      <c r="C11" s="31">
        <f aca="true" t="shared" si="6" ref="C11:H11">C29</f>
        <v>1086</v>
      </c>
      <c r="D11" s="32">
        <f t="shared" si="6"/>
        <v>0</v>
      </c>
      <c r="E11" s="32">
        <f t="shared" si="6"/>
        <v>0</v>
      </c>
      <c r="F11" s="32">
        <f t="shared" si="6"/>
        <v>0</v>
      </c>
      <c r="G11" s="32">
        <f t="shared" si="6"/>
        <v>357</v>
      </c>
      <c r="H11" s="32">
        <f t="shared" si="6"/>
        <v>729</v>
      </c>
      <c r="I11" s="34">
        <f t="shared" si="2"/>
        <v>954.2</v>
      </c>
      <c r="J11" s="34">
        <f t="shared" si="3"/>
        <v>0</v>
      </c>
      <c r="K11" s="37">
        <f t="shared" si="4"/>
        <v>313.7</v>
      </c>
      <c r="L11" s="36">
        <f t="shared" si="5"/>
        <v>640.5</v>
      </c>
      <c r="M11" s="10"/>
      <c r="N11" s="66">
        <f>N29</f>
        <v>113817</v>
      </c>
    </row>
    <row r="12" spans="1:14" s="11" customFormat="1" ht="15" customHeight="1">
      <c r="A12" s="77" t="s">
        <v>1</v>
      </c>
      <c r="B12" s="86"/>
      <c r="C12" s="31">
        <f aca="true" t="shared" si="7" ref="C12:H12">C33+C49</f>
        <v>8319</v>
      </c>
      <c r="D12" s="32">
        <f t="shared" si="7"/>
        <v>1386</v>
      </c>
      <c r="E12" s="32">
        <f t="shared" si="7"/>
        <v>14</v>
      </c>
      <c r="F12" s="32">
        <f t="shared" si="7"/>
        <v>0</v>
      </c>
      <c r="G12" s="32">
        <f t="shared" si="7"/>
        <v>2250</v>
      </c>
      <c r="H12" s="32">
        <f t="shared" si="7"/>
        <v>4669</v>
      </c>
      <c r="I12" s="34">
        <f t="shared" si="2"/>
        <v>1224.8</v>
      </c>
      <c r="J12" s="34">
        <f t="shared" si="3"/>
        <v>204.1</v>
      </c>
      <c r="K12" s="37">
        <f t="shared" si="4"/>
        <v>331.3</v>
      </c>
      <c r="L12" s="36">
        <f t="shared" si="5"/>
        <v>687.4</v>
      </c>
      <c r="M12" s="10"/>
      <c r="N12" s="66">
        <f>N33+N49</f>
        <v>679186</v>
      </c>
    </row>
    <row r="13" spans="1:14" s="11" customFormat="1" ht="15" customHeight="1">
      <c r="A13" s="77" t="s">
        <v>2</v>
      </c>
      <c r="B13" s="86"/>
      <c r="C13" s="31">
        <f aca="true" t="shared" si="8" ref="C13:H13">C53</f>
        <v>3472</v>
      </c>
      <c r="D13" s="32">
        <f t="shared" si="8"/>
        <v>1055</v>
      </c>
      <c r="E13" s="32">
        <f t="shared" si="8"/>
        <v>6</v>
      </c>
      <c r="F13" s="32">
        <f t="shared" si="8"/>
        <v>55</v>
      </c>
      <c r="G13" s="32">
        <f t="shared" si="8"/>
        <v>863</v>
      </c>
      <c r="H13" s="32">
        <f t="shared" si="8"/>
        <v>1493</v>
      </c>
      <c r="I13" s="34">
        <f t="shared" si="2"/>
        <v>940.5</v>
      </c>
      <c r="J13" s="34">
        <f t="shared" si="3"/>
        <v>285.8</v>
      </c>
      <c r="K13" s="37">
        <f t="shared" si="4"/>
        <v>233.8</v>
      </c>
      <c r="L13" s="36">
        <f t="shared" si="5"/>
        <v>404.4</v>
      </c>
      <c r="M13" s="10"/>
      <c r="N13" s="66">
        <f>N53</f>
        <v>369174</v>
      </c>
    </row>
    <row r="14" spans="1:14" s="11" customFormat="1" ht="15" customHeight="1">
      <c r="A14" s="77" t="s">
        <v>117</v>
      </c>
      <c r="B14" s="86"/>
      <c r="C14" s="67">
        <f>1ページ!C58+２ページ!C12+２ページ!C13+２ページ!C14</f>
        <v>7931</v>
      </c>
      <c r="D14" s="32">
        <f>1ページ!D58+２ページ!D12+２ページ!D13+２ページ!D14</f>
        <v>1135</v>
      </c>
      <c r="E14" s="32">
        <f>1ページ!E58+２ページ!E12+２ページ!E13+２ページ!E14</f>
        <v>6</v>
      </c>
      <c r="F14" s="32">
        <f>1ページ!F58+２ページ!F12+２ページ!F13+２ページ!F14</f>
        <v>100</v>
      </c>
      <c r="G14" s="32">
        <f>1ページ!G58+２ページ!G12+２ページ!G13+２ページ!G14</f>
        <v>1710</v>
      </c>
      <c r="H14" s="32">
        <f>1ページ!H58+２ページ!H12+２ページ!H13+２ページ!H14</f>
        <v>4980</v>
      </c>
      <c r="I14" s="34">
        <f t="shared" si="2"/>
        <v>1067.3</v>
      </c>
      <c r="J14" s="34">
        <f t="shared" si="3"/>
        <v>152.7</v>
      </c>
      <c r="K14" s="37">
        <f t="shared" si="4"/>
        <v>230.1</v>
      </c>
      <c r="L14" s="36">
        <f t="shared" si="5"/>
        <v>670.2</v>
      </c>
      <c r="M14" s="10"/>
      <c r="N14" s="66">
        <f>N58+２ページ!N13+２ページ!N14+２ページ!N12</f>
        <v>743107</v>
      </c>
    </row>
    <row r="15" spans="1:14" s="11" customFormat="1" ht="15" customHeight="1">
      <c r="A15" s="77" t="s">
        <v>3</v>
      </c>
      <c r="B15" s="86"/>
      <c r="C15" s="67">
        <f>２ページ!C8-２ページ!C12-２ページ!C13-２ページ!C14</f>
        <v>3940</v>
      </c>
      <c r="D15" s="32">
        <f>２ページ!D8-２ページ!D12-２ページ!D13-２ページ!D14</f>
        <v>453</v>
      </c>
      <c r="E15" s="32">
        <f>２ページ!E8-２ページ!E12-２ページ!E13-２ページ!E14</f>
        <v>6</v>
      </c>
      <c r="F15" s="32">
        <f>２ページ!F8-２ページ!F12-２ページ!F13-２ページ!F14</f>
        <v>22</v>
      </c>
      <c r="G15" s="32">
        <f>２ページ!G8-２ページ!G12-２ページ!G13-２ページ!G14</f>
        <v>823</v>
      </c>
      <c r="H15" s="32">
        <f>２ページ!H8-２ページ!H12-２ページ!H13-２ページ!H14</f>
        <v>2636</v>
      </c>
      <c r="I15" s="34">
        <f t="shared" si="2"/>
        <v>806.8</v>
      </c>
      <c r="J15" s="34">
        <f t="shared" si="3"/>
        <v>92.8</v>
      </c>
      <c r="K15" s="37">
        <f t="shared" si="4"/>
        <v>168.5</v>
      </c>
      <c r="L15" s="36">
        <f t="shared" si="5"/>
        <v>539.8</v>
      </c>
      <c r="M15" s="10"/>
      <c r="N15" s="66">
        <f>２ページ!N8-２ページ!N12-２ページ!N13-２ページ!N14</f>
        <v>488349</v>
      </c>
    </row>
    <row r="16" spans="1:14" s="11" customFormat="1" ht="15" customHeight="1">
      <c r="A16" s="77" t="s">
        <v>4</v>
      </c>
      <c r="B16" s="86"/>
      <c r="C16" s="31">
        <f>２ページ!C26</f>
        <v>4016</v>
      </c>
      <c r="D16" s="32">
        <f>２ページ!D26</f>
        <v>1009</v>
      </c>
      <c r="E16" s="32">
        <f>２ページ!E26</f>
        <v>0</v>
      </c>
      <c r="F16" s="32">
        <f>２ページ!F26</f>
        <v>0</v>
      </c>
      <c r="G16" s="32">
        <f>２ページ!G26</f>
        <v>934</v>
      </c>
      <c r="H16" s="32">
        <f>２ページ!H26</f>
        <v>2073</v>
      </c>
      <c r="I16" s="34">
        <f t="shared" si="2"/>
        <v>896.5</v>
      </c>
      <c r="J16" s="34">
        <f t="shared" si="3"/>
        <v>225.2</v>
      </c>
      <c r="K16" s="37">
        <f t="shared" si="4"/>
        <v>208.5</v>
      </c>
      <c r="L16" s="36">
        <f t="shared" si="5"/>
        <v>462.7</v>
      </c>
      <c r="M16" s="10"/>
      <c r="N16" s="66">
        <f>２ページ!N26</f>
        <v>447976</v>
      </c>
    </row>
    <row r="17" spans="1:14" s="11" customFormat="1" ht="15" customHeight="1">
      <c r="A17" s="77" t="s">
        <v>5</v>
      </c>
      <c r="B17" s="86"/>
      <c r="C17" s="31">
        <f>２ページ!C41</f>
        <v>237</v>
      </c>
      <c r="D17" s="32">
        <f>２ページ!D41</f>
        <v>0</v>
      </c>
      <c r="E17" s="32">
        <f>２ページ!E41</f>
        <v>0</v>
      </c>
      <c r="F17" s="32">
        <f>２ページ!F41</f>
        <v>0</v>
      </c>
      <c r="G17" s="32">
        <f>２ページ!G41</f>
        <v>200</v>
      </c>
      <c r="H17" s="32">
        <f>２ページ!H41</f>
        <v>37</v>
      </c>
      <c r="I17" s="34">
        <f t="shared" si="2"/>
        <v>467.8</v>
      </c>
      <c r="J17" s="34">
        <f t="shared" si="3"/>
        <v>0</v>
      </c>
      <c r="K17" s="37">
        <f t="shared" si="4"/>
        <v>394.8</v>
      </c>
      <c r="L17" s="36">
        <f t="shared" si="5"/>
        <v>73</v>
      </c>
      <c r="M17" s="10"/>
      <c r="N17" s="66">
        <f>２ページ!N41</f>
        <v>50658</v>
      </c>
    </row>
    <row r="18" spans="1:14" s="11" customFormat="1" ht="15" customHeight="1">
      <c r="A18" s="77" t="s">
        <v>6</v>
      </c>
      <c r="B18" s="86"/>
      <c r="C18" s="31">
        <f>２ページ!C49+２ページ!C52</f>
        <v>9586</v>
      </c>
      <c r="D18" s="32">
        <f>２ページ!D49+２ページ!D52</f>
        <v>1943</v>
      </c>
      <c r="E18" s="32">
        <f>２ページ!E49+２ページ!E52</f>
        <v>16</v>
      </c>
      <c r="F18" s="32">
        <f>２ページ!F49+２ページ!F52</f>
        <v>86</v>
      </c>
      <c r="G18" s="32">
        <f>２ページ!G49+２ページ!G52</f>
        <v>2358</v>
      </c>
      <c r="H18" s="32">
        <f>２ページ!H49+２ページ!H52</f>
        <v>5183</v>
      </c>
      <c r="I18" s="34">
        <f t="shared" si="2"/>
        <v>1168.6</v>
      </c>
      <c r="J18" s="34">
        <f t="shared" si="3"/>
        <v>236.9</v>
      </c>
      <c r="K18" s="37">
        <f t="shared" si="4"/>
        <v>287.5</v>
      </c>
      <c r="L18" s="36">
        <f t="shared" si="5"/>
        <v>631.9</v>
      </c>
      <c r="M18" s="10"/>
      <c r="N18" s="66">
        <f>２ページ!N49+２ページ!N52</f>
        <v>820269</v>
      </c>
    </row>
    <row r="19" spans="1:14" s="11" customFormat="1" ht="15" customHeight="1">
      <c r="A19" s="52"/>
      <c r="B19" s="53"/>
      <c r="C19" s="31"/>
      <c r="D19" s="32"/>
      <c r="E19" s="32"/>
      <c r="F19" s="32"/>
      <c r="G19" s="32"/>
      <c r="H19" s="32"/>
      <c r="I19" s="34"/>
      <c r="J19" s="34"/>
      <c r="K19" s="37"/>
      <c r="L19" s="36"/>
      <c r="M19" s="10"/>
      <c r="N19" s="17"/>
    </row>
    <row r="20" spans="1:14" s="11" customFormat="1" ht="15" customHeight="1">
      <c r="A20" s="77" t="s">
        <v>83</v>
      </c>
      <c r="B20" s="78"/>
      <c r="C20" s="31">
        <f aca="true" t="shared" si="9" ref="C20:H20">SUM(C21:C27)</f>
        <v>1547</v>
      </c>
      <c r="D20" s="32">
        <f t="shared" si="9"/>
        <v>438</v>
      </c>
      <c r="E20" s="32">
        <f t="shared" si="9"/>
        <v>0</v>
      </c>
      <c r="F20" s="32">
        <f t="shared" si="9"/>
        <v>0</v>
      </c>
      <c r="G20" s="32">
        <f t="shared" si="9"/>
        <v>645</v>
      </c>
      <c r="H20" s="32">
        <f t="shared" si="9"/>
        <v>464</v>
      </c>
      <c r="I20" s="34">
        <f aca="true" t="shared" si="10" ref="I20:I27">ROUND(C20/N20*100000,1)</f>
        <v>1923</v>
      </c>
      <c r="J20" s="34">
        <f aca="true" t="shared" si="11" ref="J20:J27">ROUND(D20/N20*100000,1)</f>
        <v>544.5</v>
      </c>
      <c r="K20" s="37">
        <f aca="true" t="shared" si="12" ref="K20:K27">ROUND(G20/N20*100000,1)</f>
        <v>801.8</v>
      </c>
      <c r="L20" s="36">
        <f aca="true" t="shared" si="13" ref="L20:L27">ROUND(H20/N20*100000,1)</f>
        <v>576.8</v>
      </c>
      <c r="M20" s="10"/>
      <c r="N20" s="17">
        <f>SUM(N21:N27)</f>
        <v>80446</v>
      </c>
    </row>
    <row r="21" spans="1:14" s="11" customFormat="1" ht="15" customHeight="1">
      <c r="A21" s="54"/>
      <c r="B21" s="55" t="s">
        <v>7</v>
      </c>
      <c r="C21" s="31">
        <f>SUM(D21:H21)</f>
        <v>299</v>
      </c>
      <c r="D21" s="32">
        <v>0</v>
      </c>
      <c r="E21" s="32">
        <v>0</v>
      </c>
      <c r="F21" s="32">
        <v>0</v>
      </c>
      <c r="G21" s="32">
        <v>240</v>
      </c>
      <c r="H21" s="32">
        <v>59</v>
      </c>
      <c r="I21" s="34">
        <f t="shared" si="10"/>
        <v>1097.7</v>
      </c>
      <c r="J21" s="34">
        <f t="shared" si="11"/>
        <v>0</v>
      </c>
      <c r="K21" s="37">
        <f t="shared" si="12"/>
        <v>881.1</v>
      </c>
      <c r="L21" s="36">
        <f t="shared" si="13"/>
        <v>216.6</v>
      </c>
      <c r="M21" s="10"/>
      <c r="N21" s="17">
        <v>27238</v>
      </c>
    </row>
    <row r="22" spans="1:14" s="11" customFormat="1" ht="15" customHeight="1">
      <c r="A22" s="54"/>
      <c r="B22" s="55" t="s">
        <v>8</v>
      </c>
      <c r="C22" s="31">
        <f aca="true" t="shared" si="14" ref="C22:C27">SUM(D22:H22)</f>
        <v>600</v>
      </c>
      <c r="D22" s="32">
        <v>0</v>
      </c>
      <c r="E22" s="32">
        <v>0</v>
      </c>
      <c r="F22" s="32">
        <v>0</v>
      </c>
      <c r="G22" s="32">
        <v>405</v>
      </c>
      <c r="H22" s="32">
        <v>195</v>
      </c>
      <c r="I22" s="34">
        <f t="shared" si="10"/>
        <v>3907.5</v>
      </c>
      <c r="J22" s="34">
        <f t="shared" si="11"/>
        <v>0</v>
      </c>
      <c r="K22" s="37">
        <f t="shared" si="12"/>
        <v>2637.6</v>
      </c>
      <c r="L22" s="36">
        <f t="shared" si="13"/>
        <v>1269.9</v>
      </c>
      <c r="M22" s="10"/>
      <c r="N22" s="17">
        <v>15355</v>
      </c>
    </row>
    <row r="23" spans="1:14" s="11" customFormat="1" ht="15" customHeight="1">
      <c r="A23" s="54"/>
      <c r="B23" s="55" t="s">
        <v>9</v>
      </c>
      <c r="C23" s="31">
        <f t="shared" si="14"/>
        <v>190</v>
      </c>
      <c r="D23" s="32">
        <v>190</v>
      </c>
      <c r="E23" s="32">
        <v>0</v>
      </c>
      <c r="F23" s="32">
        <v>0</v>
      </c>
      <c r="G23" s="32">
        <v>0</v>
      </c>
      <c r="H23" s="32">
        <v>0</v>
      </c>
      <c r="I23" s="34">
        <f t="shared" si="10"/>
        <v>2244.5</v>
      </c>
      <c r="J23" s="34">
        <f t="shared" si="11"/>
        <v>2244.5</v>
      </c>
      <c r="K23" s="37">
        <f t="shared" si="12"/>
        <v>0</v>
      </c>
      <c r="L23" s="36">
        <f t="shared" si="13"/>
        <v>0</v>
      </c>
      <c r="M23" s="10"/>
      <c r="N23" s="17">
        <v>8465</v>
      </c>
    </row>
    <row r="24" spans="1:14" s="11" customFormat="1" ht="15" customHeight="1">
      <c r="A24" s="54"/>
      <c r="B24" s="55" t="s">
        <v>10</v>
      </c>
      <c r="C24" s="31">
        <f t="shared" si="14"/>
        <v>398</v>
      </c>
      <c r="D24" s="32">
        <v>248</v>
      </c>
      <c r="E24" s="32">
        <v>0</v>
      </c>
      <c r="F24" s="32">
        <v>0</v>
      </c>
      <c r="G24" s="32">
        <v>0</v>
      </c>
      <c r="H24" s="32">
        <v>150</v>
      </c>
      <c r="I24" s="34">
        <f t="shared" si="10"/>
        <v>3915.4</v>
      </c>
      <c r="J24" s="34">
        <f t="shared" si="11"/>
        <v>2439.7</v>
      </c>
      <c r="K24" s="37">
        <f t="shared" si="12"/>
        <v>0</v>
      </c>
      <c r="L24" s="36">
        <f t="shared" si="13"/>
        <v>1475.7</v>
      </c>
      <c r="M24" s="10"/>
      <c r="N24" s="17">
        <v>10165</v>
      </c>
    </row>
    <row r="25" spans="1:14" s="11" customFormat="1" ht="15" customHeight="1">
      <c r="A25" s="54"/>
      <c r="B25" s="55" t="s">
        <v>11</v>
      </c>
      <c r="C25" s="31">
        <f t="shared" si="14"/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4">
        <f t="shared" si="10"/>
        <v>0</v>
      </c>
      <c r="J25" s="34">
        <f t="shared" si="11"/>
        <v>0</v>
      </c>
      <c r="K25" s="37">
        <f t="shared" si="12"/>
        <v>0</v>
      </c>
      <c r="L25" s="36">
        <f t="shared" si="13"/>
        <v>0</v>
      </c>
      <c r="M25" s="10"/>
      <c r="N25" s="17">
        <v>8421</v>
      </c>
    </row>
    <row r="26" spans="1:14" s="11" customFormat="1" ht="15" customHeight="1">
      <c r="A26" s="54"/>
      <c r="B26" s="55" t="s">
        <v>12</v>
      </c>
      <c r="C26" s="31">
        <f t="shared" si="14"/>
        <v>60</v>
      </c>
      <c r="D26" s="32">
        <v>0</v>
      </c>
      <c r="E26" s="32">
        <v>0</v>
      </c>
      <c r="F26" s="32">
        <v>0</v>
      </c>
      <c r="G26" s="32">
        <v>0</v>
      </c>
      <c r="H26" s="32">
        <v>60</v>
      </c>
      <c r="I26" s="34">
        <f t="shared" si="10"/>
        <v>808</v>
      </c>
      <c r="J26" s="34">
        <f t="shared" si="11"/>
        <v>0</v>
      </c>
      <c r="K26" s="37">
        <f t="shared" si="12"/>
        <v>0</v>
      </c>
      <c r="L26" s="36">
        <f t="shared" si="13"/>
        <v>808</v>
      </c>
      <c r="M26" s="10"/>
      <c r="N26" s="17">
        <v>7426</v>
      </c>
    </row>
    <row r="27" spans="1:14" s="11" customFormat="1" ht="15" customHeight="1">
      <c r="A27" s="54"/>
      <c r="B27" s="55" t="s">
        <v>13</v>
      </c>
      <c r="C27" s="31">
        <f t="shared" si="14"/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4">
        <f t="shared" si="10"/>
        <v>0</v>
      </c>
      <c r="J27" s="34">
        <f t="shared" si="11"/>
        <v>0</v>
      </c>
      <c r="K27" s="37">
        <f t="shared" si="12"/>
        <v>0</v>
      </c>
      <c r="L27" s="36">
        <f t="shared" si="13"/>
        <v>0</v>
      </c>
      <c r="M27" s="10"/>
      <c r="N27" s="17">
        <v>3376</v>
      </c>
    </row>
    <row r="28" spans="1:14" s="11" customFormat="1" ht="15" customHeight="1">
      <c r="A28" s="54"/>
      <c r="B28" s="56"/>
      <c r="C28" s="31"/>
      <c r="D28" s="32"/>
      <c r="E28" s="32"/>
      <c r="F28" s="32"/>
      <c r="G28" s="32"/>
      <c r="H28" s="32"/>
      <c r="I28" s="34"/>
      <c r="J28" s="34"/>
      <c r="K28" s="37"/>
      <c r="L28" s="36"/>
      <c r="M28" s="10"/>
      <c r="N28" s="17"/>
    </row>
    <row r="29" spans="1:14" s="11" customFormat="1" ht="15" customHeight="1">
      <c r="A29" s="77" t="s">
        <v>14</v>
      </c>
      <c r="B29" s="78"/>
      <c r="C29" s="31">
        <f aca="true" t="shared" si="15" ref="C29:H29">SUM(C30:C31)</f>
        <v>1086</v>
      </c>
      <c r="D29" s="32">
        <f t="shared" si="15"/>
        <v>0</v>
      </c>
      <c r="E29" s="32">
        <f t="shared" si="15"/>
        <v>0</v>
      </c>
      <c r="F29" s="32">
        <f t="shared" si="15"/>
        <v>0</v>
      </c>
      <c r="G29" s="32">
        <f t="shared" si="15"/>
        <v>357</v>
      </c>
      <c r="H29" s="32">
        <f t="shared" si="15"/>
        <v>729</v>
      </c>
      <c r="I29" s="34">
        <f>ROUND(C29/N29*100000,1)</f>
        <v>954.2</v>
      </c>
      <c r="J29" s="34">
        <f>ROUND(D29/N29*100000,1)</f>
        <v>0</v>
      </c>
      <c r="K29" s="37">
        <f>ROUND(G29/N29*100000,1)</f>
        <v>313.7</v>
      </c>
      <c r="L29" s="36">
        <f>ROUND(H29/N29*100000,1)</f>
        <v>640.5</v>
      </c>
      <c r="M29" s="10"/>
      <c r="N29" s="17">
        <f>SUM(N30:N31)</f>
        <v>113817</v>
      </c>
    </row>
    <row r="30" spans="1:14" s="11" customFormat="1" ht="15" customHeight="1">
      <c r="A30" s="54"/>
      <c r="B30" s="55" t="s">
        <v>15</v>
      </c>
      <c r="C30" s="31">
        <f>SUM(D30:H30)</f>
        <v>739</v>
      </c>
      <c r="D30" s="32">
        <v>0</v>
      </c>
      <c r="E30" s="32">
        <v>0</v>
      </c>
      <c r="F30" s="32">
        <v>0</v>
      </c>
      <c r="G30" s="32">
        <v>260</v>
      </c>
      <c r="H30" s="32">
        <v>479</v>
      </c>
      <c r="I30" s="34">
        <f>ROUND(C30/N30*100000,1)</f>
        <v>1756.8</v>
      </c>
      <c r="J30" s="34">
        <f>ROUND(D30/N30*100000,1)</f>
        <v>0</v>
      </c>
      <c r="K30" s="37">
        <f>ROUND(G30/N30*100000,1)</f>
        <v>618.1</v>
      </c>
      <c r="L30" s="36">
        <f>ROUND(H30/N30*100000,1)</f>
        <v>1138.7</v>
      </c>
      <c r="M30" s="10"/>
      <c r="N30" s="17">
        <v>42066</v>
      </c>
    </row>
    <row r="31" spans="1:14" s="11" customFormat="1" ht="15" customHeight="1">
      <c r="A31" s="54"/>
      <c r="B31" s="55" t="s">
        <v>16</v>
      </c>
      <c r="C31" s="31">
        <f>SUM(D31:H31)</f>
        <v>347</v>
      </c>
      <c r="D31" s="32">
        <v>0</v>
      </c>
      <c r="E31" s="32">
        <v>0</v>
      </c>
      <c r="F31" s="32">
        <v>0</v>
      </c>
      <c r="G31" s="32">
        <v>97</v>
      </c>
      <c r="H31" s="32">
        <v>250</v>
      </c>
      <c r="I31" s="34">
        <f>ROUND(C31/N31*100000,1)</f>
        <v>483.6</v>
      </c>
      <c r="J31" s="34">
        <f>ROUND(D31/N31*100000,1)</f>
        <v>0</v>
      </c>
      <c r="K31" s="37">
        <f>ROUND(G31/N31*100000,1)</f>
        <v>135.2</v>
      </c>
      <c r="L31" s="36">
        <f>ROUND(H31/N31*100000,1)</f>
        <v>348.4</v>
      </c>
      <c r="M31" s="10"/>
      <c r="N31" s="17">
        <v>71751</v>
      </c>
    </row>
    <row r="32" spans="1:14" s="11" customFormat="1" ht="15" customHeight="1">
      <c r="A32" s="54"/>
      <c r="B32" s="56"/>
      <c r="C32" s="31"/>
      <c r="D32" s="32"/>
      <c r="E32" s="32"/>
      <c r="F32" s="32"/>
      <c r="G32" s="32"/>
      <c r="H32" s="32"/>
      <c r="I32" s="34"/>
      <c r="J32" s="34"/>
      <c r="K32" s="37"/>
      <c r="L32" s="36"/>
      <c r="M32" s="10"/>
      <c r="N32" s="17"/>
    </row>
    <row r="33" spans="1:14" s="11" customFormat="1" ht="15" customHeight="1">
      <c r="A33" s="77" t="s">
        <v>84</v>
      </c>
      <c r="B33" s="78"/>
      <c r="C33" s="31">
        <f aca="true" t="shared" si="16" ref="C33:H33">SUM(C34:C47)</f>
        <v>6888</v>
      </c>
      <c r="D33" s="32">
        <f t="shared" si="16"/>
        <v>1309</v>
      </c>
      <c r="E33" s="32">
        <f t="shared" si="16"/>
        <v>14</v>
      </c>
      <c r="F33" s="32">
        <f t="shared" si="16"/>
        <v>0</v>
      </c>
      <c r="G33" s="32">
        <f t="shared" si="16"/>
        <v>1801</v>
      </c>
      <c r="H33" s="32">
        <f t="shared" si="16"/>
        <v>3764</v>
      </c>
      <c r="I33" s="34">
        <f aca="true" t="shared" si="17" ref="I33:I47">ROUND(C33/N33*100000,1)</f>
        <v>1204.7</v>
      </c>
      <c r="J33" s="34">
        <f aca="true" t="shared" si="18" ref="J33:J47">ROUND(D33/N33*100000,1)</f>
        <v>228.9</v>
      </c>
      <c r="K33" s="37">
        <f aca="true" t="shared" si="19" ref="K33:K47">ROUND(G33/N33*100000,1)</f>
        <v>315</v>
      </c>
      <c r="L33" s="36">
        <f aca="true" t="shared" si="20" ref="L33:L47">ROUND(H33/N33*100000,1)</f>
        <v>658.3</v>
      </c>
      <c r="M33" s="10"/>
      <c r="N33" s="17">
        <f>SUM(N34:N47)</f>
        <v>571741</v>
      </c>
    </row>
    <row r="34" spans="1:14" s="11" customFormat="1" ht="15" customHeight="1">
      <c r="A34" s="54"/>
      <c r="B34" s="55" t="s">
        <v>19</v>
      </c>
      <c r="C34" s="31">
        <f>SUM(D34:H34)</f>
        <v>2038</v>
      </c>
      <c r="D34" s="32">
        <v>644</v>
      </c>
      <c r="E34" s="32">
        <v>0</v>
      </c>
      <c r="F34" s="32">
        <v>0</v>
      </c>
      <c r="G34" s="32">
        <v>253</v>
      </c>
      <c r="H34" s="32">
        <v>1141</v>
      </c>
      <c r="I34" s="34">
        <f t="shared" si="17"/>
        <v>985.7</v>
      </c>
      <c r="J34" s="34">
        <f t="shared" si="18"/>
        <v>311.5</v>
      </c>
      <c r="K34" s="37">
        <f t="shared" si="19"/>
        <v>122.4</v>
      </c>
      <c r="L34" s="36">
        <f t="shared" si="20"/>
        <v>551.8</v>
      </c>
      <c r="M34" s="10"/>
      <c r="N34" s="17">
        <v>206766</v>
      </c>
    </row>
    <row r="35" spans="1:14" s="11" customFormat="1" ht="15" customHeight="1">
      <c r="A35" s="54"/>
      <c r="B35" s="55" t="s">
        <v>20</v>
      </c>
      <c r="C35" s="31">
        <f aca="true" t="shared" si="21" ref="C35:C47">SUM(D35:H35)</f>
        <v>829</v>
      </c>
      <c r="D35" s="32">
        <v>226</v>
      </c>
      <c r="E35" s="32">
        <v>0</v>
      </c>
      <c r="F35" s="32">
        <v>0</v>
      </c>
      <c r="G35" s="32">
        <v>219</v>
      </c>
      <c r="H35" s="32">
        <v>384</v>
      </c>
      <c r="I35" s="34">
        <f t="shared" si="17"/>
        <v>741.8</v>
      </c>
      <c r="J35" s="34">
        <f t="shared" si="18"/>
        <v>202.2</v>
      </c>
      <c r="K35" s="37">
        <f t="shared" si="19"/>
        <v>196</v>
      </c>
      <c r="L35" s="36">
        <f t="shared" si="20"/>
        <v>343.6</v>
      </c>
      <c r="M35" s="10"/>
      <c r="N35" s="17">
        <v>111748</v>
      </c>
    </row>
    <row r="36" spans="1:14" s="11" customFormat="1" ht="15" customHeight="1">
      <c r="A36" s="54"/>
      <c r="B36" s="55" t="s">
        <v>21</v>
      </c>
      <c r="C36" s="31">
        <f t="shared" si="21"/>
        <v>334</v>
      </c>
      <c r="D36" s="32">
        <v>0</v>
      </c>
      <c r="E36" s="32">
        <v>14</v>
      </c>
      <c r="F36" s="32">
        <v>0</v>
      </c>
      <c r="G36" s="32">
        <v>142</v>
      </c>
      <c r="H36" s="32">
        <v>178</v>
      </c>
      <c r="I36" s="34">
        <f t="shared" si="17"/>
        <v>631.2</v>
      </c>
      <c r="J36" s="34">
        <f t="shared" si="18"/>
        <v>0</v>
      </c>
      <c r="K36" s="37">
        <f t="shared" si="19"/>
        <v>268.4</v>
      </c>
      <c r="L36" s="36">
        <f t="shared" si="20"/>
        <v>336.4</v>
      </c>
      <c r="M36" s="10"/>
      <c r="N36" s="17">
        <v>52911</v>
      </c>
    </row>
    <row r="37" spans="1:14" s="11" customFormat="1" ht="15" customHeight="1">
      <c r="A37" s="54"/>
      <c r="B37" s="55" t="s">
        <v>22</v>
      </c>
      <c r="C37" s="31">
        <f t="shared" si="21"/>
        <v>742</v>
      </c>
      <c r="D37" s="32">
        <v>0</v>
      </c>
      <c r="E37" s="32">
        <v>0</v>
      </c>
      <c r="F37" s="32">
        <v>0</v>
      </c>
      <c r="G37" s="32">
        <v>230</v>
      </c>
      <c r="H37" s="32">
        <v>512</v>
      </c>
      <c r="I37" s="34">
        <f t="shared" si="17"/>
        <v>4832</v>
      </c>
      <c r="J37" s="34">
        <f t="shared" si="18"/>
        <v>0</v>
      </c>
      <c r="K37" s="37">
        <f t="shared" si="19"/>
        <v>1497.8</v>
      </c>
      <c r="L37" s="36">
        <f t="shared" si="20"/>
        <v>3334.2</v>
      </c>
      <c r="M37" s="10"/>
      <c r="N37" s="17">
        <v>15356</v>
      </c>
    </row>
    <row r="38" spans="1:14" s="11" customFormat="1" ht="15" customHeight="1">
      <c r="A38" s="54"/>
      <c r="B38" s="55" t="s">
        <v>118</v>
      </c>
      <c r="C38" s="31">
        <f t="shared" si="21"/>
        <v>94</v>
      </c>
      <c r="D38" s="32">
        <v>0</v>
      </c>
      <c r="E38" s="32">
        <v>0</v>
      </c>
      <c r="F38" s="32">
        <v>0</v>
      </c>
      <c r="G38" s="32">
        <v>0</v>
      </c>
      <c r="H38" s="32">
        <v>94</v>
      </c>
      <c r="I38" s="34">
        <f t="shared" si="17"/>
        <v>572.2</v>
      </c>
      <c r="J38" s="34">
        <f t="shared" si="18"/>
        <v>0</v>
      </c>
      <c r="K38" s="37">
        <f t="shared" si="19"/>
        <v>0</v>
      </c>
      <c r="L38" s="36">
        <f t="shared" si="20"/>
        <v>572.2</v>
      </c>
      <c r="M38" s="10"/>
      <c r="N38" s="17">
        <v>16428</v>
      </c>
    </row>
    <row r="39" spans="1:14" s="11" customFormat="1" ht="15" customHeight="1">
      <c r="A39" s="54"/>
      <c r="B39" s="55" t="s">
        <v>17</v>
      </c>
      <c r="C39" s="31">
        <f t="shared" si="21"/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4">
        <f t="shared" si="17"/>
        <v>0</v>
      </c>
      <c r="J39" s="34">
        <f t="shared" si="18"/>
        <v>0</v>
      </c>
      <c r="K39" s="37">
        <f t="shared" si="19"/>
        <v>0</v>
      </c>
      <c r="L39" s="36">
        <f t="shared" si="20"/>
        <v>0</v>
      </c>
      <c r="M39" s="10"/>
      <c r="N39" s="17">
        <v>3792</v>
      </c>
    </row>
    <row r="40" spans="1:14" s="11" customFormat="1" ht="15" customHeight="1">
      <c r="A40" s="54"/>
      <c r="B40" s="55" t="s">
        <v>119</v>
      </c>
      <c r="C40" s="31">
        <f t="shared" si="21"/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4">
        <f t="shared" si="17"/>
        <v>0</v>
      </c>
      <c r="J40" s="34">
        <f t="shared" si="18"/>
        <v>0</v>
      </c>
      <c r="K40" s="37">
        <f t="shared" si="19"/>
        <v>0</v>
      </c>
      <c r="L40" s="36">
        <f t="shared" si="20"/>
        <v>0</v>
      </c>
      <c r="M40" s="10"/>
      <c r="N40" s="17">
        <v>5215</v>
      </c>
    </row>
    <row r="41" spans="1:14" s="11" customFormat="1" ht="15" customHeight="1">
      <c r="A41" s="54"/>
      <c r="B41" s="55" t="s">
        <v>23</v>
      </c>
      <c r="C41" s="31">
        <f t="shared" si="21"/>
        <v>845</v>
      </c>
      <c r="D41" s="32">
        <v>439</v>
      </c>
      <c r="E41" s="32">
        <v>0</v>
      </c>
      <c r="F41" s="32">
        <v>0</v>
      </c>
      <c r="G41" s="32">
        <v>356</v>
      </c>
      <c r="H41" s="32">
        <v>50</v>
      </c>
      <c r="I41" s="34">
        <f t="shared" si="17"/>
        <v>2166</v>
      </c>
      <c r="J41" s="34">
        <f t="shared" si="18"/>
        <v>1125.3</v>
      </c>
      <c r="K41" s="37">
        <f t="shared" si="19"/>
        <v>912.5</v>
      </c>
      <c r="L41" s="36">
        <f t="shared" si="20"/>
        <v>128.2</v>
      </c>
      <c r="M41" s="10"/>
      <c r="N41" s="17">
        <v>39012</v>
      </c>
    </row>
    <row r="42" spans="1:14" s="11" customFormat="1" ht="15" customHeight="1">
      <c r="A42" s="54"/>
      <c r="B42" s="55" t="s">
        <v>24</v>
      </c>
      <c r="C42" s="31">
        <f t="shared" si="21"/>
        <v>155</v>
      </c>
      <c r="D42" s="32">
        <v>0</v>
      </c>
      <c r="E42" s="32">
        <v>0</v>
      </c>
      <c r="F42" s="32">
        <v>0</v>
      </c>
      <c r="G42" s="32">
        <v>101</v>
      </c>
      <c r="H42" s="32">
        <v>54</v>
      </c>
      <c r="I42" s="34">
        <f t="shared" si="17"/>
        <v>796.1</v>
      </c>
      <c r="J42" s="34">
        <f t="shared" si="18"/>
        <v>0</v>
      </c>
      <c r="K42" s="37">
        <f t="shared" si="19"/>
        <v>518.7</v>
      </c>
      <c r="L42" s="36">
        <f t="shared" si="20"/>
        <v>277.3</v>
      </c>
      <c r="M42" s="10"/>
      <c r="N42" s="17">
        <v>19471</v>
      </c>
    </row>
    <row r="43" spans="1:14" s="11" customFormat="1" ht="15" customHeight="1">
      <c r="A43" s="54"/>
      <c r="B43" s="55" t="s">
        <v>18</v>
      </c>
      <c r="C43" s="31">
        <f t="shared" si="21"/>
        <v>97</v>
      </c>
      <c r="D43" s="32">
        <v>0</v>
      </c>
      <c r="E43" s="32">
        <v>0</v>
      </c>
      <c r="F43" s="32">
        <v>0</v>
      </c>
      <c r="G43" s="32">
        <v>0</v>
      </c>
      <c r="H43" s="32">
        <v>97</v>
      </c>
      <c r="I43" s="34">
        <f t="shared" si="17"/>
        <v>636.4</v>
      </c>
      <c r="J43" s="34">
        <f t="shared" si="18"/>
        <v>0</v>
      </c>
      <c r="K43" s="37">
        <f t="shared" si="19"/>
        <v>0</v>
      </c>
      <c r="L43" s="36">
        <f t="shared" si="20"/>
        <v>636.4</v>
      </c>
      <c r="M43" s="10"/>
      <c r="N43" s="17">
        <v>15243</v>
      </c>
    </row>
    <row r="44" spans="1:14" s="11" customFormat="1" ht="15" customHeight="1">
      <c r="A44" s="54"/>
      <c r="B44" s="55" t="s">
        <v>120</v>
      </c>
      <c r="C44" s="31">
        <f t="shared" si="21"/>
        <v>248</v>
      </c>
      <c r="D44" s="32">
        <v>0</v>
      </c>
      <c r="E44" s="32">
        <v>0</v>
      </c>
      <c r="F44" s="32">
        <v>0</v>
      </c>
      <c r="G44" s="32">
        <v>80</v>
      </c>
      <c r="H44" s="32">
        <v>168</v>
      </c>
      <c r="I44" s="34">
        <f t="shared" si="17"/>
        <v>3220.4</v>
      </c>
      <c r="J44" s="34">
        <f t="shared" si="18"/>
        <v>0</v>
      </c>
      <c r="K44" s="37">
        <f t="shared" si="19"/>
        <v>1038.8</v>
      </c>
      <c r="L44" s="36">
        <f t="shared" si="20"/>
        <v>2181.5</v>
      </c>
      <c r="M44" s="10"/>
      <c r="N44" s="17">
        <v>7701</v>
      </c>
    </row>
    <row r="45" spans="1:14" s="11" customFormat="1" ht="15" customHeight="1">
      <c r="A45" s="54"/>
      <c r="B45" s="55" t="s">
        <v>121</v>
      </c>
      <c r="C45" s="31">
        <f t="shared" si="21"/>
        <v>478</v>
      </c>
      <c r="D45" s="32">
        <v>0</v>
      </c>
      <c r="E45" s="32">
        <v>0</v>
      </c>
      <c r="F45" s="32">
        <v>0</v>
      </c>
      <c r="G45" s="32">
        <v>369</v>
      </c>
      <c r="H45" s="32">
        <v>109</v>
      </c>
      <c r="I45" s="34">
        <f t="shared" si="17"/>
        <v>5674.3</v>
      </c>
      <c r="J45" s="34">
        <f t="shared" si="18"/>
        <v>0</v>
      </c>
      <c r="K45" s="37">
        <f t="shared" si="19"/>
        <v>4380.3</v>
      </c>
      <c r="L45" s="36">
        <f t="shared" si="20"/>
        <v>1293.9</v>
      </c>
      <c r="M45" s="10"/>
      <c r="N45" s="17">
        <v>8424</v>
      </c>
    </row>
    <row r="46" spans="1:14" s="11" customFormat="1" ht="15" customHeight="1">
      <c r="A46" s="54"/>
      <c r="B46" s="55" t="s">
        <v>25</v>
      </c>
      <c r="C46" s="31">
        <f t="shared" si="21"/>
        <v>515</v>
      </c>
      <c r="D46" s="32">
        <v>0</v>
      </c>
      <c r="E46" s="32">
        <v>0</v>
      </c>
      <c r="F46" s="32">
        <v>0</v>
      </c>
      <c r="G46" s="32">
        <v>0</v>
      </c>
      <c r="H46" s="32">
        <v>515</v>
      </c>
      <c r="I46" s="34">
        <f t="shared" si="17"/>
        <v>1624.1</v>
      </c>
      <c r="J46" s="34">
        <f t="shared" si="18"/>
        <v>0</v>
      </c>
      <c r="K46" s="37">
        <f t="shared" si="19"/>
        <v>0</v>
      </c>
      <c r="L46" s="36">
        <f t="shared" si="20"/>
        <v>1624.1</v>
      </c>
      <c r="M46" s="10"/>
      <c r="N46" s="17">
        <v>31709</v>
      </c>
    </row>
    <row r="47" spans="1:14" s="11" customFormat="1" ht="15" customHeight="1">
      <c r="A47" s="54"/>
      <c r="B47" s="55" t="s">
        <v>26</v>
      </c>
      <c r="C47" s="31">
        <f t="shared" si="21"/>
        <v>513</v>
      </c>
      <c r="D47" s="32">
        <v>0</v>
      </c>
      <c r="E47" s="32">
        <v>0</v>
      </c>
      <c r="F47" s="32">
        <v>0</v>
      </c>
      <c r="G47" s="32">
        <v>51</v>
      </c>
      <c r="H47" s="32">
        <v>462</v>
      </c>
      <c r="I47" s="34">
        <f t="shared" si="17"/>
        <v>1351.2</v>
      </c>
      <c r="J47" s="34">
        <f t="shared" si="18"/>
        <v>0</v>
      </c>
      <c r="K47" s="37">
        <f t="shared" si="19"/>
        <v>134.3</v>
      </c>
      <c r="L47" s="36">
        <f t="shared" si="20"/>
        <v>1216.9</v>
      </c>
      <c r="M47" s="10"/>
      <c r="N47" s="17">
        <v>37965</v>
      </c>
    </row>
    <row r="48" spans="1:14" s="11" customFormat="1" ht="15" customHeight="1">
      <c r="A48" s="54"/>
      <c r="B48" s="56"/>
      <c r="C48" s="31"/>
      <c r="D48" s="32"/>
      <c r="E48" s="32"/>
      <c r="F48" s="32"/>
      <c r="G48" s="32"/>
      <c r="H48" s="32"/>
      <c r="I48" s="34"/>
      <c r="J48" s="34"/>
      <c r="K48" s="37"/>
      <c r="L48" s="36"/>
      <c r="M48" s="10"/>
      <c r="N48" s="17"/>
    </row>
    <row r="49" spans="1:14" s="11" customFormat="1" ht="15" customHeight="1">
      <c r="A49" s="77" t="s">
        <v>27</v>
      </c>
      <c r="B49" s="85"/>
      <c r="C49" s="31">
        <f aca="true" t="shared" si="22" ref="C49:H49">SUM(C50:C51)</f>
        <v>1431</v>
      </c>
      <c r="D49" s="32">
        <f t="shared" si="22"/>
        <v>77</v>
      </c>
      <c r="E49" s="32">
        <f t="shared" si="22"/>
        <v>0</v>
      </c>
      <c r="F49" s="32">
        <f t="shared" si="22"/>
        <v>0</v>
      </c>
      <c r="G49" s="32">
        <f t="shared" si="22"/>
        <v>449</v>
      </c>
      <c r="H49" s="32">
        <f t="shared" si="22"/>
        <v>905</v>
      </c>
      <c r="I49" s="34">
        <f>ROUND(C49/N49*100000,1)</f>
        <v>1331.8</v>
      </c>
      <c r="J49" s="34">
        <f>ROUND(D49/N49*100000,1)</f>
        <v>71.7</v>
      </c>
      <c r="K49" s="37">
        <f>ROUND(G49/N49*100000,1)</f>
        <v>417.9</v>
      </c>
      <c r="L49" s="36">
        <f>ROUND(H49/N49*100000,1)</f>
        <v>842.3</v>
      </c>
      <c r="M49" s="10"/>
      <c r="N49" s="17">
        <f>SUM(N50:N51)</f>
        <v>107445</v>
      </c>
    </row>
    <row r="50" spans="1:14" s="11" customFormat="1" ht="15" customHeight="1">
      <c r="A50" s="54"/>
      <c r="B50" s="55" t="s">
        <v>28</v>
      </c>
      <c r="C50" s="31">
        <f>SUM(D50:H50)</f>
        <v>1204</v>
      </c>
      <c r="D50" s="32">
        <v>0</v>
      </c>
      <c r="E50" s="32">
        <v>0</v>
      </c>
      <c r="F50" s="32">
        <v>0</v>
      </c>
      <c r="G50" s="32">
        <v>449</v>
      </c>
      <c r="H50" s="32">
        <v>755</v>
      </c>
      <c r="I50" s="34">
        <f>ROUND(C50/N50*100000,1)</f>
        <v>1407.3</v>
      </c>
      <c r="J50" s="34">
        <f>ROUND(D50/N50*100000,1)</f>
        <v>0</v>
      </c>
      <c r="K50" s="37">
        <f>ROUND(G50/N50*100000,1)</f>
        <v>524.8</v>
      </c>
      <c r="L50" s="36">
        <f>ROUND(H50/N50*100000,1)</f>
        <v>882.5</v>
      </c>
      <c r="M50" s="10"/>
      <c r="N50" s="17">
        <v>85554</v>
      </c>
    </row>
    <row r="51" spans="1:14" s="11" customFormat="1" ht="15" customHeight="1">
      <c r="A51" s="54"/>
      <c r="B51" s="55" t="s">
        <v>29</v>
      </c>
      <c r="C51" s="31">
        <f>SUM(D51:H51)</f>
        <v>227</v>
      </c>
      <c r="D51" s="32">
        <v>77</v>
      </c>
      <c r="E51" s="32">
        <v>0</v>
      </c>
      <c r="F51" s="32">
        <v>0</v>
      </c>
      <c r="G51" s="32">
        <v>0</v>
      </c>
      <c r="H51" s="32">
        <v>150</v>
      </c>
      <c r="I51" s="34">
        <f>ROUND(C51/N51*100000,1)</f>
        <v>1037</v>
      </c>
      <c r="J51" s="34">
        <f>ROUND(D51/N51*100000,1)</f>
        <v>351.7</v>
      </c>
      <c r="K51" s="37">
        <f>ROUND(G51/N51*100000,1)</f>
        <v>0</v>
      </c>
      <c r="L51" s="36">
        <f>ROUND(H51/N51*100000,1)</f>
        <v>685.2</v>
      </c>
      <c r="M51" s="10"/>
      <c r="N51" s="17">
        <v>21891</v>
      </c>
    </row>
    <row r="52" spans="1:14" s="11" customFormat="1" ht="15" customHeight="1">
      <c r="A52" s="54"/>
      <c r="B52" s="56"/>
      <c r="C52" s="31"/>
      <c r="D52" s="32"/>
      <c r="E52" s="32"/>
      <c r="F52" s="32"/>
      <c r="G52" s="32"/>
      <c r="H52" s="32"/>
      <c r="I52" s="34"/>
      <c r="J52" s="34"/>
      <c r="K52" s="37"/>
      <c r="L52" s="36"/>
      <c r="M52" s="10"/>
      <c r="N52" s="17"/>
    </row>
    <row r="53" spans="1:14" s="11" customFormat="1" ht="15" customHeight="1">
      <c r="A53" s="77" t="s">
        <v>30</v>
      </c>
      <c r="B53" s="85"/>
      <c r="C53" s="31">
        <f aca="true" t="shared" si="23" ref="C53:H53">SUM(C54:C56)</f>
        <v>3472</v>
      </c>
      <c r="D53" s="32">
        <f t="shared" si="23"/>
        <v>1055</v>
      </c>
      <c r="E53" s="32">
        <f t="shared" si="23"/>
        <v>6</v>
      </c>
      <c r="F53" s="32">
        <f t="shared" si="23"/>
        <v>55</v>
      </c>
      <c r="G53" s="32">
        <f t="shared" si="23"/>
        <v>863</v>
      </c>
      <c r="H53" s="32">
        <f t="shared" si="23"/>
        <v>1493</v>
      </c>
      <c r="I53" s="34">
        <f>ROUND(C53/N53*100000,1)</f>
        <v>940.5</v>
      </c>
      <c r="J53" s="34">
        <f>ROUND(D53/N53*100000,1)</f>
        <v>285.8</v>
      </c>
      <c r="K53" s="37">
        <f>ROUND(G53/N53*100000,1)</f>
        <v>233.8</v>
      </c>
      <c r="L53" s="36">
        <f>ROUND(H53/N53*100000,1)</f>
        <v>404.4</v>
      </c>
      <c r="M53" s="10"/>
      <c r="N53" s="17">
        <f>SUM(N54:N56)</f>
        <v>369174</v>
      </c>
    </row>
    <row r="54" spans="1:14" s="11" customFormat="1" ht="15" customHeight="1">
      <c r="A54" s="54"/>
      <c r="B54" s="55" t="s">
        <v>32</v>
      </c>
      <c r="C54" s="31">
        <f>SUM(D54:H54)</f>
        <v>1265</v>
      </c>
      <c r="D54" s="32">
        <v>450</v>
      </c>
      <c r="E54" s="32">
        <v>0</v>
      </c>
      <c r="F54" s="32">
        <v>45</v>
      </c>
      <c r="G54" s="32">
        <v>85</v>
      </c>
      <c r="H54" s="32">
        <v>685</v>
      </c>
      <c r="I54" s="34">
        <f>ROUND(C54/N54*100000,1)</f>
        <v>1035.1</v>
      </c>
      <c r="J54" s="34">
        <f>ROUND(D54/N54*100000,1)</f>
        <v>368.2</v>
      </c>
      <c r="K54" s="37">
        <f>ROUND(G54/N54*100000,1)</f>
        <v>69.6</v>
      </c>
      <c r="L54" s="36">
        <f>ROUND(H54/N54*100000,1)</f>
        <v>560.5</v>
      </c>
      <c r="M54" s="10"/>
      <c r="N54" s="17">
        <v>122208</v>
      </c>
    </row>
    <row r="55" spans="1:14" s="11" customFormat="1" ht="15" customHeight="1">
      <c r="A55" s="54"/>
      <c r="B55" s="55" t="s">
        <v>31</v>
      </c>
      <c r="C55" s="31">
        <f>SUM(D55:H55)</f>
        <v>2207</v>
      </c>
      <c r="D55" s="32">
        <v>605</v>
      </c>
      <c r="E55" s="32">
        <v>6</v>
      </c>
      <c r="F55" s="32">
        <v>10</v>
      </c>
      <c r="G55" s="32">
        <v>778</v>
      </c>
      <c r="H55" s="32">
        <v>808</v>
      </c>
      <c r="I55" s="34">
        <f>ROUND(C55/N55*100000,1)</f>
        <v>931.1</v>
      </c>
      <c r="J55" s="34">
        <f>ROUND(D55/N55*100000,1)</f>
        <v>255.2</v>
      </c>
      <c r="K55" s="37">
        <f>ROUND(G55/N55*100000,1)</f>
        <v>328.2</v>
      </c>
      <c r="L55" s="36">
        <f>ROUND(H55/N55*100000,1)</f>
        <v>340.9</v>
      </c>
      <c r="M55" s="10"/>
      <c r="N55" s="17">
        <v>237024</v>
      </c>
    </row>
    <row r="56" spans="1:14" s="11" customFormat="1" ht="15" customHeight="1">
      <c r="A56" s="54"/>
      <c r="B56" s="55" t="s">
        <v>33</v>
      </c>
      <c r="C56" s="31">
        <f>SUM(D56:H56)</f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4">
        <f>ROUND(C56/N56*100000,1)</f>
        <v>0</v>
      </c>
      <c r="J56" s="34">
        <f>ROUND(D56/N56*100000,1)</f>
        <v>0</v>
      </c>
      <c r="K56" s="37">
        <f>ROUND(G56/N56*100000,1)</f>
        <v>0</v>
      </c>
      <c r="L56" s="36">
        <f>ROUND(H56/N56*100000,1)</f>
        <v>0</v>
      </c>
      <c r="M56" s="10"/>
      <c r="N56" s="17">
        <v>9942</v>
      </c>
    </row>
    <row r="57" spans="1:14" s="11" customFormat="1" ht="15" customHeight="1">
      <c r="A57" s="54"/>
      <c r="B57" s="55"/>
      <c r="C57" s="31"/>
      <c r="D57" s="32"/>
      <c r="E57" s="32"/>
      <c r="F57" s="32"/>
      <c r="G57" s="32"/>
      <c r="H57" s="32"/>
      <c r="I57" s="34"/>
      <c r="J57" s="34"/>
      <c r="K57" s="34"/>
      <c r="L57" s="36"/>
      <c r="M57" s="10"/>
      <c r="N57" s="17"/>
    </row>
    <row r="58" spans="1:15" ht="15" customHeight="1">
      <c r="A58" s="75" t="s">
        <v>78</v>
      </c>
      <c r="B58" s="76"/>
      <c r="C58" s="31">
        <f aca="true" t="shared" si="24" ref="C58:H58">SUM(C59)</f>
        <v>7601</v>
      </c>
      <c r="D58" s="32">
        <f t="shared" si="24"/>
        <v>1135</v>
      </c>
      <c r="E58" s="32">
        <f t="shared" si="24"/>
        <v>6</v>
      </c>
      <c r="F58" s="32">
        <f t="shared" si="24"/>
        <v>100</v>
      </c>
      <c r="G58" s="32">
        <f t="shared" si="24"/>
        <v>1710</v>
      </c>
      <c r="H58" s="32">
        <f t="shared" si="24"/>
        <v>4650</v>
      </c>
      <c r="I58" s="34">
        <f>ROUND(C58/N58*100000,1)</f>
        <v>1080.9</v>
      </c>
      <c r="J58" s="34">
        <f>ROUND(D58/N58*100000,1)</f>
        <v>161.4</v>
      </c>
      <c r="K58" s="37">
        <f>ROUND(G58/N58*100000,1)</f>
        <v>243.2</v>
      </c>
      <c r="L58" s="36">
        <f>ROUND(H58/N58*100000,1)</f>
        <v>661.3</v>
      </c>
      <c r="M58" s="10"/>
      <c r="N58" s="4">
        <f>SUM(N59)</f>
        <v>703194</v>
      </c>
      <c r="O58" s="3"/>
    </row>
    <row r="59" spans="1:15" ht="15" customHeight="1">
      <c r="A59" s="68"/>
      <c r="B59" s="69" t="s">
        <v>37</v>
      </c>
      <c r="C59" s="70">
        <f>SUM(D59:H59)</f>
        <v>7601</v>
      </c>
      <c r="D59" s="71">
        <v>1135</v>
      </c>
      <c r="E59" s="71">
        <v>6</v>
      </c>
      <c r="F59" s="71">
        <v>100</v>
      </c>
      <c r="G59" s="71">
        <v>1710</v>
      </c>
      <c r="H59" s="71">
        <v>4650</v>
      </c>
      <c r="I59" s="72">
        <f>ROUND(C59/N59*100000,1)</f>
        <v>1080.9</v>
      </c>
      <c r="J59" s="72">
        <f>ROUND(D59/N59*100000,1)</f>
        <v>161.4</v>
      </c>
      <c r="K59" s="73">
        <f>ROUND(G59/N59*100000,1)</f>
        <v>243.2</v>
      </c>
      <c r="L59" s="74">
        <f>ROUND(H59/N59*100000,1)</f>
        <v>661.3</v>
      </c>
      <c r="M59" s="10"/>
      <c r="N59" s="4">
        <v>703194</v>
      </c>
      <c r="O59" s="3"/>
    </row>
    <row r="63" spans="1:2" ht="12.75">
      <c r="A63" s="57"/>
      <c r="B63" s="58"/>
    </row>
    <row r="64" spans="1:2" ht="12.75">
      <c r="A64" s="58"/>
      <c r="B64" s="59"/>
    </row>
  </sheetData>
  <mergeCells count="31">
    <mergeCell ref="N4:N6"/>
    <mergeCell ref="G5:G7"/>
    <mergeCell ref="H5:H7"/>
    <mergeCell ref="A17:B17"/>
    <mergeCell ref="C3:H3"/>
    <mergeCell ref="I3:L3"/>
    <mergeCell ref="K5:K7"/>
    <mergeCell ref="L5:L7"/>
    <mergeCell ref="I4:I7"/>
    <mergeCell ref="J5:J7"/>
    <mergeCell ref="F5:F7"/>
    <mergeCell ref="A20:B20"/>
    <mergeCell ref="C4:C7"/>
    <mergeCell ref="A6:B6"/>
    <mergeCell ref="A7:B7"/>
    <mergeCell ref="A8:B8"/>
    <mergeCell ref="A10:B10"/>
    <mergeCell ref="A11:B11"/>
    <mergeCell ref="A12:B12"/>
    <mergeCell ref="A13:B13"/>
    <mergeCell ref="A16:B16"/>
    <mergeCell ref="A58:B58"/>
    <mergeCell ref="A29:B29"/>
    <mergeCell ref="E5:E7"/>
    <mergeCell ref="D5:D7"/>
    <mergeCell ref="A53:B53"/>
    <mergeCell ref="A49:B49"/>
    <mergeCell ref="A33:B33"/>
    <mergeCell ref="A18:B18"/>
    <mergeCell ref="A14:B14"/>
    <mergeCell ref="A15:B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60" verticalDpi="36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view="pageBreakPreview" zoomScaleSheetLayoutView="100" workbookViewId="0" topLeftCell="A1">
      <selection activeCell="A8" sqref="A8:B8"/>
    </sheetView>
  </sheetViews>
  <sheetFormatPr defaultColWidth="9.00390625" defaultRowHeight="13.5"/>
  <cols>
    <col min="1" max="1" width="2.25390625" style="3" customWidth="1"/>
    <col min="2" max="2" width="14.625" style="3" customWidth="1"/>
    <col min="3" max="5" width="8.125" style="30" customWidth="1"/>
    <col min="6" max="7" width="8.00390625" style="30" bestFit="1" customWidth="1"/>
    <col min="8" max="12" width="8.125" style="30" customWidth="1"/>
    <col min="13" max="13" width="4.625" style="3" customWidth="1"/>
    <col min="14" max="14" width="12.625" style="3" customWidth="1"/>
    <col min="15" max="15" width="8.625" style="4" customWidth="1"/>
    <col min="16" max="20" width="8.625" style="3" customWidth="1"/>
    <col min="21" max="16384" width="9.00390625" style="3" customWidth="1"/>
  </cols>
  <sheetData>
    <row r="1" spans="3:15" s="1" customFormat="1" ht="15" customHeight="1">
      <c r="C1" s="25"/>
      <c r="D1" s="25"/>
      <c r="E1" s="25"/>
      <c r="F1" s="25"/>
      <c r="G1" s="25"/>
      <c r="H1" s="25"/>
      <c r="I1" s="25"/>
      <c r="J1" s="25"/>
      <c r="K1" s="25"/>
      <c r="L1" s="25"/>
      <c r="O1" s="2"/>
    </row>
    <row r="2" spans="2:12" ht="15" customHeight="1">
      <c r="B2" s="65" t="s">
        <v>115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5" ht="15" customHeight="1">
      <c r="A3" s="19"/>
      <c r="B3" s="22" t="s">
        <v>91</v>
      </c>
      <c r="C3" s="96" t="s">
        <v>79</v>
      </c>
      <c r="D3" s="97"/>
      <c r="E3" s="97"/>
      <c r="F3" s="97"/>
      <c r="G3" s="97"/>
      <c r="H3" s="98"/>
      <c r="I3" s="99" t="s">
        <v>97</v>
      </c>
      <c r="J3" s="97"/>
      <c r="K3" s="97"/>
      <c r="L3" s="100"/>
      <c r="M3" s="10"/>
      <c r="N3" s="5" t="s">
        <v>80</v>
      </c>
      <c r="O3" s="3"/>
    </row>
    <row r="4" spans="1:15" ht="13.5" customHeight="1">
      <c r="A4" s="20"/>
      <c r="B4" s="21"/>
      <c r="C4" s="87" t="s">
        <v>81</v>
      </c>
      <c r="D4" s="28"/>
      <c r="E4" s="28"/>
      <c r="F4" s="28"/>
      <c r="G4" s="28"/>
      <c r="H4" s="28"/>
      <c r="I4" s="107" t="s">
        <v>81</v>
      </c>
      <c r="J4" s="28"/>
      <c r="K4" s="28"/>
      <c r="L4" s="29"/>
      <c r="M4" s="10"/>
      <c r="N4" s="110" t="s">
        <v>116</v>
      </c>
      <c r="O4" s="3"/>
    </row>
    <row r="5" spans="1:15" ht="13.5" customHeight="1">
      <c r="A5" s="20"/>
      <c r="B5" s="21"/>
      <c r="C5" s="88"/>
      <c r="D5" s="82" t="s">
        <v>98</v>
      </c>
      <c r="E5" s="79" t="s">
        <v>99</v>
      </c>
      <c r="F5" s="82" t="s">
        <v>90</v>
      </c>
      <c r="G5" s="111" t="s">
        <v>108</v>
      </c>
      <c r="H5" s="124" t="s">
        <v>109</v>
      </c>
      <c r="I5" s="108"/>
      <c r="J5" s="82" t="s">
        <v>100</v>
      </c>
      <c r="K5" s="101" t="s">
        <v>111</v>
      </c>
      <c r="L5" s="104" t="s">
        <v>112</v>
      </c>
      <c r="M5" s="10"/>
      <c r="N5" s="110"/>
      <c r="O5" s="3"/>
    </row>
    <row r="6" spans="1:15" ht="13.5" customHeight="1">
      <c r="A6" s="131" t="s">
        <v>92</v>
      </c>
      <c r="B6" s="132"/>
      <c r="C6" s="88"/>
      <c r="D6" s="83"/>
      <c r="E6" s="80"/>
      <c r="F6" s="83"/>
      <c r="G6" s="112"/>
      <c r="H6" s="125"/>
      <c r="I6" s="108"/>
      <c r="J6" s="83"/>
      <c r="K6" s="102"/>
      <c r="L6" s="105"/>
      <c r="M6" s="10"/>
      <c r="N6" s="110"/>
      <c r="O6" s="3"/>
    </row>
    <row r="7" spans="1:15" ht="19.5" customHeight="1">
      <c r="A7" s="119" t="s">
        <v>93</v>
      </c>
      <c r="B7" s="120"/>
      <c r="C7" s="89"/>
      <c r="D7" s="84"/>
      <c r="E7" s="81"/>
      <c r="F7" s="84"/>
      <c r="G7" s="113"/>
      <c r="H7" s="126"/>
      <c r="I7" s="109"/>
      <c r="J7" s="84"/>
      <c r="K7" s="103"/>
      <c r="L7" s="106"/>
      <c r="M7" s="10"/>
      <c r="N7" s="4"/>
      <c r="O7" s="3"/>
    </row>
    <row r="8" spans="1:15" ht="14.25" customHeight="1">
      <c r="A8" s="129" t="s">
        <v>85</v>
      </c>
      <c r="B8" s="130"/>
      <c r="C8" s="31">
        <f aca="true" t="shared" si="0" ref="C8:H8">SUM(C9:C24)</f>
        <v>4270</v>
      </c>
      <c r="D8" s="32">
        <f t="shared" si="0"/>
        <v>453</v>
      </c>
      <c r="E8" s="32">
        <f t="shared" si="0"/>
        <v>6</v>
      </c>
      <c r="F8" s="32">
        <f t="shared" si="0"/>
        <v>22</v>
      </c>
      <c r="G8" s="32">
        <f t="shared" si="0"/>
        <v>823</v>
      </c>
      <c r="H8" s="32">
        <f t="shared" si="0"/>
        <v>2966</v>
      </c>
      <c r="I8" s="34">
        <f aca="true" t="shared" si="1" ref="I8:I24">ROUND(C8/N8*100000,1)</f>
        <v>808.3</v>
      </c>
      <c r="J8" s="34">
        <f aca="true" t="shared" si="2" ref="J8:J24">ROUND(D8/N8*100000,1)</f>
        <v>85.8</v>
      </c>
      <c r="K8" s="37">
        <f aca="true" t="shared" si="3" ref="K8:K24">ROUND(G8/N8*100000,1)</f>
        <v>155.8</v>
      </c>
      <c r="L8" s="36">
        <f aca="true" t="shared" si="4" ref="L8:L24">ROUND(H8/N8*100000,1)</f>
        <v>561.5</v>
      </c>
      <c r="M8" s="10"/>
      <c r="N8" s="4">
        <f>SUM(N9:N24)</f>
        <v>528262</v>
      </c>
      <c r="O8" s="3"/>
    </row>
    <row r="9" spans="1:15" ht="14.25" customHeight="1">
      <c r="A9" s="8"/>
      <c r="B9" s="9" t="s">
        <v>42</v>
      </c>
      <c r="C9" s="31">
        <f>SUM(D9:H9)</f>
        <v>732</v>
      </c>
      <c r="D9" s="32">
        <v>20</v>
      </c>
      <c r="E9" s="32">
        <v>6</v>
      </c>
      <c r="F9" s="32">
        <v>12</v>
      </c>
      <c r="G9" s="32">
        <v>0</v>
      </c>
      <c r="H9" s="32">
        <v>694</v>
      </c>
      <c r="I9" s="34">
        <f t="shared" si="1"/>
        <v>969.4</v>
      </c>
      <c r="J9" s="34">
        <f t="shared" si="2"/>
        <v>26.5</v>
      </c>
      <c r="K9" s="37">
        <f t="shared" si="3"/>
        <v>0</v>
      </c>
      <c r="L9" s="36">
        <f t="shared" si="4"/>
        <v>919</v>
      </c>
      <c r="M9" s="10"/>
      <c r="N9" s="4">
        <v>75513</v>
      </c>
      <c r="O9" s="3"/>
    </row>
    <row r="10" spans="1:15" ht="14.25" customHeight="1">
      <c r="A10" s="8"/>
      <c r="B10" s="9" t="s">
        <v>38</v>
      </c>
      <c r="C10" s="31">
        <f aca="true" t="shared" si="5" ref="C10:C24">SUM(D10:H10)</f>
        <v>1453</v>
      </c>
      <c r="D10" s="32">
        <v>203</v>
      </c>
      <c r="E10" s="32">
        <v>0</v>
      </c>
      <c r="F10" s="32">
        <v>0</v>
      </c>
      <c r="G10" s="32">
        <v>499</v>
      </c>
      <c r="H10" s="32">
        <v>751</v>
      </c>
      <c r="I10" s="34">
        <f t="shared" si="1"/>
        <v>1208.7</v>
      </c>
      <c r="J10" s="34">
        <f t="shared" si="2"/>
        <v>168.9</v>
      </c>
      <c r="K10" s="37">
        <f t="shared" si="3"/>
        <v>415.1</v>
      </c>
      <c r="L10" s="36">
        <f t="shared" si="4"/>
        <v>624.7</v>
      </c>
      <c r="M10" s="10"/>
      <c r="N10" s="4">
        <v>120212</v>
      </c>
      <c r="O10" s="3"/>
    </row>
    <row r="11" spans="1:15" ht="14.25" customHeight="1">
      <c r="A11" s="8"/>
      <c r="B11" s="9" t="s">
        <v>39</v>
      </c>
      <c r="C11" s="31">
        <f t="shared" si="5"/>
        <v>1348</v>
      </c>
      <c r="D11" s="32">
        <v>170</v>
      </c>
      <c r="E11" s="32">
        <v>0</v>
      </c>
      <c r="F11" s="32">
        <v>10</v>
      </c>
      <c r="G11" s="32">
        <v>324</v>
      </c>
      <c r="H11" s="32">
        <v>844</v>
      </c>
      <c r="I11" s="34">
        <f t="shared" si="1"/>
        <v>1041.6</v>
      </c>
      <c r="J11" s="34">
        <f t="shared" si="2"/>
        <v>131.4</v>
      </c>
      <c r="K11" s="37">
        <f t="shared" si="3"/>
        <v>250.4</v>
      </c>
      <c r="L11" s="36">
        <f t="shared" si="4"/>
        <v>652.2</v>
      </c>
      <c r="M11" s="10"/>
      <c r="N11" s="4">
        <v>129417</v>
      </c>
      <c r="O11" s="3"/>
    </row>
    <row r="12" spans="1:14" s="11" customFormat="1" ht="14.25" customHeight="1">
      <c r="A12" s="54"/>
      <c r="B12" s="55" t="s">
        <v>34</v>
      </c>
      <c r="C12" s="31">
        <f t="shared" si="5"/>
        <v>330</v>
      </c>
      <c r="D12" s="32">
        <v>0</v>
      </c>
      <c r="E12" s="32">
        <v>0</v>
      </c>
      <c r="F12" s="32">
        <v>0</v>
      </c>
      <c r="G12" s="32">
        <v>0</v>
      </c>
      <c r="H12" s="32">
        <v>330</v>
      </c>
      <c r="I12" s="34">
        <f t="shared" si="1"/>
        <v>1938.7</v>
      </c>
      <c r="J12" s="34">
        <f t="shared" si="2"/>
        <v>0</v>
      </c>
      <c r="K12" s="37">
        <f t="shared" si="3"/>
        <v>0</v>
      </c>
      <c r="L12" s="36">
        <f t="shared" si="4"/>
        <v>1938.7</v>
      </c>
      <c r="M12" s="10"/>
      <c r="N12" s="17">
        <v>17022</v>
      </c>
    </row>
    <row r="13" spans="1:14" s="11" customFormat="1" ht="14.25" customHeight="1">
      <c r="A13" s="54"/>
      <c r="B13" s="55" t="s">
        <v>35</v>
      </c>
      <c r="C13" s="31">
        <f t="shared" si="5"/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4">
        <f t="shared" si="1"/>
        <v>0</v>
      </c>
      <c r="J13" s="34">
        <f t="shared" si="2"/>
        <v>0</v>
      </c>
      <c r="K13" s="37">
        <f t="shared" si="3"/>
        <v>0</v>
      </c>
      <c r="L13" s="36">
        <f t="shared" si="4"/>
        <v>0</v>
      </c>
      <c r="M13" s="10"/>
      <c r="N13" s="17">
        <v>13060</v>
      </c>
    </row>
    <row r="14" spans="1:14" s="11" customFormat="1" ht="14.25" customHeight="1">
      <c r="A14" s="54"/>
      <c r="B14" s="55" t="s">
        <v>36</v>
      </c>
      <c r="C14" s="31">
        <f t="shared" si="5"/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4">
        <f t="shared" si="1"/>
        <v>0</v>
      </c>
      <c r="J14" s="34">
        <f t="shared" si="2"/>
        <v>0</v>
      </c>
      <c r="K14" s="37">
        <f t="shared" si="3"/>
        <v>0</v>
      </c>
      <c r="L14" s="36">
        <f t="shared" si="4"/>
        <v>0</v>
      </c>
      <c r="M14" s="10"/>
      <c r="N14" s="17">
        <v>9831</v>
      </c>
    </row>
    <row r="15" spans="1:15" ht="14.25" customHeight="1">
      <c r="A15" s="8"/>
      <c r="B15" s="9" t="s">
        <v>40</v>
      </c>
      <c r="C15" s="31">
        <f t="shared" si="5"/>
        <v>0</v>
      </c>
      <c r="D15" s="32">
        <v>0</v>
      </c>
      <c r="E15" s="38">
        <v>0</v>
      </c>
      <c r="F15" s="32">
        <v>0</v>
      </c>
      <c r="G15" s="32">
        <v>0</v>
      </c>
      <c r="H15" s="32">
        <v>0</v>
      </c>
      <c r="I15" s="34">
        <f t="shared" si="1"/>
        <v>0</v>
      </c>
      <c r="J15" s="34">
        <f t="shared" si="2"/>
        <v>0</v>
      </c>
      <c r="K15" s="37">
        <f t="shared" si="3"/>
        <v>0</v>
      </c>
      <c r="L15" s="36">
        <f t="shared" si="4"/>
        <v>0</v>
      </c>
      <c r="M15" s="10"/>
      <c r="N15" s="4">
        <v>12839</v>
      </c>
      <c r="O15" s="3"/>
    </row>
    <row r="16" spans="1:15" ht="14.25" customHeight="1">
      <c r="A16" s="8"/>
      <c r="B16" s="9" t="s">
        <v>41</v>
      </c>
      <c r="C16" s="31">
        <f t="shared" si="5"/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4">
        <f t="shared" si="1"/>
        <v>0</v>
      </c>
      <c r="J16" s="34">
        <f t="shared" si="2"/>
        <v>0</v>
      </c>
      <c r="K16" s="37">
        <f t="shared" si="3"/>
        <v>0</v>
      </c>
      <c r="L16" s="36">
        <f t="shared" si="4"/>
        <v>0</v>
      </c>
      <c r="M16" s="10"/>
      <c r="N16" s="4">
        <v>23282</v>
      </c>
      <c r="O16" s="3"/>
    </row>
    <row r="17" spans="1:15" ht="14.25" customHeight="1">
      <c r="A17" s="8"/>
      <c r="B17" s="9" t="s">
        <v>123</v>
      </c>
      <c r="C17" s="31">
        <f t="shared" si="5"/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4">
        <f t="shared" si="1"/>
        <v>0</v>
      </c>
      <c r="J17" s="34">
        <f t="shared" si="2"/>
        <v>0</v>
      </c>
      <c r="K17" s="37">
        <f t="shared" si="3"/>
        <v>0</v>
      </c>
      <c r="L17" s="36">
        <f t="shared" si="4"/>
        <v>0</v>
      </c>
      <c r="M17" s="10"/>
      <c r="N17" s="4">
        <v>11522</v>
      </c>
      <c r="O17" s="3"/>
    </row>
    <row r="18" spans="1:15" ht="14.25" customHeight="1">
      <c r="A18" s="8"/>
      <c r="B18" s="9" t="s">
        <v>43</v>
      </c>
      <c r="C18" s="31">
        <f t="shared" si="5"/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4">
        <f t="shared" si="1"/>
        <v>0</v>
      </c>
      <c r="J18" s="34">
        <f t="shared" si="2"/>
        <v>0</v>
      </c>
      <c r="K18" s="37">
        <f t="shared" si="3"/>
        <v>0</v>
      </c>
      <c r="L18" s="36">
        <f t="shared" si="4"/>
        <v>0</v>
      </c>
      <c r="M18" s="10"/>
      <c r="N18" s="4">
        <v>26058</v>
      </c>
      <c r="O18" s="3"/>
    </row>
    <row r="19" spans="1:15" ht="14.25" customHeight="1">
      <c r="A19" s="8"/>
      <c r="B19" s="9" t="s">
        <v>44</v>
      </c>
      <c r="C19" s="31">
        <f t="shared" si="5"/>
        <v>407</v>
      </c>
      <c r="D19" s="32">
        <v>60</v>
      </c>
      <c r="E19" s="32">
        <v>0</v>
      </c>
      <c r="F19" s="32">
        <v>0</v>
      </c>
      <c r="G19" s="32">
        <v>0</v>
      </c>
      <c r="H19" s="32">
        <v>347</v>
      </c>
      <c r="I19" s="34">
        <f t="shared" si="1"/>
        <v>1608</v>
      </c>
      <c r="J19" s="34">
        <f t="shared" si="2"/>
        <v>237.1</v>
      </c>
      <c r="K19" s="37">
        <f t="shared" si="3"/>
        <v>0</v>
      </c>
      <c r="L19" s="36">
        <f t="shared" si="4"/>
        <v>1370.9</v>
      </c>
      <c r="M19" s="10"/>
      <c r="N19" s="4">
        <v>25311</v>
      </c>
      <c r="O19" s="3"/>
    </row>
    <row r="20" spans="1:15" ht="14.25" customHeight="1">
      <c r="A20" s="8"/>
      <c r="B20" s="9" t="s">
        <v>45</v>
      </c>
      <c r="C20" s="31">
        <f t="shared" si="5"/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4">
        <f t="shared" si="1"/>
        <v>0</v>
      </c>
      <c r="J20" s="34">
        <f t="shared" si="2"/>
        <v>0</v>
      </c>
      <c r="K20" s="37">
        <f t="shared" si="3"/>
        <v>0</v>
      </c>
      <c r="L20" s="36">
        <f t="shared" si="4"/>
        <v>0</v>
      </c>
      <c r="M20" s="10"/>
      <c r="N20" s="4">
        <v>28080</v>
      </c>
      <c r="O20" s="3"/>
    </row>
    <row r="21" spans="1:15" ht="14.25" customHeight="1">
      <c r="A21" s="8"/>
      <c r="B21" s="9" t="s">
        <v>46</v>
      </c>
      <c r="C21" s="31">
        <f t="shared" si="5"/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4">
        <f t="shared" si="1"/>
        <v>0</v>
      </c>
      <c r="J21" s="34">
        <f t="shared" si="2"/>
        <v>0</v>
      </c>
      <c r="K21" s="37">
        <f t="shared" si="3"/>
        <v>0</v>
      </c>
      <c r="L21" s="36">
        <f t="shared" si="4"/>
        <v>0</v>
      </c>
      <c r="M21" s="10"/>
      <c r="N21" s="4">
        <v>20485</v>
      </c>
      <c r="O21" s="3"/>
    </row>
    <row r="22" spans="1:15" ht="14.25" customHeight="1">
      <c r="A22" s="8"/>
      <c r="B22" s="9" t="s">
        <v>47</v>
      </c>
      <c r="C22" s="31">
        <f t="shared" si="5"/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4">
        <f t="shared" si="1"/>
        <v>0</v>
      </c>
      <c r="J22" s="34">
        <f t="shared" si="2"/>
        <v>0</v>
      </c>
      <c r="K22" s="37">
        <f t="shared" si="3"/>
        <v>0</v>
      </c>
      <c r="L22" s="36">
        <f t="shared" si="4"/>
        <v>0</v>
      </c>
      <c r="M22" s="10"/>
      <c r="N22" s="4">
        <v>6251</v>
      </c>
      <c r="O22" s="3"/>
    </row>
    <row r="23" spans="1:15" ht="14.25" customHeight="1">
      <c r="A23" s="8"/>
      <c r="B23" s="9" t="s">
        <v>48</v>
      </c>
      <c r="C23" s="31">
        <f t="shared" si="5"/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4">
        <f t="shared" si="1"/>
        <v>0</v>
      </c>
      <c r="J23" s="34">
        <f t="shared" si="2"/>
        <v>0</v>
      </c>
      <c r="K23" s="37">
        <f t="shared" si="3"/>
        <v>0</v>
      </c>
      <c r="L23" s="36">
        <f t="shared" si="4"/>
        <v>0</v>
      </c>
      <c r="M23" s="10"/>
      <c r="N23" s="4">
        <v>6208</v>
      </c>
      <c r="O23" s="3"/>
    </row>
    <row r="24" spans="1:15" ht="14.25" customHeight="1">
      <c r="A24" s="8"/>
      <c r="B24" s="9" t="s">
        <v>49</v>
      </c>
      <c r="C24" s="31">
        <f t="shared" si="5"/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4">
        <f t="shared" si="1"/>
        <v>0</v>
      </c>
      <c r="J24" s="34">
        <f t="shared" si="2"/>
        <v>0</v>
      </c>
      <c r="K24" s="37">
        <f t="shared" si="3"/>
        <v>0</v>
      </c>
      <c r="L24" s="36">
        <f t="shared" si="4"/>
        <v>0</v>
      </c>
      <c r="M24" s="10"/>
      <c r="N24" s="4">
        <v>3171</v>
      </c>
      <c r="O24" s="3"/>
    </row>
    <row r="25" spans="1:15" ht="14.25" customHeight="1">
      <c r="A25" s="10"/>
      <c r="B25" s="12"/>
      <c r="C25" s="39"/>
      <c r="D25" s="40"/>
      <c r="E25" s="40"/>
      <c r="F25" s="40"/>
      <c r="G25" s="40"/>
      <c r="H25" s="40"/>
      <c r="I25" s="34"/>
      <c r="J25" s="34"/>
      <c r="K25" s="37"/>
      <c r="L25" s="36"/>
      <c r="M25" s="10"/>
      <c r="N25" s="4"/>
      <c r="O25" s="3"/>
    </row>
    <row r="26" spans="1:15" ht="14.25" customHeight="1">
      <c r="A26" s="117" t="s">
        <v>86</v>
      </c>
      <c r="B26" s="118"/>
      <c r="C26" s="31">
        <f aca="true" t="shared" si="6" ref="C26:H26">SUM(C27:C39)</f>
        <v>4016</v>
      </c>
      <c r="D26" s="32">
        <f t="shared" si="6"/>
        <v>1009</v>
      </c>
      <c r="E26" s="32">
        <f t="shared" si="6"/>
        <v>0</v>
      </c>
      <c r="F26" s="32">
        <f t="shared" si="6"/>
        <v>0</v>
      </c>
      <c r="G26" s="32">
        <f t="shared" si="6"/>
        <v>934</v>
      </c>
      <c r="H26" s="32">
        <f t="shared" si="6"/>
        <v>2073</v>
      </c>
      <c r="I26" s="34">
        <f aca="true" t="shared" si="7" ref="I26:I39">ROUND(C26/N26*100000,1)</f>
        <v>896.5</v>
      </c>
      <c r="J26" s="34">
        <f aca="true" t="shared" si="8" ref="J26:J39">ROUND(D26/N26*100000,1)</f>
        <v>225.2</v>
      </c>
      <c r="K26" s="37">
        <f aca="true" t="shared" si="9" ref="K26:K39">ROUND(G26/N26*100000,1)</f>
        <v>208.5</v>
      </c>
      <c r="L26" s="36">
        <f aca="true" t="shared" si="10" ref="L26:L39">ROUND(H26/N26*100000,1)</f>
        <v>462.7</v>
      </c>
      <c r="M26" s="10"/>
      <c r="N26" s="4">
        <f>SUM(N27:N39)</f>
        <v>447976</v>
      </c>
      <c r="O26" s="3"/>
    </row>
    <row r="27" spans="1:15" ht="14.25" customHeight="1">
      <c r="A27" s="8"/>
      <c r="B27" s="9" t="s">
        <v>55</v>
      </c>
      <c r="C27" s="31">
        <f>SUM(D27:H27)</f>
        <v>1112</v>
      </c>
      <c r="D27" s="32">
        <v>342</v>
      </c>
      <c r="E27" s="32">
        <v>0</v>
      </c>
      <c r="F27" s="32">
        <v>0</v>
      </c>
      <c r="G27" s="32">
        <v>200</v>
      </c>
      <c r="H27" s="32">
        <v>570</v>
      </c>
      <c r="I27" s="34">
        <f t="shared" si="7"/>
        <v>1251.7</v>
      </c>
      <c r="J27" s="34">
        <f t="shared" si="8"/>
        <v>385</v>
      </c>
      <c r="K27" s="37">
        <f t="shared" si="9"/>
        <v>225.1</v>
      </c>
      <c r="L27" s="36">
        <f t="shared" si="10"/>
        <v>641.6</v>
      </c>
      <c r="M27" s="10"/>
      <c r="N27" s="4">
        <v>88836</v>
      </c>
      <c r="O27" s="3"/>
    </row>
    <row r="28" spans="1:15" ht="14.25" customHeight="1">
      <c r="A28" s="8"/>
      <c r="B28" s="9" t="s">
        <v>50</v>
      </c>
      <c r="C28" s="31">
        <f aca="true" t="shared" si="11" ref="C28:C39">SUM(D28:H28)</f>
        <v>1113</v>
      </c>
      <c r="D28" s="32">
        <v>463</v>
      </c>
      <c r="E28" s="32">
        <v>0</v>
      </c>
      <c r="F28" s="32">
        <v>0</v>
      </c>
      <c r="G28" s="32">
        <v>200</v>
      </c>
      <c r="H28" s="32">
        <v>450</v>
      </c>
      <c r="I28" s="34">
        <f t="shared" si="7"/>
        <v>1362.2</v>
      </c>
      <c r="J28" s="34">
        <f t="shared" si="8"/>
        <v>566.6</v>
      </c>
      <c r="K28" s="37">
        <f t="shared" si="9"/>
        <v>244.8</v>
      </c>
      <c r="L28" s="36">
        <f t="shared" si="10"/>
        <v>550.7</v>
      </c>
      <c r="M28" s="10"/>
      <c r="N28" s="4">
        <v>81709</v>
      </c>
      <c r="O28" s="3"/>
    </row>
    <row r="29" spans="1:15" ht="14.25" customHeight="1">
      <c r="A29" s="8"/>
      <c r="B29" s="9" t="s">
        <v>56</v>
      </c>
      <c r="C29" s="31">
        <f t="shared" si="11"/>
        <v>715</v>
      </c>
      <c r="D29" s="32">
        <v>0</v>
      </c>
      <c r="E29" s="32">
        <v>0</v>
      </c>
      <c r="F29" s="32">
        <v>0</v>
      </c>
      <c r="G29" s="32">
        <v>260</v>
      </c>
      <c r="H29" s="32">
        <v>455</v>
      </c>
      <c r="I29" s="34">
        <f t="shared" si="7"/>
        <v>1151.9</v>
      </c>
      <c r="J29" s="34">
        <f t="shared" si="8"/>
        <v>0</v>
      </c>
      <c r="K29" s="37">
        <f t="shared" si="9"/>
        <v>418.9</v>
      </c>
      <c r="L29" s="36">
        <f t="shared" si="10"/>
        <v>733.1</v>
      </c>
      <c r="M29" s="10"/>
      <c r="N29" s="4">
        <v>62069</v>
      </c>
      <c r="O29" s="3"/>
    </row>
    <row r="30" spans="1:15" ht="14.25" customHeight="1">
      <c r="A30" s="8"/>
      <c r="B30" s="9" t="s">
        <v>51</v>
      </c>
      <c r="C30" s="31">
        <f t="shared" si="11"/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4">
        <f t="shared" si="7"/>
        <v>0</v>
      </c>
      <c r="J30" s="34">
        <f t="shared" si="8"/>
        <v>0</v>
      </c>
      <c r="K30" s="37">
        <f t="shared" si="9"/>
        <v>0</v>
      </c>
      <c r="L30" s="36">
        <f t="shared" si="10"/>
        <v>0</v>
      </c>
      <c r="M30" s="10"/>
      <c r="N30" s="4">
        <v>12418</v>
      </c>
      <c r="O30" s="3"/>
    </row>
    <row r="31" spans="1:15" ht="14.25" customHeight="1">
      <c r="A31" s="8"/>
      <c r="B31" s="9" t="s">
        <v>122</v>
      </c>
      <c r="C31" s="31">
        <f t="shared" si="11"/>
        <v>302</v>
      </c>
      <c r="D31" s="32">
        <v>0</v>
      </c>
      <c r="E31" s="32">
        <v>0</v>
      </c>
      <c r="F31" s="32">
        <v>0</v>
      </c>
      <c r="G31" s="32">
        <v>54</v>
      </c>
      <c r="H31" s="32">
        <v>248</v>
      </c>
      <c r="I31" s="34">
        <f t="shared" si="7"/>
        <v>1216.7</v>
      </c>
      <c r="J31" s="34">
        <f t="shared" si="8"/>
        <v>0</v>
      </c>
      <c r="K31" s="37">
        <f t="shared" si="9"/>
        <v>217.5</v>
      </c>
      <c r="L31" s="36">
        <f t="shared" si="10"/>
        <v>999.1</v>
      </c>
      <c r="M31" s="10"/>
      <c r="N31" s="4">
        <v>24822</v>
      </c>
      <c r="O31" s="3"/>
    </row>
    <row r="32" spans="1:15" ht="14.25" customHeight="1">
      <c r="A32" s="8"/>
      <c r="B32" s="9" t="s">
        <v>52</v>
      </c>
      <c r="C32" s="31">
        <f t="shared" si="11"/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4">
        <f t="shared" si="7"/>
        <v>0</v>
      </c>
      <c r="J32" s="34">
        <f t="shared" si="8"/>
        <v>0</v>
      </c>
      <c r="K32" s="37">
        <f t="shared" si="9"/>
        <v>0</v>
      </c>
      <c r="L32" s="36">
        <f t="shared" si="10"/>
        <v>0</v>
      </c>
      <c r="M32" s="10"/>
      <c r="N32" s="4">
        <v>15851</v>
      </c>
      <c r="O32" s="3"/>
    </row>
    <row r="33" spans="1:15" ht="14.25" customHeight="1">
      <c r="A33" s="8"/>
      <c r="B33" s="9" t="s">
        <v>53</v>
      </c>
      <c r="C33" s="31">
        <f t="shared" si="11"/>
        <v>270</v>
      </c>
      <c r="D33" s="32">
        <v>60</v>
      </c>
      <c r="E33" s="32">
        <v>0</v>
      </c>
      <c r="F33" s="32">
        <v>0</v>
      </c>
      <c r="G33" s="32">
        <v>0</v>
      </c>
      <c r="H33" s="32">
        <v>210</v>
      </c>
      <c r="I33" s="34">
        <f t="shared" si="7"/>
        <v>845.4</v>
      </c>
      <c r="J33" s="34">
        <f t="shared" si="8"/>
        <v>187.9</v>
      </c>
      <c r="K33" s="37">
        <f t="shared" si="9"/>
        <v>0</v>
      </c>
      <c r="L33" s="36">
        <f t="shared" si="10"/>
        <v>657.6</v>
      </c>
      <c r="M33" s="10"/>
      <c r="N33" s="4">
        <v>31936</v>
      </c>
      <c r="O33" s="3"/>
    </row>
    <row r="34" spans="1:15" ht="14.25" customHeight="1">
      <c r="A34" s="8"/>
      <c r="B34" s="9" t="s">
        <v>54</v>
      </c>
      <c r="C34" s="31">
        <f t="shared" si="11"/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4">
        <f t="shared" si="7"/>
        <v>0</v>
      </c>
      <c r="J34" s="34">
        <f t="shared" si="8"/>
        <v>0</v>
      </c>
      <c r="K34" s="37">
        <f t="shared" si="9"/>
        <v>0</v>
      </c>
      <c r="L34" s="36">
        <f t="shared" si="10"/>
        <v>0</v>
      </c>
      <c r="M34" s="10"/>
      <c r="N34" s="4">
        <v>22043</v>
      </c>
      <c r="O34" s="3"/>
    </row>
    <row r="35" spans="1:15" ht="14.25" customHeight="1">
      <c r="A35" s="8"/>
      <c r="B35" s="9" t="s">
        <v>57</v>
      </c>
      <c r="C35" s="31">
        <f t="shared" si="11"/>
        <v>140</v>
      </c>
      <c r="D35" s="32">
        <v>0</v>
      </c>
      <c r="E35" s="32">
        <v>0</v>
      </c>
      <c r="F35" s="32">
        <v>0</v>
      </c>
      <c r="G35" s="32">
        <v>0</v>
      </c>
      <c r="H35" s="32">
        <v>140</v>
      </c>
      <c r="I35" s="34">
        <f t="shared" si="7"/>
        <v>682.6</v>
      </c>
      <c r="J35" s="34">
        <f t="shared" si="8"/>
        <v>0</v>
      </c>
      <c r="K35" s="37">
        <f t="shared" si="9"/>
        <v>0</v>
      </c>
      <c r="L35" s="36">
        <f t="shared" si="10"/>
        <v>682.6</v>
      </c>
      <c r="M35" s="10"/>
      <c r="N35" s="4">
        <v>20510</v>
      </c>
      <c r="O35" s="3"/>
    </row>
    <row r="36" spans="1:15" ht="14.25" customHeight="1">
      <c r="A36" s="8"/>
      <c r="B36" s="9" t="s">
        <v>58</v>
      </c>
      <c r="C36" s="31">
        <f t="shared" si="11"/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4">
        <f t="shared" si="7"/>
        <v>0</v>
      </c>
      <c r="J36" s="34">
        <f t="shared" si="8"/>
        <v>0</v>
      </c>
      <c r="K36" s="37">
        <f t="shared" si="9"/>
        <v>0</v>
      </c>
      <c r="L36" s="36">
        <f t="shared" si="10"/>
        <v>0</v>
      </c>
      <c r="M36" s="10"/>
      <c r="N36" s="4">
        <v>19226</v>
      </c>
      <c r="O36" s="3"/>
    </row>
    <row r="37" spans="1:15" ht="14.25" customHeight="1">
      <c r="A37" s="8"/>
      <c r="B37" s="9" t="s">
        <v>59</v>
      </c>
      <c r="C37" s="31">
        <f t="shared" si="11"/>
        <v>144</v>
      </c>
      <c r="D37" s="32">
        <v>144</v>
      </c>
      <c r="E37" s="32">
        <v>0</v>
      </c>
      <c r="F37" s="32">
        <v>0</v>
      </c>
      <c r="G37" s="32">
        <v>0</v>
      </c>
      <c r="H37" s="32">
        <v>0</v>
      </c>
      <c r="I37" s="34">
        <f t="shared" si="7"/>
        <v>739.9</v>
      </c>
      <c r="J37" s="34">
        <f t="shared" si="8"/>
        <v>739.9</v>
      </c>
      <c r="K37" s="37">
        <f t="shared" si="9"/>
        <v>0</v>
      </c>
      <c r="L37" s="36">
        <f t="shared" si="10"/>
        <v>0</v>
      </c>
      <c r="M37" s="10"/>
      <c r="N37" s="4">
        <v>19461</v>
      </c>
      <c r="O37" s="3"/>
    </row>
    <row r="38" spans="1:15" ht="14.25" customHeight="1">
      <c r="A38" s="8"/>
      <c r="B38" s="9" t="s">
        <v>60</v>
      </c>
      <c r="C38" s="31">
        <f t="shared" si="11"/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4">
        <f t="shared" si="7"/>
        <v>0</v>
      </c>
      <c r="J38" s="34">
        <f t="shared" si="8"/>
        <v>0</v>
      </c>
      <c r="K38" s="37">
        <f t="shared" si="9"/>
        <v>0</v>
      </c>
      <c r="L38" s="36">
        <f t="shared" si="10"/>
        <v>0</v>
      </c>
      <c r="M38" s="10"/>
      <c r="N38" s="4">
        <v>19746</v>
      </c>
      <c r="O38" s="3"/>
    </row>
    <row r="39" spans="1:15" ht="14.25" customHeight="1">
      <c r="A39" s="8"/>
      <c r="B39" s="9" t="s">
        <v>61</v>
      </c>
      <c r="C39" s="31">
        <f t="shared" si="11"/>
        <v>220</v>
      </c>
      <c r="D39" s="32">
        <v>0</v>
      </c>
      <c r="E39" s="32">
        <v>0</v>
      </c>
      <c r="F39" s="32">
        <v>0</v>
      </c>
      <c r="G39" s="32">
        <v>220</v>
      </c>
      <c r="H39" s="32">
        <v>0</v>
      </c>
      <c r="I39" s="34">
        <f t="shared" si="7"/>
        <v>749.6</v>
      </c>
      <c r="J39" s="34">
        <f t="shared" si="8"/>
        <v>0</v>
      </c>
      <c r="K39" s="37">
        <f t="shared" si="9"/>
        <v>749.6</v>
      </c>
      <c r="L39" s="36">
        <f t="shared" si="10"/>
        <v>0</v>
      </c>
      <c r="M39" s="10"/>
      <c r="N39" s="4">
        <v>29349</v>
      </c>
      <c r="O39" s="3"/>
    </row>
    <row r="40" spans="1:15" ht="14.25" customHeight="1">
      <c r="A40" s="10"/>
      <c r="B40" s="12"/>
      <c r="C40" s="39"/>
      <c r="D40" s="40"/>
      <c r="E40" s="40"/>
      <c r="F40" s="40"/>
      <c r="G40" s="40"/>
      <c r="H40" s="40"/>
      <c r="I40" s="34"/>
      <c r="J40" s="34"/>
      <c r="K40" s="37"/>
      <c r="L40" s="36"/>
      <c r="M40" s="10"/>
      <c r="N40" s="4"/>
      <c r="O40" s="3"/>
    </row>
    <row r="41" spans="1:15" ht="14.25" customHeight="1">
      <c r="A41" s="117" t="s">
        <v>87</v>
      </c>
      <c r="B41" s="118"/>
      <c r="C41" s="31">
        <f aca="true" t="shared" si="12" ref="C41:H41">SUM(C42:C47)</f>
        <v>237</v>
      </c>
      <c r="D41" s="32">
        <f t="shared" si="12"/>
        <v>0</v>
      </c>
      <c r="E41" s="32">
        <f t="shared" si="12"/>
        <v>0</v>
      </c>
      <c r="F41" s="32">
        <f t="shared" si="12"/>
        <v>0</v>
      </c>
      <c r="G41" s="32">
        <f t="shared" si="12"/>
        <v>200</v>
      </c>
      <c r="H41" s="32">
        <f t="shared" si="12"/>
        <v>37</v>
      </c>
      <c r="I41" s="34">
        <f aca="true" t="shared" si="13" ref="I41:I47">ROUND(C41/N41*100000,1)</f>
        <v>467.8</v>
      </c>
      <c r="J41" s="34">
        <f aca="true" t="shared" si="14" ref="J41:J47">ROUND(D41/N41*100000,1)</f>
        <v>0</v>
      </c>
      <c r="K41" s="37">
        <f aca="true" t="shared" si="15" ref="K41:K47">ROUND(G41/N41*100000,1)</f>
        <v>394.8</v>
      </c>
      <c r="L41" s="36">
        <f aca="true" t="shared" si="16" ref="L41:L47">ROUND(H41/N41*100000,1)</f>
        <v>73</v>
      </c>
      <c r="M41" s="10"/>
      <c r="N41" s="4">
        <f>SUM(N42:N47)</f>
        <v>50658</v>
      </c>
      <c r="O41" s="3"/>
    </row>
    <row r="42" spans="1:15" ht="14.25" customHeight="1">
      <c r="A42" s="8"/>
      <c r="B42" s="9" t="s">
        <v>62</v>
      </c>
      <c r="C42" s="31">
        <f aca="true" t="shared" si="17" ref="C42:C47">SUM(D42:H42)</f>
        <v>200</v>
      </c>
      <c r="D42" s="32">
        <v>0</v>
      </c>
      <c r="E42" s="32">
        <v>0</v>
      </c>
      <c r="F42" s="32">
        <v>0</v>
      </c>
      <c r="G42" s="32">
        <v>200</v>
      </c>
      <c r="H42" s="32">
        <v>0</v>
      </c>
      <c r="I42" s="34">
        <f t="shared" si="13"/>
        <v>868.1</v>
      </c>
      <c r="J42" s="34">
        <f t="shared" si="14"/>
        <v>0</v>
      </c>
      <c r="K42" s="37">
        <f t="shared" si="15"/>
        <v>868.1</v>
      </c>
      <c r="L42" s="36">
        <f t="shared" si="16"/>
        <v>0</v>
      </c>
      <c r="M42" s="10"/>
      <c r="N42" s="4">
        <v>23039</v>
      </c>
      <c r="O42" s="3"/>
    </row>
    <row r="43" spans="1:15" ht="14.25" customHeight="1">
      <c r="A43" s="8"/>
      <c r="B43" s="9" t="s">
        <v>64</v>
      </c>
      <c r="C43" s="31">
        <f t="shared" si="17"/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4">
        <f t="shared" si="13"/>
        <v>0</v>
      </c>
      <c r="J43" s="34">
        <f t="shared" si="14"/>
        <v>0</v>
      </c>
      <c r="K43" s="37">
        <f t="shared" si="15"/>
        <v>0</v>
      </c>
      <c r="L43" s="36">
        <f t="shared" si="16"/>
        <v>0</v>
      </c>
      <c r="M43" s="10"/>
      <c r="N43" s="4">
        <v>6141</v>
      </c>
      <c r="O43" s="3"/>
    </row>
    <row r="44" spans="1:15" ht="14.25" customHeight="1">
      <c r="A44" s="8"/>
      <c r="B44" s="9" t="s">
        <v>65</v>
      </c>
      <c r="C44" s="31">
        <f t="shared" si="17"/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4">
        <f t="shared" si="13"/>
        <v>0</v>
      </c>
      <c r="J44" s="34">
        <f t="shared" si="14"/>
        <v>0</v>
      </c>
      <c r="K44" s="37">
        <f t="shared" si="15"/>
        <v>0</v>
      </c>
      <c r="L44" s="36">
        <f t="shared" si="16"/>
        <v>0</v>
      </c>
      <c r="M44" s="10"/>
      <c r="N44" s="4">
        <v>11238</v>
      </c>
      <c r="O44" s="3"/>
    </row>
    <row r="45" spans="1:15" ht="14.25" customHeight="1">
      <c r="A45" s="8"/>
      <c r="B45" s="9" t="s">
        <v>66</v>
      </c>
      <c r="C45" s="31">
        <f t="shared" si="17"/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4">
        <f t="shared" si="13"/>
        <v>0</v>
      </c>
      <c r="J45" s="34">
        <f t="shared" si="14"/>
        <v>0</v>
      </c>
      <c r="K45" s="37">
        <f t="shared" si="15"/>
        <v>0</v>
      </c>
      <c r="L45" s="36">
        <f t="shared" si="16"/>
        <v>0</v>
      </c>
      <c r="M45" s="10"/>
      <c r="N45" s="4">
        <v>1188</v>
      </c>
      <c r="O45" s="3"/>
    </row>
    <row r="46" spans="1:15" ht="14.25" customHeight="1">
      <c r="A46" s="8"/>
      <c r="B46" s="9" t="s">
        <v>67</v>
      </c>
      <c r="C46" s="31">
        <f t="shared" si="17"/>
        <v>37</v>
      </c>
      <c r="D46" s="32">
        <v>0</v>
      </c>
      <c r="E46" s="32">
        <v>0</v>
      </c>
      <c r="F46" s="32">
        <v>0</v>
      </c>
      <c r="G46" s="32">
        <v>0</v>
      </c>
      <c r="H46" s="32">
        <v>37</v>
      </c>
      <c r="I46" s="34">
        <f t="shared" si="13"/>
        <v>657.8</v>
      </c>
      <c r="J46" s="34">
        <f t="shared" si="14"/>
        <v>0</v>
      </c>
      <c r="K46" s="37">
        <f t="shared" si="15"/>
        <v>0</v>
      </c>
      <c r="L46" s="36">
        <f t="shared" si="16"/>
        <v>657.8</v>
      </c>
      <c r="M46" s="10"/>
      <c r="N46" s="4">
        <v>5625</v>
      </c>
      <c r="O46" s="3"/>
    </row>
    <row r="47" spans="1:15" ht="14.25" customHeight="1">
      <c r="A47" s="8"/>
      <c r="B47" s="9" t="s">
        <v>68</v>
      </c>
      <c r="C47" s="31">
        <f t="shared" si="17"/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4">
        <f t="shared" si="13"/>
        <v>0</v>
      </c>
      <c r="J47" s="34">
        <f t="shared" si="14"/>
        <v>0</v>
      </c>
      <c r="K47" s="37">
        <f t="shared" si="15"/>
        <v>0</v>
      </c>
      <c r="L47" s="36">
        <f t="shared" si="16"/>
        <v>0</v>
      </c>
      <c r="M47" s="10"/>
      <c r="N47" s="4">
        <v>3427</v>
      </c>
      <c r="O47" s="3"/>
    </row>
    <row r="48" spans="1:15" ht="14.25" customHeight="1">
      <c r="A48" s="8"/>
      <c r="B48" s="9"/>
      <c r="C48" s="31"/>
      <c r="D48" s="32"/>
      <c r="E48" s="32"/>
      <c r="F48" s="32"/>
      <c r="G48" s="32"/>
      <c r="H48" s="32"/>
      <c r="I48" s="34"/>
      <c r="J48" s="34"/>
      <c r="K48" s="37"/>
      <c r="L48" s="36"/>
      <c r="M48" s="10"/>
      <c r="N48" s="4"/>
      <c r="O48" s="3"/>
    </row>
    <row r="49" spans="1:15" ht="14.25" customHeight="1">
      <c r="A49" s="117" t="s">
        <v>69</v>
      </c>
      <c r="B49" s="118"/>
      <c r="C49" s="31">
        <f aca="true" t="shared" si="18" ref="C49:H49">SUM(C50)</f>
        <v>7363</v>
      </c>
      <c r="D49" s="32">
        <f t="shared" si="18"/>
        <v>1462</v>
      </c>
      <c r="E49" s="32">
        <f t="shared" si="18"/>
        <v>16</v>
      </c>
      <c r="F49" s="32">
        <f t="shared" si="18"/>
        <v>36</v>
      </c>
      <c r="G49" s="32">
        <f t="shared" si="18"/>
        <v>1460</v>
      </c>
      <c r="H49" s="32">
        <f t="shared" si="18"/>
        <v>4389</v>
      </c>
      <c r="I49" s="34">
        <f>ROUND(C49/N49*100000,1)</f>
        <v>1236.5</v>
      </c>
      <c r="J49" s="34">
        <f>ROUND(D49/N49*100000,1)</f>
        <v>245.5</v>
      </c>
      <c r="K49" s="37">
        <f>ROUND(G49/N49*100000,1)</f>
        <v>245.2</v>
      </c>
      <c r="L49" s="36">
        <f>ROUND(H49/N49*100000,1)</f>
        <v>737.1</v>
      </c>
      <c r="M49" s="10"/>
      <c r="N49" s="4">
        <f>SUM(N50)</f>
        <v>595475</v>
      </c>
      <c r="O49" s="3"/>
    </row>
    <row r="50" spans="1:15" ht="14.25" customHeight="1">
      <c r="A50" s="8"/>
      <c r="B50" s="9" t="s">
        <v>70</v>
      </c>
      <c r="C50" s="31">
        <f>SUM(D50:H50)</f>
        <v>7363</v>
      </c>
      <c r="D50" s="32">
        <v>1462</v>
      </c>
      <c r="E50" s="32">
        <v>16</v>
      </c>
      <c r="F50" s="32">
        <v>36</v>
      </c>
      <c r="G50" s="32">
        <v>1460</v>
      </c>
      <c r="H50" s="32">
        <v>4389</v>
      </c>
      <c r="I50" s="34">
        <f>ROUND(C50/N50*100000,1)</f>
        <v>1236.5</v>
      </c>
      <c r="J50" s="34">
        <f>ROUND(D50/N50*100000,1)</f>
        <v>245.5</v>
      </c>
      <c r="K50" s="37">
        <f>ROUND(G50/N50*100000,1)</f>
        <v>245.2</v>
      </c>
      <c r="L50" s="36">
        <f>ROUND(H50/N50*100000,1)</f>
        <v>737.1</v>
      </c>
      <c r="M50" s="10"/>
      <c r="N50" s="4">
        <v>595475</v>
      </c>
      <c r="O50" s="3"/>
    </row>
    <row r="51" spans="1:15" ht="14.25" customHeight="1">
      <c r="A51" s="8"/>
      <c r="B51" s="9"/>
      <c r="C51" s="31"/>
      <c r="D51" s="32"/>
      <c r="E51" s="32"/>
      <c r="F51" s="32"/>
      <c r="G51" s="32"/>
      <c r="H51" s="32"/>
      <c r="I51" s="34"/>
      <c r="J51" s="34"/>
      <c r="K51" s="37"/>
      <c r="L51" s="36"/>
      <c r="M51" s="10"/>
      <c r="N51" s="4"/>
      <c r="O51" s="3"/>
    </row>
    <row r="52" spans="1:15" ht="14.25" customHeight="1">
      <c r="A52" s="117" t="s">
        <v>88</v>
      </c>
      <c r="B52" s="118"/>
      <c r="C52" s="31">
        <f aca="true" t="shared" si="19" ref="C52:H52">SUM(C53:C60)</f>
        <v>2223</v>
      </c>
      <c r="D52" s="32">
        <f t="shared" si="19"/>
        <v>481</v>
      </c>
      <c r="E52" s="32">
        <f t="shared" si="19"/>
        <v>0</v>
      </c>
      <c r="F52" s="32">
        <f t="shared" si="19"/>
        <v>50</v>
      </c>
      <c r="G52" s="32">
        <f t="shared" si="19"/>
        <v>898</v>
      </c>
      <c r="H52" s="32">
        <f t="shared" si="19"/>
        <v>794</v>
      </c>
      <c r="I52" s="34">
        <f aca="true" t="shared" si="20" ref="I52:I61">ROUND(C52/N52*100000,1)</f>
        <v>988.9</v>
      </c>
      <c r="J52" s="34">
        <f aca="true" t="shared" si="21" ref="J52:J61">ROUND(D52/N52*100000,1)</f>
        <v>214</v>
      </c>
      <c r="K52" s="37">
        <f aca="true" t="shared" si="22" ref="K52:K61">ROUND(G52/N52*100000,1)</f>
        <v>399.5</v>
      </c>
      <c r="L52" s="36">
        <f aca="true" t="shared" si="23" ref="L52:L61">ROUND(H52/N52*100000,1)</f>
        <v>353.2</v>
      </c>
      <c r="M52" s="10"/>
      <c r="N52" s="4">
        <f>SUM(N53:N60)</f>
        <v>224794</v>
      </c>
      <c r="O52" s="3"/>
    </row>
    <row r="53" spans="1:15" ht="14.25" customHeight="1">
      <c r="A53" s="23"/>
      <c r="B53" s="9" t="s">
        <v>63</v>
      </c>
      <c r="C53" s="31">
        <f>SUM(D53:H53)</f>
        <v>1356</v>
      </c>
      <c r="D53" s="32">
        <v>481</v>
      </c>
      <c r="E53" s="32">
        <v>0</v>
      </c>
      <c r="F53" s="32">
        <v>50</v>
      </c>
      <c r="G53" s="32">
        <v>437</v>
      </c>
      <c r="H53" s="32">
        <v>388</v>
      </c>
      <c r="I53" s="34">
        <f t="shared" si="20"/>
        <v>1574.9</v>
      </c>
      <c r="J53" s="34">
        <f t="shared" si="21"/>
        <v>558.6</v>
      </c>
      <c r="K53" s="37">
        <f t="shared" si="22"/>
        <v>507.5</v>
      </c>
      <c r="L53" s="36">
        <f t="shared" si="23"/>
        <v>450.6</v>
      </c>
      <c r="M53" s="10"/>
      <c r="N53" s="4">
        <v>86102</v>
      </c>
      <c r="O53" s="3"/>
    </row>
    <row r="54" spans="1:15" ht="14.25" customHeight="1">
      <c r="A54" s="8"/>
      <c r="B54" s="9" t="s">
        <v>71</v>
      </c>
      <c r="C54" s="31">
        <f aca="true" t="shared" si="24" ref="C54:C60">SUM(D54:H54)</f>
        <v>318</v>
      </c>
      <c r="D54" s="32">
        <v>0</v>
      </c>
      <c r="E54" s="32">
        <v>0</v>
      </c>
      <c r="F54" s="32">
        <v>0</v>
      </c>
      <c r="G54" s="32">
        <v>36</v>
      </c>
      <c r="H54" s="32">
        <v>282</v>
      </c>
      <c r="I54" s="34">
        <f t="shared" si="20"/>
        <v>729.7</v>
      </c>
      <c r="J54" s="34">
        <f t="shared" si="21"/>
        <v>0</v>
      </c>
      <c r="K54" s="37">
        <f t="shared" si="22"/>
        <v>82.6</v>
      </c>
      <c r="L54" s="36">
        <f t="shared" si="23"/>
        <v>647.1</v>
      </c>
      <c r="M54" s="10"/>
      <c r="N54" s="4">
        <v>43577</v>
      </c>
      <c r="O54" s="3"/>
    </row>
    <row r="55" spans="1:15" ht="14.25" customHeight="1">
      <c r="A55" s="8"/>
      <c r="B55" s="9" t="s">
        <v>72</v>
      </c>
      <c r="C55" s="31">
        <f t="shared" si="24"/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4">
        <f t="shared" si="20"/>
        <v>0</v>
      </c>
      <c r="J55" s="34">
        <f t="shared" si="21"/>
        <v>0</v>
      </c>
      <c r="K55" s="37">
        <f t="shared" si="22"/>
        <v>0</v>
      </c>
      <c r="L55" s="36">
        <f t="shared" si="23"/>
        <v>0</v>
      </c>
      <c r="M55" s="10"/>
      <c r="N55" s="4">
        <v>11798</v>
      </c>
      <c r="O55" s="3"/>
    </row>
    <row r="56" spans="1:15" ht="14.25" customHeight="1">
      <c r="A56" s="8"/>
      <c r="B56" s="9" t="s">
        <v>73</v>
      </c>
      <c r="C56" s="31">
        <f t="shared" si="24"/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4">
        <f t="shared" si="20"/>
        <v>0</v>
      </c>
      <c r="J56" s="34">
        <f t="shared" si="21"/>
        <v>0</v>
      </c>
      <c r="K56" s="37">
        <f t="shared" si="22"/>
        <v>0</v>
      </c>
      <c r="L56" s="36">
        <f t="shared" si="23"/>
        <v>0</v>
      </c>
      <c r="M56" s="10"/>
      <c r="N56" s="4">
        <v>17210</v>
      </c>
      <c r="O56" s="3"/>
    </row>
    <row r="57" spans="1:15" ht="14.25" customHeight="1">
      <c r="A57" s="8"/>
      <c r="B57" s="9" t="s">
        <v>74</v>
      </c>
      <c r="C57" s="31">
        <f t="shared" si="24"/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4">
        <f t="shared" si="20"/>
        <v>0</v>
      </c>
      <c r="J57" s="34">
        <f t="shared" si="21"/>
        <v>0</v>
      </c>
      <c r="K57" s="37">
        <f t="shared" si="22"/>
        <v>0</v>
      </c>
      <c r="L57" s="36">
        <f t="shared" si="23"/>
        <v>0</v>
      </c>
      <c r="M57" s="10"/>
      <c r="N57" s="4">
        <v>13622</v>
      </c>
      <c r="O57" s="3"/>
    </row>
    <row r="58" spans="1:15" ht="14.25" customHeight="1">
      <c r="A58" s="8"/>
      <c r="B58" s="9" t="s">
        <v>75</v>
      </c>
      <c r="C58" s="31">
        <f t="shared" si="24"/>
        <v>110</v>
      </c>
      <c r="D58" s="32">
        <v>0</v>
      </c>
      <c r="E58" s="32">
        <v>0</v>
      </c>
      <c r="F58" s="32">
        <v>0</v>
      </c>
      <c r="G58" s="32">
        <v>85</v>
      </c>
      <c r="H58" s="32">
        <v>25</v>
      </c>
      <c r="I58" s="34">
        <f t="shared" si="20"/>
        <v>508.2</v>
      </c>
      <c r="J58" s="34">
        <f t="shared" si="21"/>
        <v>0</v>
      </c>
      <c r="K58" s="37">
        <f t="shared" si="22"/>
        <v>392.7</v>
      </c>
      <c r="L58" s="36">
        <f t="shared" si="23"/>
        <v>115.5</v>
      </c>
      <c r="M58" s="10"/>
      <c r="N58" s="4">
        <v>21647</v>
      </c>
      <c r="O58" s="3"/>
    </row>
    <row r="59" spans="1:15" ht="14.25" customHeight="1">
      <c r="A59" s="8"/>
      <c r="B59" s="9" t="s">
        <v>76</v>
      </c>
      <c r="C59" s="31">
        <f t="shared" si="24"/>
        <v>99</v>
      </c>
      <c r="D59" s="32">
        <v>0</v>
      </c>
      <c r="E59" s="32">
        <v>0</v>
      </c>
      <c r="F59" s="32">
        <v>0</v>
      </c>
      <c r="G59" s="32">
        <v>0</v>
      </c>
      <c r="H59" s="32">
        <v>99</v>
      </c>
      <c r="I59" s="34">
        <f t="shared" si="20"/>
        <v>669.9</v>
      </c>
      <c r="J59" s="34">
        <f t="shared" si="21"/>
        <v>0</v>
      </c>
      <c r="K59" s="37">
        <f t="shared" si="22"/>
        <v>0</v>
      </c>
      <c r="L59" s="36">
        <f t="shared" si="23"/>
        <v>669.9</v>
      </c>
      <c r="M59" s="10"/>
      <c r="N59" s="4">
        <v>14779</v>
      </c>
      <c r="O59" s="3"/>
    </row>
    <row r="60" spans="1:15" ht="14.25" customHeight="1">
      <c r="A60" s="8"/>
      <c r="B60" s="9" t="s">
        <v>77</v>
      </c>
      <c r="C60" s="31">
        <f t="shared" si="24"/>
        <v>340</v>
      </c>
      <c r="D60" s="32">
        <v>0</v>
      </c>
      <c r="E60" s="32">
        <v>0</v>
      </c>
      <c r="F60" s="32">
        <v>0</v>
      </c>
      <c r="G60" s="32">
        <v>340</v>
      </c>
      <c r="H60" s="32">
        <v>0</v>
      </c>
      <c r="I60" s="34">
        <f t="shared" si="20"/>
        <v>2117.2</v>
      </c>
      <c r="J60" s="34">
        <f t="shared" si="21"/>
        <v>0</v>
      </c>
      <c r="K60" s="37">
        <f t="shared" si="22"/>
        <v>2117.2</v>
      </c>
      <c r="L60" s="36">
        <f t="shared" si="23"/>
        <v>0</v>
      </c>
      <c r="M60" s="10"/>
      <c r="N60" s="4">
        <v>16059</v>
      </c>
      <c r="O60" s="3"/>
    </row>
    <row r="61" spans="1:15" s="13" customFormat="1" ht="14.25" customHeight="1">
      <c r="A61" s="127" t="s">
        <v>89</v>
      </c>
      <c r="B61" s="128"/>
      <c r="C61" s="41">
        <f>D61+E61+F61+G61+H61</f>
        <v>1632141</v>
      </c>
      <c r="D61" s="42">
        <v>354448</v>
      </c>
      <c r="E61" s="42">
        <v>1773</v>
      </c>
      <c r="F61" s="42">
        <v>14507</v>
      </c>
      <c r="G61" s="42">
        <v>342343</v>
      </c>
      <c r="H61" s="42">
        <v>919070</v>
      </c>
      <c r="I61" s="43">
        <f t="shared" si="20"/>
        <v>1278.9</v>
      </c>
      <c r="J61" s="43">
        <f t="shared" si="21"/>
        <v>277.7</v>
      </c>
      <c r="K61" s="43">
        <f t="shared" si="22"/>
        <v>268.3</v>
      </c>
      <c r="L61" s="44">
        <f t="shared" si="23"/>
        <v>720.2</v>
      </c>
      <c r="M61" s="24"/>
      <c r="N61" s="14">
        <v>127619000</v>
      </c>
      <c r="O61" s="13" t="s">
        <v>96</v>
      </c>
    </row>
    <row r="62" spans="1:15" ht="14.25" customHeight="1">
      <c r="A62" s="18" t="s">
        <v>94</v>
      </c>
      <c r="B62" s="6"/>
      <c r="N62" s="61"/>
      <c r="O62" s="3"/>
    </row>
    <row r="63" spans="1:12" s="61" customFormat="1" ht="27" customHeight="1">
      <c r="A63" s="122" t="s">
        <v>113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</row>
    <row r="64" spans="1:12" s="61" customFormat="1" ht="14.25" customHeight="1">
      <c r="A64" s="63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14" s="61" customFormat="1" ht="23.25" customHeight="1" hidden="1">
      <c r="A65" s="121" t="s">
        <v>114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N65" s="3"/>
    </row>
    <row r="66" spans="1:15" ht="12.75">
      <c r="A66" s="60"/>
      <c r="B66" s="6"/>
      <c r="N66" s="4"/>
      <c r="O66" s="3"/>
    </row>
    <row r="67" spans="1:15" ht="12.75">
      <c r="A67" s="60"/>
      <c r="N67" s="4"/>
      <c r="O67" s="3"/>
    </row>
    <row r="68" spans="1:15" ht="12.75">
      <c r="A68" s="15"/>
      <c r="N68" s="4"/>
      <c r="O68" s="3"/>
    </row>
    <row r="69" spans="1:15" ht="12.75">
      <c r="A69" s="7"/>
      <c r="N69" s="4"/>
      <c r="O69" s="3"/>
    </row>
    <row r="70" spans="14:15" ht="12.75">
      <c r="N70" s="4"/>
      <c r="O70" s="3"/>
    </row>
    <row r="71" spans="14:15" ht="12.75">
      <c r="N71" s="4"/>
      <c r="O71" s="3"/>
    </row>
    <row r="72" spans="14:15" ht="12.75">
      <c r="N72" s="4"/>
      <c r="O72" s="3"/>
    </row>
    <row r="73" spans="14:15" ht="12.75">
      <c r="N73" s="4"/>
      <c r="O73" s="3"/>
    </row>
    <row r="74" spans="14:15" ht="12.75">
      <c r="N74" s="4"/>
      <c r="O74" s="3"/>
    </row>
    <row r="75" ht="12.75">
      <c r="O75" s="3"/>
    </row>
  </sheetData>
  <mergeCells count="23">
    <mergeCell ref="C3:H3"/>
    <mergeCell ref="I3:L3"/>
    <mergeCell ref="K5:K7"/>
    <mergeCell ref="L5:L7"/>
    <mergeCell ref="C4:C7"/>
    <mergeCell ref="J5:J7"/>
    <mergeCell ref="G5:G7"/>
    <mergeCell ref="A65:L65"/>
    <mergeCell ref="A63:L63"/>
    <mergeCell ref="D5:D7"/>
    <mergeCell ref="E5:E7"/>
    <mergeCell ref="F5:F7"/>
    <mergeCell ref="H5:H7"/>
    <mergeCell ref="A61:B61"/>
    <mergeCell ref="A8:B8"/>
    <mergeCell ref="A52:B52"/>
    <mergeCell ref="A6:B6"/>
    <mergeCell ref="A26:B26"/>
    <mergeCell ref="A41:B41"/>
    <mergeCell ref="A49:B49"/>
    <mergeCell ref="N4:N6"/>
    <mergeCell ref="I4:I7"/>
    <mergeCell ref="A7:B7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360" verticalDpi="36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静岡県</cp:lastModifiedBy>
  <cp:lastPrinted>2005-10-26T04:13:29Z</cp:lastPrinted>
  <dcterms:created xsi:type="dcterms:W3CDTF">1998-02-09T06:18:29Z</dcterms:created>
  <dcterms:modified xsi:type="dcterms:W3CDTF">2005-10-26T04:13:39Z</dcterms:modified>
  <cp:category/>
  <cp:version/>
  <cp:contentType/>
  <cp:contentStatus/>
</cp:coreProperties>
</file>