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tabRatio="763" activeTab="0"/>
  </bookViews>
  <sheets>
    <sheet name="界紙" sheetId="1" r:id="rId1"/>
    <sheet name="１" sheetId="2" r:id="rId2"/>
    <sheet name="2" sheetId="3" r:id="rId3"/>
    <sheet name="3" sheetId="4" r:id="rId4"/>
    <sheet name="4(1)" sheetId="5" r:id="rId5"/>
    <sheet name="4(2)" sheetId="6" r:id="rId6"/>
    <sheet name="4(3)" sheetId="7" r:id="rId7"/>
    <sheet name="4(4)" sheetId="8" r:id="rId8"/>
    <sheet name="5(1)" sheetId="9" r:id="rId9"/>
    <sheet name="5(2)" sheetId="10" r:id="rId10"/>
    <sheet name="5(3)" sheetId="11" r:id="rId11"/>
    <sheet name="5 (4)" sheetId="12" r:id="rId12"/>
    <sheet name="5（5)" sheetId="13" r:id="rId13"/>
    <sheet name="5(6)" sheetId="14" r:id="rId14"/>
    <sheet name="5(7)" sheetId="15" r:id="rId15"/>
    <sheet name="６" sheetId="16" r:id="rId16"/>
    <sheet name="7" sheetId="17" r:id="rId17"/>
    <sheet name="付表（人口）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?__" localSheetId="16">'7'!#REF!</definedName>
    <definedName name="__123Graph_A" hidden="1">'１'!$D$10:$D$56</definedName>
    <definedName name="__123Graph_B" localSheetId="1" hidden="1">'１'!#REF!</definedName>
    <definedName name="__123Graph_B" localSheetId="3" hidden="1">'[4]表１'!#REF!</definedName>
    <definedName name="__123Graph_B" localSheetId="15" hidden="1">'[7]表１'!#REF!</definedName>
    <definedName name="__123Graph_B" localSheetId="17" hidden="1">'[5]表１'!#REF!</definedName>
    <definedName name="__123Graph_B" hidden="1">'[1]表１'!#REF!</definedName>
    <definedName name="__123Graph_D" hidden="1">'１'!$G$10:$G$56</definedName>
    <definedName name="__123Graph_E" hidden="1">'１'!$I$10:$I$56</definedName>
    <definedName name="__123Graph_X" hidden="1">'１'!$A$10:$A$56</definedName>
    <definedName name="_BRANCH_\A_" localSheetId="16">'7'!#REF!</definedName>
    <definedName name="_BRANCH_\B_" localSheetId="3">'[5]表５'!#REF!</definedName>
    <definedName name="_BRANCH_\B_" localSheetId="15">'[8]表５'!#REF!</definedName>
    <definedName name="_BRANCH_\B_" localSheetId="16">'7'!#REF!</definedName>
    <definedName name="_BRANCH_\B_" localSheetId="17">'[5]表５'!#REF!</definedName>
    <definedName name="_BRANCH_\B_">'[3]表５'!#REF!</definedName>
    <definedName name="_D_" localSheetId="16">'7'!#REF!</definedName>
    <definedName name="_D__L_" localSheetId="3">'[5]表５'!#REF!</definedName>
    <definedName name="_D__L_" localSheetId="15">'[8]表５'!#REF!</definedName>
    <definedName name="_D__L_" localSheetId="16">'7'!#REF!</definedName>
    <definedName name="_D__L_" localSheetId="17">'[5]表５'!#REF!</definedName>
    <definedName name="_D__L_">'[3]表５'!#REF!</definedName>
    <definedName name="_Fill" hidden="1">'１'!$A$5:$A$8</definedName>
    <definedName name="_Key1" localSheetId="3" hidden="1">'3'!#REF!</definedName>
    <definedName name="_Key1" localSheetId="15" hidden="1">'[7]表５'!#REF!</definedName>
    <definedName name="_Key1" localSheetId="16" hidden="1">'7'!#REF!</definedName>
    <definedName name="_Key1" localSheetId="17" hidden="1">'[5]表５'!#REF!</definedName>
    <definedName name="_Key1" hidden="1">'[1]表５'!#REF!</definedName>
    <definedName name="_Order1" hidden="1">0</definedName>
    <definedName name="_R_" localSheetId="3">'[5]表５'!#REF!</definedName>
    <definedName name="_R_" localSheetId="15">'[8]表５'!#REF!</definedName>
    <definedName name="_R_" localSheetId="16">'7'!#REF!</definedName>
    <definedName name="_R_" localSheetId="17">'[5]表５'!#REF!</definedName>
    <definedName name="_R_">'[3]表５'!#REF!</definedName>
    <definedName name="_Regression_Int" localSheetId="3" hidden="1">1</definedName>
    <definedName name="_Regression_Int" localSheetId="16" hidden="1">1</definedName>
    <definedName name="\a" localSheetId="1">'１'!#REF!</definedName>
    <definedName name="\a" localSheetId="3">'[5]表１'!#REF!</definedName>
    <definedName name="\a" localSheetId="15">'[8]表１'!#REF!</definedName>
    <definedName name="\a" localSheetId="16">'7'!#REF!</definedName>
    <definedName name="\a" localSheetId="17">'[5]表１'!#REF!</definedName>
    <definedName name="\a">'[3]表１'!#REF!</definedName>
    <definedName name="\b" localSheetId="3">'[5]表５'!#REF!</definedName>
    <definedName name="\b" localSheetId="15">'[8]表５'!#REF!</definedName>
    <definedName name="\b" localSheetId="16">'7'!#REF!</definedName>
    <definedName name="\b" localSheetId="17">'[5]表５'!#REF!</definedName>
    <definedName name="\b">'[3]表５'!#REF!</definedName>
    <definedName name="DATABASE" localSheetId="3">'[5]表５'!#REF!</definedName>
    <definedName name="DATABASE" localSheetId="15">'[8]表５'!#REF!</definedName>
    <definedName name="DATABASE" localSheetId="16">'7'!#REF!</definedName>
    <definedName name="DATABASE" localSheetId="17">'[5]表５'!#REF!</definedName>
    <definedName name="DATABASE">'[3]表５'!#REF!</definedName>
    <definedName name="Database_MI" localSheetId="3">'[5]表５'!#REF!</definedName>
    <definedName name="Database_MI" localSheetId="15">'[8]表５'!#REF!</definedName>
    <definedName name="Database_MI" localSheetId="16">'7'!#REF!</definedName>
    <definedName name="Database_MI" localSheetId="17">'[5]表５'!#REF!</definedName>
    <definedName name="Database_MI">'[3]表５'!#REF!</definedName>
    <definedName name="dyg" localSheetId="15">#REF!</definedName>
    <definedName name="dyg">#REF!</definedName>
    <definedName name="_xlnm.Print_Area" localSheetId="1">'１'!$A$1:$AA$73</definedName>
    <definedName name="_xlnm.Print_Area" localSheetId="2">'2'!$A$1:$V$109</definedName>
    <definedName name="_xlnm.Print_Area" localSheetId="3">'3'!$A$1:$N$109</definedName>
    <definedName name="_xlnm.Print_Area" localSheetId="4">'4(1)'!$A$1:$N$72</definedName>
    <definedName name="_xlnm.Print_Area" localSheetId="16">'7'!#REF!</definedName>
    <definedName name="_xlnm.Print_Area" localSheetId="0">'界紙'!$A$1:$K$48</definedName>
    <definedName name="_xlnm.Print_Area" localSheetId="17">'付表（人口）'!$A$1:$K$49</definedName>
    <definedName name="Print_Area_MI" localSheetId="1">'１'!$A$1:$I$57</definedName>
    <definedName name="新規" localSheetId="15" hidden="1">#REF!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<sst xmlns="http://schemas.openxmlformats.org/spreadsheetml/2006/main" count="2672" uniqueCount="828">
  <si>
    <t>　</t>
  </si>
  <si>
    <t>出生数</t>
  </si>
  <si>
    <t>死亡数</t>
  </si>
  <si>
    <t>(再掲)</t>
  </si>
  <si>
    <t>自然増加数</t>
  </si>
  <si>
    <t>死産胎児数</t>
  </si>
  <si>
    <t>婚姻件数</t>
  </si>
  <si>
    <t>離婚件数</t>
  </si>
  <si>
    <t>乳児死亡数</t>
  </si>
  <si>
    <t>新生児死亡数</t>
  </si>
  <si>
    <t>総数</t>
  </si>
  <si>
    <t>男</t>
  </si>
  <si>
    <t>女</t>
  </si>
  <si>
    <t>自然</t>
  </si>
  <si>
    <t>人工</t>
  </si>
  <si>
    <t>静岡県</t>
  </si>
  <si>
    <t>熱海伊東圏域</t>
  </si>
  <si>
    <t>駿東田方圏域</t>
  </si>
  <si>
    <t>富士圏域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</si>
  <si>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</si>
  <si>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</si>
  <si>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</si>
  <si>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</si>
  <si>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</si>
  <si>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</si>
  <si>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</si>
  <si>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</si>
  <si>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</si>
  <si>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</si>
  <si>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</si>
  <si>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</si>
  <si>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</si>
  <si>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</si>
  <si>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</si>
  <si>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函南町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</si>
  <si>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</si>
  <si>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</si>
  <si>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</si>
  <si>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</si>
  <si>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</si>
  <si>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</si>
  <si>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</si>
  <si>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</si>
  <si>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</si>
  <si>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（前ﾍﾟｰｼﾞからつづく）</t>
  </si>
  <si>
    <t>島田市</t>
  </si>
  <si>
    <t>焼津市</t>
  </si>
  <si>
    <t>藤枝市</t>
  </si>
  <si>
    <t>岡部町</t>
  </si>
  <si>
    <t>吉田町</t>
  </si>
  <si>
    <t>磐田市</t>
  </si>
  <si>
    <t>掛川市</t>
  </si>
  <si>
    <t>袋井市</t>
  </si>
  <si>
    <t>森町</t>
  </si>
  <si>
    <t>浜松市保健所</t>
  </si>
  <si>
    <t>浜松市</t>
  </si>
  <si>
    <t>出生率</t>
  </si>
  <si>
    <t>死亡率</t>
  </si>
  <si>
    <t>婚姻率</t>
  </si>
  <si>
    <t>離婚率</t>
  </si>
  <si>
    <t>(人口千対)</t>
  </si>
  <si>
    <t>(出生千対)</t>
  </si>
  <si>
    <t>統　計　表</t>
  </si>
  <si>
    <t>乳児死亡数（死亡の再掲）</t>
  </si>
  <si>
    <t>死産数</t>
  </si>
  <si>
    <t>死産率</t>
  </si>
  <si>
    <t>総  数</t>
  </si>
  <si>
    <t>自然死産</t>
  </si>
  <si>
    <t>人工死産</t>
  </si>
  <si>
    <t>(出産千対)</t>
  </si>
  <si>
    <t>昭和元年</t>
  </si>
  <si>
    <t>…</t>
  </si>
  <si>
    <t xml:space="preserve">  　　 5年</t>
  </si>
  <si>
    <t>　    10年</t>
  </si>
  <si>
    <t xml:space="preserve">  　  15年</t>
  </si>
  <si>
    <t xml:space="preserve">  　　23年</t>
  </si>
  <si>
    <t xml:space="preserve">  　  24年</t>
  </si>
  <si>
    <t xml:space="preserve">  　  25年</t>
  </si>
  <si>
    <t xml:space="preserve">  　  26年</t>
  </si>
  <si>
    <t xml:space="preserve">  　  27年</t>
  </si>
  <si>
    <t xml:space="preserve">  　  28年</t>
  </si>
  <si>
    <t xml:space="preserve">  　  29年</t>
  </si>
  <si>
    <t xml:space="preserve">  　  30年</t>
  </si>
  <si>
    <t xml:space="preserve">  　  31年</t>
  </si>
  <si>
    <t xml:space="preserve">  　  32年</t>
  </si>
  <si>
    <t>　    33年</t>
  </si>
  <si>
    <t xml:space="preserve">  　  34年</t>
  </si>
  <si>
    <t xml:space="preserve">  　  35年</t>
  </si>
  <si>
    <t xml:space="preserve">  　  36年</t>
  </si>
  <si>
    <t xml:space="preserve">  　  37年</t>
  </si>
  <si>
    <t xml:space="preserve">  　  38年</t>
  </si>
  <si>
    <t xml:space="preserve">  　  39年</t>
  </si>
  <si>
    <t xml:space="preserve">  　  40年</t>
  </si>
  <si>
    <t xml:space="preserve">  　  41年</t>
  </si>
  <si>
    <t xml:space="preserve">  　  42年</t>
  </si>
  <si>
    <t xml:space="preserve">  　  43年</t>
  </si>
  <si>
    <t xml:space="preserve">  　  44年</t>
  </si>
  <si>
    <t xml:space="preserve">  　  45年</t>
  </si>
  <si>
    <t xml:space="preserve">  　  46年</t>
  </si>
  <si>
    <t xml:space="preserve">  　  47年</t>
  </si>
  <si>
    <t xml:space="preserve">  　  48年</t>
  </si>
  <si>
    <t xml:space="preserve">  　  49年</t>
  </si>
  <si>
    <t xml:space="preserve">  　  50年</t>
  </si>
  <si>
    <t xml:space="preserve">  　  51年</t>
  </si>
  <si>
    <t xml:space="preserve">  　  52年</t>
  </si>
  <si>
    <t xml:space="preserve">  　  53年</t>
  </si>
  <si>
    <t xml:space="preserve">  　  54年</t>
  </si>
  <si>
    <t xml:space="preserve">  　  55年</t>
  </si>
  <si>
    <t xml:space="preserve">  　  56年</t>
  </si>
  <si>
    <t xml:space="preserve">  　  57年</t>
  </si>
  <si>
    <t xml:space="preserve">  　  58年</t>
  </si>
  <si>
    <t xml:space="preserve">  　  59年</t>
  </si>
  <si>
    <t xml:space="preserve">  　  60年</t>
  </si>
  <si>
    <t xml:space="preserve">  　  61年</t>
  </si>
  <si>
    <t xml:space="preserve">  　  62年</t>
  </si>
  <si>
    <t xml:space="preserve">  　  63年</t>
  </si>
  <si>
    <t>平成元年</t>
  </si>
  <si>
    <t xml:space="preserve">  　   2年</t>
  </si>
  <si>
    <t xml:space="preserve">  　   3年</t>
  </si>
  <si>
    <t xml:space="preserve">  　   4年</t>
  </si>
  <si>
    <t>　     5年</t>
  </si>
  <si>
    <t>　     6年</t>
  </si>
  <si>
    <t>　     7年</t>
  </si>
  <si>
    <t>　     8年</t>
  </si>
  <si>
    <t>　　 　9年</t>
  </si>
  <si>
    <t>　　 10年</t>
  </si>
  <si>
    <t>　　 11年</t>
  </si>
  <si>
    <t>　　 12年</t>
  </si>
  <si>
    <t>腸管感染症</t>
  </si>
  <si>
    <t>敗血症</t>
  </si>
  <si>
    <t>ウイルス肝炎</t>
  </si>
  <si>
    <t>悪性新生物</t>
  </si>
  <si>
    <t>その他の新生物</t>
  </si>
  <si>
    <t>髄膜炎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</si>
  <si>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</si>
  <si>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</si>
  <si>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</si>
  <si>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</si>
  <si>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</si>
  <si>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</si>
  <si>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</si>
  <si>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</si>
  <si>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</si>
  <si>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乳幼児突然死症候群</t>
  </si>
  <si>
    <t>不慮の事故</t>
  </si>
  <si>
    <t>他殺</t>
  </si>
  <si>
    <t>その他の外因</t>
  </si>
  <si>
    <t>分類名</t>
  </si>
  <si>
    <t>総     数</t>
  </si>
  <si>
    <t>－</t>
  </si>
  <si>
    <t>総                     数</t>
  </si>
  <si>
    <t>麻疹</t>
  </si>
  <si>
    <t>その他の感染症及び寄生虫症</t>
  </si>
  <si>
    <t>　白血病</t>
  </si>
  <si>
    <t>　その他の悪性新生物</t>
  </si>
  <si>
    <t>栄養失調症及びその他の栄養欠乏症</t>
  </si>
  <si>
    <t>代謝障害</t>
  </si>
  <si>
    <t>脊髄性筋萎縮症、関連症候群</t>
  </si>
  <si>
    <t>脳性麻痺</t>
  </si>
  <si>
    <t xml:space="preserve">   妊娠期間及び胎児発育に関連する障害</t>
  </si>
  <si>
    <t xml:space="preserve">   出産外傷</t>
  </si>
  <si>
    <t xml:space="preserve">   出生時仮死</t>
  </si>
  <si>
    <t xml:space="preserve">   新生児の呼吸窮&lt;促&gt;迫</t>
  </si>
  <si>
    <t xml:space="preserve">   周産期に発生した肺出血</t>
  </si>
  <si>
    <t xml:space="preserve">   周産期に発生した心血管障害</t>
  </si>
  <si>
    <t xml:space="preserve">    その他の周産期に特異的な呼吸障害及び心血管障害</t>
  </si>
  <si>
    <t xml:space="preserve">   新生児の細菌性敗血症</t>
  </si>
  <si>
    <t xml:space="preserve">   その他の周産期に特異的な感染症</t>
  </si>
  <si>
    <t xml:space="preserve">   胎児及び新生児の出血性障害及び血液障害</t>
  </si>
  <si>
    <t xml:space="preserve">   その他の周産期に発生した病態</t>
  </si>
  <si>
    <t>先天奇形、変形及び染色体異常</t>
  </si>
  <si>
    <t xml:space="preserve">   神経系の先天奇形</t>
  </si>
  <si>
    <t xml:space="preserve">   心臓の先天奇形</t>
  </si>
  <si>
    <t xml:space="preserve">   その他の循環器系の先天奇形</t>
  </si>
  <si>
    <t xml:space="preserve">   呼吸器系の先天奇形</t>
  </si>
  <si>
    <t xml:space="preserve">   消化器系の先天奇形</t>
  </si>
  <si>
    <t xml:space="preserve">   筋骨格系の先天奇形及び変形</t>
  </si>
  <si>
    <t xml:space="preserve">   その他の先天奇形及び変形</t>
  </si>
  <si>
    <t xml:space="preserve">   染色体異常、他に分類されないもの</t>
  </si>
  <si>
    <t>その他のすべての疾患</t>
  </si>
  <si>
    <t xml:space="preserve">   交通事故</t>
  </si>
  <si>
    <t xml:space="preserve">   転倒･転落</t>
  </si>
  <si>
    <t xml:space="preserve">   不慮の溺死及び溺水</t>
  </si>
  <si>
    <t xml:space="preserve">    胃内容物の誤えん及び気道閉塞を生じた食物等の誤えん</t>
  </si>
  <si>
    <t xml:space="preserve">   その他の不慮の窒息</t>
  </si>
  <si>
    <t xml:space="preserve">   煙、火及び火災への曝露</t>
  </si>
  <si>
    <t xml:space="preserve">    有害物質による不慮の中毒及び有害物質への曝露</t>
  </si>
  <si>
    <t xml:space="preserve">   その他の不慮の事故</t>
  </si>
  <si>
    <t>- 18 -</t>
  </si>
  <si>
    <t>- 17 -</t>
  </si>
  <si>
    <t xml:space="preserve">  　　22年</t>
  </si>
  <si>
    <t>　　 13年</t>
  </si>
  <si>
    <t>自然
増加率</t>
  </si>
  <si>
    <t>乳児
死亡率</t>
  </si>
  <si>
    <t>合計特殊
出生率</t>
  </si>
  <si>
    <t xml:space="preserve">     Ba 07</t>
  </si>
  <si>
    <t xml:space="preserve">     Ba 08</t>
  </si>
  <si>
    <t xml:space="preserve">   Ba 01</t>
  </si>
  <si>
    <t xml:space="preserve">   Ba 06</t>
  </si>
  <si>
    <t xml:space="preserve">   Ba 02</t>
  </si>
  <si>
    <t xml:space="preserve">   Ba 03</t>
  </si>
  <si>
    <t xml:space="preserve">   Ba 04</t>
  </si>
  <si>
    <t xml:space="preserve">   Ba 05</t>
  </si>
  <si>
    <t xml:space="preserve">   Ba 09</t>
  </si>
  <si>
    <t xml:space="preserve">   Ba 10</t>
  </si>
  <si>
    <t xml:space="preserve">   Ba 11</t>
  </si>
  <si>
    <t xml:space="preserve">   Ba 12</t>
  </si>
  <si>
    <t xml:space="preserve">   Ba 13</t>
  </si>
  <si>
    <t xml:space="preserve">   Ba 14</t>
  </si>
  <si>
    <t xml:space="preserve">   Ba 15</t>
  </si>
  <si>
    <t xml:space="preserve">   Ba 16</t>
  </si>
  <si>
    <t xml:space="preserve">   Ba 17</t>
  </si>
  <si>
    <t xml:space="preserve">   Ba 18</t>
  </si>
  <si>
    <t xml:space="preserve">   Ba 19</t>
  </si>
  <si>
    <t xml:space="preserve">   Ba 20</t>
  </si>
  <si>
    <t xml:space="preserve">   Ba 21</t>
  </si>
  <si>
    <t xml:space="preserve">   Ba 22</t>
  </si>
  <si>
    <t xml:space="preserve">   Ba 23</t>
  </si>
  <si>
    <t xml:space="preserve">     Ba 25</t>
  </si>
  <si>
    <t xml:space="preserve">     Ba 24</t>
  </si>
  <si>
    <t xml:space="preserve">     Ba 26</t>
  </si>
  <si>
    <t xml:space="preserve">     Ba 27</t>
  </si>
  <si>
    <t xml:space="preserve">     Ba 28</t>
  </si>
  <si>
    <t xml:space="preserve">     Ba 29</t>
  </si>
  <si>
    <t xml:space="preserve">     Ba 30</t>
  </si>
  <si>
    <t xml:space="preserve">     Ba 31</t>
  </si>
  <si>
    <t xml:space="preserve">     Ba 32</t>
  </si>
  <si>
    <t xml:space="preserve">     Ba 33</t>
  </si>
  <si>
    <t xml:space="preserve">     Ba 34</t>
  </si>
  <si>
    <t xml:space="preserve">   Ba 35</t>
  </si>
  <si>
    <t xml:space="preserve">     Ba 36</t>
  </si>
  <si>
    <t xml:space="preserve">     Ba 37</t>
  </si>
  <si>
    <t xml:space="preserve">     Ba 38</t>
  </si>
  <si>
    <t xml:space="preserve">     Ba 39</t>
  </si>
  <si>
    <t xml:space="preserve">     Ba 40</t>
  </si>
  <si>
    <t xml:space="preserve">     Ba 41</t>
  </si>
  <si>
    <t xml:space="preserve">     Ba 42</t>
  </si>
  <si>
    <t xml:space="preserve">     Ba 43</t>
  </si>
  <si>
    <t xml:space="preserve">   Ba 44</t>
  </si>
  <si>
    <t xml:space="preserve">   Ba 45</t>
  </si>
  <si>
    <t xml:space="preserve">   Ba 46</t>
  </si>
  <si>
    <t xml:space="preserve">     Ba 47</t>
  </si>
  <si>
    <t xml:space="preserve">     Ba 48</t>
  </si>
  <si>
    <t xml:space="preserve">     Ba 49</t>
  </si>
  <si>
    <t xml:space="preserve">     Ba 50</t>
  </si>
  <si>
    <t xml:space="preserve">     Ba 51</t>
  </si>
  <si>
    <t xml:space="preserve">     Ba 52</t>
  </si>
  <si>
    <t xml:space="preserve">     Ba 53</t>
  </si>
  <si>
    <t xml:space="preserve">     Ba 54</t>
  </si>
  <si>
    <t xml:space="preserve">   Ba 55</t>
  </si>
  <si>
    <t xml:space="preserve">   Ba 56</t>
  </si>
  <si>
    <t>死因簡単
分類ｺｰﾄﾞ</t>
  </si>
  <si>
    <t>　　 14年</t>
  </si>
  <si>
    <t>　(1)</t>
  </si>
  <si>
    <t>　　－</t>
  </si>
  <si>
    <t>　(2)</t>
  </si>
  <si>
    <t>統計項目のありえない場合</t>
  </si>
  <si>
    <t>　　・</t>
  </si>
  <si>
    <t>　(3)</t>
  </si>
  <si>
    <t>計数不明又は計数を表章することが不適当な場合</t>
  </si>
  <si>
    <t>　　…</t>
  </si>
  <si>
    <t>　(4)</t>
  </si>
  <si>
    <t>比率が微少（0.05未満）の場合</t>
  </si>
  <si>
    <t>　　0.0</t>
  </si>
  <si>
    <t>　(5)</t>
  </si>
  <si>
    <t>減少数又は減少率を意味する場合</t>
  </si>
  <si>
    <t>　　△</t>
  </si>
  <si>
    <t>計数のない場合</t>
  </si>
  <si>
    <t>　凡　例</t>
  </si>
  <si>
    <t>　　 15年</t>
  </si>
  <si>
    <t>表１　実数・率の年次推移</t>
  </si>
  <si>
    <t>- 12 -</t>
  </si>
  <si>
    <t>- 13 -</t>
  </si>
  <si>
    <t>- 14 -</t>
  </si>
  <si>
    <t>16年</t>
  </si>
  <si>
    <t>伊豆市</t>
  </si>
  <si>
    <t>御前崎市</t>
  </si>
  <si>
    <t>静岡市</t>
  </si>
  <si>
    <t>17年</t>
  </si>
  <si>
    <t>伊豆の国市</t>
  </si>
  <si>
    <t>中部保健所</t>
  </si>
  <si>
    <t>牧之原市</t>
  </si>
  <si>
    <t>川根本町</t>
  </si>
  <si>
    <t>湖西市</t>
  </si>
  <si>
    <t>菊川市</t>
  </si>
  <si>
    <t>新居町</t>
  </si>
  <si>
    <t>自然
増加数</t>
  </si>
  <si>
    <t>婚姻
件数</t>
  </si>
  <si>
    <t>離婚
件数</t>
  </si>
  <si>
    <t>富士圏域</t>
  </si>
  <si>
    <t>中東遠圏域</t>
  </si>
  <si>
    <t>静岡市保健所</t>
  </si>
  <si>
    <t>- 15 -</t>
  </si>
  <si>
    <t>- 16 -</t>
  </si>
  <si>
    <t>自然
増加数</t>
  </si>
  <si>
    <t>婚姻
件数</t>
  </si>
  <si>
    <t>離婚
件数</t>
  </si>
  <si>
    <t>賀茂圏域</t>
  </si>
  <si>
    <t>静岡圏域</t>
  </si>
  <si>
    <t>賀茂保健所</t>
  </si>
  <si>
    <t>西部保健所</t>
  </si>
  <si>
    <t>乳児死亡率</t>
  </si>
  <si>
    <t>新生児死亡率</t>
  </si>
  <si>
    <t>自然増加率</t>
  </si>
  <si>
    <t>死産率(出産千対)</t>
  </si>
  <si>
    <t>人口</t>
  </si>
  <si>
    <t>静岡市保健所</t>
  </si>
  <si>
    <t>静岡市</t>
  </si>
  <si>
    <t>- 19 -</t>
  </si>
  <si>
    <t>- 20 -</t>
  </si>
  <si>
    <t>- 21 -</t>
  </si>
  <si>
    <t>- 22 -</t>
  </si>
  <si>
    <t>付表     率算出に用いた人口</t>
  </si>
  <si>
    <t>静岡県計</t>
  </si>
  <si>
    <t xml:space="preserve">男   </t>
  </si>
  <si>
    <t xml:space="preserve">女   </t>
  </si>
  <si>
    <t>静岡市保健所</t>
  </si>
  <si>
    <t>静岡市</t>
  </si>
  <si>
    <t>全国計</t>
  </si>
  <si>
    <t>注</t>
  </si>
  <si>
    <t>賀茂圏域</t>
  </si>
  <si>
    <t>西部保健所</t>
  </si>
  <si>
    <t>中部保健所</t>
  </si>
  <si>
    <t>賀茂保健所</t>
  </si>
  <si>
    <t>静岡圏域</t>
  </si>
  <si>
    <t>西部圏域</t>
  </si>
  <si>
    <t>圏域欄　合計</t>
  </si>
  <si>
    <t>西部圏域</t>
  </si>
  <si>
    <t>　 2次医療圏、保健所、市町の名称及び区域は</t>
  </si>
  <si>
    <t>表３　２次保健医療圏・保健所・市町別　率</t>
  </si>
  <si>
    <t>表２　２次保健医療圏・保健所・市町別 実数</t>
  </si>
  <si>
    <t>18年</t>
  </si>
  <si>
    <t>　駿河区</t>
  </si>
  <si>
    <t>　清水区</t>
  </si>
  <si>
    <t>　葵　　　区</t>
  </si>
  <si>
    <t>　葵　　  　区</t>
  </si>
  <si>
    <t>　駿河区</t>
  </si>
  <si>
    <t>　清水区</t>
  </si>
  <si>
    <t>　葵　　　区</t>
  </si>
  <si>
    <t>19年</t>
  </si>
  <si>
    <t>浜松市（～3/31）</t>
  </si>
  <si>
    <t>中区（4/1～）</t>
  </si>
  <si>
    <t>東区（4/1～）</t>
  </si>
  <si>
    <t>西区（4/1～）</t>
  </si>
  <si>
    <t>南区（4/1～）</t>
  </si>
  <si>
    <t>北区（4/1～）</t>
  </si>
  <si>
    <t>浜北区（4/1～）</t>
  </si>
  <si>
    <t>天竜区（4/1～）</t>
  </si>
  <si>
    <t>20年</t>
  </si>
  <si>
    <t>　 平成20年12月31日現在</t>
  </si>
  <si>
    <t>全国（20年）</t>
  </si>
  <si>
    <t>(平成20年)</t>
  </si>
  <si>
    <t>(平成20年)</t>
  </si>
  <si>
    <t>１　全国計及び静岡県計は、平成20年10月1日現在の推計人口（日本人）（総務省統計局）</t>
  </si>
  <si>
    <t>２　圏域及び市町は、平成20年10月１日現在の推計人口（日本人）（静岡県企画部生活統計室）</t>
  </si>
  <si>
    <t>(平成20年)</t>
  </si>
  <si>
    <t>表４　出生数、性、母の年齢（５歳階級）・２次保健医療圏・保健所・市町別</t>
  </si>
  <si>
    <t>総　数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</si>
  <si>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</si>
  <si>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</si>
  <si>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</si>
  <si>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</si>
  <si>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</si>
  <si>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</si>
  <si>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</si>
  <si>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</si>
  <si>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</si>
  <si>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不詳</t>
  </si>
  <si>
    <t>総　　数</t>
  </si>
  <si>
    <t>静岡圏域</t>
  </si>
  <si>
    <t>松崎町</t>
  </si>
  <si>
    <t>- 23 -</t>
  </si>
  <si>
    <t>清水町</t>
  </si>
  <si>
    <t>長泉町</t>
  </si>
  <si>
    <t>静岡市保健所</t>
  </si>
  <si>
    <t>　葵　　区</t>
  </si>
  <si>
    <t>中部保健所</t>
  </si>
  <si>
    <t>岡部町</t>
  </si>
  <si>
    <t>吉田町</t>
  </si>
  <si>
    <t>湖西市</t>
  </si>
  <si>
    <t>森町</t>
  </si>
  <si>
    <t>新居町</t>
  </si>
  <si>
    <t>浜松保健所</t>
  </si>
  <si>
    <t>浜松市</t>
  </si>
  <si>
    <t>- 26 -</t>
  </si>
  <si>
    <t>- 24 -</t>
  </si>
  <si>
    <t>- 25 -</t>
  </si>
  <si>
    <t>（平成20年）</t>
  </si>
  <si>
    <t>-</t>
  </si>
  <si>
    <t>表７　乳児死亡数・新生児死亡数、性・死因（乳児死因簡単分類）別</t>
  </si>
  <si>
    <t>表５　死亡数、性・年齢（５歳階級）・死因簡単分類別</t>
  </si>
  <si>
    <t>死因簡単
分類コード</t>
  </si>
  <si>
    <t>死　　　　　因</t>
  </si>
  <si>
    <t>０歳</t>
  </si>
  <si>
    <t>１歳</t>
  </si>
  <si>
    <t>２歳</t>
  </si>
  <si>
    <t>３歳</t>
  </si>
  <si>
    <t>４歳</t>
  </si>
  <si>
    <t>0～4歳</t>
  </si>
  <si>
    <t>100歳～</t>
  </si>
  <si>
    <t>　　　</t>
  </si>
  <si>
    <t>　総　　　数　　　　　　　</t>
  </si>
  <si>
    <t>01000</t>
  </si>
  <si>
    <t>　感染症及び寄生虫症　　　</t>
  </si>
  <si>
    <t>01100</t>
  </si>
  <si>
    <t>　　腸管感染症　　　　　　</t>
  </si>
  <si>
    <t>01200</t>
  </si>
  <si>
    <t>　　結　　　核　　　　　　</t>
  </si>
  <si>
    <t>01201</t>
  </si>
  <si>
    <t>　　　呼吸器結核　　　　　</t>
  </si>
  <si>
    <t>01202</t>
  </si>
  <si>
    <t>　　　その他の結核　　　　</t>
  </si>
  <si>
    <t>01300</t>
  </si>
  <si>
    <t>　　敗　血　症　　　　　　</t>
  </si>
  <si>
    <t>01400</t>
  </si>
  <si>
    <t>　　ウイルス肝炎　　　　　</t>
  </si>
  <si>
    <t>01401</t>
  </si>
  <si>
    <t>　　　Ｂ型ウイルス肝炎　　</t>
  </si>
  <si>
    <t>01402</t>
  </si>
  <si>
    <t>　　　Ｃ型ウイルス肝炎　　</t>
  </si>
  <si>
    <t>01403</t>
  </si>
  <si>
    <t>　　　その他のウイルス肝炎　　　　　　　</t>
  </si>
  <si>
    <t>01500</t>
  </si>
  <si>
    <t>　　ＨＩＶ病　　　　　　　</t>
  </si>
  <si>
    <t>01600</t>
  </si>
  <si>
    <t>　　その他の感染症　　　　</t>
  </si>
  <si>
    <t>02000</t>
  </si>
  <si>
    <t>　新　生　物　　　　　　　</t>
  </si>
  <si>
    <t>02100</t>
  </si>
  <si>
    <t>　　悪性新生物　　　　　　</t>
  </si>
  <si>
    <t>02101</t>
  </si>
  <si>
    <t>　　　口唇、口腔及び咽頭　</t>
  </si>
  <si>
    <t>02102</t>
  </si>
  <si>
    <t>　　　食道の悪性新生物　　</t>
  </si>
  <si>
    <t>02103</t>
  </si>
  <si>
    <t>　　　胃の悪性新生物　　　</t>
  </si>
  <si>
    <t>　　　　　</t>
  </si>
  <si>
    <t xml:space="preserve"> </t>
  </si>
  <si>
    <t>（前ページから続く）</t>
  </si>
  <si>
    <t>02104</t>
  </si>
  <si>
    <t>　　　結腸の悪性新生物　　</t>
  </si>
  <si>
    <t>02105</t>
  </si>
  <si>
    <t>　　　直腸Ｓ状結腸移行部　</t>
  </si>
  <si>
    <t>02106</t>
  </si>
  <si>
    <t>　　　肝及び肝内胆管　　　</t>
  </si>
  <si>
    <t>02107</t>
  </si>
  <si>
    <t>　　　胆のう及び他の胆道　</t>
  </si>
  <si>
    <t>02108</t>
  </si>
  <si>
    <t>　　　膵の悪性新生物　　　</t>
  </si>
  <si>
    <t>02109</t>
  </si>
  <si>
    <t>　　　喉頭の悪性新生物　　</t>
  </si>
  <si>
    <t>02110</t>
  </si>
  <si>
    <t>　　　気管、気管支及び肺　</t>
  </si>
  <si>
    <t>02111</t>
  </si>
  <si>
    <t>　　　皮膚の悪性新生物　　</t>
  </si>
  <si>
    <t>02112</t>
  </si>
  <si>
    <t>　　　乳房の悪性新生物　　</t>
  </si>
  <si>
    <t>02113</t>
  </si>
  <si>
    <t>　　　子宮の悪性新生物　　</t>
  </si>
  <si>
    <t>･</t>
  </si>
  <si>
    <t>02114</t>
  </si>
  <si>
    <t>　　　卵巣の悪性新生物　　</t>
  </si>
  <si>
    <t>02115</t>
  </si>
  <si>
    <t>　　　前立腺の悪性新生物　</t>
  </si>
  <si>
    <t>02116</t>
  </si>
  <si>
    <t>　　　膀胱の悪性新生物　　</t>
  </si>
  <si>
    <t>02117</t>
  </si>
  <si>
    <t>　　　中枢神経系　　　　　</t>
  </si>
  <si>
    <t>02118</t>
  </si>
  <si>
    <t>　　　悪性リンパ腫　　　　</t>
  </si>
  <si>
    <t>02119</t>
  </si>
  <si>
    <t>　　　白　血　病　　　　　</t>
  </si>
  <si>
    <t>02120</t>
  </si>
  <si>
    <t>　　　その他のリンパ組織　</t>
  </si>
  <si>
    <t>02121</t>
  </si>
  <si>
    <t>　　　その他の悪性新生物　</t>
  </si>
  <si>
    <t>02200</t>
  </si>
  <si>
    <t>　　その他の新生物　　　　</t>
  </si>
  <si>
    <t>02201</t>
  </si>
  <si>
    <t>02202</t>
  </si>
  <si>
    <t>　　　中枢神経系を除く　　</t>
  </si>
  <si>
    <t>03000</t>
  </si>
  <si>
    <t>　血液及び造血器の疾患　　</t>
  </si>
  <si>
    <t>03100</t>
  </si>
  <si>
    <t>　　貧　　　血　　　　　　</t>
  </si>
  <si>
    <t>03200</t>
  </si>
  <si>
    <t>　　そ　の　他　　　　　　</t>
  </si>
  <si>
    <t>04000</t>
  </si>
  <si>
    <t>　内分泌、栄養及び代謝疾患</t>
  </si>
  <si>
    <t>04100</t>
  </si>
  <si>
    <t>　　糖　尿　病　　　　　　</t>
  </si>
  <si>
    <t>04200</t>
  </si>
  <si>
    <t>05000</t>
  </si>
  <si>
    <t>　精神及び行動の障害　　　</t>
  </si>
  <si>
    <t>05100</t>
  </si>
  <si>
    <t>　　血管性及び不明の痴呆　</t>
  </si>
  <si>
    <t>05200</t>
  </si>
  <si>
    <t>　　その他の障害　　　　　</t>
  </si>
  <si>
    <t>06000</t>
  </si>
  <si>
    <t>　神経系の疾患　　　　　　</t>
  </si>
  <si>
    <t>06100</t>
  </si>
  <si>
    <t>　　髄　膜　炎　　　　　　</t>
  </si>
  <si>
    <t>06200</t>
  </si>
  <si>
    <t>　　脊髄性筋萎縮症　　　　</t>
  </si>
  <si>
    <t>06300</t>
  </si>
  <si>
    <t>　　パーキンソン病　　　　</t>
  </si>
  <si>
    <t>06400</t>
  </si>
  <si>
    <t>　　アルツハイマー病　　　</t>
  </si>
  <si>
    <t>06500</t>
  </si>
  <si>
    <t>　　その他の神経系の疾患　</t>
  </si>
  <si>
    <t>07000</t>
  </si>
  <si>
    <t>　眼及び付属器の疾患　　　</t>
  </si>
  <si>
    <t>08000</t>
  </si>
  <si>
    <t>　耳及び乳様突起の疾患　　</t>
  </si>
  <si>
    <t>09000</t>
  </si>
  <si>
    <t>　循環器系の疾患　　　　　</t>
  </si>
  <si>
    <t>09100</t>
  </si>
  <si>
    <t>　　高血圧性疾患　　　　　</t>
  </si>
  <si>
    <t>09101</t>
  </si>
  <si>
    <t>　　　高血圧性心疾患　　　</t>
  </si>
  <si>
    <t>09102</t>
  </si>
  <si>
    <t>　　　そ　の　他　　　　　</t>
  </si>
  <si>
    <t>09200</t>
  </si>
  <si>
    <t>　　心疾患（高血圧性除く）</t>
  </si>
  <si>
    <t>09201</t>
  </si>
  <si>
    <t>　　　慢性リウマチ性心疾患</t>
  </si>
  <si>
    <t>09202</t>
  </si>
  <si>
    <t>　　　急性心筋梗塞　　　　</t>
  </si>
  <si>
    <t>09203</t>
  </si>
  <si>
    <t>　　　その他の虚血性心疾患</t>
  </si>
  <si>
    <t>09204</t>
  </si>
  <si>
    <t>　　　慢性非リウマチ性心内</t>
  </si>
  <si>
    <t>09205</t>
  </si>
  <si>
    <t>　　　心　筋　症　　　　　</t>
  </si>
  <si>
    <t>09206</t>
  </si>
  <si>
    <t>　　　不整脈及び伝導障害　</t>
  </si>
  <si>
    <t>09207</t>
  </si>
  <si>
    <t>　　　心　不　全　　　　　</t>
  </si>
  <si>
    <t>09208</t>
  </si>
  <si>
    <t>　　　その他の心疾患　　　</t>
  </si>
  <si>
    <t>09300</t>
  </si>
  <si>
    <t>　　脳血管疾患　　　　　　</t>
  </si>
  <si>
    <t>09301</t>
  </si>
  <si>
    <t>　　　くも膜下出血　　　　</t>
  </si>
  <si>
    <t>09302</t>
  </si>
  <si>
    <t>　　　脳内出血　　　　　　</t>
  </si>
  <si>
    <t>09303</t>
  </si>
  <si>
    <t>　　　脳　梗　塞　　　　　</t>
  </si>
  <si>
    <t>09304</t>
  </si>
  <si>
    <t>　　　その他の脳血管疾患　</t>
  </si>
  <si>
    <t>09400</t>
  </si>
  <si>
    <t>　　大動脈瘤及び解離　　　</t>
  </si>
  <si>
    <t>09500</t>
  </si>
  <si>
    <t>　　その他の循環器系の疾患</t>
  </si>
  <si>
    <t>10000</t>
  </si>
  <si>
    <t>　呼吸器系の疾患　　　　　</t>
  </si>
  <si>
    <t>10100</t>
  </si>
  <si>
    <t>　　インフルエンザ　　　　</t>
  </si>
  <si>
    <t>10200</t>
  </si>
  <si>
    <t>　　肺　　　炎　　　　　　</t>
  </si>
  <si>
    <t>10300</t>
  </si>
  <si>
    <t>　　急性気管支炎　　　　　</t>
  </si>
  <si>
    <t>10400</t>
  </si>
  <si>
    <t>　　慢性閉塞性肺疾患　　　</t>
  </si>
  <si>
    <t>10500</t>
  </si>
  <si>
    <t>　　喘　　　息　　　　　　</t>
  </si>
  <si>
    <t>10600</t>
  </si>
  <si>
    <t>　　その他の呼吸器系の疾患</t>
  </si>
  <si>
    <t>11000</t>
  </si>
  <si>
    <t>　消化器系の疾患　　　　　</t>
  </si>
  <si>
    <t>11100</t>
  </si>
  <si>
    <t>　　胃潰瘍及び十二指腸潰瘍</t>
  </si>
  <si>
    <t>11200</t>
  </si>
  <si>
    <t>　　ヘルニア及び腸閉塞　　</t>
  </si>
  <si>
    <t>11300</t>
  </si>
  <si>
    <t>　　肝　疾　患　　　　　　</t>
  </si>
  <si>
    <t>11301</t>
  </si>
  <si>
    <t>　　　肝　硬　変　　　　　</t>
  </si>
  <si>
    <t>11302</t>
  </si>
  <si>
    <t>　　　その他の肝疾患　　　</t>
  </si>
  <si>
    <t>11400</t>
  </si>
  <si>
    <t>　　その他の消化器系の疾患</t>
  </si>
  <si>
    <t>12000</t>
  </si>
  <si>
    <t>　皮膚及び皮下組織の疾患　</t>
  </si>
  <si>
    <t>13000</t>
  </si>
  <si>
    <t>　筋骨格系・結合組織の疾患</t>
  </si>
  <si>
    <t>14000</t>
  </si>
  <si>
    <t>　尿路性器系の疾患　　　　</t>
  </si>
  <si>
    <t>14100</t>
  </si>
  <si>
    <t>　　糸球体疾患　　　　　　</t>
  </si>
  <si>
    <t>14200</t>
  </si>
  <si>
    <t>　　腎　不　全　　　　　　</t>
  </si>
  <si>
    <t>14201</t>
  </si>
  <si>
    <t>　　　急性腎不全　　　　　</t>
  </si>
  <si>
    <t>14202</t>
  </si>
  <si>
    <t>　　　慢性腎不全　　　　　</t>
  </si>
  <si>
    <t>14203</t>
  </si>
  <si>
    <t>　　　詳細不明の腎不全　　</t>
  </si>
  <si>
    <t>14300</t>
  </si>
  <si>
    <t>15000</t>
  </si>
  <si>
    <t>　妊娠、分娩及び産じょく　</t>
  </si>
  <si>
    <t>16000</t>
  </si>
  <si>
    <t>　周産期に発生した病態　　</t>
  </si>
  <si>
    <t>16100</t>
  </si>
  <si>
    <t>　　妊娠期間に関連する障害</t>
  </si>
  <si>
    <t>16200</t>
  </si>
  <si>
    <t>　　出産外傷　　　　　　　</t>
  </si>
  <si>
    <t>16300</t>
  </si>
  <si>
    <t>　　特異的な呼吸障害　　　</t>
  </si>
  <si>
    <t>16400</t>
  </si>
  <si>
    <t>　　周産期に特異的な感染症</t>
  </si>
  <si>
    <t>16500</t>
  </si>
  <si>
    <t>　　出血性障害及び血液障害</t>
  </si>
  <si>
    <t>16600</t>
  </si>
  <si>
    <t>　　その他の発生した病態　</t>
  </si>
  <si>
    <t>17000</t>
  </si>
  <si>
    <t>　先天奇形及び染色体異常　</t>
  </si>
  <si>
    <t>17100</t>
  </si>
  <si>
    <t>　　神経系の先天奇形　　　</t>
  </si>
  <si>
    <t>17200</t>
  </si>
  <si>
    <t>　　循環器系の先天奇形　　</t>
  </si>
  <si>
    <t>17201</t>
  </si>
  <si>
    <t>　　　心臓の先天奇形　　　</t>
  </si>
  <si>
    <t>17202</t>
  </si>
  <si>
    <t>　　　その他の循環器系　　</t>
  </si>
  <si>
    <t>17300</t>
  </si>
  <si>
    <t>　　消化器系の先天奇形　　</t>
  </si>
  <si>
    <t>17400</t>
  </si>
  <si>
    <t>　　その他の先天奇形　　　</t>
  </si>
  <si>
    <t>17500</t>
  </si>
  <si>
    <t>　　他に分類されないもの　</t>
  </si>
  <si>
    <t>18000</t>
  </si>
  <si>
    <t>　症状、徴候・異常臨床所見</t>
  </si>
  <si>
    <t>18100</t>
  </si>
  <si>
    <t>　　老　　　衰　　　　　　</t>
  </si>
  <si>
    <t>18200</t>
  </si>
  <si>
    <t>　　乳幼児突然死症候群　　</t>
  </si>
  <si>
    <t>18300</t>
  </si>
  <si>
    <t>　　その他の症状　　　　　</t>
  </si>
  <si>
    <t>20000</t>
  </si>
  <si>
    <t>　傷病及び死亡の外因　　　</t>
  </si>
  <si>
    <t>20100</t>
  </si>
  <si>
    <t>　　不慮の事故　　　　　　</t>
  </si>
  <si>
    <t>20101</t>
  </si>
  <si>
    <t>　　　交通事故　　　　　　</t>
  </si>
  <si>
    <t>20102</t>
  </si>
  <si>
    <t>　　　転倒・転落　　　　　</t>
  </si>
  <si>
    <t>20103</t>
  </si>
  <si>
    <t>　　　不慮の溺死及び溺水　</t>
  </si>
  <si>
    <t>20104</t>
  </si>
  <si>
    <t>　　　不慮の窒息　　　　　</t>
  </si>
  <si>
    <t>20105</t>
  </si>
  <si>
    <t>　　　煙、火・火炎への曝露</t>
  </si>
  <si>
    <t>20106</t>
  </si>
  <si>
    <t>　　　有害物質による中毒　</t>
  </si>
  <si>
    <t>20107</t>
  </si>
  <si>
    <t>　　　その他の不慮の事故　</t>
  </si>
  <si>
    <t>20200</t>
  </si>
  <si>
    <t>　　自　　　殺　　　　　　</t>
  </si>
  <si>
    <t>20300</t>
  </si>
  <si>
    <t>　　他　　　殺　　　　　　</t>
  </si>
  <si>
    <t>20400</t>
  </si>
  <si>
    <t>　　その他の外因　　　　　</t>
  </si>
  <si>
    <t>　　　　　　　　　　　　　</t>
  </si>
  <si>
    <t>表６　３大死因別にみた死亡数、２次保健医療圏・保健所・市町別</t>
  </si>
  <si>
    <t>全   死   因</t>
  </si>
  <si>
    <t>悪 性 新 生 物</t>
  </si>
  <si>
    <t>心   疾   患</t>
  </si>
  <si>
    <t>脳 血 管 疾 患</t>
  </si>
  <si>
    <t xml:space="preserve"> 総  数</t>
  </si>
  <si>
    <t>静岡市保健所</t>
  </si>
  <si>
    <t>静岡市</t>
  </si>
  <si>
    <t>　　　　　- 41 -</t>
  </si>
  <si>
    <t>（前ﾍﾟｰｼﾞからつづく）</t>
  </si>
  <si>
    <t>　　　　　- 42 -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</si>
  <si>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</si>
  <si>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</si>
  <si>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</si>
  <si>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</si>
  <si>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</si>
  <si>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</si>
  <si>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</si>
  <si>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</si>
  <si>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</si>
  <si>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</si>
  <si>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</si>
  <si>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</si>
  <si>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</si>
  <si>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</si>
  <si>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</si>
  <si>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</si>
  <si>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</si>
  <si>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</si>
  <si>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</si>
  <si>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- 27 -</t>
  </si>
  <si>
    <t>- 28 -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</si>
  <si>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</si>
  <si>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</si>
  <si>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</si>
  <si>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</si>
  <si>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</si>
  <si>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</si>
  <si>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</si>
  <si>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</si>
  <si>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</si>
  <si>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</si>
  <si>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</si>
  <si>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</si>
  <si>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</si>
  <si>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</si>
  <si>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</si>
  <si>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</si>
  <si>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</si>
  <si>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</si>
  <si>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</si>
  <si>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・</t>
  </si>
  <si>
    <t>- 29-</t>
  </si>
  <si>
    <t>- 30 -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</si>
  <si>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</si>
  <si>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</si>
  <si>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</si>
  <si>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</si>
  <si>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</si>
  <si>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</si>
  <si>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</si>
  <si>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</si>
  <si>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</si>
  <si>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</si>
  <si>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</si>
  <si>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</si>
  <si>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</si>
  <si>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</si>
  <si>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</si>
  <si>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</si>
  <si>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</si>
  <si>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</si>
  <si>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</si>
  <si>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- 31 -</t>
  </si>
  <si>
    <t>- 32 -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</si>
  <si>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</si>
  <si>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</si>
  <si>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</si>
  <si>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</si>
  <si>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</si>
  <si>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</si>
  <si>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</si>
  <si>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</si>
  <si>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</si>
  <si>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</si>
  <si>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</si>
  <si>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</si>
  <si>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</si>
  <si>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</si>
  <si>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</si>
  <si>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</si>
  <si>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</si>
  <si>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</si>
  <si>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</si>
  <si>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- 33 -</t>
  </si>
  <si>
    <t>- 34 -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</si>
  <si>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</si>
  <si>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</si>
  <si>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</si>
  <si>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</si>
  <si>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</si>
  <si>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</si>
  <si>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</si>
  <si>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</si>
  <si>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</si>
  <si>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</si>
  <si>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</si>
  <si>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</si>
  <si>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</si>
  <si>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</si>
  <si>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</si>
  <si>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</si>
  <si>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</si>
  <si>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</si>
  <si>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</si>
  <si>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- 35 -</t>
  </si>
  <si>
    <t>- 36 -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</si>
  <si>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</si>
  <si>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</si>
  <si>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</si>
  <si>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</si>
  <si>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</si>
  <si>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</si>
  <si>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</si>
  <si>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</si>
  <si>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</si>
  <si>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</si>
  <si>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</si>
  <si>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</si>
  <si>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</si>
  <si>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</si>
  <si>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</si>
  <si>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</si>
  <si>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</si>
  <si>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</si>
  <si>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</si>
  <si>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- 37 -</t>
  </si>
  <si>
    <t>- 38 -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</si>
  <si>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</si>
  <si>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</si>
  <si>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</si>
  <si>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</si>
  <si>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</si>
  <si>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</si>
  <si>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</si>
  <si>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</si>
  <si>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</si>
  <si>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</si>
  <si>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</si>
  <si>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</si>
  <si>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</si>
  <si>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</si>
  <si>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</si>
  <si>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</si>
  <si>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</si>
  <si>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</si>
  <si>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</si>
  <si>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- 39 -</t>
  </si>
  <si>
    <t>- 40 -</t>
  </si>
  <si>
    <t>　　その他の腎尿路生殖器系の疾患　　　　　</t>
  </si>
  <si>
    <t>（平成20年）</t>
  </si>
  <si>
    <t>- 43 -</t>
  </si>
  <si>
    <t>- 44 -</t>
  </si>
  <si>
    <r>
      <t>（平成2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年）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</si>
</sst>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&quot;\&quot;#,##0.00000_);[Red]\(&quot;\&quot;#,##0.00000\)"/>
    <numFmt numFmtId="179" formatCode="_-* #,##0_-;\-* #,##0_-;_-* &quot;-&quot;??_-;_-@_-"/>
    <numFmt numFmtId="180" formatCode="#,##0.0;&quot;△ &quot;#,##0.0"/>
    <numFmt numFmtId="181" formatCode="#,##0.00;&quot;△ &quot;#,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;&quot;△ &quot;0"/>
    <numFmt numFmtId="187" formatCode="0.0;&quot;△ &quot;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name val="ＦＡ Ｐ 明朝"/>
      <family val="1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48"/>
      <name val="ＤＦPOP体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b/>
      <sz val="12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Ｐ明朝"/>
      <family val="1"/>
    </font>
    <font>
      <b/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dotted"/>
      <top style="hair"/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dotted"/>
      <top style="thin"/>
      <bottom style="thin"/>
    </border>
    <border>
      <left style="dotted"/>
      <right style="dashed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79" fontId="0" fillId="0" borderId="0">
      <alignment/>
      <protection/>
    </xf>
    <xf numFmtId="0" fontId="8" fillId="0" borderId="0">
      <alignment/>
      <protection/>
    </xf>
    <xf numFmtId="4" fontId="9" fillId="0" borderId="0">
      <alignment horizontal="right"/>
      <protection/>
    </xf>
    <xf numFmtId="0" fontId="7" fillId="0" borderId="0" applyNumberFormat="0" applyFont="0" applyFill="0" applyBorder="0" applyAlignment="0" applyProtection="0"/>
    <xf numFmtId="0" fontId="11" fillId="0" borderId="3">
      <alignment horizontal="center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4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</cellStyleXfs>
  <cellXfs count="762">
    <xf numFmtId="0" fontId="0" fillId="0" borderId="0" xfId="0" applyAlignment="1">
      <alignment/>
    </xf>
    <xf numFmtId="41" fontId="4" fillId="0" borderId="5" xfId="31" applyNumberFormat="1" applyFont="1" applyFill="1" applyBorder="1" applyAlignment="1" applyProtection="1">
      <alignment horizontal="right" vertical="center"/>
      <protection/>
    </xf>
    <xf numFmtId="41" fontId="4" fillId="0" borderId="6" xfId="31" applyNumberFormat="1" applyFont="1" applyFill="1" applyBorder="1" applyAlignment="1" applyProtection="1">
      <alignment horizontal="right" vertical="center"/>
      <protection/>
    </xf>
    <xf numFmtId="41" fontId="4" fillId="0" borderId="7" xfId="31" applyNumberFormat="1" applyFont="1" applyFill="1" applyBorder="1" applyAlignment="1" applyProtection="1">
      <alignment horizontal="right" vertical="center"/>
      <protection/>
    </xf>
    <xf numFmtId="41" fontId="4" fillId="0" borderId="8" xfId="31" applyNumberFormat="1" applyFont="1" applyFill="1" applyBorder="1" applyAlignment="1" applyProtection="1">
      <alignment horizontal="right" vertical="center"/>
      <protection/>
    </xf>
    <xf numFmtId="41" fontId="4" fillId="0" borderId="9" xfId="31" applyNumberFormat="1" applyFont="1" applyFill="1" applyBorder="1" applyAlignment="1" applyProtection="1">
      <alignment horizontal="right" vertical="center"/>
      <protection/>
    </xf>
    <xf numFmtId="0" fontId="4" fillId="0" borderId="8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16" fillId="0" borderId="0" xfId="39" applyFont="1" applyFill="1">
      <alignment/>
      <protection/>
    </xf>
    <xf numFmtId="49" fontId="23" fillId="0" borderId="11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49" fontId="16" fillId="0" borderId="8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49" fontId="16" fillId="0" borderId="8" xfId="0" applyNumberFormat="1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 vertical="center"/>
    </xf>
    <xf numFmtId="0" fontId="20" fillId="0" borderId="0" xfId="42" applyFont="1" applyFill="1" applyAlignment="1" quotePrefix="1">
      <alignment horizontal="left" vertical="center"/>
      <protection/>
    </xf>
    <xf numFmtId="0" fontId="4" fillId="0" borderId="8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0" fillId="0" borderId="0" xfId="42" applyFont="1" applyFill="1" applyAlignment="1">
      <alignment horizontal="centerContinuous" vertical="center" shrinkToFit="1"/>
      <protection/>
    </xf>
    <xf numFmtId="0" fontId="20" fillId="0" borderId="0" xfId="42" applyFont="1" applyFill="1" applyAlignment="1">
      <alignment horizontal="centerContinuous" vertical="center"/>
      <protection/>
    </xf>
    <xf numFmtId="0" fontId="20" fillId="0" borderId="0" xfId="42" applyFont="1" applyFill="1" applyAlignment="1">
      <alignment vertical="center"/>
      <protection/>
    </xf>
    <xf numFmtId="0" fontId="22" fillId="0" borderId="0" xfId="42" applyFont="1" applyFill="1" applyAlignment="1">
      <alignment vertical="center"/>
      <protection/>
    </xf>
    <xf numFmtId="0" fontId="20" fillId="0" borderId="17" xfId="42" applyFont="1" applyFill="1" applyBorder="1" applyAlignment="1">
      <alignment horizontal="distributed" vertical="center"/>
      <protection/>
    </xf>
    <xf numFmtId="0" fontId="20" fillId="0" borderId="18" xfId="42" applyFont="1" applyFill="1" applyBorder="1" applyAlignment="1">
      <alignment horizontal="distributed" vertical="center"/>
      <protection/>
    </xf>
    <xf numFmtId="0" fontId="20" fillId="0" borderId="19" xfId="42" applyFont="1" applyFill="1" applyBorder="1" applyAlignment="1">
      <alignment horizontal="distributed" vertical="center"/>
      <protection/>
    </xf>
    <xf numFmtId="0" fontId="20" fillId="0" borderId="20" xfId="42" applyFont="1" applyFill="1" applyBorder="1" applyAlignment="1">
      <alignment horizontal="center" vertical="center" shrinkToFit="1"/>
      <protection/>
    </xf>
    <xf numFmtId="41" fontId="20" fillId="0" borderId="21" xfId="42" applyNumberFormat="1" applyFont="1" applyFill="1" applyBorder="1" applyAlignment="1">
      <alignment vertical="center"/>
      <protection/>
    </xf>
    <xf numFmtId="41" fontId="20" fillId="0" borderId="22" xfId="42" applyNumberFormat="1" applyFont="1" applyFill="1" applyBorder="1" applyAlignment="1">
      <alignment vertical="center"/>
      <protection/>
    </xf>
    <xf numFmtId="41" fontId="20" fillId="0" borderId="23" xfId="42" applyNumberFormat="1" applyFont="1" applyFill="1" applyBorder="1" applyAlignment="1">
      <alignment vertical="center"/>
      <protection/>
    </xf>
    <xf numFmtId="0" fontId="20" fillId="0" borderId="4" xfId="42" applyFont="1" applyFill="1" applyBorder="1" applyAlignment="1">
      <alignment vertical="center"/>
      <protection/>
    </xf>
    <xf numFmtId="41" fontId="20" fillId="0" borderId="24" xfId="42" applyNumberFormat="1" applyFont="1" applyFill="1" applyBorder="1" applyAlignment="1">
      <alignment vertical="center"/>
      <protection/>
    </xf>
    <xf numFmtId="41" fontId="20" fillId="0" borderId="25" xfId="42" applyNumberFormat="1" applyFont="1" applyFill="1" applyBorder="1" applyAlignment="1">
      <alignment vertical="center"/>
      <protection/>
    </xf>
    <xf numFmtId="41" fontId="20" fillId="0" borderId="26" xfId="42" applyNumberFormat="1" applyFont="1" applyFill="1" applyBorder="1" applyAlignment="1">
      <alignment vertical="center"/>
      <protection/>
    </xf>
    <xf numFmtId="0" fontId="20" fillId="0" borderId="9" xfId="42" applyFont="1" applyFill="1" applyBorder="1" applyAlignment="1">
      <alignment vertical="center"/>
      <protection/>
    </xf>
    <xf numFmtId="0" fontId="20" fillId="0" borderId="8" xfId="42" applyFont="1" applyFill="1" applyBorder="1" applyAlignment="1">
      <alignment vertical="center" shrinkToFit="1"/>
      <protection/>
    </xf>
    <xf numFmtId="0" fontId="20" fillId="0" borderId="27" xfId="42" applyFont="1" applyFill="1" applyBorder="1" applyAlignment="1">
      <alignment vertical="center" shrinkToFit="1"/>
      <protection/>
    </xf>
    <xf numFmtId="0" fontId="20" fillId="0" borderId="28" xfId="42" applyFont="1" applyFill="1" applyBorder="1" applyAlignment="1">
      <alignment vertical="center" shrinkToFit="1"/>
      <protection/>
    </xf>
    <xf numFmtId="0" fontId="20" fillId="0" borderId="29" xfId="42" applyFont="1" applyFill="1" applyBorder="1" applyAlignment="1">
      <alignment vertical="center"/>
      <protection/>
    </xf>
    <xf numFmtId="0" fontId="20" fillId="0" borderId="30" xfId="42" applyFont="1" applyFill="1" applyBorder="1" applyAlignment="1">
      <alignment vertical="center" shrinkToFit="1"/>
      <protection/>
    </xf>
    <xf numFmtId="0" fontId="20" fillId="0" borderId="31" xfId="42" applyFont="1" applyFill="1" applyBorder="1" applyAlignment="1">
      <alignment vertical="center"/>
      <protection/>
    </xf>
    <xf numFmtId="41" fontId="20" fillId="0" borderId="32" xfId="42" applyNumberFormat="1" applyFont="1" applyFill="1" applyBorder="1" applyAlignment="1">
      <alignment vertical="center"/>
      <protection/>
    </xf>
    <xf numFmtId="0" fontId="20" fillId="0" borderId="0" xfId="42" applyFont="1" applyFill="1" applyAlignment="1">
      <alignment vertical="center" shrinkToFit="1"/>
      <protection/>
    </xf>
    <xf numFmtId="0" fontId="20" fillId="0" borderId="0" xfId="42" applyFont="1" applyFill="1" applyAlignment="1" quotePrefix="1">
      <alignment vertical="center"/>
      <protection/>
    </xf>
    <xf numFmtId="0" fontId="4" fillId="0" borderId="0" xfId="39" applyFont="1" applyFill="1" applyBorder="1" applyAlignment="1">
      <alignment vertical="center"/>
      <protection/>
    </xf>
    <xf numFmtId="0" fontId="4" fillId="0" borderId="0" xfId="39" applyFont="1" applyFill="1" applyAlignment="1">
      <alignment vertical="center"/>
      <protection/>
    </xf>
    <xf numFmtId="0" fontId="4" fillId="0" borderId="33" xfId="39" applyFont="1" applyFill="1" applyBorder="1" applyAlignment="1" applyProtection="1">
      <alignment horizontal="distributed" vertical="center"/>
      <protection/>
    </xf>
    <xf numFmtId="41" fontId="4" fillId="0" borderId="12" xfId="31" applyNumberFormat="1" applyFont="1" applyFill="1" applyBorder="1" applyAlignment="1" applyProtection="1">
      <alignment horizontal="right" vertical="center"/>
      <protection/>
    </xf>
    <xf numFmtId="0" fontId="4" fillId="0" borderId="0" xfId="39" applyFont="1" applyFill="1" applyAlignment="1" quotePrefix="1">
      <alignment vertical="center"/>
      <protection/>
    </xf>
    <xf numFmtId="41" fontId="4" fillId="0" borderId="0" xfId="31" applyNumberFormat="1" applyFont="1" applyFill="1" applyBorder="1" applyAlignment="1" applyProtection="1">
      <alignment horizontal="right" vertical="center"/>
      <protection/>
    </xf>
    <xf numFmtId="0" fontId="4" fillId="0" borderId="0" xfId="36" applyFont="1" applyFill="1" applyBorder="1" applyAlignment="1" quotePrefix="1">
      <alignment horizontal="left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34" xfId="0" applyFont="1" applyFill="1" applyBorder="1" applyAlignment="1" applyProtection="1">
      <alignment horizontal="distributed" vertical="center" wrapText="1"/>
      <protection/>
    </xf>
    <xf numFmtId="0" fontId="4" fillId="0" borderId="35" xfId="0" applyFont="1" applyFill="1" applyBorder="1" applyAlignment="1" applyProtection="1">
      <alignment horizontal="distributed" vertical="center" wrapText="1"/>
      <protection/>
    </xf>
    <xf numFmtId="0" fontId="4" fillId="0" borderId="36" xfId="0" applyFont="1" applyFill="1" applyBorder="1" applyAlignment="1" applyProtection="1">
      <alignment horizontal="distributed" vertical="center" wrapText="1"/>
      <protection/>
    </xf>
    <xf numFmtId="0" fontId="4" fillId="0" borderId="37" xfId="0" applyFont="1" applyFill="1" applyBorder="1" applyAlignment="1" applyProtection="1">
      <alignment horizontal="distributed" vertical="center" wrapText="1"/>
      <protection/>
    </xf>
    <xf numFmtId="0" fontId="4" fillId="0" borderId="33" xfId="0" applyFont="1" applyFill="1" applyBorder="1" applyAlignment="1" applyProtection="1">
      <alignment horizontal="distributed" vertical="center" wrapText="1"/>
      <protection/>
    </xf>
    <xf numFmtId="0" fontId="4" fillId="0" borderId="38" xfId="0" applyFont="1" applyFill="1" applyBorder="1" applyAlignment="1" applyProtection="1">
      <alignment horizontal="distributed" vertical="center" wrapText="1"/>
      <protection/>
    </xf>
    <xf numFmtId="0" fontId="4" fillId="0" borderId="39" xfId="0" applyFont="1" applyFill="1" applyBorder="1" applyAlignment="1" applyProtection="1">
      <alignment horizontal="distributed" vertical="center" wrapText="1"/>
      <protection/>
    </xf>
    <xf numFmtId="41" fontId="4" fillId="0" borderId="34" xfId="31" applyNumberFormat="1" applyFont="1" applyFill="1" applyBorder="1" applyAlignment="1" applyProtection="1">
      <alignment horizontal="right" vertical="center"/>
      <protection/>
    </xf>
    <xf numFmtId="41" fontId="4" fillId="0" borderId="35" xfId="31" applyNumberFormat="1" applyFont="1" applyFill="1" applyBorder="1" applyAlignment="1" applyProtection="1">
      <alignment horizontal="right" vertical="center"/>
      <protection/>
    </xf>
    <xf numFmtId="41" fontId="4" fillId="0" borderId="37" xfId="31" applyNumberFormat="1" applyFont="1" applyFill="1" applyBorder="1" applyAlignment="1" applyProtection="1">
      <alignment horizontal="right" vertical="center"/>
      <protection/>
    </xf>
    <xf numFmtId="41" fontId="4" fillId="0" borderId="40" xfId="31" applyNumberFormat="1" applyFont="1" applyFill="1" applyBorder="1" applyAlignment="1" applyProtection="1">
      <alignment horizontal="right" vertical="center"/>
      <protection/>
    </xf>
    <xf numFmtId="41" fontId="4" fillId="0" borderId="41" xfId="31" applyNumberFormat="1" applyFont="1" applyFill="1" applyBorder="1" applyAlignment="1" applyProtection="1">
      <alignment horizontal="right" vertical="center"/>
      <protection/>
    </xf>
    <xf numFmtId="41" fontId="4" fillId="0" borderId="42" xfId="31" applyNumberFormat="1" applyFont="1" applyFill="1" applyBorder="1" applyAlignment="1" applyProtection="1">
      <alignment horizontal="right" vertical="center"/>
      <protection/>
    </xf>
    <xf numFmtId="176" fontId="4" fillId="0" borderId="20" xfId="31" applyNumberFormat="1" applyFont="1" applyFill="1" applyBorder="1" applyAlignment="1" applyProtection="1">
      <alignment horizontal="right" vertical="center"/>
      <protection/>
    </xf>
    <xf numFmtId="41" fontId="4" fillId="0" borderId="20" xfId="31" applyNumberFormat="1" applyFont="1" applyFill="1" applyBorder="1" applyAlignment="1" applyProtection="1">
      <alignment horizontal="right" vertical="center"/>
      <protection/>
    </xf>
    <xf numFmtId="41" fontId="4" fillId="0" borderId="43" xfId="31" applyNumberFormat="1" applyFont="1" applyFill="1" applyBorder="1" applyAlignment="1" applyProtection="1">
      <alignment horizontal="right" vertical="center"/>
      <protection/>
    </xf>
    <xf numFmtId="176" fontId="4" fillId="0" borderId="9" xfId="31" applyNumberFormat="1" applyFont="1" applyFill="1" applyBorder="1" applyAlignment="1" applyProtection="1">
      <alignment horizontal="right" vertical="center"/>
      <protection/>
    </xf>
    <xf numFmtId="41" fontId="4" fillId="0" borderId="44" xfId="31" applyNumberFormat="1" applyFont="1" applyFill="1" applyBorder="1" applyAlignment="1" applyProtection="1">
      <alignment horizontal="right" vertical="center"/>
      <protection/>
    </xf>
    <xf numFmtId="176" fontId="4" fillId="0" borderId="45" xfId="31" applyNumberFormat="1" applyFont="1" applyFill="1" applyBorder="1" applyAlignment="1" applyProtection="1">
      <alignment horizontal="right" vertical="center"/>
      <protection/>
    </xf>
    <xf numFmtId="41" fontId="4" fillId="0" borderId="45" xfId="31" applyNumberFormat="1" applyFont="1" applyFill="1" applyBorder="1" applyAlignment="1" applyProtection="1">
      <alignment horizontal="right" vertical="center"/>
      <protection/>
    </xf>
    <xf numFmtId="41" fontId="4" fillId="0" borderId="46" xfId="31" applyNumberFormat="1" applyFont="1" applyFill="1" applyBorder="1" applyAlignment="1" applyProtection="1">
      <alignment horizontal="right" vertical="center"/>
      <protection/>
    </xf>
    <xf numFmtId="41" fontId="4" fillId="0" borderId="47" xfId="31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4" fillId="0" borderId="1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9" fillId="0" borderId="0" xfId="39" applyFont="1" applyFill="1" applyAlignment="1" applyProtection="1">
      <alignment horizontal="left" vertical="center"/>
      <protection/>
    </xf>
    <xf numFmtId="0" fontId="4" fillId="0" borderId="0" xfId="39" applyFont="1" applyFill="1" applyBorder="1" applyAlignment="1" applyProtection="1">
      <alignment horizontal="left" vertical="center"/>
      <protection/>
    </xf>
    <xf numFmtId="0" fontId="4" fillId="0" borderId="0" xfId="39" applyFont="1" applyFill="1" applyBorder="1" applyAlignment="1" applyProtection="1">
      <alignment vertical="center"/>
      <protection/>
    </xf>
    <xf numFmtId="0" fontId="4" fillId="0" borderId="12" xfId="39" applyFont="1" applyFill="1" applyBorder="1" applyAlignment="1">
      <alignment horizontal="center" vertical="center"/>
      <protection/>
    </xf>
    <xf numFmtId="0" fontId="4" fillId="0" borderId="41" xfId="39" applyFont="1" applyFill="1" applyBorder="1" applyAlignment="1">
      <alignment horizontal="center" vertical="center"/>
      <protection/>
    </xf>
    <xf numFmtId="0" fontId="4" fillId="0" borderId="12" xfId="39" applyFont="1" applyFill="1" applyBorder="1" applyAlignment="1">
      <alignment horizontal="distributed" vertical="center" wrapText="1"/>
      <protection/>
    </xf>
    <xf numFmtId="0" fontId="4" fillId="0" borderId="41" xfId="39" applyFont="1" applyFill="1" applyBorder="1" applyAlignment="1">
      <alignment horizontal="distributed" vertical="center" wrapText="1"/>
      <protection/>
    </xf>
    <xf numFmtId="0" fontId="4" fillId="0" borderId="13" xfId="39" applyFont="1" applyFill="1" applyBorder="1" applyAlignment="1">
      <alignment horizontal="center" vertical="center"/>
      <protection/>
    </xf>
    <xf numFmtId="0" fontId="4" fillId="0" borderId="20" xfId="39" applyFont="1" applyFill="1" applyBorder="1" applyAlignment="1" applyProtection="1">
      <alignment vertical="center"/>
      <protection/>
    </xf>
    <xf numFmtId="0" fontId="4" fillId="0" borderId="38" xfId="39" applyFont="1" applyFill="1" applyBorder="1" applyAlignment="1" applyProtection="1">
      <alignment horizontal="distributed" vertical="center"/>
      <protection/>
    </xf>
    <xf numFmtId="0" fontId="4" fillId="0" borderId="39" xfId="39" applyFont="1" applyFill="1" applyBorder="1" applyAlignment="1" applyProtection="1">
      <alignment horizontal="distributed" vertical="center"/>
      <protection/>
    </xf>
    <xf numFmtId="0" fontId="4" fillId="0" borderId="33" xfId="39" applyFont="1" applyFill="1" applyBorder="1" applyAlignment="1">
      <alignment horizontal="center" vertical="center" shrinkToFit="1"/>
      <protection/>
    </xf>
    <xf numFmtId="0" fontId="4" fillId="0" borderId="41" xfId="39" applyFont="1" applyFill="1" applyBorder="1" applyAlignment="1">
      <alignment vertical="center" shrinkToFit="1"/>
      <protection/>
    </xf>
    <xf numFmtId="0" fontId="4" fillId="0" borderId="39" xfId="39" applyFont="1" applyFill="1" applyBorder="1" applyAlignment="1">
      <alignment vertical="center" shrinkToFit="1"/>
      <protection/>
    </xf>
    <xf numFmtId="0" fontId="20" fillId="0" borderId="35" xfId="39" applyFont="1" applyFill="1" applyBorder="1" applyAlignment="1" quotePrefix="1">
      <alignment horizontal="center" vertical="center" shrinkToFit="1"/>
      <protection/>
    </xf>
    <xf numFmtId="0" fontId="4" fillId="0" borderId="45" xfId="39" applyFont="1" applyFill="1" applyBorder="1" applyAlignment="1" applyProtection="1">
      <alignment horizontal="center" vertical="center"/>
      <protection/>
    </xf>
    <xf numFmtId="0" fontId="4" fillId="0" borderId="11" xfId="39" applyFont="1" applyFill="1" applyBorder="1" applyAlignment="1" applyProtection="1">
      <alignment horizontal="right" vertical="center"/>
      <protection/>
    </xf>
    <xf numFmtId="37" fontId="4" fillId="0" borderId="40" xfId="39" applyNumberFormat="1" applyFont="1" applyFill="1" applyBorder="1" applyAlignment="1" applyProtection="1">
      <alignment vertical="center" shrinkToFit="1"/>
      <protection/>
    </xf>
    <xf numFmtId="37" fontId="4" fillId="0" borderId="41" xfId="39" applyNumberFormat="1" applyFont="1" applyFill="1" applyBorder="1" applyAlignment="1" applyProtection="1">
      <alignment horizontal="right" vertical="center" shrinkToFit="1"/>
      <protection/>
    </xf>
    <xf numFmtId="37" fontId="4" fillId="0" borderId="42" xfId="39" applyNumberFormat="1" applyFont="1" applyFill="1" applyBorder="1" applyAlignment="1" applyProtection="1">
      <alignment horizontal="right" vertical="center" shrinkToFit="1"/>
      <protection/>
    </xf>
    <xf numFmtId="37" fontId="4" fillId="0" borderId="40" xfId="39" applyNumberFormat="1" applyFont="1" applyFill="1" applyBorder="1" applyAlignment="1">
      <alignment vertical="center" shrinkToFit="1"/>
      <protection/>
    </xf>
    <xf numFmtId="38" fontId="4" fillId="0" borderId="20" xfId="31" applyFont="1" applyFill="1" applyBorder="1" applyAlignment="1">
      <alignment vertical="center" shrinkToFit="1"/>
    </xf>
    <xf numFmtId="38" fontId="4" fillId="0" borderId="48" xfId="31" applyFont="1" applyFill="1" applyBorder="1" applyAlignment="1">
      <alignment vertical="center" shrinkToFit="1"/>
    </xf>
    <xf numFmtId="177" fontId="4" fillId="0" borderId="12" xfId="39" applyNumberFormat="1" applyFont="1" applyFill="1" applyBorder="1" applyAlignment="1" applyProtection="1">
      <alignment vertical="center" shrinkToFit="1"/>
      <protection/>
    </xf>
    <xf numFmtId="177" fontId="4" fillId="0" borderId="12" xfId="39" applyNumberFormat="1" applyFont="1" applyFill="1" applyBorder="1" applyAlignment="1">
      <alignment vertical="center" shrinkToFit="1"/>
      <protection/>
    </xf>
    <xf numFmtId="0" fontId="4" fillId="0" borderId="12" xfId="39" applyFont="1" applyFill="1" applyBorder="1" applyAlignment="1">
      <alignment vertical="center" shrinkToFit="1"/>
      <protection/>
    </xf>
    <xf numFmtId="2" fontId="4" fillId="0" borderId="20" xfId="39" applyNumberFormat="1" applyFont="1" applyFill="1" applyBorder="1" applyAlignment="1">
      <alignment horizontal="right" vertical="center" shrinkToFit="1"/>
      <protection/>
    </xf>
    <xf numFmtId="0" fontId="4" fillId="0" borderId="20" xfId="39" applyFont="1" applyFill="1" applyBorder="1" applyAlignment="1" applyProtection="1">
      <alignment horizontal="right" vertical="center"/>
      <protection/>
    </xf>
    <xf numFmtId="0" fontId="4" fillId="0" borderId="8" xfId="39" applyFont="1" applyFill="1" applyBorder="1" applyAlignment="1" applyProtection="1">
      <alignment horizontal="right" vertical="center"/>
      <protection/>
    </xf>
    <xf numFmtId="37" fontId="4" fillId="0" borderId="43" xfId="39" applyNumberFormat="1" applyFont="1" applyFill="1" applyBorder="1" applyAlignment="1" applyProtection="1">
      <alignment vertical="center" shrinkToFit="1"/>
      <protection/>
    </xf>
    <xf numFmtId="37" fontId="4" fillId="0" borderId="5" xfId="39" applyNumberFormat="1" applyFont="1" applyFill="1" applyBorder="1" applyAlignment="1" applyProtection="1">
      <alignment horizontal="right" vertical="center" shrinkToFit="1"/>
      <protection/>
    </xf>
    <xf numFmtId="37" fontId="4" fillId="0" borderId="7" xfId="39" applyNumberFormat="1" applyFont="1" applyFill="1" applyBorder="1" applyAlignment="1" applyProtection="1">
      <alignment horizontal="right" vertical="center" shrinkToFit="1"/>
      <protection/>
    </xf>
    <xf numFmtId="37" fontId="4" fillId="0" borderId="43" xfId="39" applyNumberFormat="1" applyFont="1" applyFill="1" applyBorder="1" applyAlignment="1">
      <alignment vertical="center" shrinkToFit="1"/>
      <protection/>
    </xf>
    <xf numFmtId="38" fontId="4" fillId="0" borderId="9" xfId="31" applyFont="1" applyFill="1" applyBorder="1" applyAlignment="1">
      <alignment vertical="center" shrinkToFit="1"/>
    </xf>
    <xf numFmtId="38" fontId="4" fillId="0" borderId="49" xfId="31" applyFont="1" applyFill="1" applyBorder="1" applyAlignment="1">
      <alignment vertical="center" shrinkToFit="1"/>
    </xf>
    <xf numFmtId="177" fontId="4" fillId="0" borderId="0" xfId="39" applyNumberFormat="1" applyFont="1" applyFill="1" applyBorder="1" applyAlignment="1" applyProtection="1">
      <alignment vertical="center" shrinkToFit="1"/>
      <protection/>
    </xf>
    <xf numFmtId="0" fontId="4" fillId="0" borderId="5" xfId="39" applyFont="1" applyFill="1" applyBorder="1" applyAlignment="1">
      <alignment vertical="center" shrinkToFit="1"/>
      <protection/>
    </xf>
    <xf numFmtId="177" fontId="4" fillId="0" borderId="0" xfId="39" applyNumberFormat="1" applyFont="1" applyFill="1" applyBorder="1" applyAlignment="1">
      <alignment vertical="center" shrinkToFit="1"/>
      <protection/>
    </xf>
    <xf numFmtId="177" fontId="4" fillId="0" borderId="5" xfId="39" applyNumberFormat="1" applyFont="1" applyFill="1" applyBorder="1" applyAlignment="1">
      <alignment vertical="center" shrinkToFit="1"/>
      <protection/>
    </xf>
    <xf numFmtId="0" fontId="4" fillId="0" borderId="0" xfId="39" applyFont="1" applyFill="1" applyBorder="1" applyAlignment="1">
      <alignment vertical="center" shrinkToFit="1"/>
      <protection/>
    </xf>
    <xf numFmtId="2" fontId="4" fillId="0" borderId="9" xfId="39" applyNumberFormat="1" applyFont="1" applyFill="1" applyBorder="1" applyAlignment="1">
      <alignment horizontal="right" vertical="center" shrinkToFit="1"/>
      <protection/>
    </xf>
    <xf numFmtId="0" fontId="4" fillId="0" borderId="9" xfId="39" applyFont="1" applyFill="1" applyBorder="1" applyAlignment="1" applyProtection="1" quotePrefix="1">
      <alignment horizontal="right" vertical="center"/>
      <protection/>
    </xf>
    <xf numFmtId="37" fontId="4" fillId="0" borderId="5" xfId="39" applyNumberFormat="1" applyFont="1" applyFill="1" applyBorder="1" applyAlignment="1" applyProtection="1">
      <alignment vertical="center" shrinkToFit="1"/>
      <protection/>
    </xf>
    <xf numFmtId="37" fontId="4" fillId="0" borderId="7" xfId="39" applyNumberFormat="1" applyFont="1" applyFill="1" applyBorder="1" applyAlignment="1" applyProtection="1">
      <alignment vertical="center" shrinkToFit="1"/>
      <protection/>
    </xf>
    <xf numFmtId="37" fontId="4" fillId="0" borderId="5" xfId="39" applyNumberFormat="1" applyFont="1" applyFill="1" applyBorder="1" applyAlignment="1">
      <alignment vertical="center" shrinkToFit="1"/>
      <protection/>
    </xf>
    <xf numFmtId="37" fontId="4" fillId="0" borderId="7" xfId="39" applyNumberFormat="1" applyFont="1" applyFill="1" applyBorder="1" applyAlignment="1">
      <alignment vertical="center" shrinkToFit="1"/>
      <protection/>
    </xf>
    <xf numFmtId="37" fontId="4" fillId="0" borderId="9" xfId="39" applyNumberFormat="1" applyFont="1" applyFill="1" applyBorder="1" applyAlignment="1" applyProtection="1">
      <alignment vertical="center" shrinkToFit="1"/>
      <protection/>
    </xf>
    <xf numFmtId="37" fontId="4" fillId="0" borderId="49" xfId="39" applyNumberFormat="1" applyFont="1" applyFill="1" applyBorder="1" applyAlignment="1" applyProtection="1">
      <alignment vertical="center" shrinkToFit="1"/>
      <protection/>
    </xf>
    <xf numFmtId="177" fontId="4" fillId="0" borderId="5" xfId="39" applyNumberFormat="1" applyFont="1" applyFill="1" applyBorder="1" applyAlignment="1" applyProtection="1">
      <alignment vertical="center" shrinkToFit="1"/>
      <protection/>
    </xf>
    <xf numFmtId="2" fontId="4" fillId="0" borderId="0" xfId="39" applyNumberFormat="1" applyFont="1" applyFill="1" applyBorder="1" applyAlignment="1">
      <alignment vertical="center" shrinkToFit="1"/>
      <protection/>
    </xf>
    <xf numFmtId="0" fontId="4" fillId="0" borderId="50" xfId="39" applyFont="1" applyFill="1" applyBorder="1" applyAlignment="1" applyProtection="1">
      <alignment horizontal="right" vertical="center"/>
      <protection/>
    </xf>
    <xf numFmtId="37" fontId="4" fillId="0" borderId="51" xfId="39" applyNumberFormat="1" applyFont="1" applyFill="1" applyBorder="1" applyAlignment="1" applyProtection="1">
      <alignment vertical="center" shrinkToFit="1"/>
      <protection/>
    </xf>
    <xf numFmtId="37" fontId="4" fillId="0" borderId="52" xfId="39" applyNumberFormat="1" applyFont="1" applyFill="1" applyBorder="1" applyAlignment="1" applyProtection="1">
      <alignment vertical="center" shrinkToFit="1"/>
      <protection/>
    </xf>
    <xf numFmtId="37" fontId="4" fillId="0" borderId="53" xfId="39" applyNumberFormat="1" applyFont="1" applyFill="1" applyBorder="1" applyAlignment="1" applyProtection="1">
      <alignment vertical="center" shrinkToFit="1"/>
      <protection/>
    </xf>
    <xf numFmtId="37" fontId="4" fillId="0" borderId="51" xfId="39" applyNumberFormat="1" applyFont="1" applyFill="1" applyBorder="1" applyAlignment="1">
      <alignment vertical="center" shrinkToFit="1"/>
      <protection/>
    </xf>
    <xf numFmtId="37" fontId="4" fillId="0" borderId="52" xfId="39" applyNumberFormat="1" applyFont="1" applyFill="1" applyBorder="1" applyAlignment="1">
      <alignment vertical="center" shrinkToFit="1"/>
      <protection/>
    </xf>
    <xf numFmtId="37" fontId="4" fillId="0" borderId="53" xfId="39" applyNumberFormat="1" applyFont="1" applyFill="1" applyBorder="1" applyAlignment="1">
      <alignment vertical="center" shrinkToFit="1"/>
      <protection/>
    </xf>
    <xf numFmtId="37" fontId="4" fillId="0" borderId="52" xfId="39" applyNumberFormat="1" applyFont="1" applyFill="1" applyBorder="1" applyAlignment="1" applyProtection="1">
      <alignment horizontal="right" vertical="center" shrinkToFit="1"/>
      <protection/>
    </xf>
    <xf numFmtId="37" fontId="4" fillId="0" borderId="53" xfId="39" applyNumberFormat="1" applyFont="1" applyFill="1" applyBorder="1" applyAlignment="1" applyProtection="1">
      <alignment horizontal="right" vertical="center" shrinkToFit="1"/>
      <protection/>
    </xf>
    <xf numFmtId="37" fontId="4" fillId="0" borderId="54" xfId="39" applyNumberFormat="1" applyFont="1" applyFill="1" applyBorder="1" applyAlignment="1" applyProtection="1">
      <alignment vertical="center" shrinkToFit="1"/>
      <protection/>
    </xf>
    <xf numFmtId="37" fontId="4" fillId="0" borderId="55" xfId="39" applyNumberFormat="1" applyFont="1" applyFill="1" applyBorder="1" applyAlignment="1" applyProtection="1">
      <alignment vertical="center" shrinkToFit="1"/>
      <protection/>
    </xf>
    <xf numFmtId="177" fontId="4" fillId="0" borderId="56" xfId="39" applyNumberFormat="1" applyFont="1" applyFill="1" applyBorder="1" applyAlignment="1" applyProtection="1">
      <alignment vertical="center" shrinkToFit="1"/>
      <protection/>
    </xf>
    <xf numFmtId="177" fontId="4" fillId="0" borderId="52" xfId="39" applyNumberFormat="1" applyFont="1" applyFill="1" applyBorder="1" applyAlignment="1">
      <alignment vertical="center" shrinkToFit="1"/>
      <protection/>
    </xf>
    <xf numFmtId="177" fontId="4" fillId="0" borderId="56" xfId="39" applyNumberFormat="1" applyFont="1" applyFill="1" applyBorder="1" applyAlignment="1">
      <alignment vertical="center" shrinkToFit="1"/>
      <protection/>
    </xf>
    <xf numFmtId="177" fontId="4" fillId="0" borderId="52" xfId="39" applyNumberFormat="1" applyFont="1" applyFill="1" applyBorder="1" applyAlignment="1" applyProtection="1">
      <alignment vertical="center" shrinkToFit="1"/>
      <protection/>
    </xf>
    <xf numFmtId="2" fontId="4" fillId="0" borderId="56" xfId="39" applyNumberFormat="1" applyFont="1" applyFill="1" applyBorder="1" applyAlignment="1">
      <alignment vertical="center" shrinkToFit="1"/>
      <protection/>
    </xf>
    <xf numFmtId="2" fontId="4" fillId="0" borderId="54" xfId="39" applyNumberFormat="1" applyFont="1" applyFill="1" applyBorder="1" applyAlignment="1">
      <alignment horizontal="right" vertical="center" shrinkToFit="1"/>
      <protection/>
    </xf>
    <xf numFmtId="37" fontId="4" fillId="0" borderId="10" xfId="39" applyNumberFormat="1" applyFont="1" applyFill="1" applyBorder="1" applyAlignment="1" applyProtection="1">
      <alignment vertical="center" shrinkToFit="1"/>
      <protection/>
    </xf>
    <xf numFmtId="0" fontId="4" fillId="0" borderId="57" xfId="39" applyFont="1" applyFill="1" applyBorder="1" applyAlignment="1" applyProtection="1">
      <alignment horizontal="right" vertical="center"/>
      <protection/>
    </xf>
    <xf numFmtId="37" fontId="4" fillId="0" borderId="58" xfId="39" applyNumberFormat="1" applyFont="1" applyFill="1" applyBorder="1" applyAlignment="1" applyProtection="1">
      <alignment vertical="center" shrinkToFit="1"/>
      <protection/>
    </xf>
    <xf numFmtId="37" fontId="4" fillId="0" borderId="59" xfId="39" applyNumberFormat="1" applyFont="1" applyFill="1" applyBorder="1" applyAlignment="1" applyProtection="1">
      <alignment vertical="center" shrinkToFit="1"/>
      <protection/>
    </xf>
    <xf numFmtId="37" fontId="4" fillId="0" borderId="60" xfId="39" applyNumberFormat="1" applyFont="1" applyFill="1" applyBorder="1" applyAlignment="1" applyProtection="1">
      <alignment vertical="center" shrinkToFit="1"/>
      <protection/>
    </xf>
    <xf numFmtId="37" fontId="4" fillId="0" borderId="58" xfId="39" applyNumberFormat="1" applyFont="1" applyFill="1" applyBorder="1" applyAlignment="1">
      <alignment vertical="center" shrinkToFit="1"/>
      <protection/>
    </xf>
    <xf numFmtId="37" fontId="4" fillId="0" borderId="59" xfId="39" applyNumberFormat="1" applyFont="1" applyFill="1" applyBorder="1" applyAlignment="1">
      <alignment vertical="center" shrinkToFit="1"/>
      <protection/>
    </xf>
    <xf numFmtId="37" fontId="4" fillId="0" borderId="60" xfId="39" applyNumberFormat="1" applyFont="1" applyFill="1" applyBorder="1" applyAlignment="1">
      <alignment vertical="center" shrinkToFit="1"/>
      <protection/>
    </xf>
    <xf numFmtId="37" fontId="4" fillId="0" borderId="61" xfId="39" applyNumberFormat="1" applyFont="1" applyFill="1" applyBorder="1" applyAlignment="1" applyProtection="1">
      <alignment vertical="center" shrinkToFit="1"/>
      <protection/>
    </xf>
    <xf numFmtId="37" fontId="4" fillId="0" borderId="62" xfId="39" applyNumberFormat="1" applyFont="1" applyFill="1" applyBorder="1" applyAlignment="1" applyProtection="1">
      <alignment vertical="center" shrinkToFit="1"/>
      <protection/>
    </xf>
    <xf numFmtId="177" fontId="4" fillId="0" borderId="63" xfId="39" applyNumberFormat="1" applyFont="1" applyFill="1" applyBorder="1" applyAlignment="1" applyProtection="1">
      <alignment vertical="center" shrinkToFit="1"/>
      <protection/>
    </xf>
    <xf numFmtId="177" fontId="4" fillId="0" borderId="59" xfId="39" applyNumberFormat="1" applyFont="1" applyFill="1" applyBorder="1" applyAlignment="1">
      <alignment vertical="center" shrinkToFit="1"/>
      <protection/>
    </xf>
    <xf numFmtId="177" fontId="4" fillId="0" borderId="63" xfId="39" applyNumberFormat="1" applyFont="1" applyFill="1" applyBorder="1" applyAlignment="1">
      <alignment vertical="center" shrinkToFit="1"/>
      <protection/>
    </xf>
    <xf numFmtId="177" fontId="4" fillId="0" borderId="59" xfId="39" applyNumberFormat="1" applyFont="1" applyFill="1" applyBorder="1" applyAlignment="1" applyProtection="1">
      <alignment vertical="center" shrinkToFit="1"/>
      <protection/>
    </xf>
    <xf numFmtId="2" fontId="4" fillId="0" borderId="63" xfId="39" applyNumberFormat="1" applyFont="1" applyFill="1" applyBorder="1" applyAlignment="1">
      <alignment vertical="center" shrinkToFit="1"/>
      <protection/>
    </xf>
    <xf numFmtId="2" fontId="4" fillId="0" borderId="64" xfId="39" applyNumberFormat="1" applyFont="1" applyFill="1" applyBorder="1" applyAlignment="1">
      <alignment horizontal="right" vertical="center" shrinkToFit="1"/>
      <protection/>
    </xf>
    <xf numFmtId="37" fontId="4" fillId="0" borderId="65" xfId="39" applyNumberFormat="1" applyFont="1" applyFill="1" applyBorder="1" applyAlignment="1" applyProtection="1">
      <alignment vertical="center" shrinkToFit="1"/>
      <protection/>
    </xf>
    <xf numFmtId="2" fontId="4" fillId="0" borderId="54" xfId="39" applyNumberFormat="1" applyFont="1" applyFill="1" applyBorder="1" applyAlignment="1">
      <alignment vertical="center" shrinkToFit="1"/>
      <protection/>
    </xf>
    <xf numFmtId="2" fontId="4" fillId="0" borderId="9" xfId="39" applyNumberFormat="1" applyFont="1" applyFill="1" applyBorder="1" applyAlignment="1">
      <alignment vertical="center" shrinkToFit="1"/>
      <protection/>
    </xf>
    <xf numFmtId="2" fontId="4" fillId="0" borderId="64" xfId="39" applyNumberFormat="1" applyFont="1" applyFill="1" applyBorder="1" applyAlignment="1">
      <alignment vertical="center" shrinkToFit="1"/>
      <protection/>
    </xf>
    <xf numFmtId="0" fontId="4" fillId="0" borderId="9" xfId="39" applyFont="1" applyFill="1" applyBorder="1" applyAlignment="1" applyProtection="1">
      <alignment horizontal="right" vertical="center"/>
      <protection/>
    </xf>
    <xf numFmtId="0" fontId="4" fillId="0" borderId="43" xfId="39" applyFont="1" applyFill="1" applyBorder="1" applyAlignment="1" applyProtection="1">
      <alignment vertical="center" shrinkToFit="1"/>
      <protection/>
    </xf>
    <xf numFmtId="0" fontId="4" fillId="0" borderId="5" xfId="39" applyFont="1" applyFill="1" applyBorder="1" applyAlignment="1" applyProtection="1">
      <alignment vertical="center" shrinkToFit="1"/>
      <protection/>
    </xf>
    <xf numFmtId="0" fontId="4" fillId="0" borderId="7" xfId="39" applyFont="1" applyFill="1" applyBorder="1" applyAlignment="1" applyProtection="1">
      <alignment vertical="center" shrinkToFit="1"/>
      <protection/>
    </xf>
    <xf numFmtId="0" fontId="4" fillId="0" borderId="8" xfId="39" applyFont="1" applyFill="1" applyBorder="1" applyAlignment="1" applyProtection="1" quotePrefix="1">
      <alignment horizontal="right" vertical="center"/>
      <protection/>
    </xf>
    <xf numFmtId="0" fontId="4" fillId="0" borderId="57" xfId="39" applyFont="1" applyFill="1" applyBorder="1" applyAlignment="1" applyProtection="1" quotePrefix="1">
      <alignment horizontal="right" vertical="center"/>
      <protection/>
    </xf>
    <xf numFmtId="0" fontId="4" fillId="0" borderId="58" xfId="39" applyFont="1" applyFill="1" applyBorder="1" applyAlignment="1" applyProtection="1">
      <alignment vertical="center" shrinkToFit="1"/>
      <protection/>
    </xf>
    <xf numFmtId="0" fontId="4" fillId="0" borderId="59" xfId="39" applyFont="1" applyFill="1" applyBorder="1" applyAlignment="1" applyProtection="1">
      <alignment vertical="center" shrinkToFit="1"/>
      <protection/>
    </xf>
    <xf numFmtId="0" fontId="4" fillId="0" borderId="60" xfId="39" applyFont="1" applyFill="1" applyBorder="1" applyAlignment="1" applyProtection="1">
      <alignment vertical="center" shrinkToFit="1"/>
      <protection/>
    </xf>
    <xf numFmtId="38" fontId="4" fillId="0" borderId="0" xfId="31" applyFont="1" applyFill="1" applyAlignment="1">
      <alignment vertical="center" shrinkToFit="1"/>
    </xf>
    <xf numFmtId="38" fontId="4" fillId="0" borderId="0" xfId="31" applyFont="1" applyFill="1" applyBorder="1" applyAlignment="1">
      <alignment vertical="center" shrinkToFit="1"/>
    </xf>
    <xf numFmtId="0" fontId="4" fillId="0" borderId="14" xfId="39" applyFont="1" applyFill="1" applyBorder="1" applyAlignment="1" applyProtection="1" quotePrefix="1">
      <alignment horizontal="right" vertical="center"/>
      <protection/>
    </xf>
    <xf numFmtId="38" fontId="4" fillId="0" borderId="14" xfId="31" applyFont="1" applyFill="1" applyBorder="1" applyAlignment="1">
      <alignment horizontal="center" vertical="center" shrinkToFit="1"/>
    </xf>
    <xf numFmtId="38" fontId="4" fillId="0" borderId="66" xfId="31" applyFont="1" applyFill="1" applyBorder="1" applyAlignment="1">
      <alignment horizontal="center" vertical="center" shrinkToFit="1"/>
    </xf>
    <xf numFmtId="0" fontId="4" fillId="0" borderId="54" xfId="39" applyFont="1" applyFill="1" applyBorder="1" applyAlignment="1" applyProtection="1">
      <alignment horizontal="right" vertical="center"/>
      <protection/>
    </xf>
    <xf numFmtId="0" fontId="4" fillId="0" borderId="64" xfId="39" applyFont="1" applyFill="1" applyBorder="1" applyAlignment="1" applyProtection="1">
      <alignment horizontal="right" vertical="center"/>
      <protection/>
    </xf>
    <xf numFmtId="37" fontId="4" fillId="2" borderId="34" xfId="39" applyNumberFormat="1" applyFont="1" applyFill="1" applyBorder="1" applyAlignment="1" applyProtection="1">
      <alignment vertical="center" shrinkToFit="1"/>
      <protection/>
    </xf>
    <xf numFmtId="37" fontId="4" fillId="2" borderId="35" xfId="39" applyNumberFormat="1" applyFont="1" applyFill="1" applyBorder="1" applyAlignment="1" applyProtection="1">
      <alignment vertical="center" shrinkToFit="1"/>
      <protection/>
    </xf>
    <xf numFmtId="37" fontId="4" fillId="2" borderId="37" xfId="39" applyNumberFormat="1" applyFont="1" applyFill="1" applyBorder="1" applyAlignment="1" applyProtection="1">
      <alignment vertical="center" shrinkToFit="1"/>
      <protection/>
    </xf>
    <xf numFmtId="0" fontId="4" fillId="2" borderId="34" xfId="39" applyFont="1" applyFill="1" applyBorder="1" applyAlignment="1" applyProtection="1">
      <alignment vertical="center" shrinkToFit="1"/>
      <protection/>
    </xf>
    <xf numFmtId="0" fontId="4" fillId="2" borderId="35" xfId="39" applyFont="1" applyFill="1" applyBorder="1" applyAlignment="1" applyProtection="1">
      <alignment vertical="center" shrinkToFit="1"/>
      <protection/>
    </xf>
    <xf numFmtId="0" fontId="4" fillId="2" borderId="37" xfId="39" applyFont="1" applyFill="1" applyBorder="1" applyAlignment="1" applyProtection="1">
      <alignment vertical="center" shrinkToFit="1"/>
      <protection/>
    </xf>
    <xf numFmtId="37" fontId="4" fillId="2" borderId="16" xfId="39" applyNumberFormat="1" applyFont="1" applyFill="1" applyBorder="1" applyAlignment="1" applyProtection="1">
      <alignment vertical="center" shrinkToFit="1"/>
      <protection/>
    </xf>
    <xf numFmtId="37" fontId="4" fillId="2" borderId="67" xfId="39" applyNumberFormat="1" applyFont="1" applyFill="1" applyBorder="1" applyAlignment="1" applyProtection="1">
      <alignment vertical="center" shrinkToFit="1"/>
      <protection/>
    </xf>
    <xf numFmtId="177" fontId="4" fillId="2" borderId="35" xfId="39" applyNumberFormat="1" applyFont="1" applyFill="1" applyBorder="1" applyAlignment="1">
      <alignment vertical="center" shrinkToFit="1"/>
      <protection/>
    </xf>
    <xf numFmtId="177" fontId="4" fillId="2" borderId="15" xfId="39" applyNumberFormat="1" applyFont="1" applyFill="1" applyBorder="1" applyAlignment="1">
      <alignment vertical="center" shrinkToFit="1"/>
      <protection/>
    </xf>
    <xf numFmtId="38" fontId="4" fillId="2" borderId="35" xfId="31" applyFont="1" applyFill="1" applyBorder="1" applyAlignment="1" applyProtection="1">
      <alignment vertical="center" shrinkToFit="1"/>
      <protection/>
    </xf>
    <xf numFmtId="38" fontId="4" fillId="2" borderId="37" xfId="31" applyFont="1" applyFill="1" applyBorder="1" applyAlignment="1" applyProtection="1">
      <alignment vertical="center" shrinkToFit="1"/>
      <protection/>
    </xf>
    <xf numFmtId="38" fontId="4" fillId="2" borderId="34" xfId="31" applyFont="1" applyFill="1" applyBorder="1" applyAlignment="1" applyProtection="1">
      <alignment vertical="center" shrinkToFit="1"/>
      <protection/>
    </xf>
    <xf numFmtId="38" fontId="4" fillId="2" borderId="35" xfId="31" applyFont="1" applyFill="1" applyBorder="1" applyAlignment="1">
      <alignment vertical="center" shrinkToFit="1"/>
    </xf>
    <xf numFmtId="38" fontId="4" fillId="2" borderId="37" xfId="31" applyFont="1" applyFill="1" applyBorder="1" applyAlignment="1">
      <alignment vertical="center" shrinkToFit="1"/>
    </xf>
    <xf numFmtId="38" fontId="4" fillId="2" borderId="16" xfId="31" applyFont="1" applyFill="1" applyBorder="1" applyAlignment="1">
      <alignment vertical="center" shrinkToFit="1"/>
    </xf>
    <xf numFmtId="38" fontId="4" fillId="2" borderId="67" xfId="31" applyFont="1" applyFill="1" applyBorder="1" applyAlignment="1">
      <alignment vertical="center" shrinkToFit="1"/>
    </xf>
    <xf numFmtId="41" fontId="20" fillId="2" borderId="25" xfId="42" applyNumberFormat="1" applyFont="1" applyFill="1" applyBorder="1" applyAlignment="1">
      <alignment vertical="center"/>
      <protection/>
    </xf>
    <xf numFmtId="41" fontId="20" fillId="2" borderId="26" xfId="42" applyNumberFormat="1" applyFont="1" applyFill="1" applyBorder="1" applyAlignment="1">
      <alignment vertical="center"/>
      <protection/>
    </xf>
    <xf numFmtId="41" fontId="20" fillId="2" borderId="68" xfId="42" applyNumberFormat="1" applyFont="1" applyFill="1" applyBorder="1" applyAlignment="1">
      <alignment vertical="center"/>
      <protection/>
    </xf>
    <xf numFmtId="41" fontId="20" fillId="2" borderId="69" xfId="42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1" fontId="4" fillId="3" borderId="34" xfId="31" applyNumberFormat="1" applyFont="1" applyFill="1" applyBorder="1" applyAlignment="1" applyProtection="1">
      <alignment horizontal="right" vertical="center"/>
      <protection/>
    </xf>
    <xf numFmtId="41" fontId="4" fillId="3" borderId="35" xfId="31" applyNumberFormat="1" applyFont="1" applyFill="1" applyBorder="1" applyAlignment="1" applyProtection="1">
      <alignment horizontal="right" vertical="center"/>
      <protection/>
    </xf>
    <xf numFmtId="41" fontId="4" fillId="3" borderId="36" xfId="31" applyNumberFormat="1" applyFont="1" applyFill="1" applyBorder="1" applyAlignment="1" applyProtection="1">
      <alignment horizontal="right" vertical="center"/>
      <protection/>
    </xf>
    <xf numFmtId="41" fontId="4" fillId="3" borderId="37" xfId="31" applyNumberFormat="1" applyFont="1" applyFill="1" applyBorder="1" applyAlignment="1" applyProtection="1">
      <alignment horizontal="right" vertical="center"/>
      <protection/>
    </xf>
    <xf numFmtId="41" fontId="4" fillId="3" borderId="66" xfId="31" applyNumberFormat="1" applyFont="1" applyFill="1" applyBorder="1" applyAlignment="1" applyProtection="1">
      <alignment horizontal="right" vertical="center"/>
      <protection/>
    </xf>
    <xf numFmtId="41" fontId="4" fillId="3" borderId="14" xfId="31" applyNumberFormat="1" applyFont="1" applyFill="1" applyBorder="1" applyAlignment="1" applyProtection="1">
      <alignment horizontal="right" vertical="center"/>
      <protection/>
    </xf>
    <xf numFmtId="41" fontId="4" fillId="2" borderId="5" xfId="31" applyNumberFormat="1" applyFont="1" applyFill="1" applyBorder="1" applyAlignment="1" applyProtection="1">
      <alignment horizontal="right" vertical="center"/>
      <protection/>
    </xf>
    <xf numFmtId="41" fontId="4" fillId="2" borderId="6" xfId="31" applyNumberFormat="1" applyFont="1" applyFill="1" applyBorder="1" applyAlignment="1" applyProtection="1">
      <alignment horizontal="right" vertical="center"/>
      <protection/>
    </xf>
    <xf numFmtId="41" fontId="4" fillId="2" borderId="7" xfId="31" applyNumberFormat="1" applyFont="1" applyFill="1" applyBorder="1" applyAlignment="1" applyProtection="1">
      <alignment horizontal="right" vertical="center"/>
      <protection/>
    </xf>
    <xf numFmtId="41" fontId="4" fillId="2" borderId="8" xfId="31" applyNumberFormat="1" applyFont="1" applyFill="1" applyBorder="1" applyAlignment="1" applyProtection="1">
      <alignment horizontal="right" vertical="center"/>
      <protection/>
    </xf>
    <xf numFmtId="41" fontId="4" fillId="2" borderId="9" xfId="31" applyNumberFormat="1" applyFont="1" applyFill="1" applyBorder="1" applyAlignment="1" applyProtection="1">
      <alignment horizontal="right" vertical="center"/>
      <protection/>
    </xf>
    <xf numFmtId="41" fontId="4" fillId="2" borderId="35" xfId="31" applyNumberFormat="1" applyFont="1" applyFill="1" applyBorder="1" applyAlignment="1" applyProtection="1">
      <alignment horizontal="right" vertical="center"/>
      <protection/>
    </xf>
    <xf numFmtId="41" fontId="4" fillId="2" borderId="36" xfId="31" applyNumberFormat="1" applyFont="1" applyFill="1" applyBorder="1" applyAlignment="1" applyProtection="1">
      <alignment horizontal="right" vertical="center"/>
      <protection/>
    </xf>
    <xf numFmtId="41" fontId="4" fillId="2" borderId="37" xfId="31" applyNumberFormat="1" applyFont="1" applyFill="1" applyBorder="1" applyAlignment="1" applyProtection="1">
      <alignment horizontal="right" vertical="center"/>
      <protection/>
    </xf>
    <xf numFmtId="41" fontId="4" fillId="2" borderId="14" xfId="31" applyNumberFormat="1" applyFont="1" applyFill="1" applyBorder="1" applyAlignment="1" applyProtection="1">
      <alignment horizontal="right" vertical="center"/>
      <protection/>
    </xf>
    <xf numFmtId="41" fontId="4" fillId="2" borderId="45" xfId="31" applyNumberFormat="1" applyFont="1" applyFill="1" applyBorder="1" applyAlignment="1" applyProtection="1">
      <alignment horizontal="right" vertical="center"/>
      <protection/>
    </xf>
    <xf numFmtId="41" fontId="4" fillId="2" borderId="0" xfId="31" applyNumberFormat="1" applyFont="1" applyFill="1" applyBorder="1" applyAlignment="1" applyProtection="1">
      <alignment horizontal="right" vertical="center"/>
      <protection/>
    </xf>
    <xf numFmtId="41" fontId="4" fillId="2" borderId="15" xfId="31" applyNumberFormat="1" applyFont="1" applyFill="1" applyBorder="1" applyAlignment="1" applyProtection="1">
      <alignment horizontal="right" vertical="center"/>
      <protection/>
    </xf>
    <xf numFmtId="41" fontId="4" fillId="2" borderId="70" xfId="31" applyNumberFormat="1" applyFont="1" applyFill="1" applyBorder="1" applyAlignment="1" applyProtection="1">
      <alignment horizontal="right" vertical="center"/>
      <protection/>
    </xf>
    <xf numFmtId="41" fontId="4" fillId="0" borderId="11" xfId="31" applyNumberFormat="1" applyFont="1" applyFill="1" applyBorder="1" applyAlignment="1" applyProtection="1">
      <alignment horizontal="right" vertical="center"/>
      <protection/>
    </xf>
    <xf numFmtId="0" fontId="4" fillId="0" borderId="11" xfId="39" applyFont="1" applyFill="1" applyBorder="1" applyAlignment="1" applyProtection="1">
      <alignment horizontal="center" vertical="center"/>
      <protection/>
    </xf>
    <xf numFmtId="0" fontId="4" fillId="0" borderId="14" xfId="39" applyFont="1" applyFill="1" applyBorder="1" applyAlignment="1" applyProtection="1">
      <alignment horizontal="center" vertical="center"/>
      <protection/>
    </xf>
    <xf numFmtId="0" fontId="2" fillId="0" borderId="0" xfId="39" applyFont="1" applyFill="1" applyBorder="1" applyAlignment="1" applyProtection="1">
      <alignment horizontal="left" vertical="center"/>
      <protection/>
    </xf>
    <xf numFmtId="0" fontId="4" fillId="0" borderId="0" xfId="39" applyFont="1" applyFill="1" applyBorder="1" applyAlignment="1" applyProtection="1">
      <alignment vertical="center"/>
      <protection locked="0"/>
    </xf>
    <xf numFmtId="0" fontId="4" fillId="0" borderId="0" xfId="39" applyFont="1" applyFill="1" applyBorder="1" applyAlignment="1" quotePrefix="1">
      <alignment horizontal="right" vertical="center"/>
      <protection/>
    </xf>
    <xf numFmtId="0" fontId="16" fillId="0" borderId="0" xfId="39" applyFont="1" applyFill="1" applyAlignment="1">
      <alignment vertical="center"/>
      <protection/>
    </xf>
    <xf numFmtId="0" fontId="16" fillId="0" borderId="0" xfId="39" applyFont="1" applyFill="1" applyBorder="1" applyAlignment="1">
      <alignment vertical="center"/>
      <protection/>
    </xf>
    <xf numFmtId="0" fontId="4" fillId="0" borderId="15" xfId="39" applyFont="1" applyFill="1" applyBorder="1" applyAlignment="1">
      <alignment vertical="center"/>
      <protection/>
    </xf>
    <xf numFmtId="0" fontId="4" fillId="0" borderId="13" xfId="39" applyFont="1" applyFill="1" applyBorder="1" applyAlignment="1" applyProtection="1">
      <alignment horizontal="center" vertical="center"/>
      <protection/>
    </xf>
    <xf numFmtId="0" fontId="4" fillId="0" borderId="11" xfId="39" applyFont="1" applyFill="1" applyBorder="1" applyAlignment="1" applyProtection="1">
      <alignment horizontal="distributed" vertical="center"/>
      <protection/>
    </xf>
    <xf numFmtId="0" fontId="4" fillId="0" borderId="20" xfId="39" applyFont="1" applyFill="1" applyBorder="1" applyAlignment="1" applyProtection="1">
      <alignment horizontal="distributed" vertical="center"/>
      <protection/>
    </xf>
    <xf numFmtId="0" fontId="16" fillId="0" borderId="8" xfId="39" applyFont="1" applyFill="1" applyBorder="1" applyAlignment="1">
      <alignment vertical="center"/>
      <protection/>
    </xf>
    <xf numFmtId="0" fontId="4" fillId="0" borderId="16" xfId="39" applyFont="1" applyFill="1" applyBorder="1" applyAlignment="1" applyProtection="1">
      <alignment horizontal="center" vertical="center"/>
      <protection/>
    </xf>
    <xf numFmtId="0" fontId="4" fillId="0" borderId="45" xfId="39" applyFont="1" applyFill="1" applyBorder="1" applyAlignment="1" applyProtection="1" quotePrefix="1">
      <alignment horizontal="distributed" vertical="center"/>
      <protection/>
    </xf>
    <xf numFmtId="0" fontId="4" fillId="0" borderId="38" xfId="39" applyFont="1" applyFill="1" applyBorder="1" applyAlignment="1">
      <alignment horizontal="distributed" vertical="center"/>
      <protection/>
    </xf>
    <xf numFmtId="0" fontId="4" fillId="0" borderId="39" xfId="39" applyFont="1" applyFill="1" applyBorder="1" applyAlignment="1">
      <alignment horizontal="distributed" vertical="center"/>
      <protection/>
    </xf>
    <xf numFmtId="0" fontId="4" fillId="0" borderId="8" xfId="39" applyFont="1" applyFill="1" applyBorder="1" applyAlignment="1" applyProtection="1">
      <alignment horizontal="center" vertical="center"/>
      <protection/>
    </xf>
    <xf numFmtId="0" fontId="4" fillId="0" borderId="10" xfId="39" applyFont="1" applyFill="1" applyBorder="1" applyAlignment="1" applyProtection="1">
      <alignment horizontal="center" vertical="center"/>
      <protection/>
    </xf>
    <xf numFmtId="180" fontId="4" fillId="0" borderId="71" xfId="31" applyNumberFormat="1" applyFont="1" applyFill="1" applyBorder="1" applyAlignment="1" applyProtection="1">
      <alignment horizontal="right" vertical="center"/>
      <protection/>
    </xf>
    <xf numFmtId="180" fontId="4" fillId="0" borderId="66" xfId="31" applyNumberFormat="1" applyFont="1" applyFill="1" applyBorder="1" applyAlignment="1" applyProtection="1">
      <alignment horizontal="right" vertical="center"/>
      <protection/>
    </xf>
    <xf numFmtId="180" fontId="4" fillId="0" borderId="12" xfId="31" applyNumberFormat="1" applyFont="1" applyFill="1" applyBorder="1" applyAlignment="1" applyProtection="1">
      <alignment horizontal="right" vertical="center"/>
      <protection/>
    </xf>
    <xf numFmtId="180" fontId="4" fillId="0" borderId="20" xfId="31" applyNumberFormat="1" applyFont="1" applyFill="1" applyBorder="1" applyAlignment="1" applyProtection="1">
      <alignment horizontal="right" vertical="center"/>
      <protection/>
    </xf>
    <xf numFmtId="180" fontId="4" fillId="0" borderId="40" xfId="31" applyNumberFormat="1" applyFont="1" applyFill="1" applyBorder="1" applyAlignment="1" applyProtection="1">
      <alignment horizontal="right" vertical="center"/>
      <protection/>
    </xf>
    <xf numFmtId="180" fontId="4" fillId="0" borderId="41" xfId="31" applyNumberFormat="1" applyFont="1" applyFill="1" applyBorder="1" applyAlignment="1" applyProtection="1">
      <alignment horizontal="right" vertical="center"/>
      <protection/>
    </xf>
    <xf numFmtId="180" fontId="4" fillId="0" borderId="42" xfId="31" applyNumberFormat="1" applyFont="1" applyFill="1" applyBorder="1" applyAlignment="1" applyProtection="1">
      <alignment horizontal="right" vertical="center"/>
      <protection/>
    </xf>
    <xf numFmtId="180" fontId="4" fillId="0" borderId="72" xfId="31" applyNumberFormat="1" applyFont="1" applyFill="1" applyBorder="1" applyAlignment="1" applyProtection="1">
      <alignment horizontal="right" vertical="center"/>
      <protection/>
    </xf>
    <xf numFmtId="181" fontId="4" fillId="0" borderId="66" xfId="31" applyNumberFormat="1" applyFont="1" applyFill="1" applyBorder="1" applyAlignment="1" applyProtection="1">
      <alignment horizontal="right" vertical="center"/>
      <protection/>
    </xf>
    <xf numFmtId="41" fontId="4" fillId="0" borderId="73" xfId="31" applyNumberFormat="1" applyFont="1" applyFill="1" applyBorder="1" applyAlignment="1" applyProtection="1">
      <alignment horizontal="right" vertical="center"/>
      <protection/>
    </xf>
    <xf numFmtId="0" fontId="4" fillId="0" borderId="10" xfId="39" applyFont="1" applyFill="1" applyBorder="1" applyAlignment="1" applyProtection="1">
      <alignment horizontal="distributed" vertical="center"/>
      <protection/>
    </xf>
    <xf numFmtId="180" fontId="4" fillId="0" borderId="11" xfId="31" applyNumberFormat="1" applyFont="1" applyFill="1" applyBorder="1" applyAlignment="1" applyProtection="1">
      <alignment horizontal="right" vertical="center"/>
      <protection/>
    </xf>
    <xf numFmtId="180" fontId="4" fillId="0" borderId="13" xfId="31" applyNumberFormat="1" applyFont="1" applyFill="1" applyBorder="1" applyAlignment="1" applyProtection="1">
      <alignment horizontal="right" vertical="center"/>
      <protection/>
    </xf>
    <xf numFmtId="181" fontId="4" fillId="0" borderId="20" xfId="31" applyNumberFormat="1" applyFont="1" applyFill="1" applyBorder="1" applyAlignment="1" applyProtection="1">
      <alignment horizontal="right" vertical="center"/>
      <protection/>
    </xf>
    <xf numFmtId="180" fontId="4" fillId="0" borderId="8" xfId="31" applyNumberFormat="1" applyFont="1" applyFill="1" applyBorder="1" applyAlignment="1" applyProtection="1">
      <alignment horizontal="right" vertical="center"/>
      <protection/>
    </xf>
    <xf numFmtId="180" fontId="4" fillId="0" borderId="9" xfId="31" applyNumberFormat="1" applyFont="1" applyFill="1" applyBorder="1" applyAlignment="1" applyProtection="1">
      <alignment horizontal="right" vertical="center"/>
      <protection/>
    </xf>
    <xf numFmtId="180" fontId="4" fillId="0" borderId="0" xfId="31" applyNumberFormat="1" applyFont="1" applyFill="1" applyBorder="1" applyAlignment="1" applyProtection="1">
      <alignment horizontal="right" vertical="center"/>
      <protection/>
    </xf>
    <xf numFmtId="180" fontId="4" fillId="0" borderId="43" xfId="31" applyNumberFormat="1" applyFont="1" applyFill="1" applyBorder="1" applyAlignment="1" applyProtection="1">
      <alignment horizontal="right" vertical="center"/>
      <protection/>
    </xf>
    <xf numFmtId="180" fontId="4" fillId="0" borderId="5" xfId="31" applyNumberFormat="1" applyFont="1" applyFill="1" applyBorder="1" applyAlignment="1" applyProtection="1">
      <alignment horizontal="right" vertical="center"/>
      <protection/>
    </xf>
    <xf numFmtId="180" fontId="4" fillId="0" borderId="7" xfId="31" applyNumberFormat="1" applyFont="1" applyFill="1" applyBorder="1" applyAlignment="1" applyProtection="1">
      <alignment horizontal="right" vertical="center"/>
      <protection/>
    </xf>
    <xf numFmtId="180" fontId="4" fillId="0" borderId="10" xfId="31" applyNumberFormat="1" applyFont="1" applyFill="1" applyBorder="1" applyAlignment="1" applyProtection="1">
      <alignment horizontal="right" vertical="center"/>
      <protection/>
    </xf>
    <xf numFmtId="181" fontId="4" fillId="0" borderId="9" xfId="31" applyNumberFormat="1" applyFont="1" applyFill="1" applyBorder="1" applyAlignment="1" applyProtection="1">
      <alignment horizontal="right" vertical="center"/>
      <protection/>
    </xf>
    <xf numFmtId="41" fontId="4" fillId="0" borderId="74" xfId="31" applyNumberFormat="1" applyFont="1" applyFill="1" applyBorder="1" applyAlignment="1" applyProtection="1">
      <alignment horizontal="right" vertical="center"/>
      <protection/>
    </xf>
    <xf numFmtId="180" fontId="4" fillId="0" borderId="14" xfId="31" applyNumberFormat="1" applyFont="1" applyFill="1" applyBorder="1" applyAlignment="1" applyProtection="1">
      <alignment horizontal="right" vertical="center"/>
      <protection/>
    </xf>
    <xf numFmtId="180" fontId="4" fillId="0" borderId="45" xfId="31" applyNumberFormat="1" applyFont="1" applyFill="1" applyBorder="1" applyAlignment="1" applyProtection="1">
      <alignment horizontal="right" vertical="center"/>
      <protection/>
    </xf>
    <xf numFmtId="180" fontId="4" fillId="0" borderId="15" xfId="31" applyNumberFormat="1" applyFont="1" applyFill="1" applyBorder="1" applyAlignment="1" applyProtection="1">
      <alignment horizontal="right" vertical="center"/>
      <protection/>
    </xf>
    <xf numFmtId="180" fontId="4" fillId="0" borderId="34" xfId="31" applyNumberFormat="1" applyFont="1" applyFill="1" applyBorder="1" applyAlignment="1" applyProtection="1">
      <alignment horizontal="right" vertical="center"/>
      <protection/>
    </xf>
    <xf numFmtId="180" fontId="4" fillId="0" borderId="35" xfId="31" applyNumberFormat="1" applyFont="1" applyFill="1" applyBorder="1" applyAlignment="1" applyProtection="1">
      <alignment horizontal="right" vertical="center"/>
      <protection/>
    </xf>
    <xf numFmtId="180" fontId="4" fillId="0" borderId="37" xfId="31" applyNumberFormat="1" applyFont="1" applyFill="1" applyBorder="1" applyAlignment="1" applyProtection="1">
      <alignment horizontal="right" vertical="center"/>
      <protection/>
    </xf>
    <xf numFmtId="180" fontId="4" fillId="0" borderId="16" xfId="31" applyNumberFormat="1" applyFont="1" applyFill="1" applyBorder="1" applyAlignment="1" applyProtection="1">
      <alignment horizontal="right" vertical="center"/>
      <protection/>
    </xf>
    <xf numFmtId="181" fontId="4" fillId="0" borderId="45" xfId="31" applyNumberFormat="1" applyFont="1" applyFill="1" applyBorder="1" applyAlignment="1" applyProtection="1">
      <alignment horizontal="right" vertical="center"/>
      <protection/>
    </xf>
    <xf numFmtId="0" fontId="4" fillId="0" borderId="8" xfId="39" applyFont="1" applyFill="1" applyBorder="1" applyAlignment="1">
      <alignment vertical="center"/>
      <protection/>
    </xf>
    <xf numFmtId="0" fontId="4" fillId="0" borderId="0" xfId="39" applyFont="1" applyFill="1" applyBorder="1" applyAlignment="1" applyProtection="1">
      <alignment horizontal="distributed" vertical="center"/>
      <protection/>
    </xf>
    <xf numFmtId="0" fontId="4" fillId="0" borderId="14" xfId="39" applyFont="1" applyFill="1" applyBorder="1" applyAlignment="1">
      <alignment vertical="center"/>
      <protection/>
    </xf>
    <xf numFmtId="0" fontId="4" fillId="0" borderId="15" xfId="39" applyFont="1" applyFill="1" applyBorder="1" applyAlignment="1" applyProtection="1">
      <alignment horizontal="distributed" vertical="center"/>
      <protection/>
    </xf>
    <xf numFmtId="0" fontId="4" fillId="0" borderId="16" xfId="39" applyFont="1" applyFill="1" applyBorder="1" applyAlignment="1" applyProtection="1">
      <alignment horizontal="distributed" vertical="center"/>
      <protection/>
    </xf>
    <xf numFmtId="0" fontId="4" fillId="0" borderId="8" xfId="39" applyFont="1" applyFill="1" applyBorder="1" applyAlignment="1">
      <alignment horizontal="distributed" vertical="center"/>
      <protection/>
    </xf>
    <xf numFmtId="0" fontId="4" fillId="0" borderId="14" xfId="39" applyFont="1" applyFill="1" applyBorder="1" applyAlignment="1">
      <alignment horizontal="distributed" vertical="center"/>
      <protection/>
    </xf>
    <xf numFmtId="0" fontId="4" fillId="0" borderId="0" xfId="39" applyFont="1" applyFill="1" applyBorder="1" applyAlignment="1">
      <alignment horizontal="distributed" vertical="center"/>
      <protection/>
    </xf>
    <xf numFmtId="38" fontId="4" fillId="0" borderId="0" xfId="31" applyFont="1" applyFill="1" applyBorder="1" applyAlignment="1" applyProtection="1">
      <alignment horizontal="right" vertical="center"/>
      <protection/>
    </xf>
    <xf numFmtId="0" fontId="4" fillId="0" borderId="0" xfId="39" applyFont="1" applyFill="1" applyAlignment="1" quotePrefix="1">
      <alignment horizontal="right" vertical="center"/>
      <protection/>
    </xf>
    <xf numFmtId="0" fontId="0" fillId="0" borderId="0" xfId="39" applyFont="1" applyFill="1" applyBorder="1" applyAlignment="1" applyProtection="1">
      <alignment horizontal="left" vertical="center"/>
      <protection/>
    </xf>
    <xf numFmtId="41" fontId="4" fillId="0" borderId="15" xfId="31" applyNumberFormat="1" applyFont="1" applyFill="1" applyBorder="1" applyAlignment="1" applyProtection="1">
      <alignment horizontal="right" vertical="center"/>
      <protection/>
    </xf>
    <xf numFmtId="41" fontId="4" fillId="0" borderId="75" xfId="31" applyNumberFormat="1" applyFont="1" applyFill="1" applyBorder="1" applyAlignment="1" applyProtection="1">
      <alignment horizontal="right" vertical="center"/>
      <protection/>
    </xf>
    <xf numFmtId="41" fontId="4" fillId="0" borderId="76" xfId="31" applyNumberFormat="1" applyFont="1" applyFill="1" applyBorder="1" applyAlignment="1" applyProtection="1">
      <alignment horizontal="right" vertical="center"/>
      <protection/>
    </xf>
    <xf numFmtId="0" fontId="4" fillId="0" borderId="10" xfId="39" applyFont="1" applyFill="1" applyBorder="1" applyAlignment="1">
      <alignment vertical="center"/>
      <protection/>
    </xf>
    <xf numFmtId="41" fontId="4" fillId="0" borderId="77" xfId="31" applyNumberFormat="1" applyFont="1" applyFill="1" applyBorder="1" applyAlignment="1" applyProtection="1">
      <alignment horizontal="right" vertical="center"/>
      <protection/>
    </xf>
    <xf numFmtId="0" fontId="4" fillId="0" borderId="16" xfId="39" applyFont="1" applyFill="1" applyBorder="1" applyAlignment="1">
      <alignment vertical="center"/>
      <protection/>
    </xf>
    <xf numFmtId="1" fontId="4" fillId="0" borderId="12" xfId="39" applyNumberFormat="1" applyFont="1" applyFill="1" applyBorder="1" applyAlignment="1">
      <alignment vertical="center"/>
      <protection/>
    </xf>
    <xf numFmtId="38" fontId="4" fillId="0" borderId="0" xfId="31" applyFont="1" applyFill="1" applyBorder="1" applyAlignment="1">
      <alignment vertical="center"/>
    </xf>
    <xf numFmtId="0" fontId="26" fillId="0" borderId="0" xfId="40" applyFont="1" applyFill="1" applyAlignment="1">
      <alignment vertical="center"/>
      <protection/>
    </xf>
    <xf numFmtId="0" fontId="27" fillId="0" borderId="0" xfId="40" applyFont="1" applyFill="1" applyAlignment="1">
      <alignment vertical="center"/>
      <protection/>
    </xf>
    <xf numFmtId="0" fontId="27" fillId="0" borderId="0" xfId="40" applyFont="1" applyFill="1" applyAlignment="1">
      <alignment horizontal="centerContinuous" vertical="center"/>
      <protection/>
    </xf>
    <xf numFmtId="38" fontId="27" fillId="0" borderId="0" xfId="40" applyNumberFormat="1" applyFont="1" applyFill="1" applyAlignment="1">
      <alignment horizontal="centerContinuous" vertical="center"/>
      <protection/>
    </xf>
    <xf numFmtId="0" fontId="27" fillId="0" borderId="0" xfId="40" applyFont="1" applyFill="1" applyAlignment="1">
      <alignment horizontal="center" vertical="center"/>
      <protection/>
    </xf>
    <xf numFmtId="38" fontId="27" fillId="0" borderId="0" xfId="40" applyNumberFormat="1" applyFont="1" applyFill="1" applyAlignment="1">
      <alignment horizontal="center" vertical="center"/>
      <protection/>
    </xf>
    <xf numFmtId="38" fontId="27" fillId="0" borderId="20" xfId="31" applyFont="1" applyFill="1" applyBorder="1" applyAlignment="1">
      <alignment vertical="center"/>
    </xf>
    <xf numFmtId="38" fontId="27" fillId="0" borderId="0" xfId="31" applyFont="1" applyFill="1" applyAlignment="1">
      <alignment vertical="center"/>
    </xf>
    <xf numFmtId="0" fontId="27" fillId="0" borderId="8" xfId="40" applyFont="1" applyFill="1" applyBorder="1" applyAlignment="1">
      <alignment vertical="center"/>
      <protection/>
    </xf>
    <xf numFmtId="38" fontId="27" fillId="0" borderId="10" xfId="31" applyFont="1" applyFill="1" applyBorder="1" applyAlignment="1">
      <alignment vertical="center"/>
    </xf>
    <xf numFmtId="38" fontId="27" fillId="0" borderId="9" xfId="31" applyFont="1" applyFill="1" applyBorder="1" applyAlignment="1">
      <alignment vertical="center"/>
    </xf>
    <xf numFmtId="0" fontId="27" fillId="0" borderId="14" xfId="40" applyFont="1" applyFill="1" applyBorder="1" applyAlignment="1">
      <alignment vertical="center"/>
      <protection/>
    </xf>
    <xf numFmtId="38" fontId="27" fillId="0" borderId="16" xfId="31" applyFont="1" applyFill="1" applyBorder="1" applyAlignment="1">
      <alignment vertical="center"/>
    </xf>
    <xf numFmtId="0" fontId="27" fillId="0" borderId="0" xfId="40" applyFont="1" applyFill="1" applyAlignment="1">
      <alignment horizontal="left" vertical="center"/>
      <protection/>
    </xf>
    <xf numFmtId="38" fontId="27" fillId="0" borderId="0" xfId="31" applyFont="1" applyFill="1" applyBorder="1" applyAlignment="1">
      <alignment vertical="center"/>
    </xf>
    <xf numFmtId="38" fontId="27" fillId="0" borderId="0" xfId="31" applyFont="1" applyFill="1" applyBorder="1" applyAlignment="1">
      <alignment horizontal="left" vertical="center"/>
    </xf>
    <xf numFmtId="0" fontId="27" fillId="0" borderId="0" xfId="40" applyFont="1" applyFill="1" applyBorder="1" applyAlignment="1" quotePrefix="1">
      <alignment horizontal="right" vertical="center"/>
      <protection/>
    </xf>
    <xf numFmtId="0" fontId="27" fillId="0" borderId="0" xfId="40" applyFont="1" applyFill="1" applyBorder="1" applyAlignment="1">
      <alignment vertical="center"/>
      <protection/>
    </xf>
    <xf numFmtId="0" fontId="4" fillId="0" borderId="14" xfId="39" applyFont="1" applyFill="1" applyBorder="1" applyAlignment="1" applyProtection="1">
      <alignment horizontal="distributed" vertical="center"/>
      <protection/>
    </xf>
    <xf numFmtId="1" fontId="4" fillId="0" borderId="0" xfId="39" applyNumberFormat="1" applyFont="1" applyFill="1" applyBorder="1" applyAlignment="1">
      <alignment vertical="center"/>
      <protection/>
    </xf>
    <xf numFmtId="176" fontId="4" fillId="0" borderId="34" xfId="31" applyNumberFormat="1" applyFont="1" applyFill="1" applyBorder="1" applyAlignment="1">
      <alignment vertical="center" shrinkToFit="1"/>
    </xf>
    <xf numFmtId="176" fontId="4" fillId="0" borderId="35" xfId="31" applyNumberFormat="1" applyFont="1" applyFill="1" applyBorder="1" applyAlignment="1">
      <alignment vertical="center" shrinkToFit="1"/>
    </xf>
    <xf numFmtId="176" fontId="4" fillId="0" borderId="37" xfId="31" applyNumberFormat="1" applyFont="1" applyFill="1" applyBorder="1" applyAlignment="1">
      <alignment vertical="center" shrinkToFit="1"/>
    </xf>
    <xf numFmtId="0" fontId="2" fillId="0" borderId="0" xfId="42" applyFont="1" applyFill="1" applyAlignment="1">
      <alignment vertical="center"/>
      <protection/>
    </xf>
    <xf numFmtId="38" fontId="16" fillId="0" borderId="0" xfId="31" applyFont="1" applyFill="1" applyBorder="1" applyAlignment="1">
      <alignment vertical="center"/>
    </xf>
    <xf numFmtId="2" fontId="4" fillId="2" borderId="15" xfId="39" applyNumberFormat="1" applyFont="1" applyFill="1" applyBorder="1" applyAlignment="1">
      <alignment vertical="center" shrinkToFit="1"/>
      <protection/>
    </xf>
    <xf numFmtId="2" fontId="4" fillId="2" borderId="45" xfId="39" applyNumberFormat="1" applyFont="1" applyFill="1" applyBorder="1" applyAlignment="1">
      <alignment vertical="center" shrinkToFit="1"/>
      <protection/>
    </xf>
    <xf numFmtId="177" fontId="4" fillId="2" borderId="35" xfId="39" applyNumberFormat="1" applyFont="1" applyFill="1" applyBorder="1" applyAlignment="1" applyProtection="1">
      <alignment vertical="center" shrinkToFit="1"/>
      <protection/>
    </xf>
    <xf numFmtId="177" fontId="4" fillId="2" borderId="15" xfId="39" applyNumberFormat="1" applyFont="1" applyFill="1" applyBorder="1" applyAlignment="1" applyProtection="1">
      <alignment vertical="center" shrinkToFit="1"/>
      <protection/>
    </xf>
    <xf numFmtId="0" fontId="28" fillId="0" borderId="0" xfId="40" applyFont="1" applyFill="1" applyAlignment="1">
      <alignment vertical="center"/>
      <protection/>
    </xf>
    <xf numFmtId="38" fontId="28" fillId="0" borderId="0" xfId="40" applyNumberFormat="1" applyFont="1" applyFill="1" applyAlignment="1">
      <alignment vertical="center"/>
      <protection/>
    </xf>
    <xf numFmtId="38" fontId="28" fillId="0" borderId="0" xfId="31" applyFont="1" applyFill="1" applyAlignment="1">
      <alignment vertical="center"/>
    </xf>
    <xf numFmtId="0" fontId="28" fillId="0" borderId="0" xfId="40" applyFont="1" applyFill="1" applyAlignment="1">
      <alignment horizontal="left" vertical="center"/>
      <protection/>
    </xf>
    <xf numFmtId="0" fontId="4" fillId="0" borderId="50" xfId="39" applyFont="1" applyFill="1" applyBorder="1" applyAlignment="1" applyProtection="1" quotePrefix="1">
      <alignment horizontal="right" vertical="center"/>
      <protection/>
    </xf>
    <xf numFmtId="176" fontId="4" fillId="0" borderId="51" xfId="31" applyNumberFormat="1" applyFont="1" applyFill="1" applyBorder="1" applyAlignment="1">
      <alignment vertical="center" shrinkToFit="1"/>
    </xf>
    <xf numFmtId="176" fontId="4" fillId="0" borderId="52" xfId="31" applyNumberFormat="1" applyFont="1" applyFill="1" applyBorder="1" applyAlignment="1">
      <alignment vertical="center" shrinkToFit="1"/>
    </xf>
    <xf numFmtId="176" fontId="4" fillId="0" borderId="53" xfId="31" applyNumberFormat="1" applyFont="1" applyFill="1" applyBorder="1" applyAlignment="1">
      <alignment vertical="center" shrinkToFit="1"/>
    </xf>
    <xf numFmtId="0" fontId="4" fillId="0" borderId="51" xfId="39" applyFont="1" applyFill="1" applyBorder="1" applyAlignment="1" applyProtection="1">
      <alignment vertical="center" shrinkToFit="1"/>
      <protection/>
    </xf>
    <xf numFmtId="0" fontId="4" fillId="0" borderId="52" xfId="39" applyFont="1" applyFill="1" applyBorder="1" applyAlignment="1" applyProtection="1">
      <alignment vertical="center" shrinkToFit="1"/>
      <protection/>
    </xf>
    <xf numFmtId="0" fontId="4" fillId="0" borderId="53" xfId="39" applyFont="1" applyFill="1" applyBorder="1" applyAlignment="1" applyProtection="1">
      <alignment vertical="center" shrinkToFit="1"/>
      <protection/>
    </xf>
    <xf numFmtId="0" fontId="4" fillId="0" borderId="54" xfId="39" applyFont="1" applyFill="1" applyBorder="1" applyAlignment="1" applyProtection="1" quotePrefix="1">
      <alignment horizontal="right" vertical="center"/>
      <protection/>
    </xf>
    <xf numFmtId="0" fontId="4" fillId="2" borderId="0" xfId="0" applyFont="1" applyFill="1" applyBorder="1" applyAlignment="1" quotePrefix="1">
      <alignment horizontal="right" vertical="center"/>
    </xf>
    <xf numFmtId="41" fontId="4" fillId="0" borderId="14" xfId="31" applyNumberFormat="1" applyFont="1" applyFill="1" applyBorder="1" applyAlignment="1" applyProtection="1">
      <alignment horizontal="right" vertical="center"/>
      <protection/>
    </xf>
    <xf numFmtId="41" fontId="4" fillId="2" borderId="10" xfId="31" applyNumberFormat="1" applyFont="1" applyFill="1" applyBorder="1" applyAlignment="1" applyProtection="1">
      <alignment horizontal="right" vertical="center"/>
      <protection/>
    </xf>
    <xf numFmtId="41" fontId="4" fillId="2" borderId="16" xfId="31" applyNumberFormat="1" applyFont="1" applyFill="1" applyBorder="1" applyAlignment="1" applyProtection="1">
      <alignment horizontal="right" vertical="center"/>
      <protection/>
    </xf>
    <xf numFmtId="41" fontId="4" fillId="2" borderId="5" xfId="31" applyNumberFormat="1" applyFont="1" applyFill="1" applyBorder="1" applyAlignment="1" applyProtection="1">
      <alignment horizontal="center" vertical="center"/>
      <protection/>
    </xf>
    <xf numFmtId="41" fontId="4" fillId="2" borderId="0" xfId="31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distributed" vertical="center"/>
      <protection/>
    </xf>
    <xf numFmtId="41" fontId="30" fillId="0" borderId="78" xfId="31" applyNumberFormat="1" applyFont="1" applyFill="1" applyBorder="1" applyAlignment="1" applyProtection="1">
      <alignment horizontal="right" vertical="center"/>
      <protection/>
    </xf>
    <xf numFmtId="41" fontId="30" fillId="0" borderId="74" xfId="31" applyNumberFormat="1" applyFont="1" applyFill="1" applyBorder="1" applyAlignment="1" applyProtection="1">
      <alignment horizontal="right" vertical="center"/>
      <protection/>
    </xf>
    <xf numFmtId="41" fontId="30" fillId="0" borderId="75" xfId="31" applyNumberFormat="1" applyFont="1" applyFill="1" applyBorder="1" applyAlignment="1" applyProtection="1">
      <alignment horizontal="right" vertical="center"/>
      <protection/>
    </xf>
    <xf numFmtId="41" fontId="30" fillId="0" borderId="76" xfId="31" applyNumberFormat="1" applyFont="1" applyFill="1" applyBorder="1" applyAlignment="1" applyProtection="1">
      <alignment horizontal="right" vertical="center"/>
      <protection/>
    </xf>
    <xf numFmtId="0" fontId="20" fillId="0" borderId="0" xfId="42" applyFont="1" applyFill="1" applyAlignment="1" quotePrefix="1">
      <alignment/>
      <protection/>
    </xf>
    <xf numFmtId="0" fontId="20" fillId="0" borderId="15" xfId="42" applyFont="1" applyFill="1" applyBorder="1" applyAlignment="1" quotePrefix="1">
      <alignment/>
      <protection/>
    </xf>
    <xf numFmtId="0" fontId="4" fillId="2" borderId="0" xfId="39" applyFont="1" applyFill="1" applyBorder="1" applyAlignment="1" quotePrefix="1">
      <alignment horizontal="right" vertical="center"/>
      <protection/>
    </xf>
    <xf numFmtId="0" fontId="20" fillId="2" borderId="15" xfId="42" applyFont="1" applyFill="1" applyBorder="1" applyAlignment="1" quotePrefix="1">
      <alignment horizontal="right"/>
      <protection/>
    </xf>
    <xf numFmtId="38" fontId="27" fillId="0" borderId="15" xfId="3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/>
    </xf>
    <xf numFmtId="3" fontId="4" fillId="2" borderId="45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176" fontId="4" fillId="0" borderId="43" xfId="31" applyNumberFormat="1" applyFont="1" applyFill="1" applyBorder="1" applyAlignment="1">
      <alignment vertical="center" shrinkToFit="1"/>
    </xf>
    <xf numFmtId="176" fontId="4" fillId="0" borderId="5" xfId="31" applyNumberFormat="1" applyFont="1" applyFill="1" applyBorder="1" applyAlignment="1">
      <alignment vertical="center" shrinkToFit="1"/>
    </xf>
    <xf numFmtId="176" fontId="4" fillId="0" borderId="7" xfId="31" applyNumberFormat="1" applyFont="1" applyFill="1" applyBorder="1" applyAlignment="1">
      <alignment vertical="center" shrinkToFit="1"/>
    </xf>
    <xf numFmtId="41" fontId="4" fillId="0" borderId="66" xfId="31" applyNumberFormat="1" applyFont="1" applyFill="1" applyBorder="1" applyAlignment="1" applyProtection="1">
      <alignment horizontal="right" vertical="center"/>
      <protection/>
    </xf>
    <xf numFmtId="0" fontId="0" fillId="0" borderId="66" xfId="0" applyFill="1" applyBorder="1" applyAlignment="1">
      <alignment/>
    </xf>
    <xf numFmtId="41" fontId="4" fillId="0" borderId="66" xfId="31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ill="1" applyAlignment="1">
      <alignment/>
    </xf>
    <xf numFmtId="41" fontId="4" fillId="0" borderId="36" xfId="31" applyNumberFormat="1" applyFont="1" applyFill="1" applyBorder="1" applyAlignment="1" applyProtection="1">
      <alignment horizontal="right" vertical="center"/>
      <protection/>
    </xf>
    <xf numFmtId="38" fontId="4" fillId="2" borderId="20" xfId="31" applyFont="1" applyFill="1" applyBorder="1" applyAlignment="1">
      <alignment vertical="center"/>
    </xf>
    <xf numFmtId="38" fontId="4" fillId="2" borderId="9" xfId="31" applyFont="1" applyFill="1" applyBorder="1" applyAlignment="1">
      <alignment vertical="center"/>
    </xf>
    <xf numFmtId="38" fontId="4" fillId="2" borderId="45" xfId="31" applyFont="1" applyFill="1" applyBorder="1" applyAlignment="1">
      <alignment vertical="center"/>
    </xf>
    <xf numFmtId="38" fontId="31" fillId="2" borderId="0" xfId="31" applyFont="1" applyFill="1" applyBorder="1" applyAlignment="1">
      <alignment vertical="center"/>
    </xf>
    <xf numFmtId="187" fontId="4" fillId="2" borderId="15" xfId="39" applyNumberFormat="1" applyFont="1" applyFill="1" applyBorder="1" applyAlignment="1">
      <alignment vertical="center" shrinkToFit="1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>
      <alignment horizontal="distributed" vertical="center"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38" fontId="27" fillId="0" borderId="11" xfId="31" applyFont="1" applyFill="1" applyBorder="1" applyAlignment="1">
      <alignment horizontal="left" vertical="center"/>
    </xf>
    <xf numFmtId="38" fontId="27" fillId="0" borderId="13" xfId="31" applyFont="1" applyFill="1" applyBorder="1" applyAlignment="1">
      <alignment horizontal="left" vertical="center"/>
    </xf>
    <xf numFmtId="38" fontId="27" fillId="0" borderId="12" xfId="31" applyFont="1" applyFill="1" applyBorder="1" applyAlignment="1">
      <alignment vertical="center"/>
    </xf>
    <xf numFmtId="0" fontId="27" fillId="0" borderId="12" xfId="40" applyFont="1" applyFill="1" applyBorder="1" applyAlignment="1">
      <alignment vertical="center"/>
      <protection/>
    </xf>
    <xf numFmtId="38" fontId="4" fillId="0" borderId="12" xfId="3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/>
    </xf>
    <xf numFmtId="38" fontId="27" fillId="0" borderId="15" xfId="31" applyFont="1" applyFill="1" applyBorder="1" applyAlignment="1">
      <alignment horizontal="left" vertical="center"/>
    </xf>
    <xf numFmtId="38" fontId="4" fillId="0" borderId="15" xfId="31" applyFont="1" applyFill="1" applyBorder="1" applyAlignment="1">
      <alignment vertical="center"/>
    </xf>
    <xf numFmtId="38" fontId="4" fillId="0" borderId="20" xfId="31" applyFont="1" applyFill="1" applyBorder="1" applyAlignment="1">
      <alignment vertical="center"/>
    </xf>
    <xf numFmtId="176" fontId="4" fillId="3" borderId="66" xfId="31" applyNumberFormat="1" applyFont="1" applyFill="1" applyBorder="1" applyAlignment="1" applyProtection="1">
      <alignment horizontal="right" vertical="center"/>
      <protection/>
    </xf>
    <xf numFmtId="0" fontId="32" fillId="0" borderId="0" xfId="38" applyFont="1" applyFill="1" applyAlignment="1">
      <alignment vertical="center"/>
      <protection/>
    </xf>
    <xf numFmtId="0" fontId="20" fillId="0" borderId="0" xfId="38" applyFont="1" applyFill="1" applyAlignment="1">
      <alignment vertical="center"/>
      <protection/>
    </xf>
    <xf numFmtId="0" fontId="20" fillId="0" borderId="0" xfId="38" applyFont="1" applyFill="1" applyAlignment="1">
      <alignment horizontal="center" vertical="center"/>
      <protection/>
    </xf>
    <xf numFmtId="0" fontId="20" fillId="0" borderId="0" xfId="38" applyFont="1" applyFill="1" applyAlignment="1" applyProtection="1">
      <alignment vertical="center"/>
      <protection/>
    </xf>
    <xf numFmtId="0" fontId="20" fillId="0" borderId="15" xfId="38" applyFont="1" applyFill="1" applyBorder="1" applyAlignment="1">
      <alignment vertical="center"/>
      <protection/>
    </xf>
    <xf numFmtId="0" fontId="20" fillId="2" borderId="15" xfId="38" applyFont="1" applyFill="1" applyBorder="1" applyAlignment="1">
      <alignment horizontal="right" vertical="center"/>
      <protection/>
    </xf>
    <xf numFmtId="0" fontId="20" fillId="0" borderId="33" xfId="38" applyFont="1" applyFill="1" applyBorder="1" applyAlignment="1" applyProtection="1">
      <alignment horizontal="center" vertical="center"/>
      <protection/>
    </xf>
    <xf numFmtId="0" fontId="20" fillId="0" borderId="38" xfId="38" applyFont="1" applyFill="1" applyBorder="1" applyAlignment="1">
      <alignment horizontal="center" vertical="center"/>
      <protection/>
    </xf>
    <xf numFmtId="0" fontId="20" fillId="0" borderId="39" xfId="38" applyFont="1" applyFill="1" applyBorder="1" applyAlignment="1">
      <alignment horizontal="center" vertical="center"/>
      <protection/>
    </xf>
    <xf numFmtId="0" fontId="20" fillId="0" borderId="8" xfId="38" applyFont="1" applyFill="1" applyBorder="1" applyAlignment="1" applyProtection="1">
      <alignment vertical="center"/>
      <protection/>
    </xf>
    <xf numFmtId="0" fontId="20" fillId="0" borderId="11" xfId="38" applyFont="1" applyFill="1" applyBorder="1" applyAlignment="1" applyProtection="1">
      <alignment horizontal="center" vertical="center"/>
      <protection/>
    </xf>
    <xf numFmtId="0" fontId="20" fillId="0" borderId="12" xfId="38" applyFont="1" applyFill="1" applyBorder="1" applyAlignment="1" applyProtection="1">
      <alignment horizontal="center" vertical="center"/>
      <protection/>
    </xf>
    <xf numFmtId="0" fontId="20" fillId="0" borderId="13" xfId="38" applyFont="1" applyFill="1" applyBorder="1" applyAlignment="1" applyProtection="1">
      <alignment horizontal="center" vertical="center"/>
      <protection/>
    </xf>
    <xf numFmtId="0" fontId="20" fillId="0" borderId="43" xfId="38" applyFont="1" applyFill="1" applyBorder="1" applyAlignment="1" applyProtection="1">
      <alignment horizontal="center" vertical="center"/>
      <protection/>
    </xf>
    <xf numFmtId="0" fontId="20" fillId="0" borderId="5" xfId="38" applyFont="1" applyFill="1" applyBorder="1" applyAlignment="1">
      <alignment horizontal="center" vertical="center"/>
      <protection/>
    </xf>
    <xf numFmtId="0" fontId="20" fillId="0" borderId="7" xfId="38" applyFont="1" applyFill="1" applyBorder="1" applyAlignment="1">
      <alignment horizontal="center" vertical="center"/>
      <protection/>
    </xf>
    <xf numFmtId="0" fontId="20" fillId="0" borderId="10" xfId="38" applyFont="1" applyFill="1" applyBorder="1" applyAlignment="1" applyProtection="1">
      <alignment horizontal="center" vertical="center"/>
      <protection/>
    </xf>
    <xf numFmtId="41" fontId="20" fillId="0" borderId="43" xfId="38" applyNumberFormat="1" applyFont="1" applyFill="1" applyBorder="1" applyAlignment="1" applyProtection="1">
      <alignment horizontal="right" vertical="center"/>
      <protection/>
    </xf>
    <xf numFmtId="41" fontId="20" fillId="0" borderId="5" xfId="38" applyNumberFormat="1" applyFont="1" applyFill="1" applyBorder="1" applyAlignment="1" applyProtection="1">
      <alignment horizontal="right" vertical="center"/>
      <protection/>
    </xf>
    <xf numFmtId="41" fontId="20" fillId="0" borderId="7" xfId="38" applyNumberFormat="1" applyFont="1" applyFill="1" applyBorder="1" applyAlignment="1" applyProtection="1">
      <alignment horizontal="right" vertical="center"/>
      <protection/>
    </xf>
    <xf numFmtId="0" fontId="20" fillId="0" borderId="8" xfId="38" applyFont="1" applyFill="1" applyBorder="1" applyAlignment="1">
      <alignment vertical="center"/>
      <protection/>
    </xf>
    <xf numFmtId="0" fontId="20" fillId="0" borderId="0" xfId="38" applyFont="1" applyFill="1" applyBorder="1" applyAlignment="1" applyProtection="1">
      <alignment horizontal="left" vertical="center"/>
      <protection/>
    </xf>
    <xf numFmtId="0" fontId="20" fillId="0" borderId="57" xfId="38" applyFont="1" applyFill="1" applyBorder="1" applyAlignment="1" applyProtection="1">
      <alignment vertical="center"/>
      <protection/>
    </xf>
    <xf numFmtId="0" fontId="20" fillId="0" borderId="63" xfId="38" applyFont="1" applyFill="1" applyBorder="1" applyAlignment="1" applyProtection="1">
      <alignment horizontal="left" vertical="center"/>
      <protection/>
    </xf>
    <xf numFmtId="0" fontId="20" fillId="0" borderId="61" xfId="38" applyFont="1" applyFill="1" applyBorder="1" applyAlignment="1" applyProtection="1">
      <alignment horizontal="center" vertical="center"/>
      <protection/>
    </xf>
    <xf numFmtId="41" fontId="20" fillId="0" borderId="58" xfId="38" applyNumberFormat="1" applyFont="1" applyFill="1" applyBorder="1" applyAlignment="1" applyProtection="1">
      <alignment horizontal="right" vertical="center"/>
      <protection/>
    </xf>
    <xf numFmtId="41" fontId="20" fillId="0" borderId="59" xfId="38" applyNumberFormat="1" applyFont="1" applyFill="1" applyBorder="1" applyAlignment="1" applyProtection="1">
      <alignment horizontal="right" vertical="center"/>
      <protection/>
    </xf>
    <xf numFmtId="41" fontId="20" fillId="0" borderId="60" xfId="38" applyNumberFormat="1" applyFont="1" applyFill="1" applyBorder="1" applyAlignment="1" applyProtection="1">
      <alignment horizontal="right" vertical="center"/>
      <protection/>
    </xf>
    <xf numFmtId="37" fontId="20" fillId="0" borderId="8" xfId="38" applyNumberFormat="1" applyFont="1" applyFill="1" applyBorder="1" applyAlignment="1" applyProtection="1">
      <alignment vertical="center"/>
      <protection/>
    </xf>
    <xf numFmtId="0" fontId="20" fillId="0" borderId="8" xfId="38" applyFont="1" applyFill="1" applyBorder="1" applyAlignment="1" applyProtection="1">
      <alignment horizontal="left" vertical="center"/>
      <protection/>
    </xf>
    <xf numFmtId="0" fontId="20" fillId="0" borderId="0" xfId="38" applyFont="1" applyFill="1" applyBorder="1" applyAlignment="1" applyProtection="1">
      <alignment vertical="center"/>
      <protection/>
    </xf>
    <xf numFmtId="0" fontId="20" fillId="0" borderId="8" xfId="38" applyFont="1" applyFill="1" applyBorder="1" applyAlignment="1">
      <alignment horizontal="distributed" vertical="center"/>
      <protection/>
    </xf>
    <xf numFmtId="0" fontId="20" fillId="0" borderId="0" xfId="38" applyFont="1" applyFill="1" applyBorder="1" applyAlignment="1">
      <alignment horizontal="distributed" vertical="center"/>
      <protection/>
    </xf>
    <xf numFmtId="0" fontId="20" fillId="0" borderId="0" xfId="38" applyFont="1" applyFill="1" applyBorder="1" applyAlignment="1" applyProtection="1">
      <alignment horizontal="distributed" vertical="center"/>
      <protection/>
    </xf>
    <xf numFmtId="41" fontId="20" fillId="2" borderId="5" xfId="31" applyNumberFormat="1" applyFont="1" applyFill="1" applyBorder="1" applyAlignment="1">
      <alignment vertical="center"/>
    </xf>
    <xf numFmtId="41" fontId="20" fillId="2" borderId="7" xfId="31" applyNumberFormat="1" applyFont="1" applyFill="1" applyBorder="1" applyAlignment="1">
      <alignment vertical="center"/>
    </xf>
    <xf numFmtId="41" fontId="20" fillId="0" borderId="5" xfId="38" applyNumberFormat="1" applyFont="1" applyFill="1" applyBorder="1" applyAlignment="1" applyProtection="1">
      <alignment vertical="center"/>
      <protection/>
    </xf>
    <xf numFmtId="41" fontId="20" fillId="0" borderId="7" xfId="38" applyNumberFormat="1" applyFont="1" applyFill="1" applyBorder="1" applyAlignment="1" applyProtection="1">
      <alignment vertical="center"/>
      <protection/>
    </xf>
    <xf numFmtId="0" fontId="20" fillId="0" borderId="0" xfId="38" applyFont="1" applyFill="1" applyBorder="1" applyAlignment="1">
      <alignment vertical="center"/>
      <protection/>
    </xf>
    <xf numFmtId="0" fontId="20" fillId="0" borderId="14" xfId="38" applyFont="1" applyFill="1" applyBorder="1" applyAlignment="1" applyProtection="1">
      <alignment vertical="center"/>
      <protection/>
    </xf>
    <xf numFmtId="0" fontId="20" fillId="0" borderId="15" xfId="38" applyFont="1" applyFill="1" applyBorder="1" applyAlignment="1" applyProtection="1">
      <alignment vertical="center"/>
      <protection/>
    </xf>
    <xf numFmtId="0" fontId="20" fillId="0" borderId="16" xfId="38" applyFont="1" applyFill="1" applyBorder="1" applyAlignment="1" applyProtection="1">
      <alignment horizontal="center" vertical="center"/>
      <protection/>
    </xf>
    <xf numFmtId="41" fontId="20" fillId="0" borderId="15" xfId="38" applyNumberFormat="1" applyFont="1" applyFill="1" applyBorder="1" applyAlignment="1" applyProtection="1">
      <alignment vertical="center"/>
      <protection/>
    </xf>
    <xf numFmtId="41" fontId="20" fillId="0" borderId="35" xfId="38" applyNumberFormat="1" applyFont="1" applyFill="1" applyBorder="1" applyAlignment="1" applyProtection="1">
      <alignment vertical="center"/>
      <protection/>
    </xf>
    <xf numFmtId="41" fontId="20" fillId="0" borderId="37" xfId="38" applyNumberFormat="1" applyFont="1" applyFill="1" applyBorder="1" applyAlignment="1" applyProtection="1">
      <alignment vertical="center"/>
      <protection/>
    </xf>
    <xf numFmtId="0" fontId="20" fillId="0" borderId="0" xfId="38" applyFont="1" applyFill="1" applyAlignment="1" quotePrefix="1">
      <alignment vertical="center"/>
      <protection/>
    </xf>
    <xf numFmtId="0" fontId="33" fillId="0" borderId="0" xfId="38" applyFont="1" applyFill="1" applyAlignment="1">
      <alignment vertical="center"/>
      <protection/>
    </xf>
    <xf numFmtId="0" fontId="34" fillId="0" borderId="0" xfId="38" applyFont="1" applyFill="1" applyAlignment="1">
      <alignment vertical="center"/>
      <protection/>
    </xf>
    <xf numFmtId="0" fontId="20" fillId="0" borderId="57" xfId="38" applyFont="1" applyFill="1" applyBorder="1" applyAlignment="1">
      <alignment vertical="center"/>
      <protection/>
    </xf>
    <xf numFmtId="37" fontId="20" fillId="0" borderId="0" xfId="38" applyNumberFormat="1" applyFont="1" applyFill="1" applyBorder="1" applyAlignment="1" applyProtection="1">
      <alignment vertical="center"/>
      <protection/>
    </xf>
    <xf numFmtId="0" fontId="20" fillId="0" borderId="43" xfId="38" applyFont="1" applyFill="1" applyBorder="1" applyAlignment="1">
      <alignment horizontal="center" vertical="center"/>
      <protection/>
    </xf>
    <xf numFmtId="0" fontId="20" fillId="0" borderId="14" xfId="38" applyFont="1" applyFill="1" applyBorder="1" applyAlignment="1">
      <alignment vertical="center"/>
      <protection/>
    </xf>
    <xf numFmtId="0" fontId="20" fillId="0" borderId="15" xfId="38" applyFont="1" applyFill="1" applyBorder="1" applyAlignment="1" applyProtection="1">
      <alignment horizontal="distributed" vertical="center"/>
      <protection/>
    </xf>
    <xf numFmtId="41" fontId="20" fillId="0" borderId="34" xfId="38" applyNumberFormat="1" applyFont="1" applyFill="1" applyBorder="1" applyAlignment="1" applyProtection="1">
      <alignment horizontal="right" vertical="center"/>
      <protection/>
    </xf>
    <xf numFmtId="41" fontId="20" fillId="0" borderId="35" xfId="38" applyNumberFormat="1" applyFont="1" applyFill="1" applyBorder="1" applyAlignment="1" applyProtection="1">
      <alignment horizontal="right" vertical="center"/>
      <protection/>
    </xf>
    <xf numFmtId="41" fontId="20" fillId="0" borderId="37" xfId="38" applyNumberFormat="1" applyFont="1" applyFill="1" applyBorder="1" applyAlignment="1" applyProtection="1">
      <alignment horizontal="right" vertical="center"/>
      <protection/>
    </xf>
    <xf numFmtId="0" fontId="20" fillId="0" borderId="10" xfId="38" applyFont="1" applyFill="1" applyBorder="1" applyAlignment="1">
      <alignment horizontal="center" vertical="center"/>
      <protection/>
    </xf>
    <xf numFmtId="41" fontId="20" fillId="0" borderId="5" xfId="38" applyNumberFormat="1" applyFont="1" applyFill="1" applyBorder="1" applyAlignment="1">
      <alignment vertical="center"/>
      <protection/>
    </xf>
    <xf numFmtId="41" fontId="20" fillId="0" borderId="7" xfId="38" applyNumberFormat="1" applyFont="1" applyFill="1" applyBorder="1" applyAlignment="1">
      <alignment vertical="center"/>
      <protection/>
    </xf>
    <xf numFmtId="0" fontId="20" fillId="0" borderId="63" xfId="38" applyFont="1" applyFill="1" applyBorder="1" applyAlignment="1">
      <alignment vertical="center"/>
      <protection/>
    </xf>
    <xf numFmtId="0" fontId="20" fillId="0" borderId="61" xfId="38" applyFont="1" applyFill="1" applyBorder="1" applyAlignment="1">
      <alignment vertical="center"/>
      <protection/>
    </xf>
    <xf numFmtId="41" fontId="20" fillId="0" borderId="59" xfId="38" applyNumberFormat="1" applyFont="1" applyFill="1" applyBorder="1" applyAlignment="1">
      <alignment vertical="center"/>
      <protection/>
    </xf>
    <xf numFmtId="41" fontId="20" fillId="0" borderId="60" xfId="38" applyNumberFormat="1" applyFont="1" applyFill="1" applyBorder="1" applyAlignment="1">
      <alignment vertical="center"/>
      <protection/>
    </xf>
    <xf numFmtId="0" fontId="20" fillId="0" borderId="10" xfId="38" applyFont="1" applyFill="1" applyBorder="1" applyAlignment="1">
      <alignment vertical="center"/>
      <protection/>
    </xf>
    <xf numFmtId="0" fontId="20" fillId="0" borderId="63" xfId="38" applyFont="1" applyFill="1" applyBorder="1" applyAlignment="1" applyProtection="1">
      <alignment vertical="center"/>
      <protection/>
    </xf>
    <xf numFmtId="41" fontId="20" fillId="0" borderId="5" xfId="41" applyNumberFormat="1" applyFont="1" applyFill="1" applyBorder="1">
      <alignment vertical="center"/>
      <protection/>
    </xf>
    <xf numFmtId="41" fontId="20" fillId="0" borderId="59" xfId="41" applyNumberFormat="1" applyFont="1" applyFill="1" applyBorder="1">
      <alignment vertical="center"/>
      <protection/>
    </xf>
    <xf numFmtId="0" fontId="21" fillId="0" borderId="8" xfId="38" applyFont="1" applyFill="1" applyBorder="1" applyAlignment="1">
      <alignment horizontal="distributed" vertical="center"/>
      <protection/>
    </xf>
    <xf numFmtId="41" fontId="20" fillId="0" borderId="43" xfId="38" applyNumberFormat="1" applyFont="1" applyFill="1" applyBorder="1" applyAlignment="1" applyProtection="1">
      <alignment vertical="center"/>
      <protection/>
    </xf>
    <xf numFmtId="0" fontId="20" fillId="0" borderId="12" xfId="38" applyFont="1" applyFill="1" applyBorder="1" applyAlignment="1">
      <alignment vertical="center"/>
      <protection/>
    </xf>
    <xf numFmtId="0" fontId="20" fillId="0" borderId="12" xfId="38" applyFont="1" applyFill="1" applyBorder="1" applyAlignment="1" applyProtection="1">
      <alignment horizontal="left" vertical="center"/>
      <protection/>
    </xf>
    <xf numFmtId="41" fontId="20" fillId="0" borderId="12" xfId="38" applyNumberFormat="1" applyFont="1" applyFill="1" applyBorder="1" applyAlignment="1" applyProtection="1">
      <alignment horizontal="right" vertical="center"/>
      <protection/>
    </xf>
    <xf numFmtId="0" fontId="20" fillId="0" borderId="0" xfId="38" applyFont="1" applyFill="1" applyBorder="1" applyAlignment="1" applyProtection="1">
      <alignment horizontal="center" vertical="center"/>
      <protection/>
    </xf>
    <xf numFmtId="37" fontId="20" fillId="0" borderId="0" xfId="38" applyNumberFormat="1" applyFont="1" applyFill="1" applyBorder="1" applyAlignment="1" applyProtection="1" quotePrefix="1">
      <alignment vertical="center"/>
      <protection/>
    </xf>
    <xf numFmtId="0" fontId="33" fillId="0" borderId="0" xfId="38" applyFont="1" applyFill="1" applyBorder="1" applyAlignment="1">
      <alignment vertical="center"/>
      <protection/>
    </xf>
    <xf numFmtId="0" fontId="34" fillId="0" borderId="0" xfId="38" applyFont="1" applyFill="1" applyBorder="1" applyAlignment="1">
      <alignment vertical="center"/>
      <protection/>
    </xf>
    <xf numFmtId="0" fontId="20" fillId="0" borderId="0" xfId="38" applyFont="1" applyFill="1" applyBorder="1" applyAlignment="1">
      <alignment horizontal="center" vertical="center"/>
      <protection/>
    </xf>
    <xf numFmtId="41" fontId="20" fillId="0" borderId="58" xfId="38" applyNumberFormat="1" applyFont="1" applyFill="1" applyBorder="1" applyAlignment="1" applyProtection="1">
      <alignment vertical="center"/>
      <protection/>
    </xf>
    <xf numFmtId="0" fontId="20" fillId="0" borderId="63" xfId="38" applyFont="1" applyFill="1" applyBorder="1" applyAlignment="1" applyProtection="1">
      <alignment horizontal="center" vertical="center"/>
      <protection/>
    </xf>
    <xf numFmtId="41" fontId="20" fillId="0" borderId="59" xfId="38" applyNumberFormat="1" applyFont="1" applyFill="1" applyBorder="1" applyAlignment="1">
      <alignment horizontal="center" vertical="center"/>
      <protection/>
    </xf>
    <xf numFmtId="41" fontId="20" fillId="0" borderId="60" xfId="38" applyNumberFormat="1" applyFont="1" applyFill="1" applyBorder="1" applyAlignment="1">
      <alignment horizontal="center" vertical="center"/>
      <protection/>
    </xf>
    <xf numFmtId="41" fontId="20" fillId="0" borderId="5" xfId="38" applyNumberFormat="1" applyFont="1" applyFill="1" applyBorder="1" applyAlignment="1">
      <alignment horizontal="center" vertical="center"/>
      <protection/>
    </xf>
    <xf numFmtId="41" fontId="20" fillId="0" borderId="7" xfId="38" applyNumberFormat="1" applyFont="1" applyFill="1" applyBorder="1" applyAlignment="1">
      <alignment horizontal="center" vertical="center"/>
      <protection/>
    </xf>
    <xf numFmtId="0" fontId="20" fillId="0" borderId="16" xfId="38" applyFont="1" applyFill="1" applyBorder="1" applyAlignment="1">
      <alignment horizontal="center" vertical="center"/>
      <protection/>
    </xf>
    <xf numFmtId="41" fontId="20" fillId="0" borderId="34" xfId="38" applyNumberFormat="1" applyFont="1" applyFill="1" applyBorder="1" applyAlignment="1">
      <alignment vertical="center"/>
      <protection/>
    </xf>
    <xf numFmtId="41" fontId="20" fillId="0" borderId="35" xfId="38" applyNumberFormat="1" applyFont="1" applyFill="1" applyBorder="1" applyAlignment="1">
      <alignment vertical="center"/>
      <protection/>
    </xf>
    <xf numFmtId="41" fontId="20" fillId="0" borderId="37" xfId="38" applyNumberFormat="1" applyFont="1" applyFill="1" applyBorder="1" applyAlignment="1">
      <alignment vertical="center"/>
      <protection/>
    </xf>
    <xf numFmtId="41" fontId="20" fillId="2" borderId="5" xfId="31" applyNumberFormat="1" applyFont="1" applyFill="1" applyBorder="1" applyAlignment="1">
      <alignment horizontal="right" vertical="center"/>
    </xf>
    <xf numFmtId="41" fontId="20" fillId="2" borderId="7" xfId="31" applyNumberFormat="1" applyFont="1" applyFill="1" applyBorder="1" applyAlignment="1">
      <alignment horizontal="right" vertical="center"/>
    </xf>
    <xf numFmtId="41" fontId="35" fillId="0" borderId="0" xfId="36" applyNumberFormat="1" applyFont="1" applyFill="1" applyAlignment="1">
      <alignment horizontal="left"/>
      <protection/>
    </xf>
    <xf numFmtId="41" fontId="0" fillId="0" borderId="0" xfId="35" applyNumberFormat="1">
      <alignment vertical="center"/>
      <protection/>
    </xf>
    <xf numFmtId="41" fontId="0" fillId="0" borderId="0" xfId="35" applyNumberFormat="1" applyAlignment="1">
      <alignment horizontal="center" vertical="center"/>
      <protection/>
    </xf>
    <xf numFmtId="41" fontId="0" fillId="0" borderId="0" xfId="31" applyNumberFormat="1" applyAlignment="1">
      <alignment vertical="center"/>
    </xf>
    <xf numFmtId="41" fontId="0" fillId="0" borderId="0" xfId="35" applyNumberFormat="1" applyFont="1" applyAlignment="1">
      <alignment horizontal="right" vertical="center"/>
      <protection/>
    </xf>
    <xf numFmtId="41" fontId="5" fillId="0" borderId="66" xfId="35" applyNumberFormat="1" applyFont="1" applyBorder="1" applyAlignment="1">
      <alignment horizontal="center" vertical="center" wrapText="1"/>
      <protection/>
    </xf>
    <xf numFmtId="41" fontId="5" fillId="0" borderId="71" xfId="35" applyNumberFormat="1" applyFont="1" applyBorder="1" applyAlignment="1">
      <alignment horizontal="center" vertical="center"/>
      <protection/>
    </xf>
    <xf numFmtId="41" fontId="5" fillId="0" borderId="2" xfId="35" applyNumberFormat="1" applyFont="1" applyBorder="1" applyAlignment="1">
      <alignment horizontal="center" vertical="center"/>
      <protection/>
    </xf>
    <xf numFmtId="41" fontId="5" fillId="0" borderId="66" xfId="31" applyNumberFormat="1" applyFont="1" applyBorder="1" applyAlignment="1">
      <alignment horizontal="center" vertical="center"/>
    </xf>
    <xf numFmtId="41" fontId="5" fillId="0" borderId="79" xfId="35" applyNumberFormat="1" applyFont="1" applyBorder="1" applyAlignment="1">
      <alignment horizontal="center" vertical="center"/>
      <protection/>
    </xf>
    <xf numFmtId="41" fontId="5" fillId="0" borderId="80" xfId="35" applyNumberFormat="1" applyFont="1" applyBorder="1" applyAlignment="1">
      <alignment horizontal="center" vertical="center"/>
      <protection/>
    </xf>
    <xf numFmtId="41" fontId="5" fillId="0" borderId="81" xfId="35" applyNumberFormat="1" applyFont="1" applyBorder="1" applyAlignment="1">
      <alignment horizontal="center" vertical="center"/>
      <protection/>
    </xf>
    <xf numFmtId="41" fontId="5" fillId="0" borderId="82" xfId="35" applyNumberFormat="1" applyFont="1" applyBorder="1" applyAlignment="1">
      <alignment horizontal="center" vertical="center"/>
      <protection/>
    </xf>
    <xf numFmtId="41" fontId="5" fillId="0" borderId="83" xfId="35" applyNumberFormat="1" applyFont="1" applyBorder="1" applyAlignment="1">
      <alignment horizontal="center" vertical="center"/>
      <protection/>
    </xf>
    <xf numFmtId="41" fontId="0" fillId="0" borderId="0" xfId="35" applyNumberFormat="1" applyAlignment="1">
      <alignment vertical="center"/>
      <protection/>
    </xf>
    <xf numFmtId="41" fontId="0" fillId="0" borderId="11" xfId="35" applyNumberFormat="1" applyBorder="1" applyAlignment="1">
      <alignment horizontal="center" vertical="center"/>
      <protection/>
    </xf>
    <xf numFmtId="41" fontId="0" fillId="0" borderId="11" xfId="35" applyNumberFormat="1" applyBorder="1">
      <alignment vertical="center"/>
      <protection/>
    </xf>
    <xf numFmtId="41" fontId="0" fillId="0" borderId="13" xfId="35" applyNumberFormat="1" applyBorder="1" applyAlignment="1">
      <alignment horizontal="center" vertical="center"/>
      <protection/>
    </xf>
    <xf numFmtId="41" fontId="0" fillId="0" borderId="11" xfId="31" applyNumberFormat="1" applyBorder="1" applyAlignment="1">
      <alignment horizontal="right" vertical="center"/>
    </xf>
    <xf numFmtId="41" fontId="0" fillId="0" borderId="12" xfId="35" applyNumberFormat="1" applyBorder="1" applyAlignment="1">
      <alignment horizontal="right" vertical="center"/>
      <protection/>
    </xf>
    <xf numFmtId="41" fontId="0" fillId="0" borderId="20" xfId="35" applyNumberFormat="1" applyBorder="1" applyAlignment="1">
      <alignment horizontal="center" vertical="center"/>
      <protection/>
    </xf>
    <xf numFmtId="41" fontId="0" fillId="0" borderId="8" xfId="35" applyNumberFormat="1" applyBorder="1" applyAlignment="1">
      <alignment horizontal="center" vertical="center"/>
      <protection/>
    </xf>
    <xf numFmtId="41" fontId="0" fillId="0" borderId="8" xfId="35" applyNumberFormat="1" applyBorder="1">
      <alignment vertical="center"/>
      <protection/>
    </xf>
    <xf numFmtId="41" fontId="0" fillId="0" borderId="10" xfId="35" applyNumberFormat="1" applyBorder="1" applyAlignment="1">
      <alignment horizontal="center" vertical="center"/>
      <protection/>
    </xf>
    <xf numFmtId="41" fontId="0" fillId="0" borderId="8" xfId="31" applyNumberFormat="1" applyBorder="1" applyAlignment="1">
      <alignment horizontal="right" vertical="center"/>
    </xf>
    <xf numFmtId="41" fontId="0" fillId="0" borderId="0" xfId="35" applyNumberFormat="1" applyBorder="1" applyAlignment="1">
      <alignment horizontal="right" vertical="center"/>
      <protection/>
    </xf>
    <xf numFmtId="41" fontId="0" fillId="0" borderId="9" xfId="35" applyNumberFormat="1" applyBorder="1" applyAlignment="1">
      <alignment horizontal="center" vertical="center"/>
      <protection/>
    </xf>
    <xf numFmtId="41" fontId="0" fillId="0" borderId="0" xfId="35" applyNumberFormat="1" applyFill="1" applyBorder="1" applyAlignment="1">
      <alignment horizontal="right" vertical="center"/>
      <protection/>
    </xf>
    <xf numFmtId="41" fontId="0" fillId="2" borderId="0" xfId="31" applyNumberFormat="1" applyFill="1" applyBorder="1" applyAlignment="1">
      <alignment vertical="center"/>
    </xf>
    <xf numFmtId="41" fontId="0" fillId="2" borderId="0" xfId="35" applyNumberFormat="1" applyFill="1" applyBorder="1" applyAlignment="1">
      <alignment horizontal="right" vertical="center"/>
      <protection/>
    </xf>
    <xf numFmtId="41" fontId="0" fillId="0" borderId="8" xfId="35" applyNumberFormat="1" applyFont="1" applyBorder="1">
      <alignment vertical="center"/>
      <protection/>
    </xf>
    <xf numFmtId="41" fontId="0" fillId="0" borderId="0" xfId="35" applyNumberFormat="1" applyFont="1" applyBorder="1" applyAlignment="1">
      <alignment horizontal="right" vertical="center"/>
      <protection/>
    </xf>
    <xf numFmtId="41" fontId="0" fillId="2" borderId="10" xfId="35" applyNumberFormat="1" applyFill="1" applyBorder="1" applyAlignment="1">
      <alignment horizontal="right" vertical="center"/>
      <protection/>
    </xf>
    <xf numFmtId="41" fontId="0" fillId="0" borderId="14" xfId="35" applyNumberFormat="1" applyBorder="1" applyAlignment="1">
      <alignment horizontal="center" vertical="center"/>
      <protection/>
    </xf>
    <xf numFmtId="41" fontId="0" fillId="0" borderId="14" xfId="35" applyNumberFormat="1" applyBorder="1">
      <alignment vertical="center"/>
      <protection/>
    </xf>
    <xf numFmtId="41" fontId="0" fillId="0" borderId="16" xfId="35" applyNumberFormat="1" applyBorder="1" applyAlignment="1">
      <alignment horizontal="center" vertical="center"/>
      <protection/>
    </xf>
    <xf numFmtId="41" fontId="0" fillId="0" borderId="14" xfId="31" applyNumberFormat="1" applyBorder="1" applyAlignment="1">
      <alignment horizontal="right" vertical="center"/>
    </xf>
    <xf numFmtId="41" fontId="0" fillId="2" borderId="15" xfId="35" applyNumberFormat="1" applyFill="1" applyBorder="1" applyAlignment="1">
      <alignment horizontal="right" vertical="center"/>
      <protection/>
    </xf>
    <xf numFmtId="41" fontId="0" fillId="2" borderId="16" xfId="35" applyNumberFormat="1" applyFill="1" applyBorder="1" applyAlignment="1">
      <alignment horizontal="right" vertical="center"/>
      <protection/>
    </xf>
    <xf numFmtId="41" fontId="0" fillId="0" borderId="45" xfId="35" applyNumberFormat="1" applyBorder="1" applyAlignment="1">
      <alignment horizontal="center" vertical="center"/>
      <protection/>
    </xf>
    <xf numFmtId="41" fontId="20" fillId="0" borderId="0" xfId="38" applyNumberFormat="1" applyFont="1" applyFill="1" applyBorder="1" applyAlignment="1" applyProtection="1" quotePrefix="1">
      <alignment vertical="center"/>
      <protection/>
    </xf>
    <xf numFmtId="41" fontId="0" fillId="0" borderId="15" xfId="35" applyNumberFormat="1" applyBorder="1" applyAlignment="1">
      <alignment horizontal="left" vertical="center"/>
      <protection/>
    </xf>
    <xf numFmtId="41" fontId="0" fillId="0" borderId="15" xfId="35" applyNumberFormat="1" applyBorder="1">
      <alignment vertical="center"/>
      <protection/>
    </xf>
    <xf numFmtId="41" fontId="0" fillId="0" borderId="15" xfId="35" applyNumberFormat="1" applyBorder="1" applyAlignment="1">
      <alignment horizontal="center" vertical="center"/>
      <protection/>
    </xf>
    <xf numFmtId="41" fontId="0" fillId="0" borderId="15" xfId="31" applyNumberFormat="1" applyBorder="1" applyAlignment="1">
      <alignment horizontal="right" vertical="center"/>
    </xf>
    <xf numFmtId="41" fontId="0" fillId="0" borderId="15" xfId="35" applyNumberFormat="1" applyBorder="1" applyAlignment="1">
      <alignment horizontal="right" vertical="center"/>
      <protection/>
    </xf>
    <xf numFmtId="41" fontId="5" fillId="0" borderId="0" xfId="35" applyNumberFormat="1" applyFont="1" applyAlignment="1">
      <alignment horizontal="center" vertical="center"/>
      <protection/>
    </xf>
    <xf numFmtId="41" fontId="0" fillId="0" borderId="0" xfId="31" applyNumberFormat="1" applyBorder="1" applyAlignment="1">
      <alignment horizontal="right" vertical="center"/>
    </xf>
    <xf numFmtId="41" fontId="0" fillId="2" borderId="0" xfId="35" applyNumberFormat="1" applyFont="1" applyFill="1" applyBorder="1" applyAlignment="1">
      <alignment horizontal="right" vertical="center"/>
      <protection/>
    </xf>
    <xf numFmtId="41" fontId="0" fillId="0" borderId="12" xfId="35" applyNumberFormat="1" applyBorder="1" applyAlignment="1">
      <alignment horizontal="center" vertical="center"/>
      <protection/>
    </xf>
    <xf numFmtId="41" fontId="0" fillId="0" borderId="12" xfId="35" applyNumberFormat="1" applyBorder="1">
      <alignment vertical="center"/>
      <protection/>
    </xf>
    <xf numFmtId="41" fontId="0" fillId="0" borderId="12" xfId="31" applyNumberFormat="1" applyBorder="1" applyAlignment="1">
      <alignment horizontal="right" vertical="center"/>
    </xf>
    <xf numFmtId="41" fontId="0" fillId="0" borderId="0" xfId="35" applyNumberFormat="1" applyBorder="1" applyAlignment="1">
      <alignment horizontal="center" vertical="center"/>
      <protection/>
    </xf>
    <xf numFmtId="41" fontId="0" fillId="0" borderId="0" xfId="35" applyNumberFormat="1" applyBorder="1">
      <alignment vertical="center"/>
      <protection/>
    </xf>
    <xf numFmtId="0" fontId="0" fillId="0" borderId="15" xfId="35" applyBorder="1" applyAlignment="1">
      <alignment horizontal="left" vertical="center"/>
      <protection/>
    </xf>
    <xf numFmtId="0" fontId="0" fillId="0" borderId="15" xfId="35" applyBorder="1">
      <alignment vertical="center"/>
      <protection/>
    </xf>
    <xf numFmtId="0" fontId="0" fillId="0" borderId="15" xfId="35" applyBorder="1" applyAlignment="1">
      <alignment horizontal="center" vertical="center"/>
      <protection/>
    </xf>
    <xf numFmtId="0" fontId="0" fillId="0" borderId="15" xfId="35" applyBorder="1" applyAlignment="1">
      <alignment horizontal="right" vertical="center"/>
      <protection/>
    </xf>
    <xf numFmtId="0" fontId="0" fillId="0" borderId="0" xfId="35" applyFont="1" applyAlignment="1">
      <alignment horizontal="right" vertical="center"/>
      <protection/>
    </xf>
    <xf numFmtId="0" fontId="0" fillId="0" borderId="0" xfId="35">
      <alignment vertical="center"/>
      <protection/>
    </xf>
    <xf numFmtId="0" fontId="5" fillId="0" borderId="66" xfId="35" applyFont="1" applyBorder="1" applyAlignment="1">
      <alignment horizontal="center" vertical="center" wrapText="1"/>
      <protection/>
    </xf>
    <xf numFmtId="0" fontId="5" fillId="0" borderId="71" xfId="35" applyFont="1" applyBorder="1" applyAlignment="1">
      <alignment horizontal="center" vertical="center"/>
      <protection/>
    </xf>
    <xf numFmtId="0" fontId="5" fillId="0" borderId="2" xfId="35" applyFont="1" applyBorder="1" applyAlignment="1">
      <alignment horizontal="center" vertical="center"/>
      <protection/>
    </xf>
    <xf numFmtId="0" fontId="5" fillId="0" borderId="79" xfId="35" applyFont="1" applyBorder="1" applyAlignment="1">
      <alignment horizontal="center" vertical="center"/>
      <protection/>
    </xf>
    <xf numFmtId="0" fontId="5" fillId="0" borderId="80" xfId="35" applyFont="1" applyBorder="1" applyAlignment="1">
      <alignment horizontal="center" vertical="center"/>
      <protection/>
    </xf>
    <xf numFmtId="0" fontId="5" fillId="0" borderId="81" xfId="35" applyFont="1" applyBorder="1" applyAlignment="1">
      <alignment horizontal="center" vertical="center"/>
      <protection/>
    </xf>
    <xf numFmtId="56" fontId="5" fillId="0" borderId="80" xfId="35" applyNumberFormat="1" applyFont="1" applyBorder="1" applyAlignment="1">
      <alignment horizontal="center" vertical="center"/>
      <protection/>
    </xf>
    <xf numFmtId="0" fontId="5" fillId="0" borderId="0" xfId="35" applyFont="1" applyAlignment="1">
      <alignment horizontal="center" vertical="center"/>
      <protection/>
    </xf>
    <xf numFmtId="0" fontId="0" fillId="0" borderId="8" xfId="35" applyBorder="1" applyAlignment="1">
      <alignment horizontal="center" vertical="center"/>
      <protection/>
    </xf>
    <xf numFmtId="0" fontId="0" fillId="0" borderId="8" xfId="35" applyBorder="1">
      <alignment vertical="center"/>
      <protection/>
    </xf>
    <xf numFmtId="0" fontId="0" fillId="0" borderId="10" xfId="35" applyBorder="1" applyAlignment="1">
      <alignment horizontal="center" vertical="center"/>
      <protection/>
    </xf>
    <xf numFmtId="0" fontId="0" fillId="0" borderId="0" xfId="35" applyBorder="1" applyAlignment="1">
      <alignment horizontal="right" vertical="center"/>
      <protection/>
    </xf>
    <xf numFmtId="0" fontId="0" fillId="0" borderId="12" xfId="35" applyBorder="1" applyAlignment="1">
      <alignment horizontal="right" vertical="center"/>
      <protection/>
    </xf>
    <xf numFmtId="0" fontId="0" fillId="0" borderId="9" xfId="35" applyBorder="1" applyAlignment="1">
      <alignment horizontal="center" vertical="center"/>
      <protection/>
    </xf>
    <xf numFmtId="49" fontId="0" fillId="0" borderId="8" xfId="35" applyNumberFormat="1" applyBorder="1" applyAlignment="1">
      <alignment horizontal="center" vertical="center"/>
      <protection/>
    </xf>
    <xf numFmtId="49" fontId="0" fillId="0" borderId="9" xfId="35" applyNumberFormat="1" applyBorder="1" applyAlignment="1">
      <alignment horizontal="center" vertical="center"/>
      <protection/>
    </xf>
    <xf numFmtId="41" fontId="0" fillId="2" borderId="10" xfId="31" applyNumberFormat="1" applyFill="1" applyBorder="1" applyAlignment="1">
      <alignment vertical="center"/>
    </xf>
    <xf numFmtId="41" fontId="0" fillId="2" borderId="15" xfId="31" applyNumberFormat="1" applyFill="1" applyBorder="1" applyAlignment="1">
      <alignment vertical="center"/>
    </xf>
    <xf numFmtId="41" fontId="0" fillId="2" borderId="16" xfId="31" applyNumberFormat="1" applyFill="1" applyBorder="1" applyAlignment="1">
      <alignment vertical="center"/>
    </xf>
    <xf numFmtId="0" fontId="0" fillId="0" borderId="12" xfId="35" applyBorder="1" applyAlignment="1">
      <alignment horizontal="center" vertical="center"/>
      <protection/>
    </xf>
    <xf numFmtId="0" fontId="0" fillId="0" borderId="12" xfId="35" applyBorder="1">
      <alignment vertical="center"/>
      <protection/>
    </xf>
    <xf numFmtId="0" fontId="0" fillId="0" borderId="0" xfId="35" applyBorder="1" applyAlignment="1">
      <alignment horizontal="center" vertical="center"/>
      <protection/>
    </xf>
    <xf numFmtId="0" fontId="0" fillId="0" borderId="0" xfId="35" applyBorder="1">
      <alignment vertical="center"/>
      <protection/>
    </xf>
    <xf numFmtId="0" fontId="0" fillId="0" borderId="0" xfId="35" applyAlignment="1">
      <alignment horizontal="center" vertical="center"/>
      <protection/>
    </xf>
    <xf numFmtId="38" fontId="0" fillId="0" borderId="0" xfId="31" applyBorder="1" applyAlignment="1">
      <alignment horizontal="right" vertical="center"/>
    </xf>
    <xf numFmtId="0" fontId="0" fillId="0" borderId="14" xfId="35" applyBorder="1" applyAlignment="1">
      <alignment horizontal="center" vertical="center"/>
      <protection/>
    </xf>
    <xf numFmtId="0" fontId="0" fillId="0" borderId="14" xfId="35" applyBorder="1">
      <alignment vertical="center"/>
      <protection/>
    </xf>
    <xf numFmtId="0" fontId="0" fillId="0" borderId="16" xfId="35" applyBorder="1" applyAlignment="1">
      <alignment horizontal="center" vertical="center"/>
      <protection/>
    </xf>
    <xf numFmtId="0" fontId="0" fillId="0" borderId="45" xfId="35" applyBorder="1" applyAlignment="1">
      <alignment horizontal="center" vertical="center"/>
      <protection/>
    </xf>
    <xf numFmtId="49" fontId="0" fillId="0" borderId="0" xfId="35" applyNumberFormat="1" applyAlignment="1">
      <alignment horizontal="center" vertical="center"/>
      <protection/>
    </xf>
    <xf numFmtId="49" fontId="0" fillId="0" borderId="0" xfId="35" applyNumberFormat="1">
      <alignment vertical="center"/>
      <protection/>
    </xf>
    <xf numFmtId="0" fontId="22" fillId="0" borderId="0" xfId="37" applyFont="1" applyFill="1" applyBorder="1" applyAlignment="1" applyProtection="1">
      <alignment horizontal="left" vertical="center"/>
      <protection/>
    </xf>
    <xf numFmtId="0" fontId="4" fillId="0" borderId="0" xfId="37" applyFont="1" applyFill="1" applyBorder="1" applyAlignment="1" applyProtection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37" applyFont="1" applyFill="1" applyBorder="1" applyAlignment="1">
      <alignment horizontal="right" vertical="center"/>
      <protection/>
    </xf>
    <xf numFmtId="0" fontId="4" fillId="0" borderId="0" xfId="37" applyFont="1" applyFill="1" applyAlignment="1">
      <alignment vertical="center"/>
      <protection/>
    </xf>
    <xf numFmtId="0" fontId="4" fillId="2" borderId="0" xfId="37" applyFont="1" applyFill="1" applyBorder="1" applyAlignment="1">
      <alignment horizontal="right" vertical="center"/>
      <protection/>
    </xf>
    <xf numFmtId="0" fontId="4" fillId="0" borderId="39" xfId="37" applyFont="1" applyFill="1" applyBorder="1" applyAlignment="1" applyProtection="1">
      <alignment horizontal="center" vertical="center"/>
      <protection/>
    </xf>
    <xf numFmtId="0" fontId="4" fillId="0" borderId="0" xfId="37" applyFont="1" applyFill="1" applyAlignment="1">
      <alignment horizontal="center" vertical="center"/>
      <protection/>
    </xf>
    <xf numFmtId="0" fontId="4" fillId="0" borderId="34" xfId="37" applyFont="1" applyFill="1" applyBorder="1" applyAlignment="1" applyProtection="1">
      <alignment horizontal="center" vertical="center"/>
      <protection/>
    </xf>
    <xf numFmtId="0" fontId="4" fillId="0" borderId="35" xfId="37" applyFont="1" applyFill="1" applyBorder="1" applyAlignment="1" applyProtection="1">
      <alignment horizontal="center" vertical="center"/>
      <protection/>
    </xf>
    <xf numFmtId="0" fontId="4" fillId="0" borderId="37" xfId="37" applyFont="1" applyFill="1" applyBorder="1" applyAlignment="1" applyProtection="1">
      <alignment horizontal="center" vertical="center"/>
      <protection/>
    </xf>
    <xf numFmtId="41" fontId="4" fillId="0" borderId="43" xfId="37" applyNumberFormat="1" applyFont="1" applyFill="1" applyBorder="1" applyAlignment="1" applyProtection="1">
      <alignment vertical="center" shrinkToFit="1"/>
      <protection/>
    </xf>
    <xf numFmtId="41" fontId="4" fillId="0" borderId="5" xfId="37" applyNumberFormat="1" applyFont="1" applyFill="1" applyBorder="1" applyAlignment="1" applyProtection="1">
      <alignment vertical="center" shrinkToFit="1"/>
      <protection/>
    </xf>
    <xf numFmtId="41" fontId="4" fillId="0" borderId="7" xfId="37" applyNumberFormat="1" applyFont="1" applyFill="1" applyBorder="1" applyAlignment="1" applyProtection="1">
      <alignment vertical="center" shrinkToFit="1"/>
      <protection/>
    </xf>
    <xf numFmtId="0" fontId="4" fillId="0" borderId="0" xfId="37" applyFont="1" applyFill="1" applyAlignment="1">
      <alignment vertical="center" shrinkToFit="1"/>
      <protection/>
    </xf>
    <xf numFmtId="41" fontId="4" fillId="0" borderId="40" xfId="37" applyNumberFormat="1" applyFont="1" applyFill="1" applyBorder="1" applyAlignment="1" applyProtection="1">
      <alignment vertical="center"/>
      <protection/>
    </xf>
    <xf numFmtId="41" fontId="4" fillId="0" borderId="41" xfId="37" applyNumberFormat="1" applyFont="1" applyFill="1" applyBorder="1" applyAlignment="1" applyProtection="1">
      <alignment vertical="center"/>
      <protection/>
    </xf>
    <xf numFmtId="41" fontId="4" fillId="0" borderId="42" xfId="37" applyNumberFormat="1" applyFont="1" applyFill="1" applyBorder="1" applyAlignment="1" applyProtection="1">
      <alignment vertical="center"/>
      <protection/>
    </xf>
    <xf numFmtId="0" fontId="4" fillId="0" borderId="10" xfId="37" applyFont="1" applyFill="1" applyBorder="1" applyAlignment="1" applyProtection="1">
      <alignment horizontal="distributed" vertical="center"/>
      <protection/>
    </xf>
    <xf numFmtId="41" fontId="4" fillId="0" borderId="43" xfId="37" applyNumberFormat="1" applyFont="1" applyFill="1" applyBorder="1" applyAlignment="1" applyProtection="1">
      <alignment vertical="center"/>
      <protection/>
    </xf>
    <xf numFmtId="41" fontId="4" fillId="0" borderId="5" xfId="37" applyNumberFormat="1" applyFont="1" applyFill="1" applyBorder="1" applyAlignment="1" applyProtection="1">
      <alignment vertical="center"/>
      <protection/>
    </xf>
    <xf numFmtId="41" fontId="4" fillId="0" borderId="7" xfId="37" applyNumberFormat="1" applyFont="1" applyFill="1" applyBorder="1" applyAlignment="1" applyProtection="1">
      <alignment vertical="center"/>
      <protection/>
    </xf>
    <xf numFmtId="0" fontId="4" fillId="0" borderId="16" xfId="37" applyFont="1" applyFill="1" applyBorder="1" applyAlignment="1" applyProtection="1">
      <alignment horizontal="distributed" vertical="center"/>
      <protection/>
    </xf>
    <xf numFmtId="41" fontId="4" fillId="0" borderId="34" xfId="37" applyNumberFormat="1" applyFont="1" applyFill="1" applyBorder="1" applyAlignment="1" applyProtection="1">
      <alignment vertical="center"/>
      <protection/>
    </xf>
    <xf numFmtId="41" fontId="4" fillId="0" borderId="35" xfId="37" applyNumberFormat="1" applyFont="1" applyFill="1" applyBorder="1" applyAlignment="1" applyProtection="1">
      <alignment vertical="center"/>
      <protection/>
    </xf>
    <xf numFmtId="41" fontId="4" fillId="0" borderId="37" xfId="37" applyNumberFormat="1" applyFont="1" applyFill="1" applyBorder="1" applyAlignment="1" applyProtection="1">
      <alignment vertical="center"/>
      <protection/>
    </xf>
    <xf numFmtId="0" fontId="4" fillId="0" borderId="8" xfId="37" applyFont="1" applyFill="1" applyBorder="1" applyAlignment="1">
      <alignment horizontal="distributed" vertical="center"/>
      <protection/>
    </xf>
    <xf numFmtId="38" fontId="4" fillId="2" borderId="5" xfId="31" applyFont="1" applyFill="1" applyBorder="1" applyAlignment="1">
      <alignment vertical="center"/>
    </xf>
    <xf numFmtId="38" fontId="4" fillId="2" borderId="7" xfId="31" applyFont="1" applyFill="1" applyBorder="1" applyAlignment="1">
      <alignment vertical="center"/>
    </xf>
    <xf numFmtId="0" fontId="4" fillId="0" borderId="14" xfId="37" applyFont="1" applyFill="1" applyBorder="1" applyAlignment="1">
      <alignment horizontal="distributed" vertical="center"/>
      <protection/>
    </xf>
    <xf numFmtId="38" fontId="4" fillId="2" borderId="35" xfId="31" applyFont="1" applyFill="1" applyBorder="1" applyAlignment="1">
      <alignment vertical="center"/>
    </xf>
    <xf numFmtId="38" fontId="4" fillId="2" borderId="37" xfId="31" applyFont="1" applyFill="1" applyBorder="1" applyAlignment="1">
      <alignment vertical="center"/>
    </xf>
    <xf numFmtId="0" fontId="4" fillId="0" borderId="0" xfId="37" applyFont="1" applyFill="1">
      <alignment/>
      <protection/>
    </xf>
    <xf numFmtId="41" fontId="4" fillId="0" borderId="40" xfId="37" applyNumberFormat="1" applyFont="1" applyFill="1" applyBorder="1" applyAlignment="1" applyProtection="1">
      <alignment vertical="center" shrinkToFit="1"/>
      <protection/>
    </xf>
    <xf numFmtId="41" fontId="4" fillId="0" borderId="41" xfId="37" applyNumberFormat="1" applyFont="1" applyFill="1" applyBorder="1" applyAlignment="1" applyProtection="1">
      <alignment vertical="center" shrinkToFit="1"/>
      <protection/>
    </xf>
    <xf numFmtId="41" fontId="4" fillId="0" borderId="42" xfId="37" applyNumberFormat="1" applyFont="1" applyFill="1" applyBorder="1" applyAlignment="1" applyProtection="1">
      <alignment vertical="center" shrinkToFit="1"/>
      <protection/>
    </xf>
    <xf numFmtId="41" fontId="4" fillId="2" borderId="5" xfId="37" applyNumberFormat="1" applyFont="1" applyFill="1" applyBorder="1" applyAlignment="1" applyProtection="1">
      <alignment vertical="center"/>
      <protection/>
    </xf>
    <xf numFmtId="41" fontId="4" fillId="2" borderId="7" xfId="37" applyNumberFormat="1" applyFont="1" applyFill="1" applyBorder="1" applyAlignment="1" applyProtection="1">
      <alignment vertical="center"/>
      <protection/>
    </xf>
    <xf numFmtId="0" fontId="4" fillId="0" borderId="8" xfId="37" applyFont="1" applyFill="1" applyBorder="1">
      <alignment/>
      <protection/>
    </xf>
    <xf numFmtId="38" fontId="4" fillId="2" borderId="10" xfId="31" applyFont="1" applyFill="1" applyBorder="1" applyAlignment="1">
      <alignment vertical="center"/>
    </xf>
    <xf numFmtId="41" fontId="4" fillId="0" borderId="8" xfId="37" applyNumberFormat="1" applyFont="1" applyFill="1" applyBorder="1" applyAlignment="1" applyProtection="1">
      <alignment vertical="center"/>
      <protection/>
    </xf>
    <xf numFmtId="0" fontId="4" fillId="0" borderId="14" xfId="37" applyFont="1" applyFill="1" applyBorder="1">
      <alignment/>
      <protection/>
    </xf>
    <xf numFmtId="41" fontId="4" fillId="0" borderId="14" xfId="37" applyNumberFormat="1" applyFont="1" applyFill="1" applyBorder="1" applyAlignment="1" applyProtection="1">
      <alignment vertical="center"/>
      <protection/>
    </xf>
    <xf numFmtId="38" fontId="4" fillId="2" borderId="16" xfId="31" applyFont="1" applyFill="1" applyBorder="1" applyAlignment="1">
      <alignment vertical="center"/>
    </xf>
    <xf numFmtId="0" fontId="4" fillId="0" borderId="0" xfId="37" applyFont="1" applyFill="1" applyBorder="1">
      <alignment/>
      <protection/>
    </xf>
    <xf numFmtId="0" fontId="4" fillId="0" borderId="0" xfId="37" applyFont="1" applyFill="1" applyBorder="1" applyAlignment="1" applyProtection="1">
      <alignment horizontal="distributed" vertical="center"/>
      <protection/>
    </xf>
    <xf numFmtId="41" fontId="4" fillId="0" borderId="0" xfId="37" applyNumberFormat="1" applyFont="1" applyFill="1" applyBorder="1" applyAlignment="1" applyProtection="1">
      <alignment vertical="center"/>
      <protection/>
    </xf>
    <xf numFmtId="37" fontId="20" fillId="0" borderId="0" xfId="36" applyNumberFormat="1" applyFont="1" applyFill="1" applyBorder="1" applyAlignment="1" applyProtection="1">
      <alignment horizontal="center"/>
      <protection/>
    </xf>
    <xf numFmtId="0" fontId="0" fillId="0" borderId="8" xfId="35" applyFont="1" applyBorder="1">
      <alignment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 quotePrefix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 applyProtection="1">
      <alignment horizontal="distributed" vertical="center"/>
      <protection/>
    </xf>
    <xf numFmtId="0" fontId="4" fillId="0" borderId="9" xfId="0" applyFont="1" applyFill="1" applyBorder="1" applyAlignment="1" applyProtection="1">
      <alignment horizontal="distributed" vertical="center" wrapText="1"/>
      <protection/>
    </xf>
    <xf numFmtId="0" fontId="4" fillId="0" borderId="45" xfId="0" applyFont="1" applyFill="1" applyBorder="1" applyAlignment="1" applyProtection="1">
      <alignment horizontal="distributed" vertical="center" wrapText="1"/>
      <protection/>
    </xf>
    <xf numFmtId="0" fontId="4" fillId="0" borderId="11" xfId="0" applyFont="1" applyFill="1" applyBorder="1" applyAlignment="1" applyProtection="1">
      <alignment horizontal="distributed" vertical="center" wrapText="1"/>
      <protection/>
    </xf>
    <xf numFmtId="0" fontId="4" fillId="0" borderId="12" xfId="0" applyFont="1" applyFill="1" applyBorder="1" applyAlignment="1" applyProtection="1">
      <alignment horizontal="distributed" vertical="center" wrapText="1"/>
      <protection/>
    </xf>
    <xf numFmtId="0" fontId="4" fillId="0" borderId="13" xfId="0" applyFont="1" applyFill="1" applyBorder="1" applyAlignment="1" applyProtection="1">
      <alignment horizontal="distributed" vertical="center" wrapText="1"/>
      <protection/>
    </xf>
    <xf numFmtId="0" fontId="4" fillId="0" borderId="15" xfId="0" applyFont="1" applyFill="1" applyBorder="1" applyAlignment="1" applyProtection="1">
      <alignment horizontal="distributed" vertical="center" wrapText="1"/>
      <protection/>
    </xf>
    <xf numFmtId="0" fontId="4" fillId="0" borderId="16" xfId="0" applyFont="1" applyFill="1" applyBorder="1" applyAlignment="1" applyProtection="1">
      <alignment horizontal="distributed" vertical="center" wrapText="1"/>
      <protection/>
    </xf>
    <xf numFmtId="0" fontId="4" fillId="0" borderId="14" xfId="0" applyFont="1" applyFill="1" applyBorder="1" applyAlignment="1" applyProtection="1">
      <alignment horizontal="distributed" vertical="center" wrapText="1"/>
      <protection/>
    </xf>
    <xf numFmtId="0" fontId="4" fillId="0" borderId="20" xfId="0" applyFont="1" applyFill="1" applyBorder="1" applyAlignment="1" applyProtection="1">
      <alignment horizontal="distributed" vertical="center" wrapText="1"/>
      <protection/>
    </xf>
    <xf numFmtId="0" fontId="18" fillId="0" borderId="0" xfId="39" applyFont="1" applyFill="1" applyAlignment="1">
      <alignment horizontal="center"/>
      <protection/>
    </xf>
    <xf numFmtId="0" fontId="4" fillId="0" borderId="84" xfId="39" applyFont="1" applyFill="1" applyBorder="1" applyAlignment="1">
      <alignment horizontal="distributed" vertical="center"/>
      <protection/>
    </xf>
    <xf numFmtId="0" fontId="4" fillId="0" borderId="85" xfId="39" applyFont="1" applyFill="1" applyBorder="1" applyAlignment="1">
      <alignment horizontal="distributed" vertical="center"/>
      <protection/>
    </xf>
    <xf numFmtId="0" fontId="4" fillId="0" borderId="86" xfId="39" applyFont="1" applyFill="1" applyBorder="1" applyAlignment="1">
      <alignment horizontal="distributed" vertical="center"/>
      <protection/>
    </xf>
    <xf numFmtId="0" fontId="4" fillId="0" borderId="11" xfId="39" applyFont="1" applyFill="1" applyBorder="1" applyAlignment="1" applyProtection="1">
      <alignment horizontal="center" vertical="center"/>
      <protection/>
    </xf>
    <xf numFmtId="0" fontId="4" fillId="0" borderId="14" xfId="39" applyFont="1" applyFill="1" applyBorder="1" applyAlignment="1" applyProtection="1">
      <alignment horizontal="center" vertical="center"/>
      <protection/>
    </xf>
    <xf numFmtId="0" fontId="4" fillId="0" borderId="87" xfId="39" applyFont="1" applyFill="1" applyBorder="1" applyAlignment="1" applyProtection="1">
      <alignment horizontal="distributed" vertical="center"/>
      <protection/>
    </xf>
    <xf numFmtId="0" fontId="4" fillId="0" borderId="85" xfId="39" applyFont="1" applyFill="1" applyBorder="1" applyAlignment="1" applyProtection="1">
      <alignment horizontal="distributed" vertical="center"/>
      <protection/>
    </xf>
    <xf numFmtId="0" fontId="4" fillId="0" borderId="86" xfId="39" applyFont="1" applyFill="1" applyBorder="1" applyAlignment="1" applyProtection="1">
      <alignment horizontal="distributed" vertical="center"/>
      <protection/>
    </xf>
    <xf numFmtId="0" fontId="4" fillId="0" borderId="88" xfId="39" applyFont="1" applyFill="1" applyBorder="1" applyAlignment="1">
      <alignment horizontal="distributed" vertical="center"/>
      <protection/>
    </xf>
    <xf numFmtId="0" fontId="4" fillId="0" borderId="87" xfId="39" applyFont="1" applyFill="1" applyBorder="1" applyAlignment="1">
      <alignment horizontal="distributed" vertical="center"/>
      <protection/>
    </xf>
    <xf numFmtId="0" fontId="4" fillId="0" borderId="20" xfId="39" applyFont="1" applyFill="1" applyBorder="1" applyAlignment="1">
      <alignment vertical="center" shrinkToFit="1"/>
      <protection/>
    </xf>
    <xf numFmtId="0" fontId="4" fillId="0" borderId="45" xfId="39" applyFont="1" applyFill="1" applyBorder="1" applyAlignment="1">
      <alignment vertical="center" shrinkToFit="1"/>
      <protection/>
    </xf>
    <xf numFmtId="0" fontId="4" fillId="0" borderId="89" xfId="39" applyFont="1" applyFill="1" applyBorder="1" applyAlignment="1">
      <alignment vertical="center" shrinkToFit="1"/>
      <protection/>
    </xf>
    <xf numFmtId="0" fontId="4" fillId="0" borderId="90" xfId="39" applyFont="1" applyFill="1" applyBorder="1" applyAlignment="1">
      <alignment vertical="center" shrinkToFit="1"/>
      <protection/>
    </xf>
    <xf numFmtId="0" fontId="21" fillId="0" borderId="20" xfId="39" applyFont="1" applyFill="1" applyBorder="1" applyAlignment="1">
      <alignment horizontal="distributed" vertical="center" wrapText="1"/>
      <protection/>
    </xf>
    <xf numFmtId="0" fontId="21" fillId="0" borderId="45" xfId="39" applyFont="1" applyFill="1" applyBorder="1" applyAlignment="1">
      <alignment horizontal="distributed" vertical="center" wrapText="1"/>
      <protection/>
    </xf>
    <xf numFmtId="0" fontId="20" fillId="0" borderId="15" xfId="39" applyFont="1" applyFill="1" applyBorder="1" applyAlignment="1" quotePrefix="1">
      <alignment horizontal="distributed" vertical="center" shrinkToFit="1"/>
      <protection/>
    </xf>
    <xf numFmtId="0" fontId="20" fillId="0" borderId="15" xfId="39" applyFont="1" applyFill="1" applyBorder="1" applyAlignment="1">
      <alignment horizontal="distributed" vertical="center" shrinkToFit="1"/>
      <protection/>
    </xf>
    <xf numFmtId="0" fontId="20" fillId="0" borderId="16" xfId="39" applyFont="1" applyFill="1" applyBorder="1" applyAlignment="1">
      <alignment horizontal="distributed" vertical="center" shrinkToFit="1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>
      <alignment horizontal="distributed" vertical="center"/>
    </xf>
    <xf numFmtId="0" fontId="4" fillId="0" borderId="71" xfId="0" applyFont="1" applyFill="1" applyBorder="1" applyAlignment="1" applyProtection="1">
      <alignment horizontal="distributed" vertical="center"/>
      <protection/>
    </xf>
    <xf numFmtId="0" fontId="4" fillId="0" borderId="72" xfId="0" applyFont="1" applyFill="1" applyBorder="1" applyAlignment="1">
      <alignment horizontal="distributed" vertical="center"/>
    </xf>
    <xf numFmtId="0" fontId="4" fillId="0" borderId="75" xfId="39" applyFont="1" applyFill="1" applyBorder="1" applyAlignment="1" applyProtection="1">
      <alignment horizontal="distributed" vertical="center"/>
      <protection/>
    </xf>
    <xf numFmtId="0" fontId="4" fillId="0" borderId="77" xfId="39" applyFont="1" applyFill="1" applyBorder="1" applyAlignment="1" applyProtection="1">
      <alignment horizontal="distributed" vertical="center"/>
      <protection/>
    </xf>
    <xf numFmtId="0" fontId="4" fillId="0" borderId="11" xfId="39" applyFont="1" applyFill="1" applyBorder="1" applyAlignment="1" applyProtection="1">
      <alignment horizontal="distributed" vertical="center"/>
      <protection/>
    </xf>
    <xf numFmtId="0" fontId="4" fillId="0" borderId="13" xfId="39" applyFont="1" applyFill="1" applyBorder="1" applyAlignment="1" applyProtection="1">
      <alignment horizontal="distributed" vertical="center"/>
      <protection/>
    </xf>
    <xf numFmtId="0" fontId="4" fillId="0" borderId="12" xfId="39" applyFont="1" applyFill="1" applyBorder="1" applyAlignment="1" applyProtection="1">
      <alignment horizontal="distributed" vertical="center"/>
      <protection/>
    </xf>
    <xf numFmtId="0" fontId="4" fillId="0" borderId="13" xfId="39" applyFont="1" applyFill="1" applyBorder="1" applyAlignment="1">
      <alignment horizontal="distributed" vertical="center"/>
      <protection/>
    </xf>
    <xf numFmtId="0" fontId="4" fillId="0" borderId="8" xfId="39" applyFont="1" applyFill="1" applyBorder="1" applyAlignment="1" applyProtection="1">
      <alignment horizontal="distributed" vertical="center"/>
      <protection/>
    </xf>
    <xf numFmtId="0" fontId="4" fillId="0" borderId="10" xfId="39" applyFont="1" applyFill="1" applyBorder="1" applyAlignment="1" applyProtection="1">
      <alignment horizontal="distributed" vertical="center"/>
      <protection/>
    </xf>
    <xf numFmtId="0" fontId="4" fillId="0" borderId="0" xfId="39" applyFont="1" applyFill="1" applyBorder="1" applyAlignment="1" applyProtection="1">
      <alignment horizontal="distributed" vertical="center"/>
      <protection/>
    </xf>
    <xf numFmtId="0" fontId="4" fillId="0" borderId="10" xfId="39" applyFont="1" applyFill="1" applyBorder="1" applyAlignment="1">
      <alignment horizontal="distributed" vertical="center"/>
      <protection/>
    </xf>
    <xf numFmtId="0" fontId="4" fillId="0" borderId="71" xfId="39" applyFont="1" applyFill="1" applyBorder="1" applyAlignment="1" applyProtection="1">
      <alignment horizontal="distributed" vertical="center"/>
      <protection/>
    </xf>
    <xf numFmtId="0" fontId="4" fillId="0" borderId="2" xfId="39" applyFont="1" applyFill="1" applyBorder="1" applyAlignment="1" applyProtection="1">
      <alignment horizontal="distributed" vertical="center"/>
      <protection/>
    </xf>
    <xf numFmtId="0" fontId="4" fillId="0" borderId="72" xfId="39" applyFont="1" applyFill="1" applyBorder="1" applyAlignment="1" applyProtection="1">
      <alignment horizontal="distributed" vertical="center"/>
      <protection/>
    </xf>
    <xf numFmtId="0" fontId="4" fillId="0" borderId="14" xfId="39" applyFont="1" applyFill="1" applyBorder="1" applyAlignment="1" applyProtection="1" quotePrefix="1">
      <alignment horizontal="distributed" vertical="center"/>
      <protection/>
    </xf>
    <xf numFmtId="0" fontId="4" fillId="0" borderId="16" xfId="39" applyFont="1" applyFill="1" applyBorder="1" applyAlignment="1" applyProtection="1" quotePrefix="1">
      <alignment horizontal="distributed" vertical="center"/>
      <protection/>
    </xf>
    <xf numFmtId="0" fontId="4" fillId="0" borderId="15" xfId="39" applyFont="1" applyFill="1" applyBorder="1" applyAlignment="1" applyProtection="1" quotePrefix="1">
      <alignment horizontal="distributed" vertical="center"/>
      <protection/>
    </xf>
    <xf numFmtId="0" fontId="4" fillId="0" borderId="46" xfId="39" applyFont="1" applyFill="1" applyBorder="1" applyAlignment="1" applyProtection="1">
      <alignment horizontal="distributed" vertical="center"/>
      <protection/>
    </xf>
    <xf numFmtId="0" fontId="4" fillId="0" borderId="42" xfId="39" applyFont="1" applyFill="1" applyBorder="1" applyAlignment="1">
      <alignment horizontal="distributed" vertical="center"/>
      <protection/>
    </xf>
    <xf numFmtId="0" fontId="4" fillId="0" borderId="70" xfId="39" applyFont="1" applyFill="1" applyBorder="1" applyAlignment="1" applyProtection="1">
      <alignment horizontal="distributed" vertical="center"/>
      <protection/>
    </xf>
    <xf numFmtId="0" fontId="4" fillId="0" borderId="37" xfId="39" applyFont="1" applyFill="1" applyBorder="1" applyAlignment="1" applyProtection="1">
      <alignment horizontal="distributed" vertical="center"/>
      <protection/>
    </xf>
    <xf numFmtId="0" fontId="4" fillId="0" borderId="44" xfId="39" applyFont="1" applyFill="1" applyBorder="1" applyAlignment="1" applyProtection="1">
      <alignment horizontal="distributed" vertical="center"/>
      <protection/>
    </xf>
    <xf numFmtId="0" fontId="4" fillId="0" borderId="7" xfId="39" applyFont="1" applyFill="1" applyBorder="1" applyAlignment="1" applyProtection="1">
      <alignment horizontal="distributed" vertical="center"/>
      <protection/>
    </xf>
    <xf numFmtId="0" fontId="4" fillId="0" borderId="71" xfId="39" applyFont="1" applyFill="1" applyBorder="1" applyAlignment="1" applyProtection="1">
      <alignment horizontal="distributed" vertical="center"/>
      <protection/>
    </xf>
    <xf numFmtId="0" fontId="4" fillId="0" borderId="72" xfId="39" applyFont="1" applyFill="1" applyBorder="1" applyAlignment="1">
      <alignment horizontal="distributed" vertical="center"/>
      <protection/>
    </xf>
    <xf numFmtId="0" fontId="4" fillId="0" borderId="91" xfId="39" applyFont="1" applyFill="1" applyBorder="1" applyAlignment="1" applyProtection="1">
      <alignment horizontal="distributed" vertical="center"/>
      <protection/>
    </xf>
    <xf numFmtId="0" fontId="4" fillId="0" borderId="39" xfId="39" applyFont="1" applyFill="1" applyBorder="1" applyAlignment="1">
      <alignment horizontal="distributed" vertical="center"/>
      <protection/>
    </xf>
    <xf numFmtId="0" fontId="4" fillId="0" borderId="42" xfId="39" applyFont="1" applyFill="1" applyBorder="1" applyAlignment="1" applyProtection="1">
      <alignment horizontal="distributed" vertical="center"/>
      <protection/>
    </xf>
    <xf numFmtId="0" fontId="4" fillId="0" borderId="78" xfId="39" applyFont="1" applyFill="1" applyBorder="1" applyAlignment="1" applyProtection="1">
      <alignment horizontal="distributed" vertical="center"/>
      <protection/>
    </xf>
    <xf numFmtId="0" fontId="4" fillId="0" borderId="73" xfId="39" applyFont="1" applyFill="1" applyBorder="1" applyAlignment="1" applyProtection="1">
      <alignment horizontal="distributed" vertical="center"/>
      <protection/>
    </xf>
    <xf numFmtId="0" fontId="20" fillId="0" borderId="71" xfId="38" applyFont="1" applyFill="1" applyBorder="1" applyAlignment="1" applyProtection="1">
      <alignment horizontal="center" vertical="center"/>
      <protection/>
    </xf>
    <xf numFmtId="0" fontId="20" fillId="0" borderId="2" xfId="38" applyFont="1" applyFill="1" applyBorder="1" applyAlignment="1" applyProtection="1">
      <alignment horizontal="center" vertical="center"/>
      <protection/>
    </xf>
    <xf numFmtId="0" fontId="20" fillId="0" borderId="72" xfId="38" applyFont="1" applyFill="1" applyBorder="1" applyAlignment="1" applyProtection="1">
      <alignment horizontal="center" vertical="center"/>
      <protection/>
    </xf>
    <xf numFmtId="0" fontId="20" fillId="0" borderId="8" xfId="38" applyFont="1" applyFill="1" applyBorder="1" applyAlignment="1" applyProtection="1">
      <alignment horizontal="distributed" vertical="center"/>
      <protection/>
    </xf>
    <xf numFmtId="0" fontId="20" fillId="0" borderId="0" xfId="38" applyFont="1" applyFill="1" applyBorder="1">
      <alignment/>
      <protection/>
    </xf>
    <xf numFmtId="0" fontId="20" fillId="0" borderId="8" xfId="38" applyFont="1" applyFill="1" applyBorder="1" applyAlignment="1" applyProtection="1" quotePrefix="1">
      <alignment horizontal="distributed" vertical="center"/>
      <protection/>
    </xf>
    <xf numFmtId="0" fontId="20" fillId="0" borderId="0" xfId="38" applyFont="1" applyFill="1" applyBorder="1" applyAlignment="1">
      <alignment horizontal="distributed"/>
      <protection/>
    </xf>
    <xf numFmtId="0" fontId="20" fillId="0" borderId="0" xfId="38" applyFont="1" applyFill="1" applyBorder="1" applyAlignment="1">
      <alignment horizontal="right" vertical="center"/>
      <protection/>
    </xf>
    <xf numFmtId="0" fontId="20" fillId="0" borderId="8" xfId="38" applyFont="1" applyFill="1" applyBorder="1" applyAlignment="1">
      <alignment horizontal="distributed" vertical="center"/>
      <protection/>
    </xf>
    <xf numFmtId="0" fontId="20" fillId="0" borderId="0" xfId="38" applyFont="1" applyFill="1" applyBorder="1" applyAlignment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21" fillId="0" borderId="8" xfId="38" applyFont="1" applyFill="1" applyBorder="1" applyAlignment="1">
      <alignment horizontal="distributed" vertical="center"/>
      <protection/>
    </xf>
    <xf numFmtId="0" fontId="21" fillId="0" borderId="0" xfId="38" applyFont="1" applyFill="1" applyBorder="1" applyAlignment="1">
      <alignment horizontal="distributed" vertical="center"/>
      <protection/>
    </xf>
    <xf numFmtId="0" fontId="5" fillId="0" borderId="0" xfId="38" applyFont="1" applyFill="1" applyBorder="1" applyAlignment="1">
      <alignment horizontal="distributed" vertical="center"/>
      <protection/>
    </xf>
    <xf numFmtId="0" fontId="4" fillId="0" borderId="33" xfId="37" applyFont="1" applyFill="1" applyBorder="1" applyAlignment="1" applyProtection="1">
      <alignment horizontal="center" vertical="center"/>
      <protection/>
    </xf>
    <xf numFmtId="0" fontId="4" fillId="0" borderId="38" xfId="37" applyFont="1" applyFill="1" applyBorder="1" applyAlignment="1" applyProtection="1">
      <alignment horizontal="center" vertical="center"/>
      <protection/>
    </xf>
    <xf numFmtId="0" fontId="4" fillId="0" borderId="39" xfId="37" applyFont="1" applyFill="1" applyBorder="1" applyAlignment="1" applyProtection="1">
      <alignment horizontal="center" vertical="center"/>
      <protection/>
    </xf>
    <xf numFmtId="0" fontId="4" fillId="0" borderId="8" xfId="37" applyFont="1" applyFill="1" applyBorder="1" applyAlignment="1" applyProtection="1">
      <alignment horizontal="distributed" vertical="center" shrinkToFit="1"/>
      <protection/>
    </xf>
    <xf numFmtId="0" fontId="4" fillId="0" borderId="10" xfId="37" applyFont="1" applyFill="1" applyBorder="1" applyAlignment="1" applyProtection="1">
      <alignment horizontal="distributed" vertical="center" shrinkToFit="1"/>
      <protection/>
    </xf>
    <xf numFmtId="0" fontId="4" fillId="0" borderId="11" xfId="37" applyFont="1" applyFill="1" applyBorder="1" applyAlignment="1" applyProtection="1">
      <alignment horizontal="distributed" vertical="center"/>
      <protection/>
    </xf>
    <xf numFmtId="0" fontId="4" fillId="0" borderId="13" xfId="37" applyFont="1" applyFill="1" applyBorder="1" applyAlignment="1" applyProtection="1">
      <alignment horizontal="distributed" vertical="center"/>
      <protection/>
    </xf>
    <xf numFmtId="0" fontId="4" fillId="0" borderId="8" xfId="37" applyFont="1" applyFill="1" applyBorder="1" applyAlignment="1" applyProtection="1">
      <alignment horizontal="distributed" vertical="center"/>
      <protection/>
    </xf>
    <xf numFmtId="0" fontId="4" fillId="0" borderId="10" xfId="37" applyFont="1" applyFill="1" applyBorder="1" applyAlignment="1" applyProtection="1">
      <alignment horizontal="distributed" vertical="center"/>
      <protection/>
    </xf>
    <xf numFmtId="0" fontId="4" fillId="0" borderId="11" xfId="37" applyFont="1" applyFill="1" applyBorder="1" applyAlignment="1" applyProtection="1">
      <alignment horizontal="center" vertical="center"/>
      <protection/>
    </xf>
    <xf numFmtId="0" fontId="4" fillId="0" borderId="13" xfId="37" applyFont="1" applyFill="1" applyBorder="1" applyAlignment="1" applyProtection="1">
      <alignment horizontal="center" vertical="center"/>
      <protection/>
    </xf>
    <xf numFmtId="0" fontId="4" fillId="0" borderId="14" xfId="37" applyFont="1" applyFill="1" applyBorder="1" applyAlignment="1" applyProtection="1">
      <alignment horizontal="center" vertical="center"/>
      <protection/>
    </xf>
    <xf numFmtId="0" fontId="4" fillId="0" borderId="16" xfId="37" applyFont="1" applyFill="1" applyBorder="1" applyAlignment="1" applyProtection="1">
      <alignment horizontal="center" vertical="center"/>
      <protection/>
    </xf>
    <xf numFmtId="0" fontId="4" fillId="0" borderId="14" xfId="37" applyFont="1" applyFill="1" applyBorder="1" applyAlignment="1" applyProtection="1">
      <alignment horizontal="distributed" vertical="center"/>
      <protection/>
    </xf>
    <xf numFmtId="0" fontId="4" fillId="0" borderId="16" xfId="37" applyFont="1" applyFill="1" applyBorder="1" applyAlignment="1" applyProtection="1">
      <alignment horizontal="distributed" vertical="center"/>
      <protection/>
    </xf>
    <xf numFmtId="0" fontId="20" fillId="0" borderId="20" xfId="42" applyFont="1" applyFill="1" applyBorder="1" applyAlignment="1">
      <alignment horizontal="center" vertical="center" wrapText="1"/>
      <protection/>
    </xf>
    <xf numFmtId="0" fontId="20" fillId="0" borderId="45" xfId="42" applyFont="1" applyFill="1" applyBorder="1" applyAlignment="1">
      <alignment horizontal="center" vertical="center" wrapText="1"/>
      <protection/>
    </xf>
    <xf numFmtId="0" fontId="20" fillId="0" borderId="11" xfId="42" applyFont="1" applyFill="1" applyBorder="1" applyAlignment="1">
      <alignment horizontal="distributed" vertical="center" shrinkToFit="1"/>
      <protection/>
    </xf>
    <xf numFmtId="0" fontId="20" fillId="0" borderId="13" xfId="42" applyFont="1" applyFill="1" applyBorder="1" applyAlignment="1">
      <alignment horizontal="distributed" vertical="center" shrinkToFit="1"/>
      <protection/>
    </xf>
    <xf numFmtId="0" fontId="20" fillId="0" borderId="14" xfId="42" applyFont="1" applyFill="1" applyBorder="1" applyAlignment="1">
      <alignment horizontal="distributed" vertical="center" shrinkToFit="1"/>
      <protection/>
    </xf>
    <xf numFmtId="0" fontId="20" fillId="0" borderId="16" xfId="42" applyFont="1" applyFill="1" applyBorder="1" applyAlignment="1">
      <alignment horizontal="distributed" vertical="center" shrinkToFit="1"/>
      <protection/>
    </xf>
    <xf numFmtId="0" fontId="20" fillId="0" borderId="92" xfId="42" applyFont="1" applyFill="1" applyBorder="1" applyAlignment="1">
      <alignment horizontal="distributed" vertical="center"/>
      <protection/>
    </xf>
    <xf numFmtId="0" fontId="20" fillId="0" borderId="93" xfId="42" applyFont="1" applyFill="1" applyBorder="1" applyAlignment="1">
      <alignment horizontal="distributed" vertical="center"/>
      <protection/>
    </xf>
    <xf numFmtId="0" fontId="20" fillId="0" borderId="94" xfId="42" applyFont="1" applyFill="1" applyBorder="1" applyAlignment="1">
      <alignment horizontal="distributed" vertical="center"/>
      <protection/>
    </xf>
    <xf numFmtId="0" fontId="20" fillId="0" borderId="95" xfId="42" applyFont="1" applyFill="1" applyBorder="1" applyAlignment="1">
      <alignment horizontal="center" vertical="center" shrinkToFit="1"/>
      <protection/>
    </xf>
    <xf numFmtId="0" fontId="20" fillId="0" borderId="96" xfId="42" applyFont="1" applyFill="1" applyBorder="1" applyAlignment="1">
      <alignment horizontal="center" vertical="center" shrinkToFit="1"/>
      <protection/>
    </xf>
    <xf numFmtId="0" fontId="20" fillId="0" borderId="97" xfId="42" applyFont="1" applyFill="1" applyBorder="1" applyAlignment="1">
      <alignment vertical="center" shrinkToFit="1"/>
      <protection/>
    </xf>
    <xf numFmtId="0" fontId="20" fillId="0" borderId="98" xfId="42" applyFont="1" applyFill="1" applyBorder="1" applyAlignment="1">
      <alignment vertical="center" shrinkToFit="1"/>
      <protection/>
    </xf>
    <xf numFmtId="0" fontId="20" fillId="0" borderId="95" xfId="42" applyFont="1" applyFill="1" applyBorder="1" applyAlignment="1">
      <alignment vertical="center" shrinkToFit="1"/>
      <protection/>
    </xf>
    <xf numFmtId="0" fontId="20" fillId="0" borderId="96" xfId="42" applyFont="1" applyFill="1" applyBorder="1" applyAlignment="1">
      <alignment vertical="center" shrinkToFit="1"/>
      <protection/>
    </xf>
    <xf numFmtId="0" fontId="20" fillId="0" borderId="99" xfId="42" applyFont="1" applyFill="1" applyBorder="1" applyAlignment="1">
      <alignment vertical="center" shrinkToFit="1"/>
      <protection/>
    </xf>
    <xf numFmtId="0" fontId="20" fillId="0" borderId="100" xfId="42" applyFont="1" applyFill="1" applyBorder="1" applyAlignment="1">
      <alignment vertical="center" shrinkToFit="1"/>
      <protection/>
    </xf>
    <xf numFmtId="0" fontId="20" fillId="0" borderId="101" xfId="42" applyFont="1" applyFill="1" applyBorder="1" applyAlignment="1">
      <alignment vertical="center" shrinkToFit="1"/>
      <protection/>
    </xf>
    <xf numFmtId="0" fontId="20" fillId="0" borderId="102" xfId="42" applyFont="1" applyFill="1" applyBorder="1" applyAlignment="1">
      <alignment vertical="center" shrinkToFit="1"/>
      <protection/>
    </xf>
    <xf numFmtId="38" fontId="27" fillId="0" borderId="0" xfId="31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>
      <alignment horizontal="distributed" vertical="center"/>
    </xf>
    <xf numFmtId="38" fontId="27" fillId="0" borderId="11" xfId="31" applyFont="1" applyFill="1" applyBorder="1" applyAlignment="1">
      <alignment horizontal="distributed" vertical="center"/>
    </xf>
    <xf numFmtId="38" fontId="27" fillId="0" borderId="12" xfId="31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</cellXfs>
  <cellStyles count="3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Hyperlink" xfId="29"/>
    <cellStyle name="下点線" xfId="30"/>
    <cellStyle name="Comma [0]" xfId="31"/>
    <cellStyle name="Comma" xfId="32"/>
    <cellStyle name="Currency [0]" xfId="33"/>
    <cellStyle name="Currency" xfId="34"/>
    <cellStyle name="標準_1" xfId="35"/>
    <cellStyle name="標準_11-12" xfId="36"/>
    <cellStyle name="標準_H11統計表" xfId="37"/>
    <cellStyle name="標準_H11統計表   （表７）" xfId="38"/>
    <cellStyle name="標準_H12統計表" xfId="39"/>
    <cellStyle name="標準_算出に用いた人口表" xfId="40"/>
    <cellStyle name="標準_出生数、母の年齢階級別" xfId="41"/>
    <cellStyle name="標準_乳児死亡数" xfId="42"/>
    <cellStyle name="Followed Hyperlink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010;&#25968;&#65286;&#30906;&#23450;&#25968;\&#65297;&#65302;\&#30906;&#23450;&#25968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ouser\LOCALS~1\Temp\notesEA312D\&#20986;&#29983;&#25968;&#12289;&#27597;&#12398;&#24180;&#40802;&#38542;&#32026;&#2102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7010;&#25968;&#65286;&#30906;&#23450;&#25968;\&#65297;&#65302;\&#30906;&#23450;&#25968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douser\My%20Documents\&#32113;&#35336;&#38306;&#20418;\&#20154;&#21475;&#21205;&#24907;&#35519;&#26619;\&#20844;&#34920;&#36039;&#26009;&#65288;H9&#65374;&#65289;\H16\&#30906;&#23450;&#25968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douser\My%20Documents\&#32113;&#35336;&#38306;&#20418;\&#20154;&#21475;&#21205;&#24907;&#35519;&#26619;\&#20844;&#34920;&#36039;&#26009;&#65288;H9&#65374;&#65289;\H16\&#30906;&#23450;&#25968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9675;&#26989;&#21209;&#29992;&#12501;&#12449;&#12452;&#12523;\&#12539;&#20844;&#34920;&#12487;&#12540;&#12479;&#12539;&#36039;&#26009;\&#20154;&#21475;&#21205;&#24907;\&#20844;&#34920;&#36039;&#26009;&#65288;H9&#65374;&#65289;\H18\&#30906;&#23450;&#25968;\DOCUME~1\sdouser\LOCALS~1\Temp\notesEA312D\&#20986;&#29983;&#25968;&#12289;&#27597;&#12398;&#24180;&#40802;&#38542;&#32026;&#2102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9675;&#26989;&#21209;&#29992;&#12501;&#12449;&#12452;&#12523;\&#12539;&#20844;&#34920;&#12487;&#12540;&#12479;&#12539;&#36039;&#26009;\&#20154;&#21475;&#21205;&#24907;\&#20844;&#34920;&#36039;&#26009;&#65288;H9&#65374;&#65289;\H18\&#30906;&#23450;&#25968;\Documents%20and%20Settings\sdouser\My%20Documents\&#32113;&#35336;&#38306;&#20418;\&#20154;&#21475;&#21205;&#24907;&#35519;&#26619;\&#20844;&#34920;&#36039;&#26009;&#65288;H9&#65374;&#65289;\H16\&#30906;&#23450;&#25968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9675;&#26989;&#21209;&#29992;&#12501;&#12449;&#12452;&#12523;\&#12539;&#20844;&#34920;&#12487;&#12540;&#12479;&#12539;&#36039;&#26009;\&#20154;&#21475;&#21205;&#24907;\&#20844;&#34920;&#36039;&#26009;&#65288;H9&#65374;&#65289;\H18\&#30906;&#23450;&#25968;\Documents%20and%20Settings\sdouser\My%20Documents\&#32113;&#35336;&#38306;&#20418;\&#20154;&#21475;&#21205;&#24907;&#35519;&#26619;\&#20844;&#34920;&#36039;&#26009;&#65288;H9&#65374;&#65289;\H16\&#30906;&#23450;&#25968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B05C0022 (2)"/>
      <sheetName val="NB05C00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B05C0022 (2)"/>
      <sheetName val="NB05C002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6:K48"/>
  <sheetViews>
    <sheetView tabSelected="1" view="pageBreakPreview" zoomScale="60" workbookViewId="0" topLeftCell="A6">
      <selection activeCell="P16" sqref="P16"/>
    </sheetView>
  </sheetViews>
  <sheetFormatPr defaultColWidth="9.00390625" defaultRowHeight="13.5"/>
  <cols>
    <col min="1" max="1" width="11.00390625" style="10" customWidth="1"/>
    <col min="2" max="2" width="6.00390625" style="10" bestFit="1" customWidth="1"/>
    <col min="3" max="6" width="11.00390625" style="10" customWidth="1"/>
    <col min="7" max="7" width="10.625" style="10" customWidth="1"/>
    <col min="8" max="8" width="32.875" style="10" hidden="1" customWidth="1"/>
    <col min="9" max="10" width="11.00390625" style="10" hidden="1" customWidth="1"/>
    <col min="11" max="16384" width="11.00390625" style="10" customWidth="1"/>
  </cols>
  <sheetData>
    <row r="16" spans="1:11" ht="55.5">
      <c r="A16" s="643" t="s">
        <v>62</v>
      </c>
      <c r="B16" s="643"/>
      <c r="C16" s="643"/>
      <c r="D16" s="643"/>
      <c r="E16" s="643"/>
      <c r="F16" s="643"/>
      <c r="G16" s="643"/>
      <c r="H16" s="643"/>
      <c r="I16" s="643"/>
      <c r="J16" s="643"/>
      <c r="K16" s="643"/>
    </row>
    <row r="20" ht="13.5">
      <c r="C20" s="10" t="s">
        <v>328</v>
      </c>
    </row>
    <row r="22" ht="13.5">
      <c r="C22" s="10" t="s">
        <v>349</v>
      </c>
    </row>
    <row r="40" spans="2:7" s="14" customFormat="1" ht="24.75" customHeight="1">
      <c r="B40" s="11" t="s">
        <v>268</v>
      </c>
      <c r="C40" s="12"/>
      <c r="D40" s="12"/>
      <c r="E40" s="12"/>
      <c r="F40" s="12"/>
      <c r="G40" s="13"/>
    </row>
    <row r="41" spans="2:7" s="14" customFormat="1" ht="24.75" customHeight="1">
      <c r="B41" s="15" t="s">
        <v>253</v>
      </c>
      <c r="C41" s="16" t="s">
        <v>267</v>
      </c>
      <c r="D41" s="17"/>
      <c r="E41" s="16"/>
      <c r="F41" s="16"/>
      <c r="G41" s="18" t="s">
        <v>254</v>
      </c>
    </row>
    <row r="42" spans="2:7" s="14" customFormat="1" ht="24.75" customHeight="1">
      <c r="B42" s="19" t="s">
        <v>255</v>
      </c>
      <c r="C42" s="16" t="s">
        <v>256</v>
      </c>
      <c r="D42" s="17"/>
      <c r="E42" s="16"/>
      <c r="F42" s="16"/>
      <c r="G42" s="18" t="s">
        <v>257</v>
      </c>
    </row>
    <row r="43" spans="2:7" s="14" customFormat="1" ht="24.75" customHeight="1">
      <c r="B43" s="19" t="s">
        <v>258</v>
      </c>
      <c r="C43" s="16" t="s">
        <v>259</v>
      </c>
      <c r="D43" s="17"/>
      <c r="E43" s="16"/>
      <c r="F43" s="16"/>
      <c r="G43" s="18" t="s">
        <v>260</v>
      </c>
    </row>
    <row r="44" spans="2:7" s="14" customFormat="1" ht="24.75" customHeight="1">
      <c r="B44" s="19" t="s">
        <v>261</v>
      </c>
      <c r="C44" s="16" t="s">
        <v>262</v>
      </c>
      <c r="D44" s="17"/>
      <c r="E44" s="16"/>
      <c r="F44" s="16"/>
      <c r="G44" s="20" t="s">
        <v>263</v>
      </c>
    </row>
    <row r="45" spans="2:7" s="14" customFormat="1" ht="24.75" customHeight="1">
      <c r="B45" s="21" t="s">
        <v>264</v>
      </c>
      <c r="C45" s="22" t="s">
        <v>265</v>
      </c>
      <c r="D45" s="23"/>
      <c r="E45" s="22"/>
      <c r="F45" s="22"/>
      <c r="G45" s="24" t="s">
        <v>266</v>
      </c>
    </row>
    <row r="47" ht="26.25" customHeight="1"/>
    <row r="48" ht="21" customHeight="1">
      <c r="E48" s="25" t="s">
        <v>271</v>
      </c>
    </row>
  </sheetData>
  <mergeCells count="1">
    <mergeCell ref="A16:K16"/>
  </mergeCells>
  <printOptions horizontalCentered="1"/>
  <pageMargins left="0.984251968503937" right="0.6299212598425197" top="0.984251968503937" bottom="0.984251968503937" header="0.5118110236220472" footer="0.511811023622047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84"/>
  <sheetViews>
    <sheetView showGridLines="0" zoomScale="75" zoomScaleNormal="75" zoomScaleSheetLayoutView="75" workbookViewId="0" topLeftCell="A1">
      <pane xSplit="4" ySplit="3" topLeftCell="W50" activePane="bottomRight" state="frozen"/>
      <selection pane="topLeft" activeCell="P16" sqref="P16"/>
      <selection pane="topRight" activeCell="P16" sqref="P16"/>
      <selection pane="bottomLeft" activeCell="P16" sqref="P16"/>
      <selection pane="bottomRight" activeCell="AH70" sqref="AH70"/>
    </sheetView>
  </sheetViews>
  <sheetFormatPr defaultColWidth="9.00390625" defaultRowHeight="13.5"/>
  <cols>
    <col min="1" max="1" width="9.875" style="490" bestFit="1" customWidth="1"/>
    <col min="2" max="2" width="27.875" style="489" bestFit="1" customWidth="1"/>
    <col min="3" max="3" width="7.75390625" style="490" bestFit="1" customWidth="1"/>
    <col min="4" max="4" width="7.25390625" style="491" bestFit="1" customWidth="1"/>
    <col min="5" max="5" width="4.875" style="489" bestFit="1" customWidth="1"/>
    <col min="6" max="6" width="4.75390625" style="489" bestFit="1" customWidth="1"/>
    <col min="7" max="9" width="4.875" style="489" bestFit="1" customWidth="1"/>
    <col min="10" max="30" width="6.50390625" style="489" customWidth="1"/>
    <col min="31" max="31" width="5.375" style="489" bestFit="1" customWidth="1"/>
    <col min="32" max="32" width="9.875" style="489" bestFit="1" customWidth="1"/>
    <col min="33" max="16384" width="9.00390625" style="489" customWidth="1"/>
  </cols>
  <sheetData>
    <row r="1" spans="1:32" ht="13.5">
      <c r="A1" s="529" t="s">
        <v>438</v>
      </c>
      <c r="B1" s="530"/>
      <c r="C1" s="531"/>
      <c r="D1" s="532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 t="str">
        <f>+'5(1)'!AF2</f>
        <v>（平成20年）</v>
      </c>
    </row>
    <row r="2" spans="1:32" s="534" customFormat="1" ht="24">
      <c r="A2" s="493" t="s">
        <v>391</v>
      </c>
      <c r="B2" s="494" t="s">
        <v>392</v>
      </c>
      <c r="C2" s="495"/>
      <c r="D2" s="496" t="s">
        <v>10</v>
      </c>
      <c r="E2" s="497" t="s">
        <v>393</v>
      </c>
      <c r="F2" s="498" t="s">
        <v>394</v>
      </c>
      <c r="G2" s="498" t="s">
        <v>395</v>
      </c>
      <c r="H2" s="498" t="s">
        <v>396</v>
      </c>
      <c r="I2" s="499" t="s">
        <v>397</v>
      </c>
      <c r="J2" s="497" t="s">
        <v>398</v>
      </c>
      <c r="K2" s="498" t="s">
        <v>696</v>
      </c>
      <c r="L2" s="498" t="s">
        <v>697</v>
      </c>
      <c r="M2" s="498" t="s">
        <v>698</v>
      </c>
      <c r="N2" s="498" t="s">
        <v>699</v>
      </c>
      <c r="O2" s="498" t="s">
        <v>700</v>
      </c>
      <c r="P2" s="498" t="s">
        <v>701</v>
      </c>
      <c r="Q2" s="498" t="s">
        <v>702</v>
      </c>
      <c r="R2" s="498" t="s">
        <v>703</v>
      </c>
      <c r="S2" s="498" t="s">
        <v>704</v>
      </c>
      <c r="T2" s="498" t="s">
        <v>705</v>
      </c>
      <c r="U2" s="498" t="s">
        <v>706</v>
      </c>
      <c r="V2" s="498" t="s">
        <v>707</v>
      </c>
      <c r="W2" s="498" t="s">
        <v>708</v>
      </c>
      <c r="X2" s="498" t="s">
        <v>709</v>
      </c>
      <c r="Y2" s="498" t="s">
        <v>710</v>
      </c>
      <c r="Z2" s="498" t="s">
        <v>711</v>
      </c>
      <c r="AA2" s="498" t="s">
        <v>712</v>
      </c>
      <c r="AB2" s="498" t="s">
        <v>713</v>
      </c>
      <c r="AC2" s="498" t="s">
        <v>714</v>
      </c>
      <c r="AD2" s="498" t="s">
        <v>399</v>
      </c>
      <c r="AE2" s="499" t="s">
        <v>367</v>
      </c>
      <c r="AF2" s="493" t="s">
        <v>391</v>
      </c>
    </row>
    <row r="3" spans="1:32" ht="13.5">
      <c r="A3" s="509"/>
      <c r="B3" s="510"/>
      <c r="C3" s="511"/>
      <c r="D3" s="535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07"/>
      <c r="Q3" s="507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4"/>
    </row>
    <row r="4" spans="1:32" ht="13.5">
      <c r="A4" s="509" t="s">
        <v>439</v>
      </c>
      <c r="B4" s="510" t="s">
        <v>440</v>
      </c>
      <c r="C4" s="511" t="s">
        <v>10</v>
      </c>
      <c r="D4" s="535">
        <f>SUM(J4:AE4)</f>
        <v>787</v>
      </c>
      <c r="E4" s="513">
        <f aca="true" t="shared" si="0" ref="E4:AE4">SUM(E5:E6)</f>
        <v>0</v>
      </c>
      <c r="F4" s="513">
        <f t="shared" si="0"/>
        <v>0</v>
      </c>
      <c r="G4" s="513">
        <f t="shared" si="0"/>
        <v>0</v>
      </c>
      <c r="H4" s="513">
        <f t="shared" si="0"/>
        <v>0</v>
      </c>
      <c r="I4" s="513">
        <f t="shared" si="0"/>
        <v>0</v>
      </c>
      <c r="J4" s="513">
        <f t="shared" si="0"/>
        <v>0</v>
      </c>
      <c r="K4" s="513">
        <f t="shared" si="0"/>
        <v>0</v>
      </c>
      <c r="L4" s="513">
        <f t="shared" si="0"/>
        <v>0</v>
      </c>
      <c r="M4" s="513">
        <f t="shared" si="0"/>
        <v>0</v>
      </c>
      <c r="N4" s="513">
        <f t="shared" si="0"/>
        <v>0</v>
      </c>
      <c r="O4" s="513">
        <f t="shared" si="0"/>
        <v>0</v>
      </c>
      <c r="P4" s="513">
        <f t="shared" si="0"/>
        <v>1</v>
      </c>
      <c r="Q4" s="513">
        <f t="shared" si="0"/>
        <v>3</v>
      </c>
      <c r="R4" s="513">
        <f t="shared" si="0"/>
        <v>5</v>
      </c>
      <c r="S4" s="513">
        <f t="shared" si="0"/>
        <v>11</v>
      </c>
      <c r="T4" s="513">
        <f t="shared" si="0"/>
        <v>14</v>
      </c>
      <c r="U4" s="513">
        <f t="shared" si="0"/>
        <v>41</v>
      </c>
      <c r="V4" s="513">
        <f t="shared" si="0"/>
        <v>64</v>
      </c>
      <c r="W4" s="513">
        <f t="shared" si="0"/>
        <v>63</v>
      </c>
      <c r="X4" s="513">
        <f t="shared" si="0"/>
        <v>114</v>
      </c>
      <c r="Y4" s="513">
        <f t="shared" si="0"/>
        <v>146</v>
      </c>
      <c r="Z4" s="513">
        <f t="shared" si="0"/>
        <v>135</v>
      </c>
      <c r="AA4" s="513">
        <f t="shared" si="0"/>
        <v>99</v>
      </c>
      <c r="AB4" s="513">
        <f t="shared" si="0"/>
        <v>72</v>
      </c>
      <c r="AC4" s="513">
        <f t="shared" si="0"/>
        <v>18</v>
      </c>
      <c r="AD4" s="513">
        <f t="shared" si="0"/>
        <v>1</v>
      </c>
      <c r="AE4" s="513">
        <f t="shared" si="0"/>
        <v>0</v>
      </c>
      <c r="AF4" s="514" t="s">
        <v>439</v>
      </c>
    </row>
    <row r="5" spans="1:32" ht="13.5">
      <c r="A5" s="509"/>
      <c r="B5" s="510"/>
      <c r="C5" s="511" t="s">
        <v>11</v>
      </c>
      <c r="D5" s="535">
        <f>SUM(J5:AE5)</f>
        <v>410</v>
      </c>
      <c r="E5" s="517">
        <v>0</v>
      </c>
      <c r="F5" s="517">
        <v>0</v>
      </c>
      <c r="G5" s="517">
        <v>0</v>
      </c>
      <c r="H5" s="517">
        <v>0</v>
      </c>
      <c r="I5" s="517">
        <v>0</v>
      </c>
      <c r="J5" s="517">
        <v>0</v>
      </c>
      <c r="K5" s="517">
        <v>0</v>
      </c>
      <c r="L5" s="517">
        <v>0</v>
      </c>
      <c r="M5" s="517">
        <v>0</v>
      </c>
      <c r="N5" s="517">
        <v>0</v>
      </c>
      <c r="O5" s="517">
        <v>0</v>
      </c>
      <c r="P5" s="517">
        <v>1</v>
      </c>
      <c r="Q5" s="517">
        <v>2</v>
      </c>
      <c r="R5" s="517">
        <v>2</v>
      </c>
      <c r="S5" s="517">
        <v>8</v>
      </c>
      <c r="T5" s="517">
        <v>7</v>
      </c>
      <c r="U5" s="517">
        <v>26</v>
      </c>
      <c r="V5" s="517">
        <v>42</v>
      </c>
      <c r="W5" s="517">
        <v>36</v>
      </c>
      <c r="X5" s="517">
        <v>69</v>
      </c>
      <c r="Y5" s="517">
        <v>84</v>
      </c>
      <c r="Z5" s="517">
        <v>63</v>
      </c>
      <c r="AA5" s="517">
        <v>44</v>
      </c>
      <c r="AB5" s="517">
        <v>21</v>
      </c>
      <c r="AC5" s="517">
        <v>4</v>
      </c>
      <c r="AD5" s="517">
        <v>1</v>
      </c>
      <c r="AE5" s="517">
        <v>0</v>
      </c>
      <c r="AF5" s="514"/>
    </row>
    <row r="6" spans="1:32" ht="13.5">
      <c r="A6" s="509"/>
      <c r="B6" s="510"/>
      <c r="C6" s="511" t="s">
        <v>12</v>
      </c>
      <c r="D6" s="535">
        <f>SUM(J6:AE6)</f>
        <v>377</v>
      </c>
      <c r="E6" s="517">
        <v>0</v>
      </c>
      <c r="F6" s="517">
        <v>0</v>
      </c>
      <c r="G6" s="517">
        <v>0</v>
      </c>
      <c r="H6" s="517">
        <v>0</v>
      </c>
      <c r="I6" s="517">
        <v>0</v>
      </c>
      <c r="J6" s="517">
        <v>0</v>
      </c>
      <c r="K6" s="517">
        <v>0</v>
      </c>
      <c r="L6" s="517">
        <v>0</v>
      </c>
      <c r="M6" s="517">
        <v>0</v>
      </c>
      <c r="N6" s="517">
        <v>0</v>
      </c>
      <c r="O6" s="517">
        <v>0</v>
      </c>
      <c r="P6" s="517">
        <v>0</v>
      </c>
      <c r="Q6" s="517">
        <v>1</v>
      </c>
      <c r="R6" s="517">
        <v>3</v>
      </c>
      <c r="S6" s="517">
        <v>3</v>
      </c>
      <c r="T6" s="517">
        <v>7</v>
      </c>
      <c r="U6" s="517">
        <v>15</v>
      </c>
      <c r="V6" s="517">
        <v>22</v>
      </c>
      <c r="W6" s="517">
        <v>27</v>
      </c>
      <c r="X6" s="517">
        <v>45</v>
      </c>
      <c r="Y6" s="517">
        <v>62</v>
      </c>
      <c r="Z6" s="517">
        <v>72</v>
      </c>
      <c r="AA6" s="517">
        <v>55</v>
      </c>
      <c r="AB6" s="517">
        <v>51</v>
      </c>
      <c r="AC6" s="517">
        <v>14</v>
      </c>
      <c r="AD6" s="517">
        <v>0</v>
      </c>
      <c r="AE6" s="517">
        <v>0</v>
      </c>
      <c r="AF6" s="514"/>
    </row>
    <row r="7" spans="1:32" ht="13.5">
      <c r="A7" s="509"/>
      <c r="B7" s="510"/>
      <c r="C7" s="511"/>
      <c r="D7" s="535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  <c r="AE7" s="513"/>
      <c r="AF7" s="514"/>
    </row>
    <row r="8" spans="1:32" ht="13.5">
      <c r="A8" s="509" t="s">
        <v>441</v>
      </c>
      <c r="B8" s="510" t="s">
        <v>442</v>
      </c>
      <c r="C8" s="511" t="s">
        <v>10</v>
      </c>
      <c r="D8" s="535">
        <f>SUM(J8:AE8)</f>
        <v>380</v>
      </c>
      <c r="E8" s="513">
        <f aca="true" t="shared" si="1" ref="E8:AE8">SUM(E9:E10)</f>
        <v>0</v>
      </c>
      <c r="F8" s="513">
        <f t="shared" si="1"/>
        <v>0</v>
      </c>
      <c r="G8" s="513">
        <f t="shared" si="1"/>
        <v>0</v>
      </c>
      <c r="H8" s="513">
        <f t="shared" si="1"/>
        <v>0</v>
      </c>
      <c r="I8" s="513">
        <f t="shared" si="1"/>
        <v>0</v>
      </c>
      <c r="J8" s="513">
        <f t="shared" si="1"/>
        <v>0</v>
      </c>
      <c r="K8" s="513">
        <f t="shared" si="1"/>
        <v>0</v>
      </c>
      <c r="L8" s="513">
        <f t="shared" si="1"/>
        <v>0</v>
      </c>
      <c r="M8" s="513">
        <f t="shared" si="1"/>
        <v>0</v>
      </c>
      <c r="N8" s="513">
        <f t="shared" si="1"/>
        <v>0</v>
      </c>
      <c r="O8" s="513">
        <f t="shared" si="1"/>
        <v>0</v>
      </c>
      <c r="P8" s="513">
        <f t="shared" si="1"/>
        <v>3</v>
      </c>
      <c r="Q8" s="513">
        <f t="shared" si="1"/>
        <v>3</v>
      </c>
      <c r="R8" s="513">
        <f t="shared" si="1"/>
        <v>2</v>
      </c>
      <c r="S8" s="513">
        <f t="shared" si="1"/>
        <v>6</v>
      </c>
      <c r="T8" s="513">
        <f t="shared" si="1"/>
        <v>13</v>
      </c>
      <c r="U8" s="513">
        <f t="shared" si="1"/>
        <v>33</v>
      </c>
      <c r="V8" s="513">
        <f t="shared" si="1"/>
        <v>53</v>
      </c>
      <c r="W8" s="513">
        <f t="shared" si="1"/>
        <v>47</v>
      </c>
      <c r="X8" s="513">
        <f t="shared" si="1"/>
        <v>59</v>
      </c>
      <c r="Y8" s="513">
        <f t="shared" si="1"/>
        <v>50</v>
      </c>
      <c r="Z8" s="513">
        <f t="shared" si="1"/>
        <v>53</v>
      </c>
      <c r="AA8" s="513">
        <f t="shared" si="1"/>
        <v>27</v>
      </c>
      <c r="AB8" s="513">
        <f t="shared" si="1"/>
        <v>25</v>
      </c>
      <c r="AC8" s="513">
        <f t="shared" si="1"/>
        <v>4</v>
      </c>
      <c r="AD8" s="513">
        <f t="shared" si="1"/>
        <v>2</v>
      </c>
      <c r="AE8" s="513">
        <f t="shared" si="1"/>
        <v>0</v>
      </c>
      <c r="AF8" s="514" t="s">
        <v>441</v>
      </c>
    </row>
    <row r="9" spans="1:32" ht="13.5">
      <c r="A9" s="509"/>
      <c r="B9" s="510"/>
      <c r="C9" s="511" t="s">
        <v>11</v>
      </c>
      <c r="D9" s="535">
        <f>SUM(J9:AE9)</f>
        <v>249</v>
      </c>
      <c r="E9" s="517">
        <v>0</v>
      </c>
      <c r="F9" s="517">
        <v>0</v>
      </c>
      <c r="G9" s="517">
        <v>0</v>
      </c>
      <c r="H9" s="517">
        <v>0</v>
      </c>
      <c r="I9" s="517">
        <v>0</v>
      </c>
      <c r="J9" s="517">
        <v>0</v>
      </c>
      <c r="K9" s="517">
        <v>0</v>
      </c>
      <c r="L9" s="517">
        <v>0</v>
      </c>
      <c r="M9" s="517">
        <v>0</v>
      </c>
      <c r="N9" s="517">
        <v>0</v>
      </c>
      <c r="O9" s="517">
        <v>0</v>
      </c>
      <c r="P9" s="517">
        <v>1</v>
      </c>
      <c r="Q9" s="517">
        <v>1</v>
      </c>
      <c r="R9" s="517">
        <v>2</v>
      </c>
      <c r="S9" s="517">
        <v>3</v>
      </c>
      <c r="T9" s="517">
        <v>10</v>
      </c>
      <c r="U9" s="517">
        <v>22</v>
      </c>
      <c r="V9" s="517">
        <v>39</v>
      </c>
      <c r="W9" s="517">
        <v>35</v>
      </c>
      <c r="X9" s="517">
        <v>45</v>
      </c>
      <c r="Y9" s="517">
        <v>31</v>
      </c>
      <c r="Z9" s="517">
        <v>36</v>
      </c>
      <c r="AA9" s="517">
        <v>15</v>
      </c>
      <c r="AB9" s="517">
        <v>6</v>
      </c>
      <c r="AC9" s="517">
        <v>2</v>
      </c>
      <c r="AD9" s="517">
        <v>1</v>
      </c>
      <c r="AE9" s="517">
        <v>0</v>
      </c>
      <c r="AF9" s="514"/>
    </row>
    <row r="10" spans="1:32" ht="13.5">
      <c r="A10" s="509"/>
      <c r="B10" s="510"/>
      <c r="C10" s="511" t="s">
        <v>12</v>
      </c>
      <c r="D10" s="535">
        <f>SUM(J10:AE10)</f>
        <v>131</v>
      </c>
      <c r="E10" s="517">
        <v>0</v>
      </c>
      <c r="F10" s="517">
        <v>0</v>
      </c>
      <c r="G10" s="517">
        <v>0</v>
      </c>
      <c r="H10" s="517">
        <v>0</v>
      </c>
      <c r="I10" s="517">
        <v>0</v>
      </c>
      <c r="J10" s="517">
        <v>0</v>
      </c>
      <c r="K10" s="517">
        <v>0</v>
      </c>
      <c r="L10" s="517">
        <v>0</v>
      </c>
      <c r="M10" s="517">
        <v>0</v>
      </c>
      <c r="N10" s="517">
        <v>0</v>
      </c>
      <c r="O10" s="517">
        <v>0</v>
      </c>
      <c r="P10" s="517">
        <v>2</v>
      </c>
      <c r="Q10" s="517">
        <v>2</v>
      </c>
      <c r="R10" s="517">
        <v>0</v>
      </c>
      <c r="S10" s="517">
        <v>3</v>
      </c>
      <c r="T10" s="517">
        <v>3</v>
      </c>
      <c r="U10" s="517">
        <v>11</v>
      </c>
      <c r="V10" s="517">
        <v>14</v>
      </c>
      <c r="W10" s="517">
        <v>12</v>
      </c>
      <c r="X10" s="517">
        <v>14</v>
      </c>
      <c r="Y10" s="517">
        <v>19</v>
      </c>
      <c r="Z10" s="517">
        <v>17</v>
      </c>
      <c r="AA10" s="517">
        <v>12</v>
      </c>
      <c r="AB10" s="517">
        <v>19</v>
      </c>
      <c r="AC10" s="517">
        <v>2</v>
      </c>
      <c r="AD10" s="517">
        <v>1</v>
      </c>
      <c r="AE10" s="517">
        <v>0</v>
      </c>
      <c r="AF10" s="514"/>
    </row>
    <row r="11" spans="1:32" ht="13.5">
      <c r="A11" s="509"/>
      <c r="B11" s="510"/>
      <c r="C11" s="511"/>
      <c r="D11" s="535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14"/>
    </row>
    <row r="12" spans="1:32" ht="13.5">
      <c r="A12" s="509" t="s">
        <v>443</v>
      </c>
      <c r="B12" s="510" t="s">
        <v>444</v>
      </c>
      <c r="C12" s="511" t="s">
        <v>10</v>
      </c>
      <c r="D12" s="535">
        <f>SUM(J12:AE12)</f>
        <v>1042</v>
      </c>
      <c r="E12" s="513">
        <f aca="true" t="shared" si="2" ref="E12:AE12">SUM(E13:E14)</f>
        <v>0</v>
      </c>
      <c r="F12" s="513">
        <f t="shared" si="2"/>
        <v>0</v>
      </c>
      <c r="G12" s="513">
        <f t="shared" si="2"/>
        <v>0</v>
      </c>
      <c r="H12" s="513">
        <f t="shared" si="2"/>
        <v>2</v>
      </c>
      <c r="I12" s="513">
        <f t="shared" si="2"/>
        <v>0</v>
      </c>
      <c r="J12" s="513">
        <f t="shared" si="2"/>
        <v>2</v>
      </c>
      <c r="K12" s="513">
        <f t="shared" si="2"/>
        <v>0</v>
      </c>
      <c r="L12" s="513">
        <f t="shared" si="2"/>
        <v>0</v>
      </c>
      <c r="M12" s="513">
        <f t="shared" si="2"/>
        <v>0</v>
      </c>
      <c r="N12" s="513">
        <f t="shared" si="2"/>
        <v>0</v>
      </c>
      <c r="O12" s="513">
        <f t="shared" si="2"/>
        <v>0</v>
      </c>
      <c r="P12" s="513">
        <f t="shared" si="2"/>
        <v>0</v>
      </c>
      <c r="Q12" s="513">
        <f t="shared" si="2"/>
        <v>1</v>
      </c>
      <c r="R12" s="513">
        <f t="shared" si="2"/>
        <v>2</v>
      </c>
      <c r="S12" s="513">
        <f t="shared" si="2"/>
        <v>13</v>
      </c>
      <c r="T12" s="513">
        <f t="shared" si="2"/>
        <v>23</v>
      </c>
      <c r="U12" s="513">
        <f t="shared" si="2"/>
        <v>57</v>
      </c>
      <c r="V12" s="513">
        <f t="shared" si="2"/>
        <v>91</v>
      </c>
      <c r="W12" s="513">
        <f t="shared" si="2"/>
        <v>128</v>
      </c>
      <c r="X12" s="513">
        <f t="shared" si="2"/>
        <v>231</v>
      </c>
      <c r="Y12" s="513">
        <f t="shared" si="2"/>
        <v>228</v>
      </c>
      <c r="Z12" s="513">
        <f t="shared" si="2"/>
        <v>161</v>
      </c>
      <c r="AA12" s="513">
        <f t="shared" si="2"/>
        <v>71</v>
      </c>
      <c r="AB12" s="513">
        <f t="shared" si="2"/>
        <v>27</v>
      </c>
      <c r="AC12" s="513">
        <f t="shared" si="2"/>
        <v>7</v>
      </c>
      <c r="AD12" s="513">
        <f t="shared" si="2"/>
        <v>0</v>
      </c>
      <c r="AE12" s="513">
        <f t="shared" si="2"/>
        <v>0</v>
      </c>
      <c r="AF12" s="514" t="s">
        <v>443</v>
      </c>
    </row>
    <row r="13" spans="1:32" ht="13.5">
      <c r="A13" s="509"/>
      <c r="B13" s="510"/>
      <c r="C13" s="511" t="s">
        <v>11</v>
      </c>
      <c r="D13" s="535">
        <f>SUM(J13:AE13)</f>
        <v>735</v>
      </c>
      <c r="E13" s="517">
        <v>0</v>
      </c>
      <c r="F13" s="517">
        <v>0</v>
      </c>
      <c r="G13" s="517">
        <v>0</v>
      </c>
      <c r="H13" s="517">
        <v>2</v>
      </c>
      <c r="I13" s="517">
        <v>0</v>
      </c>
      <c r="J13" s="517">
        <v>2</v>
      </c>
      <c r="K13" s="517">
        <v>0</v>
      </c>
      <c r="L13" s="517">
        <v>0</v>
      </c>
      <c r="M13" s="517">
        <v>0</v>
      </c>
      <c r="N13" s="517">
        <v>0</v>
      </c>
      <c r="O13" s="517">
        <v>0</v>
      </c>
      <c r="P13" s="517">
        <v>0</v>
      </c>
      <c r="Q13" s="517">
        <v>0</v>
      </c>
      <c r="R13" s="517">
        <v>2</v>
      </c>
      <c r="S13" s="517">
        <v>12</v>
      </c>
      <c r="T13" s="517">
        <v>20</v>
      </c>
      <c r="U13" s="517">
        <v>49</v>
      </c>
      <c r="V13" s="517">
        <v>81</v>
      </c>
      <c r="W13" s="517">
        <v>103</v>
      </c>
      <c r="X13" s="517">
        <v>160</v>
      </c>
      <c r="Y13" s="517">
        <v>159</v>
      </c>
      <c r="Z13" s="517">
        <v>103</v>
      </c>
      <c r="AA13" s="517">
        <v>36</v>
      </c>
      <c r="AB13" s="517">
        <v>6</v>
      </c>
      <c r="AC13" s="517">
        <v>2</v>
      </c>
      <c r="AD13" s="517">
        <v>0</v>
      </c>
      <c r="AE13" s="517">
        <v>0</v>
      </c>
      <c r="AF13" s="514"/>
    </row>
    <row r="14" spans="1:32" ht="13.5">
      <c r="A14" s="509"/>
      <c r="B14" s="510"/>
      <c r="C14" s="511" t="s">
        <v>12</v>
      </c>
      <c r="D14" s="535">
        <f>SUM(J14:AE14)</f>
        <v>307</v>
      </c>
      <c r="E14" s="517">
        <v>0</v>
      </c>
      <c r="F14" s="517">
        <v>0</v>
      </c>
      <c r="G14" s="517">
        <v>0</v>
      </c>
      <c r="H14" s="517">
        <v>0</v>
      </c>
      <c r="I14" s="517">
        <v>0</v>
      </c>
      <c r="J14" s="517">
        <v>0</v>
      </c>
      <c r="K14" s="517">
        <v>0</v>
      </c>
      <c r="L14" s="517">
        <v>0</v>
      </c>
      <c r="M14" s="517">
        <v>0</v>
      </c>
      <c r="N14" s="517">
        <v>0</v>
      </c>
      <c r="O14" s="517">
        <v>0</v>
      </c>
      <c r="P14" s="517">
        <v>0</v>
      </c>
      <c r="Q14" s="517">
        <v>1</v>
      </c>
      <c r="R14" s="517">
        <v>0</v>
      </c>
      <c r="S14" s="517">
        <v>1</v>
      </c>
      <c r="T14" s="517">
        <v>3</v>
      </c>
      <c r="U14" s="517">
        <v>8</v>
      </c>
      <c r="V14" s="517">
        <v>10</v>
      </c>
      <c r="W14" s="517">
        <v>25</v>
      </c>
      <c r="X14" s="517">
        <v>71</v>
      </c>
      <c r="Y14" s="517">
        <v>69</v>
      </c>
      <c r="Z14" s="517">
        <v>58</v>
      </c>
      <c r="AA14" s="517">
        <v>35</v>
      </c>
      <c r="AB14" s="517">
        <v>21</v>
      </c>
      <c r="AC14" s="517">
        <v>5</v>
      </c>
      <c r="AD14" s="517">
        <v>0</v>
      </c>
      <c r="AE14" s="517">
        <v>0</v>
      </c>
      <c r="AF14" s="514"/>
    </row>
    <row r="15" spans="1:32" ht="13.5">
      <c r="A15" s="509"/>
      <c r="B15" s="510"/>
      <c r="C15" s="511"/>
      <c r="D15" s="535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14"/>
    </row>
    <row r="16" spans="1:32" ht="13.5">
      <c r="A16" s="509" t="s">
        <v>445</v>
      </c>
      <c r="B16" s="510" t="s">
        <v>446</v>
      </c>
      <c r="C16" s="511" t="s">
        <v>10</v>
      </c>
      <c r="D16" s="535">
        <f>SUM(J16:AE16)</f>
        <v>560</v>
      </c>
      <c r="E16" s="513">
        <f aca="true" t="shared" si="3" ref="E16:AE16">SUM(E17:E18)</f>
        <v>0</v>
      </c>
      <c r="F16" s="513">
        <f t="shared" si="3"/>
        <v>0</v>
      </c>
      <c r="G16" s="513">
        <f t="shared" si="3"/>
        <v>0</v>
      </c>
      <c r="H16" s="513">
        <f t="shared" si="3"/>
        <v>0</v>
      </c>
      <c r="I16" s="513">
        <f t="shared" si="3"/>
        <v>0</v>
      </c>
      <c r="J16" s="513">
        <f t="shared" si="3"/>
        <v>0</v>
      </c>
      <c r="K16" s="513">
        <f t="shared" si="3"/>
        <v>0</v>
      </c>
      <c r="L16" s="513">
        <f t="shared" si="3"/>
        <v>0</v>
      </c>
      <c r="M16" s="513">
        <f t="shared" si="3"/>
        <v>0</v>
      </c>
      <c r="N16" s="513">
        <f t="shared" si="3"/>
        <v>0</v>
      </c>
      <c r="O16" s="513">
        <f t="shared" si="3"/>
        <v>0</v>
      </c>
      <c r="P16" s="513">
        <f t="shared" si="3"/>
        <v>0</v>
      </c>
      <c r="Q16" s="513">
        <f t="shared" si="3"/>
        <v>1</v>
      </c>
      <c r="R16" s="513">
        <f t="shared" si="3"/>
        <v>1</v>
      </c>
      <c r="S16" s="513">
        <f t="shared" si="3"/>
        <v>2</v>
      </c>
      <c r="T16" s="513">
        <f t="shared" si="3"/>
        <v>8</v>
      </c>
      <c r="U16" s="513">
        <f t="shared" si="3"/>
        <v>18</v>
      </c>
      <c r="V16" s="513">
        <f t="shared" si="3"/>
        <v>26</v>
      </c>
      <c r="W16" s="513">
        <f t="shared" si="3"/>
        <v>50</v>
      </c>
      <c r="X16" s="513">
        <f t="shared" si="3"/>
        <v>77</v>
      </c>
      <c r="Y16" s="513">
        <f t="shared" si="3"/>
        <v>98</v>
      </c>
      <c r="Z16" s="513">
        <f t="shared" si="3"/>
        <v>117</v>
      </c>
      <c r="AA16" s="513">
        <f t="shared" si="3"/>
        <v>93</v>
      </c>
      <c r="AB16" s="513">
        <f t="shared" si="3"/>
        <v>55</v>
      </c>
      <c r="AC16" s="513">
        <f t="shared" si="3"/>
        <v>13</v>
      </c>
      <c r="AD16" s="513">
        <f t="shared" si="3"/>
        <v>1</v>
      </c>
      <c r="AE16" s="513">
        <f t="shared" si="3"/>
        <v>0</v>
      </c>
      <c r="AF16" s="514" t="s">
        <v>445</v>
      </c>
    </row>
    <row r="17" spans="1:32" ht="13.5">
      <c r="A17" s="509"/>
      <c r="B17" s="510"/>
      <c r="C17" s="511" t="s">
        <v>11</v>
      </c>
      <c r="D17" s="535">
        <f>SUM(J17:AE17)</f>
        <v>263</v>
      </c>
      <c r="E17" s="517">
        <v>0</v>
      </c>
      <c r="F17" s="517">
        <v>0</v>
      </c>
      <c r="G17" s="517">
        <v>0</v>
      </c>
      <c r="H17" s="517">
        <v>0</v>
      </c>
      <c r="I17" s="517">
        <v>0</v>
      </c>
      <c r="J17" s="517">
        <v>0</v>
      </c>
      <c r="K17" s="517">
        <v>0</v>
      </c>
      <c r="L17" s="517">
        <v>0</v>
      </c>
      <c r="M17" s="517">
        <v>0</v>
      </c>
      <c r="N17" s="517">
        <v>0</v>
      </c>
      <c r="O17" s="517">
        <v>0</v>
      </c>
      <c r="P17" s="517">
        <v>0</v>
      </c>
      <c r="Q17" s="517">
        <v>1</v>
      </c>
      <c r="R17" s="517">
        <v>1</v>
      </c>
      <c r="S17" s="517">
        <v>0</v>
      </c>
      <c r="T17" s="517">
        <v>5</v>
      </c>
      <c r="U17" s="517">
        <v>12</v>
      </c>
      <c r="V17" s="517">
        <v>13</v>
      </c>
      <c r="W17" s="517">
        <v>26</v>
      </c>
      <c r="X17" s="517">
        <v>42</v>
      </c>
      <c r="Y17" s="517">
        <v>51</v>
      </c>
      <c r="Z17" s="517">
        <v>64</v>
      </c>
      <c r="AA17" s="517">
        <v>28</v>
      </c>
      <c r="AB17" s="517">
        <v>16</v>
      </c>
      <c r="AC17" s="517">
        <v>3</v>
      </c>
      <c r="AD17" s="517">
        <v>1</v>
      </c>
      <c r="AE17" s="517">
        <v>0</v>
      </c>
      <c r="AF17" s="514"/>
    </row>
    <row r="18" spans="1:32" ht="13.5">
      <c r="A18" s="509"/>
      <c r="B18" s="510"/>
      <c r="C18" s="511" t="s">
        <v>12</v>
      </c>
      <c r="D18" s="535">
        <f>SUM(J18:AE18)</f>
        <v>297</v>
      </c>
      <c r="E18" s="517">
        <v>0</v>
      </c>
      <c r="F18" s="517">
        <v>0</v>
      </c>
      <c r="G18" s="517">
        <v>0</v>
      </c>
      <c r="H18" s="517">
        <v>0</v>
      </c>
      <c r="I18" s="517">
        <v>0</v>
      </c>
      <c r="J18" s="517">
        <v>0</v>
      </c>
      <c r="K18" s="517">
        <v>0</v>
      </c>
      <c r="L18" s="517">
        <v>0</v>
      </c>
      <c r="M18" s="517">
        <v>0</v>
      </c>
      <c r="N18" s="517">
        <v>0</v>
      </c>
      <c r="O18" s="517">
        <v>0</v>
      </c>
      <c r="P18" s="517">
        <v>0</v>
      </c>
      <c r="Q18" s="517">
        <v>0</v>
      </c>
      <c r="R18" s="517">
        <v>0</v>
      </c>
      <c r="S18" s="517">
        <v>2</v>
      </c>
      <c r="T18" s="517">
        <v>3</v>
      </c>
      <c r="U18" s="517">
        <v>6</v>
      </c>
      <c r="V18" s="517">
        <v>13</v>
      </c>
      <c r="W18" s="517">
        <v>24</v>
      </c>
      <c r="X18" s="517">
        <v>35</v>
      </c>
      <c r="Y18" s="517">
        <v>47</v>
      </c>
      <c r="Z18" s="517">
        <v>53</v>
      </c>
      <c r="AA18" s="517">
        <v>65</v>
      </c>
      <c r="AB18" s="517">
        <v>39</v>
      </c>
      <c r="AC18" s="517">
        <v>10</v>
      </c>
      <c r="AD18" s="517">
        <v>0</v>
      </c>
      <c r="AE18" s="517">
        <v>0</v>
      </c>
      <c r="AF18" s="514"/>
    </row>
    <row r="19" spans="1:32" ht="13.5">
      <c r="A19" s="509"/>
      <c r="B19" s="510"/>
      <c r="C19" s="511"/>
      <c r="D19" s="535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4"/>
    </row>
    <row r="20" spans="1:32" ht="13.5">
      <c r="A20" s="509" t="s">
        <v>447</v>
      </c>
      <c r="B20" s="510" t="s">
        <v>448</v>
      </c>
      <c r="C20" s="511" t="s">
        <v>10</v>
      </c>
      <c r="D20" s="535">
        <f>SUM(J20:AE20)</f>
        <v>792</v>
      </c>
      <c r="E20" s="513">
        <f aca="true" t="shared" si="4" ref="E20:AE20">SUM(E21:E22)</f>
        <v>0</v>
      </c>
      <c r="F20" s="513">
        <f t="shared" si="4"/>
        <v>0</v>
      </c>
      <c r="G20" s="513">
        <f t="shared" si="4"/>
        <v>0</v>
      </c>
      <c r="H20" s="513">
        <f t="shared" si="4"/>
        <v>0</v>
      </c>
      <c r="I20" s="513">
        <f t="shared" si="4"/>
        <v>0</v>
      </c>
      <c r="J20" s="513">
        <f t="shared" si="4"/>
        <v>0</v>
      </c>
      <c r="K20" s="513">
        <f t="shared" si="4"/>
        <v>0</v>
      </c>
      <c r="L20" s="513">
        <f t="shared" si="4"/>
        <v>0</v>
      </c>
      <c r="M20" s="513">
        <f t="shared" si="4"/>
        <v>0</v>
      </c>
      <c r="N20" s="513">
        <f t="shared" si="4"/>
        <v>0</v>
      </c>
      <c r="O20" s="513">
        <f t="shared" si="4"/>
        <v>0</v>
      </c>
      <c r="P20" s="513">
        <f t="shared" si="4"/>
        <v>0</v>
      </c>
      <c r="Q20" s="513">
        <f t="shared" si="4"/>
        <v>0</v>
      </c>
      <c r="R20" s="513">
        <f t="shared" si="4"/>
        <v>3</v>
      </c>
      <c r="S20" s="513">
        <f t="shared" si="4"/>
        <v>14</v>
      </c>
      <c r="T20" s="513">
        <f t="shared" si="4"/>
        <v>20</v>
      </c>
      <c r="U20" s="513">
        <f t="shared" si="4"/>
        <v>44</v>
      </c>
      <c r="V20" s="513">
        <f t="shared" si="4"/>
        <v>82</v>
      </c>
      <c r="W20" s="513">
        <f t="shared" si="4"/>
        <v>93</v>
      </c>
      <c r="X20" s="513">
        <f t="shared" si="4"/>
        <v>124</v>
      </c>
      <c r="Y20" s="513">
        <f t="shared" si="4"/>
        <v>136</v>
      </c>
      <c r="Z20" s="513">
        <f t="shared" si="4"/>
        <v>141</v>
      </c>
      <c r="AA20" s="513">
        <f t="shared" si="4"/>
        <v>73</v>
      </c>
      <c r="AB20" s="513">
        <f t="shared" si="4"/>
        <v>49</v>
      </c>
      <c r="AC20" s="513">
        <f t="shared" si="4"/>
        <v>13</v>
      </c>
      <c r="AD20" s="513">
        <f t="shared" si="4"/>
        <v>0</v>
      </c>
      <c r="AE20" s="513">
        <f t="shared" si="4"/>
        <v>0</v>
      </c>
      <c r="AF20" s="514" t="s">
        <v>447</v>
      </c>
    </row>
    <row r="21" spans="1:32" ht="13.5">
      <c r="A21" s="509"/>
      <c r="B21" s="510"/>
      <c r="C21" s="511" t="s">
        <v>11</v>
      </c>
      <c r="D21" s="535">
        <f>SUM(J21:AE21)</f>
        <v>430</v>
      </c>
      <c r="E21" s="517">
        <v>0</v>
      </c>
      <c r="F21" s="517">
        <v>0</v>
      </c>
      <c r="G21" s="517">
        <v>0</v>
      </c>
      <c r="H21" s="517">
        <v>0</v>
      </c>
      <c r="I21" s="517">
        <v>0</v>
      </c>
      <c r="J21" s="517">
        <v>0</v>
      </c>
      <c r="K21" s="517">
        <v>0</v>
      </c>
      <c r="L21" s="517">
        <v>0</v>
      </c>
      <c r="M21" s="517">
        <v>0</v>
      </c>
      <c r="N21" s="517">
        <v>0</v>
      </c>
      <c r="O21" s="517">
        <v>0</v>
      </c>
      <c r="P21" s="517">
        <v>0</v>
      </c>
      <c r="Q21" s="517">
        <v>0</v>
      </c>
      <c r="R21" s="517">
        <v>2</v>
      </c>
      <c r="S21" s="517">
        <v>12</v>
      </c>
      <c r="T21" s="517">
        <v>13</v>
      </c>
      <c r="U21" s="517">
        <v>24</v>
      </c>
      <c r="V21" s="517">
        <v>53</v>
      </c>
      <c r="W21" s="517">
        <v>65</v>
      </c>
      <c r="X21" s="517">
        <v>77</v>
      </c>
      <c r="Y21" s="517">
        <v>69</v>
      </c>
      <c r="Z21" s="517">
        <v>69</v>
      </c>
      <c r="AA21" s="517">
        <v>26</v>
      </c>
      <c r="AB21" s="517">
        <v>15</v>
      </c>
      <c r="AC21" s="517">
        <v>5</v>
      </c>
      <c r="AD21" s="517">
        <v>0</v>
      </c>
      <c r="AE21" s="517">
        <v>0</v>
      </c>
      <c r="AF21" s="514"/>
    </row>
    <row r="22" spans="1:32" ht="13.5">
      <c r="A22" s="509"/>
      <c r="B22" s="510"/>
      <c r="C22" s="511" t="s">
        <v>12</v>
      </c>
      <c r="D22" s="535">
        <f>SUM(J22:AE22)</f>
        <v>362</v>
      </c>
      <c r="E22" s="517">
        <v>0</v>
      </c>
      <c r="F22" s="517">
        <v>0</v>
      </c>
      <c r="G22" s="517">
        <v>0</v>
      </c>
      <c r="H22" s="517">
        <v>0</v>
      </c>
      <c r="I22" s="517">
        <v>0</v>
      </c>
      <c r="J22" s="517">
        <v>0</v>
      </c>
      <c r="K22" s="517">
        <v>0</v>
      </c>
      <c r="L22" s="517">
        <v>0</v>
      </c>
      <c r="M22" s="517">
        <v>0</v>
      </c>
      <c r="N22" s="517">
        <v>0</v>
      </c>
      <c r="O22" s="517">
        <v>0</v>
      </c>
      <c r="P22" s="517">
        <v>0</v>
      </c>
      <c r="Q22" s="517">
        <v>0</v>
      </c>
      <c r="R22" s="517">
        <v>1</v>
      </c>
      <c r="S22" s="517">
        <v>2</v>
      </c>
      <c r="T22" s="517">
        <v>7</v>
      </c>
      <c r="U22" s="517">
        <v>20</v>
      </c>
      <c r="V22" s="517">
        <v>29</v>
      </c>
      <c r="W22" s="517">
        <v>28</v>
      </c>
      <c r="X22" s="517">
        <v>47</v>
      </c>
      <c r="Y22" s="517">
        <v>67</v>
      </c>
      <c r="Z22" s="517">
        <v>72</v>
      </c>
      <c r="AA22" s="517">
        <v>47</v>
      </c>
      <c r="AB22" s="517">
        <v>34</v>
      </c>
      <c r="AC22" s="517">
        <v>8</v>
      </c>
      <c r="AD22" s="517">
        <v>0</v>
      </c>
      <c r="AE22" s="517">
        <v>0</v>
      </c>
      <c r="AF22" s="514"/>
    </row>
    <row r="23" spans="1:32" ht="13.5">
      <c r="A23" s="509"/>
      <c r="B23" s="510"/>
      <c r="C23" s="511"/>
      <c r="D23" s="535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  <c r="AE23" s="513"/>
      <c r="AF23" s="514"/>
    </row>
    <row r="24" spans="1:32" ht="13.5">
      <c r="A24" s="509" t="s">
        <v>449</v>
      </c>
      <c r="B24" s="510" t="s">
        <v>450</v>
      </c>
      <c r="C24" s="511" t="s">
        <v>10</v>
      </c>
      <c r="D24" s="535">
        <f>SUM(J24:AE24)</f>
        <v>26</v>
      </c>
      <c r="E24" s="513">
        <f aca="true" t="shared" si="5" ref="E24:AE24">SUM(E25:E26)</f>
        <v>0</v>
      </c>
      <c r="F24" s="513">
        <f t="shared" si="5"/>
        <v>0</v>
      </c>
      <c r="G24" s="513">
        <f t="shared" si="5"/>
        <v>0</v>
      </c>
      <c r="H24" s="513">
        <f t="shared" si="5"/>
        <v>0</v>
      </c>
      <c r="I24" s="513">
        <f t="shared" si="5"/>
        <v>0</v>
      </c>
      <c r="J24" s="513">
        <f t="shared" si="5"/>
        <v>0</v>
      </c>
      <c r="K24" s="513">
        <f t="shared" si="5"/>
        <v>0</v>
      </c>
      <c r="L24" s="513">
        <f t="shared" si="5"/>
        <v>0</v>
      </c>
      <c r="M24" s="513">
        <f t="shared" si="5"/>
        <v>0</v>
      </c>
      <c r="N24" s="513">
        <f t="shared" si="5"/>
        <v>0</v>
      </c>
      <c r="O24" s="513">
        <f t="shared" si="5"/>
        <v>0</v>
      </c>
      <c r="P24" s="513">
        <f t="shared" si="5"/>
        <v>0</v>
      </c>
      <c r="Q24" s="513">
        <f t="shared" si="5"/>
        <v>0</v>
      </c>
      <c r="R24" s="513">
        <f t="shared" si="5"/>
        <v>0</v>
      </c>
      <c r="S24" s="513">
        <f t="shared" si="5"/>
        <v>0</v>
      </c>
      <c r="T24" s="513">
        <f t="shared" si="5"/>
        <v>1</v>
      </c>
      <c r="U24" s="513">
        <f t="shared" si="5"/>
        <v>2</v>
      </c>
      <c r="V24" s="513">
        <f t="shared" si="5"/>
        <v>3</v>
      </c>
      <c r="W24" s="513">
        <f t="shared" si="5"/>
        <v>3</v>
      </c>
      <c r="X24" s="513">
        <f t="shared" si="5"/>
        <v>4</v>
      </c>
      <c r="Y24" s="513">
        <f t="shared" si="5"/>
        <v>7</v>
      </c>
      <c r="Z24" s="513">
        <f t="shared" si="5"/>
        <v>2</v>
      </c>
      <c r="AA24" s="513">
        <f t="shared" si="5"/>
        <v>4</v>
      </c>
      <c r="AB24" s="513">
        <f t="shared" si="5"/>
        <v>0</v>
      </c>
      <c r="AC24" s="513">
        <f t="shared" si="5"/>
        <v>0</v>
      </c>
      <c r="AD24" s="513">
        <f t="shared" si="5"/>
        <v>0</v>
      </c>
      <c r="AE24" s="513">
        <f t="shared" si="5"/>
        <v>0</v>
      </c>
      <c r="AF24" s="514" t="s">
        <v>449</v>
      </c>
    </row>
    <row r="25" spans="1:32" ht="13.5">
      <c r="A25" s="509"/>
      <c r="B25" s="510"/>
      <c r="C25" s="511" t="s">
        <v>11</v>
      </c>
      <c r="D25" s="535">
        <f>SUM(J25:AE25)</f>
        <v>24</v>
      </c>
      <c r="E25" s="517">
        <v>0</v>
      </c>
      <c r="F25" s="517">
        <v>0</v>
      </c>
      <c r="G25" s="517">
        <v>0</v>
      </c>
      <c r="H25" s="517">
        <v>0</v>
      </c>
      <c r="I25" s="517">
        <v>0</v>
      </c>
      <c r="J25" s="517">
        <v>0</v>
      </c>
      <c r="K25" s="517">
        <v>0</v>
      </c>
      <c r="L25" s="517">
        <v>0</v>
      </c>
      <c r="M25" s="517">
        <v>0</v>
      </c>
      <c r="N25" s="517">
        <v>0</v>
      </c>
      <c r="O25" s="517">
        <v>0</v>
      </c>
      <c r="P25" s="517">
        <v>0</v>
      </c>
      <c r="Q25" s="517">
        <v>0</v>
      </c>
      <c r="R25" s="517">
        <v>0</v>
      </c>
      <c r="S25" s="517">
        <v>0</v>
      </c>
      <c r="T25" s="517">
        <v>1</v>
      </c>
      <c r="U25" s="517">
        <v>2</v>
      </c>
      <c r="V25" s="517">
        <v>3</v>
      </c>
      <c r="W25" s="517">
        <v>3</v>
      </c>
      <c r="X25" s="517">
        <v>3</v>
      </c>
      <c r="Y25" s="517">
        <v>7</v>
      </c>
      <c r="Z25" s="517">
        <v>2</v>
      </c>
      <c r="AA25" s="517">
        <v>3</v>
      </c>
      <c r="AB25" s="517">
        <v>0</v>
      </c>
      <c r="AC25" s="517">
        <v>0</v>
      </c>
      <c r="AD25" s="517">
        <v>0</v>
      </c>
      <c r="AE25" s="517">
        <v>0</v>
      </c>
      <c r="AF25" s="514"/>
    </row>
    <row r="26" spans="1:32" ht="13.5">
      <c r="A26" s="509"/>
      <c r="B26" s="510"/>
      <c r="C26" s="511" t="s">
        <v>12</v>
      </c>
      <c r="D26" s="535">
        <f>SUM(J26:AE26)</f>
        <v>2</v>
      </c>
      <c r="E26" s="517">
        <v>0</v>
      </c>
      <c r="F26" s="517">
        <v>0</v>
      </c>
      <c r="G26" s="517">
        <v>0</v>
      </c>
      <c r="H26" s="517">
        <v>0</v>
      </c>
      <c r="I26" s="517">
        <v>0</v>
      </c>
      <c r="J26" s="517">
        <v>0</v>
      </c>
      <c r="K26" s="517">
        <v>0</v>
      </c>
      <c r="L26" s="517">
        <v>0</v>
      </c>
      <c r="M26" s="517">
        <v>0</v>
      </c>
      <c r="N26" s="517">
        <v>0</v>
      </c>
      <c r="O26" s="517">
        <v>0</v>
      </c>
      <c r="P26" s="517">
        <v>0</v>
      </c>
      <c r="Q26" s="517">
        <v>0</v>
      </c>
      <c r="R26" s="517">
        <v>0</v>
      </c>
      <c r="S26" s="517">
        <v>0</v>
      </c>
      <c r="T26" s="517">
        <v>0</v>
      </c>
      <c r="U26" s="517">
        <v>0</v>
      </c>
      <c r="V26" s="517">
        <v>0</v>
      </c>
      <c r="W26" s="517">
        <v>0</v>
      </c>
      <c r="X26" s="517">
        <v>1</v>
      </c>
      <c r="Y26" s="517">
        <v>0</v>
      </c>
      <c r="Z26" s="517">
        <v>0</v>
      </c>
      <c r="AA26" s="517">
        <v>1</v>
      </c>
      <c r="AB26" s="517">
        <v>0</v>
      </c>
      <c r="AC26" s="517">
        <v>0</v>
      </c>
      <c r="AD26" s="517">
        <v>0</v>
      </c>
      <c r="AE26" s="517">
        <v>0</v>
      </c>
      <c r="AF26" s="514"/>
    </row>
    <row r="27" spans="1:32" ht="13.5">
      <c r="A27" s="509"/>
      <c r="B27" s="510"/>
      <c r="C27" s="511"/>
      <c r="D27" s="535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514"/>
    </row>
    <row r="28" spans="1:32" ht="13.5">
      <c r="A28" s="509" t="s">
        <v>451</v>
      </c>
      <c r="B28" s="510" t="s">
        <v>452</v>
      </c>
      <c r="C28" s="511" t="s">
        <v>10</v>
      </c>
      <c r="D28" s="535">
        <f>SUM(J28:AE28)</f>
        <v>1827</v>
      </c>
      <c r="E28" s="513">
        <f aca="true" t="shared" si="6" ref="E28:AE28">SUM(E29:E30)</f>
        <v>0</v>
      </c>
      <c r="F28" s="513">
        <f t="shared" si="6"/>
        <v>0</v>
      </c>
      <c r="G28" s="513">
        <f t="shared" si="6"/>
        <v>0</v>
      </c>
      <c r="H28" s="513">
        <f t="shared" si="6"/>
        <v>0</v>
      </c>
      <c r="I28" s="513">
        <f t="shared" si="6"/>
        <v>0</v>
      </c>
      <c r="J28" s="513">
        <f t="shared" si="6"/>
        <v>0</v>
      </c>
      <c r="K28" s="513">
        <f t="shared" si="6"/>
        <v>0</v>
      </c>
      <c r="L28" s="513">
        <f t="shared" si="6"/>
        <v>0</v>
      </c>
      <c r="M28" s="513">
        <f t="shared" si="6"/>
        <v>0</v>
      </c>
      <c r="N28" s="513">
        <f t="shared" si="6"/>
        <v>0</v>
      </c>
      <c r="O28" s="513">
        <f t="shared" si="6"/>
        <v>0</v>
      </c>
      <c r="P28" s="513">
        <f t="shared" si="6"/>
        <v>2</v>
      </c>
      <c r="Q28" s="513">
        <f t="shared" si="6"/>
        <v>3</v>
      </c>
      <c r="R28" s="513">
        <f t="shared" si="6"/>
        <v>11</v>
      </c>
      <c r="S28" s="513">
        <f t="shared" si="6"/>
        <v>15</v>
      </c>
      <c r="T28" s="513">
        <f t="shared" si="6"/>
        <v>32</v>
      </c>
      <c r="U28" s="513">
        <f t="shared" si="6"/>
        <v>82</v>
      </c>
      <c r="V28" s="513">
        <f t="shared" si="6"/>
        <v>163</v>
      </c>
      <c r="W28" s="513">
        <f t="shared" si="6"/>
        <v>210</v>
      </c>
      <c r="X28" s="513">
        <f t="shared" si="6"/>
        <v>275</v>
      </c>
      <c r="Y28" s="513">
        <f t="shared" si="6"/>
        <v>352</v>
      </c>
      <c r="Z28" s="513">
        <f t="shared" si="6"/>
        <v>329</v>
      </c>
      <c r="AA28" s="513">
        <f t="shared" si="6"/>
        <v>237</v>
      </c>
      <c r="AB28" s="513">
        <f t="shared" si="6"/>
        <v>84</v>
      </c>
      <c r="AC28" s="513">
        <f t="shared" si="6"/>
        <v>24</v>
      </c>
      <c r="AD28" s="513">
        <f t="shared" si="6"/>
        <v>8</v>
      </c>
      <c r="AE28" s="513">
        <f t="shared" si="6"/>
        <v>0</v>
      </c>
      <c r="AF28" s="514" t="s">
        <v>451</v>
      </c>
    </row>
    <row r="29" spans="1:32" ht="13.5">
      <c r="A29" s="509"/>
      <c r="B29" s="510"/>
      <c r="C29" s="511" t="s">
        <v>11</v>
      </c>
      <c r="D29" s="535">
        <f>SUM(J29:AE29)</f>
        <v>1357</v>
      </c>
      <c r="E29" s="516">
        <v>0</v>
      </c>
      <c r="F29" s="516">
        <v>0</v>
      </c>
      <c r="G29" s="516">
        <v>0</v>
      </c>
      <c r="H29" s="516">
        <v>0</v>
      </c>
      <c r="I29" s="516">
        <v>0</v>
      </c>
      <c r="J29" s="516">
        <v>0</v>
      </c>
      <c r="K29" s="516">
        <v>0</v>
      </c>
      <c r="L29" s="516">
        <v>0</v>
      </c>
      <c r="M29" s="516">
        <v>0</v>
      </c>
      <c r="N29" s="516">
        <v>0</v>
      </c>
      <c r="O29" s="516">
        <v>0</v>
      </c>
      <c r="P29" s="516">
        <v>1</v>
      </c>
      <c r="Q29" s="516">
        <v>3</v>
      </c>
      <c r="R29" s="516">
        <v>8</v>
      </c>
      <c r="S29" s="516">
        <v>13</v>
      </c>
      <c r="T29" s="516">
        <v>21</v>
      </c>
      <c r="U29" s="516">
        <v>63</v>
      </c>
      <c r="V29" s="516">
        <v>127</v>
      </c>
      <c r="W29" s="516">
        <v>165</v>
      </c>
      <c r="X29" s="516">
        <v>213</v>
      </c>
      <c r="Y29" s="516">
        <v>285</v>
      </c>
      <c r="Z29" s="516">
        <v>255</v>
      </c>
      <c r="AA29" s="516">
        <v>151</v>
      </c>
      <c r="AB29" s="516">
        <v>39</v>
      </c>
      <c r="AC29" s="516">
        <v>11</v>
      </c>
      <c r="AD29" s="516">
        <v>2</v>
      </c>
      <c r="AE29" s="516">
        <v>0</v>
      </c>
      <c r="AF29" s="514"/>
    </row>
    <row r="30" spans="1:32" ht="13.5">
      <c r="A30" s="509"/>
      <c r="B30" s="510"/>
      <c r="C30" s="511" t="s">
        <v>12</v>
      </c>
      <c r="D30" s="535">
        <f>SUM(J30:AE30)</f>
        <v>470</v>
      </c>
      <c r="E30" s="516">
        <v>0</v>
      </c>
      <c r="F30" s="516">
        <v>0</v>
      </c>
      <c r="G30" s="516">
        <v>0</v>
      </c>
      <c r="H30" s="516">
        <v>0</v>
      </c>
      <c r="I30" s="516">
        <v>0</v>
      </c>
      <c r="J30" s="516">
        <v>0</v>
      </c>
      <c r="K30" s="516">
        <v>0</v>
      </c>
      <c r="L30" s="516">
        <v>0</v>
      </c>
      <c r="M30" s="516">
        <v>0</v>
      </c>
      <c r="N30" s="516">
        <v>0</v>
      </c>
      <c r="O30" s="516">
        <v>0</v>
      </c>
      <c r="P30" s="516">
        <v>1</v>
      </c>
      <c r="Q30" s="516">
        <v>0</v>
      </c>
      <c r="R30" s="516">
        <v>3</v>
      </c>
      <c r="S30" s="516">
        <v>2</v>
      </c>
      <c r="T30" s="516">
        <v>11</v>
      </c>
      <c r="U30" s="516">
        <v>19</v>
      </c>
      <c r="V30" s="516">
        <v>36</v>
      </c>
      <c r="W30" s="516">
        <v>45</v>
      </c>
      <c r="X30" s="516">
        <v>62</v>
      </c>
      <c r="Y30" s="516">
        <v>67</v>
      </c>
      <c r="Z30" s="516">
        <v>74</v>
      </c>
      <c r="AA30" s="516">
        <v>86</v>
      </c>
      <c r="AB30" s="516">
        <v>45</v>
      </c>
      <c r="AC30" s="516">
        <v>13</v>
      </c>
      <c r="AD30" s="516">
        <v>6</v>
      </c>
      <c r="AE30" s="516">
        <v>0</v>
      </c>
      <c r="AF30" s="514"/>
    </row>
    <row r="31" spans="1:32" ht="13.5">
      <c r="A31" s="509"/>
      <c r="B31" s="510"/>
      <c r="C31" s="511"/>
      <c r="D31" s="535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  <c r="AA31" s="513"/>
      <c r="AB31" s="513"/>
      <c r="AC31" s="513"/>
      <c r="AD31" s="513"/>
      <c r="AE31" s="513"/>
      <c r="AF31" s="514"/>
    </row>
    <row r="32" spans="1:32" ht="13.5">
      <c r="A32" s="509" t="s">
        <v>453</v>
      </c>
      <c r="B32" s="510" t="s">
        <v>454</v>
      </c>
      <c r="C32" s="511" t="s">
        <v>10</v>
      </c>
      <c r="D32" s="535">
        <f>SUM(J32:AE32)</f>
        <v>39</v>
      </c>
      <c r="E32" s="513">
        <f aca="true" t="shared" si="7" ref="E32:AE32">SUM(E33:E34)</f>
        <v>0</v>
      </c>
      <c r="F32" s="513">
        <f t="shared" si="7"/>
        <v>0</v>
      </c>
      <c r="G32" s="513">
        <f t="shared" si="7"/>
        <v>0</v>
      </c>
      <c r="H32" s="513">
        <f t="shared" si="7"/>
        <v>0</v>
      </c>
      <c r="I32" s="513">
        <f t="shared" si="7"/>
        <v>0</v>
      </c>
      <c r="J32" s="513">
        <f t="shared" si="7"/>
        <v>0</v>
      </c>
      <c r="K32" s="513">
        <f t="shared" si="7"/>
        <v>0</v>
      </c>
      <c r="L32" s="513">
        <f t="shared" si="7"/>
        <v>0</v>
      </c>
      <c r="M32" s="513">
        <f t="shared" si="7"/>
        <v>0</v>
      </c>
      <c r="N32" s="513">
        <f t="shared" si="7"/>
        <v>0</v>
      </c>
      <c r="O32" s="513">
        <f t="shared" si="7"/>
        <v>1</v>
      </c>
      <c r="P32" s="513">
        <f t="shared" si="7"/>
        <v>0</v>
      </c>
      <c r="Q32" s="513">
        <f t="shared" si="7"/>
        <v>0</v>
      </c>
      <c r="R32" s="513">
        <f t="shared" si="7"/>
        <v>1</v>
      </c>
      <c r="S32" s="513">
        <f t="shared" si="7"/>
        <v>1</v>
      </c>
      <c r="T32" s="513">
        <f t="shared" si="7"/>
        <v>2</v>
      </c>
      <c r="U32" s="513">
        <f t="shared" si="7"/>
        <v>1</v>
      </c>
      <c r="V32" s="513">
        <f t="shared" si="7"/>
        <v>3</v>
      </c>
      <c r="W32" s="513">
        <f t="shared" si="7"/>
        <v>5</v>
      </c>
      <c r="X32" s="513">
        <f t="shared" si="7"/>
        <v>3</v>
      </c>
      <c r="Y32" s="513">
        <f t="shared" si="7"/>
        <v>7</v>
      </c>
      <c r="Z32" s="513">
        <f t="shared" si="7"/>
        <v>8</v>
      </c>
      <c r="AA32" s="513">
        <f t="shared" si="7"/>
        <v>3</v>
      </c>
      <c r="AB32" s="513">
        <f t="shared" si="7"/>
        <v>3</v>
      </c>
      <c r="AC32" s="513">
        <f t="shared" si="7"/>
        <v>0</v>
      </c>
      <c r="AD32" s="513">
        <f t="shared" si="7"/>
        <v>1</v>
      </c>
      <c r="AE32" s="513">
        <f t="shared" si="7"/>
        <v>0</v>
      </c>
      <c r="AF32" s="514" t="s">
        <v>453</v>
      </c>
    </row>
    <row r="33" spans="1:32" ht="13.5">
      <c r="A33" s="509"/>
      <c r="B33" s="510"/>
      <c r="C33" s="511" t="s">
        <v>11</v>
      </c>
      <c r="D33" s="535">
        <f>SUM(J33:AE33)</f>
        <v>22</v>
      </c>
      <c r="E33" s="517">
        <v>0</v>
      </c>
      <c r="F33" s="517">
        <v>0</v>
      </c>
      <c r="G33" s="517">
        <v>0</v>
      </c>
      <c r="H33" s="517">
        <v>0</v>
      </c>
      <c r="I33" s="517">
        <v>0</v>
      </c>
      <c r="J33" s="517">
        <v>0</v>
      </c>
      <c r="K33" s="517">
        <v>0</v>
      </c>
      <c r="L33" s="517">
        <v>0</v>
      </c>
      <c r="M33" s="517">
        <v>0</v>
      </c>
      <c r="N33" s="517">
        <v>0</v>
      </c>
      <c r="O33" s="517">
        <v>1</v>
      </c>
      <c r="P33" s="517">
        <v>0</v>
      </c>
      <c r="Q33" s="517">
        <v>0</v>
      </c>
      <c r="R33" s="517">
        <v>0</v>
      </c>
      <c r="S33" s="517">
        <v>1</v>
      </c>
      <c r="T33" s="517">
        <v>1</v>
      </c>
      <c r="U33" s="517">
        <v>1</v>
      </c>
      <c r="V33" s="517">
        <v>2</v>
      </c>
      <c r="W33" s="517">
        <v>2</v>
      </c>
      <c r="X33" s="517">
        <v>2</v>
      </c>
      <c r="Y33" s="517">
        <v>6</v>
      </c>
      <c r="Z33" s="517">
        <v>4</v>
      </c>
      <c r="AA33" s="517">
        <v>0</v>
      </c>
      <c r="AB33" s="517">
        <v>2</v>
      </c>
      <c r="AC33" s="517">
        <v>0</v>
      </c>
      <c r="AD33" s="517">
        <v>0</v>
      </c>
      <c r="AE33" s="517">
        <v>0</v>
      </c>
      <c r="AF33" s="514"/>
    </row>
    <row r="34" spans="1:32" ht="13.5">
      <c r="A34" s="509"/>
      <c r="B34" s="510"/>
      <c r="C34" s="511" t="s">
        <v>12</v>
      </c>
      <c r="D34" s="535">
        <f>SUM(J34:AE34)</f>
        <v>17</v>
      </c>
      <c r="E34" s="517">
        <v>0</v>
      </c>
      <c r="F34" s="517">
        <v>0</v>
      </c>
      <c r="G34" s="517">
        <v>0</v>
      </c>
      <c r="H34" s="517">
        <v>0</v>
      </c>
      <c r="I34" s="517">
        <v>0</v>
      </c>
      <c r="J34" s="517">
        <v>0</v>
      </c>
      <c r="K34" s="517">
        <v>0</v>
      </c>
      <c r="L34" s="517">
        <v>0</v>
      </c>
      <c r="M34" s="517">
        <v>0</v>
      </c>
      <c r="N34" s="517">
        <v>0</v>
      </c>
      <c r="O34" s="517">
        <v>0</v>
      </c>
      <c r="P34" s="517">
        <v>0</v>
      </c>
      <c r="Q34" s="517">
        <v>0</v>
      </c>
      <c r="R34" s="517">
        <v>1</v>
      </c>
      <c r="S34" s="517">
        <v>0</v>
      </c>
      <c r="T34" s="517">
        <v>1</v>
      </c>
      <c r="U34" s="517">
        <v>0</v>
      </c>
      <c r="V34" s="517">
        <v>1</v>
      </c>
      <c r="W34" s="517">
        <v>3</v>
      </c>
      <c r="X34" s="517">
        <v>1</v>
      </c>
      <c r="Y34" s="517">
        <v>1</v>
      </c>
      <c r="Z34" s="517">
        <v>4</v>
      </c>
      <c r="AA34" s="517">
        <v>3</v>
      </c>
      <c r="AB34" s="517">
        <v>1</v>
      </c>
      <c r="AC34" s="517">
        <v>0</v>
      </c>
      <c r="AD34" s="517">
        <v>1</v>
      </c>
      <c r="AE34" s="517">
        <v>0</v>
      </c>
      <c r="AF34" s="514"/>
    </row>
    <row r="35" spans="1:32" ht="13.5">
      <c r="A35" s="509"/>
      <c r="B35" s="510"/>
      <c r="C35" s="511"/>
      <c r="D35" s="535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14"/>
    </row>
    <row r="36" spans="1:32" ht="13.5">
      <c r="A36" s="509" t="s">
        <v>455</v>
      </c>
      <c r="B36" s="510" t="s">
        <v>456</v>
      </c>
      <c r="C36" s="511" t="s">
        <v>10</v>
      </c>
      <c r="D36" s="535">
        <f>SUM(J36:AE36)</f>
        <v>385</v>
      </c>
      <c r="E36" s="513">
        <f aca="true" t="shared" si="8" ref="E36:AE36">SUM(E37:E38)</f>
        <v>0</v>
      </c>
      <c r="F36" s="513">
        <f t="shared" si="8"/>
        <v>0</v>
      </c>
      <c r="G36" s="513">
        <f t="shared" si="8"/>
        <v>0</v>
      </c>
      <c r="H36" s="513">
        <f t="shared" si="8"/>
        <v>0</v>
      </c>
      <c r="I36" s="513">
        <f t="shared" si="8"/>
        <v>0</v>
      </c>
      <c r="J36" s="513">
        <f t="shared" si="8"/>
        <v>0</v>
      </c>
      <c r="K36" s="513">
        <f t="shared" si="8"/>
        <v>0</v>
      </c>
      <c r="L36" s="513">
        <f t="shared" si="8"/>
        <v>0</v>
      </c>
      <c r="M36" s="513">
        <f t="shared" si="8"/>
        <v>0</v>
      </c>
      <c r="N36" s="513">
        <f t="shared" si="8"/>
        <v>0</v>
      </c>
      <c r="O36" s="513">
        <f t="shared" si="8"/>
        <v>1</v>
      </c>
      <c r="P36" s="513">
        <f t="shared" si="8"/>
        <v>4</v>
      </c>
      <c r="Q36" s="513">
        <f t="shared" si="8"/>
        <v>7</v>
      </c>
      <c r="R36" s="513">
        <f t="shared" si="8"/>
        <v>18</v>
      </c>
      <c r="S36" s="513">
        <f t="shared" si="8"/>
        <v>18</v>
      </c>
      <c r="T36" s="513">
        <f t="shared" si="8"/>
        <v>38</v>
      </c>
      <c r="U36" s="513">
        <f t="shared" si="8"/>
        <v>72</v>
      </c>
      <c r="V36" s="513">
        <f t="shared" si="8"/>
        <v>46</v>
      </c>
      <c r="W36" s="513">
        <f t="shared" si="8"/>
        <v>53</v>
      </c>
      <c r="X36" s="513">
        <f t="shared" si="8"/>
        <v>42</v>
      </c>
      <c r="Y36" s="513">
        <f t="shared" si="8"/>
        <v>29</v>
      </c>
      <c r="Z36" s="513">
        <f t="shared" si="8"/>
        <v>28</v>
      </c>
      <c r="AA36" s="513">
        <f t="shared" si="8"/>
        <v>19</v>
      </c>
      <c r="AB36" s="513">
        <f t="shared" si="8"/>
        <v>4</v>
      </c>
      <c r="AC36" s="513">
        <f t="shared" si="8"/>
        <v>4</v>
      </c>
      <c r="AD36" s="513">
        <f t="shared" si="8"/>
        <v>2</v>
      </c>
      <c r="AE36" s="513">
        <f t="shared" si="8"/>
        <v>0</v>
      </c>
      <c r="AF36" s="514" t="s">
        <v>455</v>
      </c>
    </row>
    <row r="37" spans="1:32" ht="13.5">
      <c r="A37" s="509"/>
      <c r="B37" s="510"/>
      <c r="C37" s="511" t="s">
        <v>11</v>
      </c>
      <c r="D37" s="535">
        <f>SUM(J37:AE37)</f>
        <v>3</v>
      </c>
      <c r="E37" s="517">
        <v>0</v>
      </c>
      <c r="F37" s="517">
        <v>0</v>
      </c>
      <c r="G37" s="517">
        <v>0</v>
      </c>
      <c r="H37" s="517">
        <v>0</v>
      </c>
      <c r="I37" s="517">
        <v>0</v>
      </c>
      <c r="J37" s="517">
        <v>0</v>
      </c>
      <c r="K37" s="517">
        <v>0</v>
      </c>
      <c r="L37" s="517">
        <v>0</v>
      </c>
      <c r="M37" s="517">
        <v>0</v>
      </c>
      <c r="N37" s="517">
        <v>0</v>
      </c>
      <c r="O37" s="517">
        <v>0</v>
      </c>
      <c r="P37" s="517">
        <v>0</v>
      </c>
      <c r="Q37" s="517">
        <v>0</v>
      </c>
      <c r="R37" s="517">
        <v>0</v>
      </c>
      <c r="S37" s="517">
        <v>0</v>
      </c>
      <c r="T37" s="517">
        <v>0</v>
      </c>
      <c r="U37" s="517">
        <v>0</v>
      </c>
      <c r="V37" s="517">
        <v>0</v>
      </c>
      <c r="W37" s="517">
        <v>0</v>
      </c>
      <c r="X37" s="517">
        <v>0</v>
      </c>
      <c r="Y37" s="517">
        <v>1</v>
      </c>
      <c r="Z37" s="517">
        <v>2</v>
      </c>
      <c r="AA37" s="517">
        <v>0</v>
      </c>
      <c r="AB37" s="517">
        <v>0</v>
      </c>
      <c r="AC37" s="517">
        <v>0</v>
      </c>
      <c r="AD37" s="517">
        <v>0</v>
      </c>
      <c r="AE37" s="517">
        <v>0</v>
      </c>
      <c r="AF37" s="514"/>
    </row>
    <row r="38" spans="1:32" ht="13.5">
      <c r="A38" s="509"/>
      <c r="B38" s="510"/>
      <c r="C38" s="511" t="s">
        <v>12</v>
      </c>
      <c r="D38" s="535">
        <f>SUM(J38:AE38)</f>
        <v>382</v>
      </c>
      <c r="E38" s="517">
        <v>0</v>
      </c>
      <c r="F38" s="517">
        <v>0</v>
      </c>
      <c r="G38" s="517">
        <v>0</v>
      </c>
      <c r="H38" s="517">
        <v>0</v>
      </c>
      <c r="I38" s="517">
        <v>0</v>
      </c>
      <c r="J38" s="517">
        <v>0</v>
      </c>
      <c r="K38" s="517">
        <v>0</v>
      </c>
      <c r="L38" s="517">
        <v>0</v>
      </c>
      <c r="M38" s="517">
        <v>0</v>
      </c>
      <c r="N38" s="517">
        <v>0</v>
      </c>
      <c r="O38" s="517">
        <v>1</v>
      </c>
      <c r="P38" s="517">
        <v>4</v>
      </c>
      <c r="Q38" s="517">
        <v>7</v>
      </c>
      <c r="R38" s="517">
        <v>18</v>
      </c>
      <c r="S38" s="517">
        <v>18</v>
      </c>
      <c r="T38" s="517">
        <v>38</v>
      </c>
      <c r="U38" s="517">
        <v>72</v>
      </c>
      <c r="V38" s="517">
        <v>46</v>
      </c>
      <c r="W38" s="517">
        <v>53</v>
      </c>
      <c r="X38" s="517">
        <v>42</v>
      </c>
      <c r="Y38" s="517">
        <v>28</v>
      </c>
      <c r="Z38" s="517">
        <v>26</v>
      </c>
      <c r="AA38" s="517">
        <v>19</v>
      </c>
      <c r="AB38" s="517">
        <v>4</v>
      </c>
      <c r="AC38" s="517">
        <v>4</v>
      </c>
      <c r="AD38" s="517">
        <v>2</v>
      </c>
      <c r="AE38" s="517">
        <v>0</v>
      </c>
      <c r="AF38" s="514"/>
    </row>
    <row r="39" spans="1:32" ht="13.5">
      <c r="A39" s="509"/>
      <c r="B39" s="510"/>
      <c r="C39" s="511"/>
      <c r="D39" s="535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13"/>
      <c r="AF39" s="514"/>
    </row>
    <row r="40" spans="1:32" ht="13.5">
      <c r="A40" s="509" t="s">
        <v>457</v>
      </c>
      <c r="B40" s="510" t="s">
        <v>458</v>
      </c>
      <c r="C40" s="511" t="s">
        <v>10</v>
      </c>
      <c r="D40" s="535">
        <f>SUM(J40:AE40)</f>
        <v>178</v>
      </c>
      <c r="E40" s="513">
        <f aca="true" t="shared" si="9" ref="E40:AE40">SUM(E41:E42)</f>
        <v>0</v>
      </c>
      <c r="F40" s="513">
        <f t="shared" si="9"/>
        <v>0</v>
      </c>
      <c r="G40" s="513">
        <f t="shared" si="9"/>
        <v>0</v>
      </c>
      <c r="H40" s="513">
        <f t="shared" si="9"/>
        <v>0</v>
      </c>
      <c r="I40" s="513">
        <f t="shared" si="9"/>
        <v>0</v>
      </c>
      <c r="J40" s="513">
        <f t="shared" si="9"/>
        <v>0</v>
      </c>
      <c r="K40" s="513">
        <f t="shared" si="9"/>
        <v>0</v>
      </c>
      <c r="L40" s="513">
        <f t="shared" si="9"/>
        <v>0</v>
      </c>
      <c r="M40" s="513">
        <f t="shared" si="9"/>
        <v>0</v>
      </c>
      <c r="N40" s="513">
        <f t="shared" si="9"/>
        <v>0</v>
      </c>
      <c r="O40" s="513">
        <f t="shared" si="9"/>
        <v>0</v>
      </c>
      <c r="P40" s="513">
        <f t="shared" si="9"/>
        <v>0</v>
      </c>
      <c r="Q40" s="513">
        <f t="shared" si="9"/>
        <v>6</v>
      </c>
      <c r="R40" s="513">
        <f t="shared" si="9"/>
        <v>8</v>
      </c>
      <c r="S40" s="513">
        <f t="shared" si="9"/>
        <v>6</v>
      </c>
      <c r="T40" s="513">
        <f t="shared" si="9"/>
        <v>15</v>
      </c>
      <c r="U40" s="513">
        <f t="shared" si="9"/>
        <v>13</v>
      </c>
      <c r="V40" s="513">
        <f t="shared" si="9"/>
        <v>23</v>
      </c>
      <c r="W40" s="513">
        <f t="shared" si="9"/>
        <v>16</v>
      </c>
      <c r="X40" s="513">
        <f t="shared" si="9"/>
        <v>17</v>
      </c>
      <c r="Y40" s="513">
        <f t="shared" si="9"/>
        <v>24</v>
      </c>
      <c r="Z40" s="513">
        <f t="shared" si="9"/>
        <v>27</v>
      </c>
      <c r="AA40" s="513">
        <f t="shared" si="9"/>
        <v>16</v>
      </c>
      <c r="AB40" s="513">
        <f t="shared" si="9"/>
        <v>7</v>
      </c>
      <c r="AC40" s="513">
        <f t="shared" si="9"/>
        <v>0</v>
      </c>
      <c r="AD40" s="513">
        <f t="shared" si="9"/>
        <v>0</v>
      </c>
      <c r="AE40" s="513">
        <f t="shared" si="9"/>
        <v>0</v>
      </c>
      <c r="AF40" s="514" t="s">
        <v>457</v>
      </c>
    </row>
    <row r="41" spans="1:32" ht="13.5">
      <c r="A41" s="509"/>
      <c r="B41" s="510"/>
      <c r="C41" s="511" t="s">
        <v>11</v>
      </c>
      <c r="D41" s="513" t="s">
        <v>459</v>
      </c>
      <c r="E41" s="513" t="s">
        <v>459</v>
      </c>
      <c r="F41" s="513" t="s">
        <v>459</v>
      </c>
      <c r="G41" s="513" t="s">
        <v>459</v>
      </c>
      <c r="H41" s="513" t="s">
        <v>459</v>
      </c>
      <c r="I41" s="513" t="s">
        <v>459</v>
      </c>
      <c r="J41" s="513" t="s">
        <v>459</v>
      </c>
      <c r="K41" s="513" t="s">
        <v>459</v>
      </c>
      <c r="L41" s="513" t="s">
        <v>459</v>
      </c>
      <c r="M41" s="513" t="s">
        <v>459</v>
      </c>
      <c r="N41" s="513" t="s">
        <v>459</v>
      </c>
      <c r="O41" s="513" t="s">
        <v>459</v>
      </c>
      <c r="P41" s="513" t="s">
        <v>459</v>
      </c>
      <c r="Q41" s="513" t="s">
        <v>459</v>
      </c>
      <c r="R41" s="513" t="s">
        <v>459</v>
      </c>
      <c r="S41" s="513" t="s">
        <v>459</v>
      </c>
      <c r="T41" s="513" t="s">
        <v>459</v>
      </c>
      <c r="U41" s="513" t="s">
        <v>459</v>
      </c>
      <c r="V41" s="513" t="s">
        <v>459</v>
      </c>
      <c r="W41" s="513" t="s">
        <v>459</v>
      </c>
      <c r="X41" s="513" t="s">
        <v>459</v>
      </c>
      <c r="Y41" s="513" t="s">
        <v>459</v>
      </c>
      <c r="Z41" s="513" t="s">
        <v>459</v>
      </c>
      <c r="AA41" s="513" t="s">
        <v>459</v>
      </c>
      <c r="AB41" s="513" t="s">
        <v>459</v>
      </c>
      <c r="AC41" s="513" t="s">
        <v>459</v>
      </c>
      <c r="AD41" s="513" t="s">
        <v>459</v>
      </c>
      <c r="AE41" s="536" t="s">
        <v>715</v>
      </c>
      <c r="AF41" s="514"/>
    </row>
    <row r="42" spans="1:32" ht="13.5">
      <c r="A42" s="509"/>
      <c r="B42" s="510"/>
      <c r="C42" s="511" t="s">
        <v>12</v>
      </c>
      <c r="D42" s="535">
        <f>SUM(J42:AE42)</f>
        <v>178</v>
      </c>
      <c r="E42" s="517">
        <v>0</v>
      </c>
      <c r="F42" s="517">
        <v>0</v>
      </c>
      <c r="G42" s="517">
        <v>0</v>
      </c>
      <c r="H42" s="517">
        <v>0</v>
      </c>
      <c r="I42" s="517">
        <v>0</v>
      </c>
      <c r="J42" s="517">
        <v>0</v>
      </c>
      <c r="K42" s="517">
        <v>0</v>
      </c>
      <c r="L42" s="517">
        <v>0</v>
      </c>
      <c r="M42" s="517">
        <v>0</v>
      </c>
      <c r="N42" s="517">
        <v>0</v>
      </c>
      <c r="O42" s="517">
        <v>0</v>
      </c>
      <c r="P42" s="517">
        <v>0</v>
      </c>
      <c r="Q42" s="517">
        <v>6</v>
      </c>
      <c r="R42" s="517">
        <v>8</v>
      </c>
      <c r="S42" s="517">
        <v>6</v>
      </c>
      <c r="T42" s="517">
        <v>15</v>
      </c>
      <c r="U42" s="517">
        <v>13</v>
      </c>
      <c r="V42" s="517">
        <v>23</v>
      </c>
      <c r="W42" s="517">
        <v>16</v>
      </c>
      <c r="X42" s="517">
        <v>17</v>
      </c>
      <c r="Y42" s="517">
        <v>24</v>
      </c>
      <c r="Z42" s="517">
        <v>27</v>
      </c>
      <c r="AA42" s="517">
        <v>16</v>
      </c>
      <c r="AB42" s="517">
        <v>7</v>
      </c>
      <c r="AC42" s="517">
        <v>0</v>
      </c>
      <c r="AD42" s="517">
        <v>0</v>
      </c>
      <c r="AE42" s="517">
        <v>0</v>
      </c>
      <c r="AF42" s="514"/>
    </row>
    <row r="43" spans="1:32" ht="13.5">
      <c r="A43" s="509"/>
      <c r="B43" s="510"/>
      <c r="C43" s="511"/>
      <c r="D43" s="535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513"/>
      <c r="AA43" s="513"/>
      <c r="AB43" s="513"/>
      <c r="AC43" s="513"/>
      <c r="AD43" s="513"/>
      <c r="AE43" s="513"/>
      <c r="AF43" s="514"/>
    </row>
    <row r="44" spans="1:32" ht="13.5">
      <c r="A44" s="509" t="s">
        <v>460</v>
      </c>
      <c r="B44" s="510" t="s">
        <v>461</v>
      </c>
      <c r="C44" s="511" t="s">
        <v>10</v>
      </c>
      <c r="D44" s="535">
        <f>SUM(J44:AE44)</f>
        <v>122</v>
      </c>
      <c r="E44" s="513">
        <f aca="true" t="shared" si="10" ref="E44:AE44">SUM(E45:E46)</f>
        <v>0</v>
      </c>
      <c r="F44" s="513">
        <f t="shared" si="10"/>
        <v>0</v>
      </c>
      <c r="G44" s="513">
        <f t="shared" si="10"/>
        <v>0</v>
      </c>
      <c r="H44" s="513">
        <f t="shared" si="10"/>
        <v>0</v>
      </c>
      <c r="I44" s="513">
        <f t="shared" si="10"/>
        <v>0</v>
      </c>
      <c r="J44" s="513">
        <f t="shared" si="10"/>
        <v>0</v>
      </c>
      <c r="K44" s="513">
        <f t="shared" si="10"/>
        <v>0</v>
      </c>
      <c r="L44" s="513">
        <f t="shared" si="10"/>
        <v>0</v>
      </c>
      <c r="M44" s="513">
        <f t="shared" si="10"/>
        <v>0</v>
      </c>
      <c r="N44" s="513">
        <f t="shared" si="10"/>
        <v>0</v>
      </c>
      <c r="O44" s="513">
        <f t="shared" si="10"/>
        <v>0</v>
      </c>
      <c r="P44" s="513">
        <f t="shared" si="10"/>
        <v>0</v>
      </c>
      <c r="Q44" s="513">
        <f t="shared" si="10"/>
        <v>2</v>
      </c>
      <c r="R44" s="513">
        <f t="shared" si="10"/>
        <v>4</v>
      </c>
      <c r="S44" s="513">
        <f t="shared" si="10"/>
        <v>4</v>
      </c>
      <c r="T44" s="513">
        <f t="shared" si="10"/>
        <v>12</v>
      </c>
      <c r="U44" s="513">
        <f t="shared" si="10"/>
        <v>16</v>
      </c>
      <c r="V44" s="513">
        <f t="shared" si="10"/>
        <v>11</v>
      </c>
      <c r="W44" s="513">
        <f t="shared" si="10"/>
        <v>18</v>
      </c>
      <c r="X44" s="513">
        <f t="shared" si="10"/>
        <v>14</v>
      </c>
      <c r="Y44" s="513">
        <f t="shared" si="10"/>
        <v>6</v>
      </c>
      <c r="Z44" s="513">
        <f t="shared" si="10"/>
        <v>19</v>
      </c>
      <c r="AA44" s="513">
        <f t="shared" si="10"/>
        <v>11</v>
      </c>
      <c r="AB44" s="513">
        <f t="shared" si="10"/>
        <v>4</v>
      </c>
      <c r="AC44" s="513">
        <f t="shared" si="10"/>
        <v>1</v>
      </c>
      <c r="AD44" s="513">
        <f t="shared" si="10"/>
        <v>0</v>
      </c>
      <c r="AE44" s="513">
        <f t="shared" si="10"/>
        <v>0</v>
      </c>
      <c r="AF44" s="514" t="s">
        <v>460</v>
      </c>
    </row>
    <row r="45" spans="1:32" ht="13.5">
      <c r="A45" s="509"/>
      <c r="B45" s="510"/>
      <c r="C45" s="511" t="s">
        <v>11</v>
      </c>
      <c r="D45" s="513" t="s">
        <v>459</v>
      </c>
      <c r="E45" s="513" t="s">
        <v>459</v>
      </c>
      <c r="F45" s="513" t="s">
        <v>459</v>
      </c>
      <c r="G45" s="513" t="s">
        <v>459</v>
      </c>
      <c r="H45" s="513" t="s">
        <v>459</v>
      </c>
      <c r="I45" s="513" t="s">
        <v>459</v>
      </c>
      <c r="J45" s="513" t="s">
        <v>459</v>
      </c>
      <c r="K45" s="513" t="s">
        <v>459</v>
      </c>
      <c r="L45" s="513" t="s">
        <v>459</v>
      </c>
      <c r="M45" s="513" t="s">
        <v>459</v>
      </c>
      <c r="N45" s="513" t="s">
        <v>459</v>
      </c>
      <c r="O45" s="513" t="s">
        <v>459</v>
      </c>
      <c r="P45" s="513" t="s">
        <v>459</v>
      </c>
      <c r="Q45" s="513" t="s">
        <v>459</v>
      </c>
      <c r="R45" s="513" t="s">
        <v>459</v>
      </c>
      <c r="S45" s="513" t="s">
        <v>459</v>
      </c>
      <c r="T45" s="513" t="s">
        <v>459</v>
      </c>
      <c r="U45" s="513" t="s">
        <v>459</v>
      </c>
      <c r="V45" s="513" t="s">
        <v>459</v>
      </c>
      <c r="W45" s="513" t="s">
        <v>459</v>
      </c>
      <c r="X45" s="513" t="s">
        <v>459</v>
      </c>
      <c r="Y45" s="513" t="s">
        <v>459</v>
      </c>
      <c r="Z45" s="513" t="s">
        <v>459</v>
      </c>
      <c r="AA45" s="513" t="s">
        <v>459</v>
      </c>
      <c r="AB45" s="513" t="s">
        <v>459</v>
      </c>
      <c r="AC45" s="513" t="s">
        <v>459</v>
      </c>
      <c r="AD45" s="513" t="s">
        <v>459</v>
      </c>
      <c r="AE45" s="513" t="s">
        <v>459</v>
      </c>
      <c r="AF45" s="514"/>
    </row>
    <row r="46" spans="1:32" ht="13.5">
      <c r="A46" s="509"/>
      <c r="B46" s="510"/>
      <c r="C46" s="511" t="s">
        <v>12</v>
      </c>
      <c r="D46" s="535">
        <f>SUM(J46:AE46)</f>
        <v>122</v>
      </c>
      <c r="E46" s="517">
        <v>0</v>
      </c>
      <c r="F46" s="517">
        <v>0</v>
      </c>
      <c r="G46" s="517">
        <v>0</v>
      </c>
      <c r="H46" s="517">
        <v>0</v>
      </c>
      <c r="I46" s="517">
        <v>0</v>
      </c>
      <c r="J46" s="517">
        <v>0</v>
      </c>
      <c r="K46" s="517">
        <v>0</v>
      </c>
      <c r="L46" s="517">
        <v>0</v>
      </c>
      <c r="M46" s="517">
        <v>0</v>
      </c>
      <c r="N46" s="517">
        <v>0</v>
      </c>
      <c r="O46" s="517">
        <v>0</v>
      </c>
      <c r="P46" s="517">
        <v>0</v>
      </c>
      <c r="Q46" s="517">
        <v>2</v>
      </c>
      <c r="R46" s="517">
        <v>4</v>
      </c>
      <c r="S46" s="517">
        <v>4</v>
      </c>
      <c r="T46" s="517">
        <v>12</v>
      </c>
      <c r="U46" s="517">
        <v>16</v>
      </c>
      <c r="V46" s="517">
        <v>11</v>
      </c>
      <c r="W46" s="517">
        <v>18</v>
      </c>
      <c r="X46" s="517">
        <v>14</v>
      </c>
      <c r="Y46" s="517">
        <v>6</v>
      </c>
      <c r="Z46" s="517">
        <v>19</v>
      </c>
      <c r="AA46" s="517">
        <v>11</v>
      </c>
      <c r="AB46" s="517">
        <v>4</v>
      </c>
      <c r="AC46" s="517">
        <v>1</v>
      </c>
      <c r="AD46" s="517">
        <v>0</v>
      </c>
      <c r="AE46" s="517">
        <v>0</v>
      </c>
      <c r="AF46" s="514"/>
    </row>
    <row r="47" spans="1:32" ht="13.5">
      <c r="A47" s="509"/>
      <c r="B47" s="510"/>
      <c r="C47" s="511"/>
      <c r="D47" s="535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  <c r="R47" s="513"/>
      <c r="S47" s="513"/>
      <c r="T47" s="513"/>
      <c r="U47" s="513"/>
      <c r="V47" s="513"/>
      <c r="W47" s="513"/>
      <c r="X47" s="513"/>
      <c r="Y47" s="513"/>
      <c r="Z47" s="513"/>
      <c r="AA47" s="513"/>
      <c r="AB47" s="513"/>
      <c r="AC47" s="513"/>
      <c r="AD47" s="513"/>
      <c r="AE47" s="513"/>
      <c r="AF47" s="514"/>
    </row>
    <row r="48" spans="1:32" ht="13.5">
      <c r="A48" s="509" t="s">
        <v>462</v>
      </c>
      <c r="B48" s="510" t="s">
        <v>463</v>
      </c>
      <c r="C48" s="511" t="s">
        <v>10</v>
      </c>
      <c r="D48" s="535">
        <f>SUM(J48:AE48)</f>
        <v>341</v>
      </c>
      <c r="E48" s="513">
        <f aca="true" t="shared" si="11" ref="E48:AE48">SUM(E49:E50)</f>
        <v>0</v>
      </c>
      <c r="F48" s="513">
        <f t="shared" si="11"/>
        <v>0</v>
      </c>
      <c r="G48" s="513">
        <f t="shared" si="11"/>
        <v>0</v>
      </c>
      <c r="H48" s="513">
        <f t="shared" si="11"/>
        <v>0</v>
      </c>
      <c r="I48" s="513">
        <f t="shared" si="11"/>
        <v>0</v>
      </c>
      <c r="J48" s="513">
        <f t="shared" si="11"/>
        <v>0</v>
      </c>
      <c r="K48" s="513">
        <f t="shared" si="11"/>
        <v>0</v>
      </c>
      <c r="L48" s="513">
        <f t="shared" si="11"/>
        <v>0</v>
      </c>
      <c r="M48" s="513">
        <f t="shared" si="11"/>
        <v>0</v>
      </c>
      <c r="N48" s="513">
        <f t="shared" si="11"/>
        <v>0</v>
      </c>
      <c r="O48" s="513">
        <f t="shared" si="11"/>
        <v>0</v>
      </c>
      <c r="P48" s="513">
        <f t="shared" si="11"/>
        <v>0</v>
      </c>
      <c r="Q48" s="513">
        <f t="shared" si="11"/>
        <v>0</v>
      </c>
      <c r="R48" s="513">
        <f t="shared" si="11"/>
        <v>0</v>
      </c>
      <c r="S48" s="513">
        <f t="shared" si="11"/>
        <v>0</v>
      </c>
      <c r="T48" s="513">
        <f t="shared" si="11"/>
        <v>1</v>
      </c>
      <c r="U48" s="513">
        <f t="shared" si="11"/>
        <v>4</v>
      </c>
      <c r="V48" s="513">
        <f t="shared" si="11"/>
        <v>10</v>
      </c>
      <c r="W48" s="513">
        <f t="shared" si="11"/>
        <v>23</v>
      </c>
      <c r="X48" s="513">
        <f t="shared" si="11"/>
        <v>46</v>
      </c>
      <c r="Y48" s="513">
        <f t="shared" si="11"/>
        <v>65</v>
      </c>
      <c r="Z48" s="513">
        <f t="shared" si="11"/>
        <v>82</v>
      </c>
      <c r="AA48" s="513">
        <f t="shared" si="11"/>
        <v>64</v>
      </c>
      <c r="AB48" s="513">
        <f t="shared" si="11"/>
        <v>34</v>
      </c>
      <c r="AC48" s="513">
        <f t="shared" si="11"/>
        <v>12</v>
      </c>
      <c r="AD48" s="513">
        <f t="shared" si="11"/>
        <v>0</v>
      </c>
      <c r="AE48" s="513">
        <f t="shared" si="11"/>
        <v>0</v>
      </c>
      <c r="AF48" s="514" t="s">
        <v>462</v>
      </c>
    </row>
    <row r="49" spans="1:32" ht="13.5">
      <c r="A49" s="509"/>
      <c r="B49" s="510"/>
      <c r="C49" s="511" t="s">
        <v>11</v>
      </c>
      <c r="D49" s="535">
        <f>SUM(J49:AE49)</f>
        <v>341</v>
      </c>
      <c r="E49" s="516">
        <v>0</v>
      </c>
      <c r="F49" s="516">
        <v>0</v>
      </c>
      <c r="G49" s="516">
        <v>0</v>
      </c>
      <c r="H49" s="516">
        <v>0</v>
      </c>
      <c r="I49" s="516">
        <v>0</v>
      </c>
      <c r="J49" s="516">
        <v>0</v>
      </c>
      <c r="K49" s="516">
        <v>0</v>
      </c>
      <c r="L49" s="516">
        <v>0</v>
      </c>
      <c r="M49" s="516">
        <v>0</v>
      </c>
      <c r="N49" s="516">
        <v>0</v>
      </c>
      <c r="O49" s="516">
        <v>0</v>
      </c>
      <c r="P49" s="516">
        <v>0</v>
      </c>
      <c r="Q49" s="516">
        <v>0</v>
      </c>
      <c r="R49" s="516">
        <v>0</v>
      </c>
      <c r="S49" s="516">
        <v>0</v>
      </c>
      <c r="T49" s="516">
        <v>1</v>
      </c>
      <c r="U49" s="516">
        <v>4</v>
      </c>
      <c r="V49" s="516">
        <v>10</v>
      </c>
      <c r="W49" s="516">
        <v>23</v>
      </c>
      <c r="X49" s="516">
        <v>46</v>
      </c>
      <c r="Y49" s="516">
        <v>65</v>
      </c>
      <c r="Z49" s="516">
        <v>82</v>
      </c>
      <c r="AA49" s="516">
        <v>64</v>
      </c>
      <c r="AB49" s="516">
        <v>34</v>
      </c>
      <c r="AC49" s="516">
        <v>12</v>
      </c>
      <c r="AD49" s="516">
        <v>0</v>
      </c>
      <c r="AE49" s="516">
        <v>0</v>
      </c>
      <c r="AF49" s="514"/>
    </row>
    <row r="50" spans="1:32" ht="13.5">
      <c r="A50" s="509"/>
      <c r="B50" s="510"/>
      <c r="C50" s="511" t="s">
        <v>12</v>
      </c>
      <c r="D50" s="535">
        <f>SUM(J50:AE50)</f>
        <v>0</v>
      </c>
      <c r="E50" s="513" t="s">
        <v>459</v>
      </c>
      <c r="F50" s="513" t="s">
        <v>459</v>
      </c>
      <c r="G50" s="513" t="s">
        <v>459</v>
      </c>
      <c r="H50" s="513" t="s">
        <v>459</v>
      </c>
      <c r="I50" s="513" t="s">
        <v>459</v>
      </c>
      <c r="J50" s="513" t="s">
        <v>459</v>
      </c>
      <c r="K50" s="513" t="s">
        <v>459</v>
      </c>
      <c r="L50" s="513" t="s">
        <v>459</v>
      </c>
      <c r="M50" s="513" t="s">
        <v>459</v>
      </c>
      <c r="N50" s="513" t="s">
        <v>459</v>
      </c>
      <c r="O50" s="513" t="s">
        <v>459</v>
      </c>
      <c r="P50" s="513" t="s">
        <v>459</v>
      </c>
      <c r="Q50" s="513" t="s">
        <v>459</v>
      </c>
      <c r="R50" s="513" t="s">
        <v>459</v>
      </c>
      <c r="S50" s="513" t="s">
        <v>459</v>
      </c>
      <c r="T50" s="513" t="s">
        <v>459</v>
      </c>
      <c r="U50" s="513" t="s">
        <v>459</v>
      </c>
      <c r="V50" s="513" t="s">
        <v>459</v>
      </c>
      <c r="W50" s="513" t="s">
        <v>459</v>
      </c>
      <c r="X50" s="513" t="s">
        <v>459</v>
      </c>
      <c r="Y50" s="513" t="s">
        <v>459</v>
      </c>
      <c r="Z50" s="513" t="s">
        <v>459</v>
      </c>
      <c r="AA50" s="513" t="s">
        <v>459</v>
      </c>
      <c r="AB50" s="513" t="s">
        <v>459</v>
      </c>
      <c r="AC50" s="513" t="s">
        <v>459</v>
      </c>
      <c r="AD50" s="513" t="s">
        <v>459</v>
      </c>
      <c r="AE50" s="513" t="s">
        <v>459</v>
      </c>
      <c r="AF50" s="514"/>
    </row>
    <row r="51" spans="1:32" ht="13.5">
      <c r="A51" s="509"/>
      <c r="B51" s="510"/>
      <c r="C51" s="511"/>
      <c r="D51" s="535"/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  <c r="AE51" s="513"/>
      <c r="AF51" s="514"/>
    </row>
    <row r="52" spans="1:32" ht="13.5">
      <c r="A52" s="509" t="s">
        <v>464</v>
      </c>
      <c r="B52" s="510" t="s">
        <v>465</v>
      </c>
      <c r="C52" s="511" t="s">
        <v>10</v>
      </c>
      <c r="D52" s="535">
        <f>SUM(J52:AE52)</f>
        <v>186</v>
      </c>
      <c r="E52" s="513">
        <f aca="true" t="shared" si="12" ref="E52:AE52">SUM(E53:E54)</f>
        <v>0</v>
      </c>
      <c r="F52" s="513">
        <f t="shared" si="12"/>
        <v>0</v>
      </c>
      <c r="G52" s="513">
        <f t="shared" si="12"/>
        <v>0</v>
      </c>
      <c r="H52" s="513">
        <f t="shared" si="12"/>
        <v>0</v>
      </c>
      <c r="I52" s="513">
        <f t="shared" si="12"/>
        <v>0</v>
      </c>
      <c r="J52" s="513">
        <f t="shared" si="12"/>
        <v>0</v>
      </c>
      <c r="K52" s="513">
        <f t="shared" si="12"/>
        <v>0</v>
      </c>
      <c r="L52" s="513">
        <f t="shared" si="12"/>
        <v>0</v>
      </c>
      <c r="M52" s="513">
        <f t="shared" si="12"/>
        <v>0</v>
      </c>
      <c r="N52" s="513">
        <f t="shared" si="12"/>
        <v>0</v>
      </c>
      <c r="O52" s="513">
        <f t="shared" si="12"/>
        <v>0</v>
      </c>
      <c r="P52" s="513">
        <f t="shared" si="12"/>
        <v>0</v>
      </c>
      <c r="Q52" s="513">
        <f t="shared" si="12"/>
        <v>0</v>
      </c>
      <c r="R52" s="513">
        <f t="shared" si="12"/>
        <v>0</v>
      </c>
      <c r="S52" s="513">
        <f t="shared" si="12"/>
        <v>1</v>
      </c>
      <c r="T52" s="513">
        <f t="shared" si="12"/>
        <v>3</v>
      </c>
      <c r="U52" s="513">
        <f t="shared" si="12"/>
        <v>6</v>
      </c>
      <c r="V52" s="513">
        <f t="shared" si="12"/>
        <v>6</v>
      </c>
      <c r="W52" s="513">
        <f t="shared" si="12"/>
        <v>13</v>
      </c>
      <c r="X52" s="513">
        <f t="shared" si="12"/>
        <v>25</v>
      </c>
      <c r="Y52" s="513">
        <f t="shared" si="12"/>
        <v>35</v>
      </c>
      <c r="Z52" s="513">
        <f t="shared" si="12"/>
        <v>44</v>
      </c>
      <c r="AA52" s="513">
        <f t="shared" si="12"/>
        <v>30</v>
      </c>
      <c r="AB52" s="513">
        <f t="shared" si="12"/>
        <v>13</v>
      </c>
      <c r="AC52" s="513">
        <f t="shared" si="12"/>
        <v>10</v>
      </c>
      <c r="AD52" s="513">
        <f t="shared" si="12"/>
        <v>0</v>
      </c>
      <c r="AE52" s="513">
        <f t="shared" si="12"/>
        <v>0</v>
      </c>
      <c r="AF52" s="514" t="s">
        <v>464</v>
      </c>
    </row>
    <row r="53" spans="1:32" ht="13.5">
      <c r="A53" s="509"/>
      <c r="B53" s="510"/>
      <c r="C53" s="511" t="s">
        <v>11</v>
      </c>
      <c r="D53" s="535">
        <f>SUM(J53:AE53)</f>
        <v>124</v>
      </c>
      <c r="E53" s="517">
        <v>0</v>
      </c>
      <c r="F53" s="517">
        <v>0</v>
      </c>
      <c r="G53" s="517">
        <v>0</v>
      </c>
      <c r="H53" s="517">
        <v>0</v>
      </c>
      <c r="I53" s="517">
        <v>0</v>
      </c>
      <c r="J53" s="517">
        <v>0</v>
      </c>
      <c r="K53" s="517">
        <v>0</v>
      </c>
      <c r="L53" s="517">
        <v>0</v>
      </c>
      <c r="M53" s="517">
        <v>0</v>
      </c>
      <c r="N53" s="517">
        <v>0</v>
      </c>
      <c r="O53" s="517">
        <v>0</v>
      </c>
      <c r="P53" s="517">
        <v>0</v>
      </c>
      <c r="Q53" s="517">
        <v>0</v>
      </c>
      <c r="R53" s="517">
        <v>0</v>
      </c>
      <c r="S53" s="517">
        <v>0</v>
      </c>
      <c r="T53" s="517">
        <v>2</v>
      </c>
      <c r="U53" s="517">
        <v>4</v>
      </c>
      <c r="V53" s="517">
        <v>5</v>
      </c>
      <c r="W53" s="517">
        <v>9</v>
      </c>
      <c r="X53" s="517">
        <v>18</v>
      </c>
      <c r="Y53" s="517">
        <v>28</v>
      </c>
      <c r="Z53" s="517">
        <v>26</v>
      </c>
      <c r="AA53" s="517">
        <v>20</v>
      </c>
      <c r="AB53" s="517">
        <v>6</v>
      </c>
      <c r="AC53" s="517">
        <v>6</v>
      </c>
      <c r="AD53" s="517">
        <v>0</v>
      </c>
      <c r="AE53" s="517">
        <v>0</v>
      </c>
      <c r="AF53" s="514"/>
    </row>
    <row r="54" spans="1:32" ht="13.5">
      <c r="A54" s="509"/>
      <c r="B54" s="510"/>
      <c r="C54" s="511" t="s">
        <v>12</v>
      </c>
      <c r="D54" s="535">
        <f>SUM(J54:AE54)</f>
        <v>62</v>
      </c>
      <c r="E54" s="517">
        <v>0</v>
      </c>
      <c r="F54" s="517">
        <v>0</v>
      </c>
      <c r="G54" s="517">
        <v>0</v>
      </c>
      <c r="H54" s="517">
        <v>0</v>
      </c>
      <c r="I54" s="517">
        <v>0</v>
      </c>
      <c r="J54" s="517">
        <v>0</v>
      </c>
      <c r="K54" s="517">
        <v>0</v>
      </c>
      <c r="L54" s="517">
        <v>0</v>
      </c>
      <c r="M54" s="517">
        <v>0</v>
      </c>
      <c r="N54" s="517">
        <v>0</v>
      </c>
      <c r="O54" s="517">
        <v>0</v>
      </c>
      <c r="P54" s="517">
        <v>0</v>
      </c>
      <c r="Q54" s="517">
        <v>0</v>
      </c>
      <c r="R54" s="517">
        <v>0</v>
      </c>
      <c r="S54" s="517">
        <v>1</v>
      </c>
      <c r="T54" s="517">
        <v>1</v>
      </c>
      <c r="U54" s="517">
        <v>2</v>
      </c>
      <c r="V54" s="517">
        <v>1</v>
      </c>
      <c r="W54" s="517">
        <v>4</v>
      </c>
      <c r="X54" s="517">
        <v>7</v>
      </c>
      <c r="Y54" s="517">
        <v>7</v>
      </c>
      <c r="Z54" s="517">
        <v>18</v>
      </c>
      <c r="AA54" s="517">
        <v>10</v>
      </c>
      <c r="AB54" s="517">
        <v>7</v>
      </c>
      <c r="AC54" s="517">
        <v>4</v>
      </c>
      <c r="AD54" s="517">
        <v>0</v>
      </c>
      <c r="AE54" s="517">
        <v>0</v>
      </c>
      <c r="AF54" s="514"/>
    </row>
    <row r="55" spans="1:32" ht="13.5">
      <c r="A55" s="509"/>
      <c r="B55" s="510"/>
      <c r="C55" s="511"/>
      <c r="D55" s="535"/>
      <c r="E55" s="513"/>
      <c r="F55" s="513"/>
      <c r="G55" s="513"/>
      <c r="H55" s="513"/>
      <c r="I55" s="513"/>
      <c r="J55" s="513"/>
      <c r="K55" s="513"/>
      <c r="L55" s="513"/>
      <c r="M55" s="513"/>
      <c r="N55" s="513"/>
      <c r="O55" s="513"/>
      <c r="P55" s="513"/>
      <c r="Q55" s="513"/>
      <c r="R55" s="513"/>
      <c r="S55" s="513"/>
      <c r="T55" s="513"/>
      <c r="U55" s="513"/>
      <c r="V55" s="513"/>
      <c r="W55" s="513"/>
      <c r="X55" s="513"/>
      <c r="Y55" s="513"/>
      <c r="Z55" s="513"/>
      <c r="AA55" s="513"/>
      <c r="AB55" s="513"/>
      <c r="AC55" s="513"/>
      <c r="AD55" s="513"/>
      <c r="AE55" s="513"/>
      <c r="AF55" s="514"/>
    </row>
    <row r="56" spans="1:32" ht="13.5">
      <c r="A56" s="509" t="s">
        <v>466</v>
      </c>
      <c r="B56" s="510" t="s">
        <v>467</v>
      </c>
      <c r="C56" s="511" t="s">
        <v>10</v>
      </c>
      <c r="D56" s="535">
        <f>SUM(J56:AE56)</f>
        <v>55</v>
      </c>
      <c r="E56" s="513">
        <f aca="true" t="shared" si="13" ref="E56:AE56">SUM(E57:E58)</f>
        <v>0</v>
      </c>
      <c r="F56" s="513">
        <f t="shared" si="13"/>
        <v>0</v>
      </c>
      <c r="G56" s="513">
        <f t="shared" si="13"/>
        <v>0</v>
      </c>
      <c r="H56" s="513">
        <f t="shared" si="13"/>
        <v>1</v>
      </c>
      <c r="I56" s="513">
        <f t="shared" si="13"/>
        <v>0</v>
      </c>
      <c r="J56" s="513">
        <f t="shared" si="13"/>
        <v>1</v>
      </c>
      <c r="K56" s="513">
        <f t="shared" si="13"/>
        <v>2</v>
      </c>
      <c r="L56" s="513">
        <f t="shared" si="13"/>
        <v>1</v>
      </c>
      <c r="M56" s="513">
        <f t="shared" si="13"/>
        <v>2</v>
      </c>
      <c r="N56" s="513">
        <f t="shared" si="13"/>
        <v>2</v>
      </c>
      <c r="O56" s="513">
        <f t="shared" si="13"/>
        <v>0</v>
      </c>
      <c r="P56" s="513">
        <f t="shared" si="13"/>
        <v>1</v>
      </c>
      <c r="Q56" s="513">
        <f t="shared" si="13"/>
        <v>1</v>
      </c>
      <c r="R56" s="513">
        <f t="shared" si="13"/>
        <v>6</v>
      </c>
      <c r="S56" s="513">
        <f t="shared" si="13"/>
        <v>2</v>
      </c>
      <c r="T56" s="513">
        <f t="shared" si="13"/>
        <v>3</v>
      </c>
      <c r="U56" s="513">
        <f t="shared" si="13"/>
        <v>4</v>
      </c>
      <c r="V56" s="513">
        <f t="shared" si="13"/>
        <v>5</v>
      </c>
      <c r="W56" s="513">
        <f t="shared" si="13"/>
        <v>3</v>
      </c>
      <c r="X56" s="513">
        <f t="shared" si="13"/>
        <v>10</v>
      </c>
      <c r="Y56" s="513">
        <f t="shared" si="13"/>
        <v>4</v>
      </c>
      <c r="Z56" s="513">
        <f t="shared" si="13"/>
        <v>7</v>
      </c>
      <c r="AA56" s="513">
        <f t="shared" si="13"/>
        <v>1</v>
      </c>
      <c r="AB56" s="513">
        <f t="shared" si="13"/>
        <v>0</v>
      </c>
      <c r="AC56" s="513">
        <f t="shared" si="13"/>
        <v>0</v>
      </c>
      <c r="AD56" s="513">
        <f t="shared" si="13"/>
        <v>0</v>
      </c>
      <c r="AE56" s="513">
        <f t="shared" si="13"/>
        <v>0</v>
      </c>
      <c r="AF56" s="514" t="s">
        <v>466</v>
      </c>
    </row>
    <row r="57" spans="1:32" ht="13.5">
      <c r="A57" s="509"/>
      <c r="B57" s="510"/>
      <c r="C57" s="511" t="s">
        <v>11</v>
      </c>
      <c r="D57" s="535">
        <f>SUM(J57:AE57)</f>
        <v>29</v>
      </c>
      <c r="E57" s="517">
        <v>0</v>
      </c>
      <c r="F57" s="517">
        <v>0</v>
      </c>
      <c r="G57" s="517">
        <v>0</v>
      </c>
      <c r="H57" s="517">
        <v>1</v>
      </c>
      <c r="I57" s="517">
        <v>0</v>
      </c>
      <c r="J57" s="517">
        <v>1</v>
      </c>
      <c r="K57" s="517">
        <v>1</v>
      </c>
      <c r="L57" s="517">
        <v>1</v>
      </c>
      <c r="M57" s="517">
        <v>1</v>
      </c>
      <c r="N57" s="517">
        <v>1</v>
      </c>
      <c r="O57" s="517">
        <v>0</v>
      </c>
      <c r="P57" s="517">
        <v>1</v>
      </c>
      <c r="Q57" s="517">
        <v>1</v>
      </c>
      <c r="R57" s="517">
        <v>1</v>
      </c>
      <c r="S57" s="517">
        <v>1</v>
      </c>
      <c r="T57" s="517">
        <v>2</v>
      </c>
      <c r="U57" s="517">
        <v>3</v>
      </c>
      <c r="V57" s="517">
        <v>2</v>
      </c>
      <c r="W57" s="517">
        <v>3</v>
      </c>
      <c r="X57" s="517">
        <v>6</v>
      </c>
      <c r="Y57" s="517">
        <v>1</v>
      </c>
      <c r="Z57" s="517">
        <v>3</v>
      </c>
      <c r="AA57" s="517">
        <v>0</v>
      </c>
      <c r="AB57" s="517">
        <v>0</v>
      </c>
      <c r="AC57" s="517">
        <v>0</v>
      </c>
      <c r="AD57" s="517">
        <v>0</v>
      </c>
      <c r="AE57" s="517">
        <v>0</v>
      </c>
      <c r="AF57" s="514"/>
    </row>
    <row r="58" spans="1:32" ht="13.5">
      <c r="A58" s="509"/>
      <c r="B58" s="510"/>
      <c r="C58" s="511" t="s">
        <v>12</v>
      </c>
      <c r="D58" s="535">
        <f>SUM(J58:AE58)</f>
        <v>26</v>
      </c>
      <c r="E58" s="517">
        <v>0</v>
      </c>
      <c r="F58" s="517">
        <v>0</v>
      </c>
      <c r="G58" s="517">
        <v>0</v>
      </c>
      <c r="H58" s="517">
        <v>0</v>
      </c>
      <c r="I58" s="517">
        <v>0</v>
      </c>
      <c r="J58" s="517">
        <v>0</v>
      </c>
      <c r="K58" s="517">
        <v>1</v>
      </c>
      <c r="L58" s="517">
        <v>0</v>
      </c>
      <c r="M58" s="517">
        <v>1</v>
      </c>
      <c r="N58" s="517">
        <v>1</v>
      </c>
      <c r="O58" s="517">
        <v>0</v>
      </c>
      <c r="P58" s="517">
        <v>0</v>
      </c>
      <c r="Q58" s="517">
        <v>0</v>
      </c>
      <c r="R58" s="517">
        <v>5</v>
      </c>
      <c r="S58" s="517">
        <v>1</v>
      </c>
      <c r="T58" s="517">
        <v>1</v>
      </c>
      <c r="U58" s="517">
        <v>1</v>
      </c>
      <c r="V58" s="517">
        <v>3</v>
      </c>
      <c r="W58" s="517">
        <v>0</v>
      </c>
      <c r="X58" s="517">
        <v>4</v>
      </c>
      <c r="Y58" s="517">
        <v>3</v>
      </c>
      <c r="Z58" s="517">
        <v>4</v>
      </c>
      <c r="AA58" s="517">
        <v>1</v>
      </c>
      <c r="AB58" s="517">
        <v>0</v>
      </c>
      <c r="AC58" s="517">
        <v>0</v>
      </c>
      <c r="AD58" s="517">
        <v>0</v>
      </c>
      <c r="AE58" s="517">
        <v>0</v>
      </c>
      <c r="AF58" s="514"/>
    </row>
    <row r="59" spans="1:32" ht="13.5">
      <c r="A59" s="509"/>
      <c r="B59" s="510"/>
      <c r="C59" s="511"/>
      <c r="D59" s="535"/>
      <c r="E59" s="513"/>
      <c r="F59" s="513"/>
      <c r="G59" s="513"/>
      <c r="H59" s="513"/>
      <c r="I59" s="513"/>
      <c r="J59" s="513"/>
      <c r="K59" s="513"/>
      <c r="L59" s="513"/>
      <c r="M59" s="513"/>
      <c r="N59" s="513"/>
      <c r="O59" s="513"/>
      <c r="P59" s="513"/>
      <c r="Q59" s="513"/>
      <c r="R59" s="513"/>
      <c r="S59" s="513"/>
      <c r="T59" s="513"/>
      <c r="U59" s="513"/>
      <c r="V59" s="513"/>
      <c r="W59" s="513"/>
      <c r="X59" s="513"/>
      <c r="Y59" s="513"/>
      <c r="Z59" s="513"/>
      <c r="AA59" s="513"/>
      <c r="AB59" s="513"/>
      <c r="AC59" s="513"/>
      <c r="AD59" s="513"/>
      <c r="AE59" s="513"/>
      <c r="AF59" s="514"/>
    </row>
    <row r="60" spans="1:32" ht="13.5">
      <c r="A60" s="509" t="s">
        <v>468</v>
      </c>
      <c r="B60" s="510" t="s">
        <v>469</v>
      </c>
      <c r="C60" s="511" t="s">
        <v>10</v>
      </c>
      <c r="D60" s="535">
        <f>SUM(J60:AE60)</f>
        <v>294</v>
      </c>
      <c r="E60" s="513">
        <f aca="true" t="shared" si="14" ref="E60:AE60">SUM(E61:E62)</f>
        <v>0</v>
      </c>
      <c r="F60" s="513">
        <f t="shared" si="14"/>
        <v>0</v>
      </c>
      <c r="G60" s="513">
        <f t="shared" si="14"/>
        <v>0</v>
      </c>
      <c r="H60" s="513">
        <f t="shared" si="14"/>
        <v>0</v>
      </c>
      <c r="I60" s="513">
        <f t="shared" si="14"/>
        <v>0</v>
      </c>
      <c r="J60" s="513">
        <f t="shared" si="14"/>
        <v>0</v>
      </c>
      <c r="K60" s="513">
        <f t="shared" si="14"/>
        <v>0</v>
      </c>
      <c r="L60" s="513">
        <f t="shared" si="14"/>
        <v>0</v>
      </c>
      <c r="M60" s="513">
        <f t="shared" si="14"/>
        <v>1</v>
      </c>
      <c r="N60" s="513">
        <f t="shared" si="14"/>
        <v>0</v>
      </c>
      <c r="O60" s="513">
        <f t="shared" si="14"/>
        <v>0</v>
      </c>
      <c r="P60" s="513">
        <f t="shared" si="14"/>
        <v>0</v>
      </c>
      <c r="Q60" s="513">
        <f t="shared" si="14"/>
        <v>3</v>
      </c>
      <c r="R60" s="513">
        <f t="shared" si="14"/>
        <v>2</v>
      </c>
      <c r="S60" s="513">
        <f t="shared" si="14"/>
        <v>4</v>
      </c>
      <c r="T60" s="513">
        <f t="shared" si="14"/>
        <v>9</v>
      </c>
      <c r="U60" s="513">
        <f t="shared" si="14"/>
        <v>19</v>
      </c>
      <c r="V60" s="513">
        <f t="shared" si="14"/>
        <v>25</v>
      </c>
      <c r="W60" s="513">
        <f t="shared" si="14"/>
        <v>19</v>
      </c>
      <c r="X60" s="513">
        <f t="shared" si="14"/>
        <v>35</v>
      </c>
      <c r="Y60" s="513">
        <f t="shared" si="14"/>
        <v>49</v>
      </c>
      <c r="Z60" s="513">
        <f t="shared" si="14"/>
        <v>60</v>
      </c>
      <c r="AA60" s="513">
        <f t="shared" si="14"/>
        <v>39</v>
      </c>
      <c r="AB60" s="513">
        <f t="shared" si="14"/>
        <v>24</v>
      </c>
      <c r="AC60" s="513">
        <f t="shared" si="14"/>
        <v>4</v>
      </c>
      <c r="AD60" s="513">
        <f t="shared" si="14"/>
        <v>1</v>
      </c>
      <c r="AE60" s="513">
        <f t="shared" si="14"/>
        <v>0</v>
      </c>
      <c r="AF60" s="514" t="s">
        <v>468</v>
      </c>
    </row>
    <row r="61" spans="1:32" ht="13.5">
      <c r="A61" s="509"/>
      <c r="B61" s="510"/>
      <c r="C61" s="511" t="s">
        <v>11</v>
      </c>
      <c r="D61" s="535">
        <f>SUM(J61:AE61)</f>
        <v>177</v>
      </c>
      <c r="E61" s="517">
        <v>0</v>
      </c>
      <c r="F61" s="517">
        <v>0</v>
      </c>
      <c r="G61" s="517">
        <v>0</v>
      </c>
      <c r="H61" s="517">
        <v>0</v>
      </c>
      <c r="I61" s="517">
        <v>0</v>
      </c>
      <c r="J61" s="517">
        <v>0</v>
      </c>
      <c r="K61" s="517">
        <v>0</v>
      </c>
      <c r="L61" s="517">
        <v>0</v>
      </c>
      <c r="M61" s="517">
        <v>1</v>
      </c>
      <c r="N61" s="517">
        <v>0</v>
      </c>
      <c r="O61" s="517">
        <v>0</v>
      </c>
      <c r="P61" s="517">
        <v>0</v>
      </c>
      <c r="Q61" s="517">
        <v>2</v>
      </c>
      <c r="R61" s="517">
        <v>1</v>
      </c>
      <c r="S61" s="517">
        <v>3</v>
      </c>
      <c r="T61" s="517">
        <v>5</v>
      </c>
      <c r="U61" s="517">
        <v>10</v>
      </c>
      <c r="V61" s="517">
        <v>19</v>
      </c>
      <c r="W61" s="517">
        <v>15</v>
      </c>
      <c r="X61" s="517">
        <v>23</v>
      </c>
      <c r="Y61" s="517">
        <v>37</v>
      </c>
      <c r="Z61" s="517">
        <v>35</v>
      </c>
      <c r="AA61" s="517">
        <v>14</v>
      </c>
      <c r="AB61" s="517">
        <v>10</v>
      </c>
      <c r="AC61" s="517">
        <v>2</v>
      </c>
      <c r="AD61" s="517">
        <v>0</v>
      </c>
      <c r="AE61" s="517">
        <v>0</v>
      </c>
      <c r="AF61" s="514"/>
    </row>
    <row r="62" spans="1:32" ht="13.5">
      <c r="A62" s="509"/>
      <c r="B62" s="510"/>
      <c r="C62" s="511" t="s">
        <v>12</v>
      </c>
      <c r="D62" s="535">
        <f>SUM(J62:AE62)</f>
        <v>117</v>
      </c>
      <c r="E62" s="517">
        <v>0</v>
      </c>
      <c r="F62" s="517">
        <v>0</v>
      </c>
      <c r="G62" s="517">
        <v>0</v>
      </c>
      <c r="H62" s="517">
        <v>0</v>
      </c>
      <c r="I62" s="517">
        <v>0</v>
      </c>
      <c r="J62" s="517">
        <v>0</v>
      </c>
      <c r="K62" s="517">
        <v>0</v>
      </c>
      <c r="L62" s="517">
        <v>0</v>
      </c>
      <c r="M62" s="517">
        <v>0</v>
      </c>
      <c r="N62" s="517">
        <v>0</v>
      </c>
      <c r="O62" s="517">
        <v>0</v>
      </c>
      <c r="P62" s="517">
        <v>0</v>
      </c>
      <c r="Q62" s="517">
        <v>1</v>
      </c>
      <c r="R62" s="517">
        <v>1</v>
      </c>
      <c r="S62" s="517">
        <v>1</v>
      </c>
      <c r="T62" s="517">
        <v>4</v>
      </c>
      <c r="U62" s="517">
        <v>9</v>
      </c>
      <c r="V62" s="517">
        <v>6</v>
      </c>
      <c r="W62" s="517">
        <v>4</v>
      </c>
      <c r="X62" s="517">
        <v>12</v>
      </c>
      <c r="Y62" s="517">
        <v>12</v>
      </c>
      <c r="Z62" s="517">
        <v>25</v>
      </c>
      <c r="AA62" s="517">
        <v>25</v>
      </c>
      <c r="AB62" s="517">
        <v>14</v>
      </c>
      <c r="AC62" s="517">
        <v>2</v>
      </c>
      <c r="AD62" s="517">
        <v>1</v>
      </c>
      <c r="AE62" s="517">
        <v>0</v>
      </c>
      <c r="AF62" s="514"/>
    </row>
    <row r="63" spans="1:32" ht="13.5">
      <c r="A63" s="509"/>
      <c r="B63" s="510"/>
      <c r="C63" s="511"/>
      <c r="D63" s="535"/>
      <c r="E63" s="513"/>
      <c r="F63" s="513"/>
      <c r="G63" s="513"/>
      <c r="H63" s="513"/>
      <c r="I63" s="513"/>
      <c r="J63" s="513"/>
      <c r="K63" s="513"/>
      <c r="L63" s="513"/>
      <c r="M63" s="513"/>
      <c r="N63" s="513"/>
      <c r="O63" s="513"/>
      <c r="P63" s="513"/>
      <c r="Q63" s="513"/>
      <c r="R63" s="513"/>
      <c r="S63" s="513"/>
      <c r="T63" s="513"/>
      <c r="U63" s="513"/>
      <c r="V63" s="513"/>
      <c r="W63" s="513"/>
      <c r="X63" s="513"/>
      <c r="Y63" s="513"/>
      <c r="Z63" s="513"/>
      <c r="AA63" s="513"/>
      <c r="AB63" s="513"/>
      <c r="AC63" s="513"/>
      <c r="AD63" s="513"/>
      <c r="AE63" s="513"/>
      <c r="AF63" s="514"/>
    </row>
    <row r="64" spans="1:32" ht="13.5">
      <c r="A64" s="509" t="s">
        <v>470</v>
      </c>
      <c r="B64" s="510" t="s">
        <v>471</v>
      </c>
      <c r="C64" s="511" t="s">
        <v>10</v>
      </c>
      <c r="D64" s="535">
        <f>SUM(J64:AE64)</f>
        <v>225</v>
      </c>
      <c r="E64" s="513">
        <f aca="true" t="shared" si="15" ref="E64:AE64">SUM(E65:E66)</f>
        <v>0</v>
      </c>
      <c r="F64" s="513">
        <f t="shared" si="15"/>
        <v>0</v>
      </c>
      <c r="G64" s="513">
        <f t="shared" si="15"/>
        <v>2</v>
      </c>
      <c r="H64" s="513">
        <f t="shared" si="15"/>
        <v>1</v>
      </c>
      <c r="I64" s="513">
        <f t="shared" si="15"/>
        <v>0</v>
      </c>
      <c r="J64" s="513">
        <f t="shared" si="15"/>
        <v>3</v>
      </c>
      <c r="K64" s="513">
        <f t="shared" si="15"/>
        <v>3</v>
      </c>
      <c r="L64" s="513">
        <f t="shared" si="15"/>
        <v>5</v>
      </c>
      <c r="M64" s="513">
        <f t="shared" si="15"/>
        <v>0</v>
      </c>
      <c r="N64" s="513">
        <f t="shared" si="15"/>
        <v>1</v>
      </c>
      <c r="O64" s="513">
        <f t="shared" si="15"/>
        <v>3</v>
      </c>
      <c r="P64" s="513">
        <f t="shared" si="15"/>
        <v>2</v>
      </c>
      <c r="Q64" s="513">
        <f t="shared" si="15"/>
        <v>2</v>
      </c>
      <c r="R64" s="513">
        <f t="shared" si="15"/>
        <v>2</v>
      </c>
      <c r="S64" s="513">
        <f t="shared" si="15"/>
        <v>4</v>
      </c>
      <c r="T64" s="513">
        <f t="shared" si="15"/>
        <v>6</v>
      </c>
      <c r="U64" s="513">
        <f t="shared" si="15"/>
        <v>13</v>
      </c>
      <c r="V64" s="513">
        <f t="shared" si="15"/>
        <v>12</v>
      </c>
      <c r="W64" s="513">
        <f t="shared" si="15"/>
        <v>15</v>
      </c>
      <c r="X64" s="513">
        <f t="shared" si="15"/>
        <v>48</v>
      </c>
      <c r="Y64" s="513">
        <f t="shared" si="15"/>
        <v>40</v>
      </c>
      <c r="Z64" s="513">
        <f t="shared" si="15"/>
        <v>39</v>
      </c>
      <c r="AA64" s="513">
        <f t="shared" si="15"/>
        <v>20</v>
      </c>
      <c r="AB64" s="513">
        <f t="shared" si="15"/>
        <v>6</v>
      </c>
      <c r="AC64" s="513">
        <f t="shared" si="15"/>
        <v>1</v>
      </c>
      <c r="AD64" s="513">
        <f t="shared" si="15"/>
        <v>0</v>
      </c>
      <c r="AE64" s="513">
        <f t="shared" si="15"/>
        <v>0</v>
      </c>
      <c r="AF64" s="514" t="s">
        <v>470</v>
      </c>
    </row>
    <row r="65" spans="1:32" ht="13.5">
      <c r="A65" s="509"/>
      <c r="B65" s="510"/>
      <c r="C65" s="511" t="s">
        <v>11</v>
      </c>
      <c r="D65" s="535">
        <f>SUM(J65:AE65)</f>
        <v>139</v>
      </c>
      <c r="E65" s="517">
        <v>0</v>
      </c>
      <c r="F65" s="517">
        <v>0</v>
      </c>
      <c r="G65" s="517">
        <v>1</v>
      </c>
      <c r="H65" s="517">
        <v>1</v>
      </c>
      <c r="I65" s="517">
        <v>0</v>
      </c>
      <c r="J65" s="517">
        <v>2</v>
      </c>
      <c r="K65" s="517">
        <v>3</v>
      </c>
      <c r="L65" s="517">
        <v>3</v>
      </c>
      <c r="M65" s="517">
        <v>0</v>
      </c>
      <c r="N65" s="517">
        <v>0</v>
      </c>
      <c r="O65" s="517">
        <v>2</v>
      </c>
      <c r="P65" s="517">
        <v>2</v>
      </c>
      <c r="Q65" s="517">
        <v>2</v>
      </c>
      <c r="R65" s="517">
        <v>1</v>
      </c>
      <c r="S65" s="517">
        <v>2</v>
      </c>
      <c r="T65" s="517">
        <v>4</v>
      </c>
      <c r="U65" s="517">
        <v>8</v>
      </c>
      <c r="V65" s="517">
        <v>10</v>
      </c>
      <c r="W65" s="517">
        <v>9</v>
      </c>
      <c r="X65" s="517">
        <v>31</v>
      </c>
      <c r="Y65" s="517">
        <v>22</v>
      </c>
      <c r="Z65" s="517">
        <v>24</v>
      </c>
      <c r="AA65" s="517">
        <v>8</v>
      </c>
      <c r="AB65" s="517">
        <v>5</v>
      </c>
      <c r="AC65" s="517">
        <v>1</v>
      </c>
      <c r="AD65" s="517">
        <v>0</v>
      </c>
      <c r="AE65" s="517">
        <v>0</v>
      </c>
      <c r="AF65" s="514"/>
    </row>
    <row r="66" spans="1:32" ht="13.5">
      <c r="A66" s="509"/>
      <c r="B66" s="510"/>
      <c r="C66" s="511" t="s">
        <v>12</v>
      </c>
      <c r="D66" s="535">
        <f>SUM(J66:AE66)</f>
        <v>86</v>
      </c>
      <c r="E66" s="517">
        <v>0</v>
      </c>
      <c r="F66" s="517">
        <v>0</v>
      </c>
      <c r="G66" s="517">
        <v>1</v>
      </c>
      <c r="H66" s="517">
        <v>0</v>
      </c>
      <c r="I66" s="517">
        <v>0</v>
      </c>
      <c r="J66" s="517">
        <v>1</v>
      </c>
      <c r="K66" s="517">
        <v>0</v>
      </c>
      <c r="L66" s="517">
        <v>2</v>
      </c>
      <c r="M66" s="517">
        <v>0</v>
      </c>
      <c r="N66" s="517">
        <v>1</v>
      </c>
      <c r="O66" s="517">
        <v>1</v>
      </c>
      <c r="P66" s="517">
        <v>0</v>
      </c>
      <c r="Q66" s="517">
        <v>0</v>
      </c>
      <c r="R66" s="517">
        <v>1</v>
      </c>
      <c r="S66" s="517">
        <v>2</v>
      </c>
      <c r="T66" s="517">
        <v>2</v>
      </c>
      <c r="U66" s="517">
        <v>5</v>
      </c>
      <c r="V66" s="517">
        <v>2</v>
      </c>
      <c r="W66" s="517">
        <v>6</v>
      </c>
      <c r="X66" s="517">
        <v>17</v>
      </c>
      <c r="Y66" s="517">
        <v>18</v>
      </c>
      <c r="Z66" s="517">
        <v>15</v>
      </c>
      <c r="AA66" s="517">
        <v>12</v>
      </c>
      <c r="AB66" s="517">
        <v>1</v>
      </c>
      <c r="AC66" s="517">
        <v>0</v>
      </c>
      <c r="AD66" s="517">
        <v>0</v>
      </c>
      <c r="AE66" s="517">
        <v>0</v>
      </c>
      <c r="AF66" s="514"/>
    </row>
    <row r="67" spans="1:32" ht="13.5">
      <c r="A67" s="509"/>
      <c r="B67" s="510"/>
      <c r="C67" s="511"/>
      <c r="D67" s="535"/>
      <c r="E67" s="513"/>
      <c r="F67" s="513"/>
      <c r="G67" s="513"/>
      <c r="H67" s="513"/>
      <c r="I67" s="513"/>
      <c r="J67" s="513"/>
      <c r="K67" s="513"/>
      <c r="L67" s="513"/>
      <c r="M67" s="513"/>
      <c r="N67" s="513"/>
      <c r="O67" s="513"/>
      <c r="P67" s="513"/>
      <c r="Q67" s="513"/>
      <c r="R67" s="513"/>
      <c r="S67" s="513"/>
      <c r="T67" s="513"/>
      <c r="U67" s="513"/>
      <c r="V67" s="513"/>
      <c r="W67" s="513"/>
      <c r="X67" s="513"/>
      <c r="Y67" s="513"/>
      <c r="Z67" s="513"/>
      <c r="AA67" s="513"/>
      <c r="AB67" s="513"/>
      <c r="AC67" s="513"/>
      <c r="AD67" s="513"/>
      <c r="AE67" s="513"/>
      <c r="AF67" s="514"/>
    </row>
    <row r="68" spans="1:32" ht="13.5">
      <c r="A68" s="509" t="s">
        <v>472</v>
      </c>
      <c r="B68" s="510" t="s">
        <v>473</v>
      </c>
      <c r="C68" s="511" t="s">
        <v>10</v>
      </c>
      <c r="D68" s="535">
        <f>SUM(J68:AE68)</f>
        <v>136</v>
      </c>
      <c r="E68" s="513">
        <f aca="true" t="shared" si="16" ref="E68:AE68">SUM(E69:E70)</f>
        <v>0</v>
      </c>
      <c r="F68" s="513">
        <f t="shared" si="16"/>
        <v>0</v>
      </c>
      <c r="G68" s="513">
        <f t="shared" si="16"/>
        <v>0</v>
      </c>
      <c r="H68" s="513">
        <f t="shared" si="16"/>
        <v>0</v>
      </c>
      <c r="I68" s="513">
        <f t="shared" si="16"/>
        <v>0</v>
      </c>
      <c r="J68" s="513">
        <f t="shared" si="16"/>
        <v>0</v>
      </c>
      <c r="K68" s="513">
        <f t="shared" si="16"/>
        <v>0</v>
      </c>
      <c r="L68" s="513">
        <f t="shared" si="16"/>
        <v>0</v>
      </c>
      <c r="M68" s="513">
        <f t="shared" si="16"/>
        <v>0</v>
      </c>
      <c r="N68" s="513">
        <f t="shared" si="16"/>
        <v>0</v>
      </c>
      <c r="O68" s="513">
        <f t="shared" si="16"/>
        <v>0</v>
      </c>
      <c r="P68" s="513">
        <f t="shared" si="16"/>
        <v>0</v>
      </c>
      <c r="Q68" s="513">
        <f t="shared" si="16"/>
        <v>1</v>
      </c>
      <c r="R68" s="513">
        <f t="shared" si="16"/>
        <v>1</v>
      </c>
      <c r="S68" s="513">
        <f t="shared" si="16"/>
        <v>0</v>
      </c>
      <c r="T68" s="513">
        <f t="shared" si="16"/>
        <v>0</v>
      </c>
      <c r="U68" s="513">
        <f t="shared" si="16"/>
        <v>8</v>
      </c>
      <c r="V68" s="513">
        <f t="shared" si="16"/>
        <v>12</v>
      </c>
      <c r="W68" s="513">
        <f t="shared" si="16"/>
        <v>15</v>
      </c>
      <c r="X68" s="513">
        <f t="shared" si="16"/>
        <v>17</v>
      </c>
      <c r="Y68" s="513">
        <f t="shared" si="16"/>
        <v>26</v>
      </c>
      <c r="Z68" s="513">
        <f t="shared" si="16"/>
        <v>32</v>
      </c>
      <c r="AA68" s="513">
        <f t="shared" si="16"/>
        <v>18</v>
      </c>
      <c r="AB68" s="513">
        <f t="shared" si="16"/>
        <v>4</v>
      </c>
      <c r="AC68" s="513">
        <f t="shared" si="16"/>
        <v>2</v>
      </c>
      <c r="AD68" s="513">
        <f t="shared" si="16"/>
        <v>0</v>
      </c>
      <c r="AE68" s="513">
        <f t="shared" si="16"/>
        <v>0</v>
      </c>
      <c r="AF68" s="514" t="s">
        <v>472</v>
      </c>
    </row>
    <row r="69" spans="1:32" ht="13.5">
      <c r="A69" s="509"/>
      <c r="B69" s="510"/>
      <c r="C69" s="511" t="s">
        <v>11</v>
      </c>
      <c r="D69" s="535">
        <f>SUM(J69:AE69)</f>
        <v>72</v>
      </c>
      <c r="E69" s="517">
        <v>0</v>
      </c>
      <c r="F69" s="517">
        <v>0</v>
      </c>
      <c r="G69" s="517">
        <v>0</v>
      </c>
      <c r="H69" s="517">
        <v>0</v>
      </c>
      <c r="I69" s="517">
        <v>0</v>
      </c>
      <c r="J69" s="517">
        <v>0</v>
      </c>
      <c r="K69" s="517">
        <v>0</v>
      </c>
      <c r="L69" s="517">
        <v>0</v>
      </c>
      <c r="M69" s="517">
        <v>0</v>
      </c>
      <c r="N69" s="517">
        <v>0</v>
      </c>
      <c r="O69" s="517">
        <v>0</v>
      </c>
      <c r="P69" s="517">
        <v>0</v>
      </c>
      <c r="Q69" s="517">
        <v>1</v>
      </c>
      <c r="R69" s="517">
        <v>1</v>
      </c>
      <c r="S69" s="517">
        <v>0</v>
      </c>
      <c r="T69" s="517">
        <v>0</v>
      </c>
      <c r="U69" s="517">
        <v>4</v>
      </c>
      <c r="V69" s="517">
        <v>8</v>
      </c>
      <c r="W69" s="517">
        <v>9</v>
      </c>
      <c r="X69" s="517">
        <v>13</v>
      </c>
      <c r="Y69" s="517">
        <v>13</v>
      </c>
      <c r="Z69" s="517">
        <v>16</v>
      </c>
      <c r="AA69" s="517">
        <v>5</v>
      </c>
      <c r="AB69" s="517">
        <v>1</v>
      </c>
      <c r="AC69" s="517">
        <v>1</v>
      </c>
      <c r="AD69" s="517">
        <v>0</v>
      </c>
      <c r="AE69" s="517">
        <v>0</v>
      </c>
      <c r="AF69" s="514"/>
    </row>
    <row r="70" spans="1:32" ht="13.5">
      <c r="A70" s="509"/>
      <c r="B70" s="510"/>
      <c r="C70" s="511" t="s">
        <v>12</v>
      </c>
      <c r="D70" s="535">
        <f>SUM(J70:AE70)</f>
        <v>64</v>
      </c>
      <c r="E70" s="517">
        <v>0</v>
      </c>
      <c r="F70" s="517">
        <v>0</v>
      </c>
      <c r="G70" s="517">
        <v>0</v>
      </c>
      <c r="H70" s="517">
        <v>0</v>
      </c>
      <c r="I70" s="517">
        <v>0</v>
      </c>
      <c r="J70" s="517">
        <v>0</v>
      </c>
      <c r="K70" s="517">
        <v>0</v>
      </c>
      <c r="L70" s="517">
        <v>0</v>
      </c>
      <c r="M70" s="517">
        <v>0</v>
      </c>
      <c r="N70" s="517">
        <v>0</v>
      </c>
      <c r="O70" s="517">
        <v>0</v>
      </c>
      <c r="P70" s="517">
        <v>0</v>
      </c>
      <c r="Q70" s="517">
        <v>0</v>
      </c>
      <c r="R70" s="517">
        <v>0</v>
      </c>
      <c r="S70" s="517">
        <v>0</v>
      </c>
      <c r="T70" s="517">
        <v>0</v>
      </c>
      <c r="U70" s="517">
        <v>4</v>
      </c>
      <c r="V70" s="517">
        <v>4</v>
      </c>
      <c r="W70" s="517">
        <v>6</v>
      </c>
      <c r="X70" s="517">
        <v>4</v>
      </c>
      <c r="Y70" s="517">
        <v>13</v>
      </c>
      <c r="Z70" s="517">
        <v>16</v>
      </c>
      <c r="AA70" s="517">
        <v>13</v>
      </c>
      <c r="AB70" s="517">
        <v>3</v>
      </c>
      <c r="AC70" s="517">
        <v>1</v>
      </c>
      <c r="AD70" s="517">
        <v>0</v>
      </c>
      <c r="AE70" s="517">
        <v>0</v>
      </c>
      <c r="AF70" s="514"/>
    </row>
    <row r="71" spans="1:32" ht="13.5">
      <c r="A71" s="509"/>
      <c r="B71" s="510"/>
      <c r="C71" s="511"/>
      <c r="D71" s="535"/>
      <c r="E71" s="513"/>
      <c r="F71" s="513"/>
      <c r="G71" s="513"/>
      <c r="H71" s="513"/>
      <c r="I71" s="513"/>
      <c r="J71" s="513"/>
      <c r="K71" s="513"/>
      <c r="L71" s="513"/>
      <c r="M71" s="513"/>
      <c r="N71" s="513"/>
      <c r="O71" s="513"/>
      <c r="P71" s="513"/>
      <c r="Q71" s="513"/>
      <c r="R71" s="513"/>
      <c r="S71" s="513"/>
      <c r="T71" s="513"/>
      <c r="U71" s="513"/>
      <c r="V71" s="513"/>
      <c r="W71" s="513"/>
      <c r="X71" s="513"/>
      <c r="Y71" s="513"/>
      <c r="Z71" s="513"/>
      <c r="AA71" s="513"/>
      <c r="AB71" s="513"/>
      <c r="AC71" s="513"/>
      <c r="AD71" s="513"/>
      <c r="AE71" s="513"/>
      <c r="AF71" s="514"/>
    </row>
    <row r="72" spans="1:32" ht="13.5">
      <c r="A72" s="509" t="s">
        <v>474</v>
      </c>
      <c r="B72" s="510" t="s">
        <v>475</v>
      </c>
      <c r="C72" s="511" t="s">
        <v>10</v>
      </c>
      <c r="D72" s="535">
        <f>SUM(J72:AE72)</f>
        <v>654</v>
      </c>
      <c r="E72" s="513">
        <f aca="true" t="shared" si="17" ref="E72:AE72">SUM(E73:E74)</f>
        <v>0</v>
      </c>
      <c r="F72" s="513">
        <f t="shared" si="17"/>
        <v>0</v>
      </c>
      <c r="G72" s="513">
        <f t="shared" si="17"/>
        <v>1</v>
      </c>
      <c r="H72" s="513">
        <f t="shared" si="17"/>
        <v>0</v>
      </c>
      <c r="I72" s="513">
        <f t="shared" si="17"/>
        <v>0</v>
      </c>
      <c r="J72" s="513">
        <f t="shared" si="17"/>
        <v>1</v>
      </c>
      <c r="K72" s="513">
        <f t="shared" si="17"/>
        <v>0</v>
      </c>
      <c r="L72" s="513">
        <f t="shared" si="17"/>
        <v>1</v>
      </c>
      <c r="M72" s="513">
        <f t="shared" si="17"/>
        <v>2</v>
      </c>
      <c r="N72" s="513">
        <f t="shared" si="17"/>
        <v>1</v>
      </c>
      <c r="O72" s="513">
        <f t="shared" si="17"/>
        <v>2</v>
      </c>
      <c r="P72" s="513">
        <f t="shared" si="17"/>
        <v>5</v>
      </c>
      <c r="Q72" s="513">
        <f t="shared" si="17"/>
        <v>3</v>
      </c>
      <c r="R72" s="513">
        <f t="shared" si="17"/>
        <v>9</v>
      </c>
      <c r="S72" s="513">
        <f t="shared" si="17"/>
        <v>10</v>
      </c>
      <c r="T72" s="513">
        <f t="shared" si="17"/>
        <v>20</v>
      </c>
      <c r="U72" s="513">
        <f t="shared" si="17"/>
        <v>42</v>
      </c>
      <c r="V72" s="513">
        <f t="shared" si="17"/>
        <v>52</v>
      </c>
      <c r="W72" s="513">
        <f t="shared" si="17"/>
        <v>55</v>
      </c>
      <c r="X72" s="513">
        <f t="shared" si="17"/>
        <v>87</v>
      </c>
      <c r="Y72" s="513">
        <f t="shared" si="17"/>
        <v>106</v>
      </c>
      <c r="Z72" s="513">
        <f t="shared" si="17"/>
        <v>118</v>
      </c>
      <c r="AA72" s="513">
        <f t="shared" si="17"/>
        <v>75</v>
      </c>
      <c r="AB72" s="513">
        <f t="shared" si="17"/>
        <v>45</v>
      </c>
      <c r="AC72" s="513">
        <f t="shared" si="17"/>
        <v>19</v>
      </c>
      <c r="AD72" s="513">
        <f t="shared" si="17"/>
        <v>1</v>
      </c>
      <c r="AE72" s="513">
        <f t="shared" si="17"/>
        <v>0</v>
      </c>
      <c r="AF72" s="514" t="s">
        <v>474</v>
      </c>
    </row>
    <row r="73" spans="1:32" ht="13.5">
      <c r="A73" s="509"/>
      <c r="B73" s="510"/>
      <c r="C73" s="511" t="s">
        <v>11</v>
      </c>
      <c r="D73" s="535">
        <f>SUM(J73:AE73)</f>
        <v>363</v>
      </c>
      <c r="E73" s="516">
        <v>0</v>
      </c>
      <c r="F73" s="516">
        <v>0</v>
      </c>
      <c r="G73" s="516">
        <v>0</v>
      </c>
      <c r="H73" s="516">
        <v>0</v>
      </c>
      <c r="I73" s="516">
        <v>0</v>
      </c>
      <c r="J73" s="516">
        <v>0</v>
      </c>
      <c r="K73" s="516">
        <v>0</v>
      </c>
      <c r="L73" s="516">
        <v>1</v>
      </c>
      <c r="M73" s="516">
        <v>2</v>
      </c>
      <c r="N73" s="516">
        <v>0</v>
      </c>
      <c r="O73" s="516">
        <v>1</v>
      </c>
      <c r="P73" s="516">
        <v>3</v>
      </c>
      <c r="Q73" s="516">
        <v>1</v>
      </c>
      <c r="R73" s="516">
        <v>8</v>
      </c>
      <c r="S73" s="516">
        <v>4</v>
      </c>
      <c r="T73" s="516">
        <v>16</v>
      </c>
      <c r="U73" s="516">
        <v>28</v>
      </c>
      <c r="V73" s="516">
        <v>30</v>
      </c>
      <c r="W73" s="516">
        <v>42</v>
      </c>
      <c r="X73" s="516">
        <v>55</v>
      </c>
      <c r="Y73" s="516">
        <v>60</v>
      </c>
      <c r="Z73" s="516">
        <v>52</v>
      </c>
      <c r="AA73" s="516">
        <v>37</v>
      </c>
      <c r="AB73" s="516">
        <v>16</v>
      </c>
      <c r="AC73" s="516">
        <v>7</v>
      </c>
      <c r="AD73" s="516">
        <v>0</v>
      </c>
      <c r="AE73" s="516">
        <v>0</v>
      </c>
      <c r="AF73" s="514"/>
    </row>
    <row r="74" spans="1:32" ht="13.5">
      <c r="A74" s="509"/>
      <c r="B74" s="510"/>
      <c r="C74" s="511" t="s">
        <v>12</v>
      </c>
      <c r="D74" s="535">
        <f>SUM(J74:AE74)</f>
        <v>291</v>
      </c>
      <c r="E74" s="516">
        <v>0</v>
      </c>
      <c r="F74" s="516">
        <v>0</v>
      </c>
      <c r="G74" s="516">
        <v>1</v>
      </c>
      <c r="H74" s="516">
        <v>0</v>
      </c>
      <c r="I74" s="516">
        <v>0</v>
      </c>
      <c r="J74" s="516">
        <v>1</v>
      </c>
      <c r="K74" s="516">
        <v>0</v>
      </c>
      <c r="L74" s="516">
        <v>0</v>
      </c>
      <c r="M74" s="516">
        <v>0</v>
      </c>
      <c r="N74" s="516">
        <v>1</v>
      </c>
      <c r="O74" s="516">
        <v>1</v>
      </c>
      <c r="P74" s="516">
        <v>2</v>
      </c>
      <c r="Q74" s="516">
        <v>2</v>
      </c>
      <c r="R74" s="516">
        <v>1</v>
      </c>
      <c r="S74" s="516">
        <v>6</v>
      </c>
      <c r="T74" s="516">
        <v>4</v>
      </c>
      <c r="U74" s="516">
        <v>14</v>
      </c>
      <c r="V74" s="516">
        <v>22</v>
      </c>
      <c r="W74" s="516">
        <v>13</v>
      </c>
      <c r="X74" s="516">
        <v>32</v>
      </c>
      <c r="Y74" s="516">
        <v>46</v>
      </c>
      <c r="Z74" s="516">
        <v>66</v>
      </c>
      <c r="AA74" s="516">
        <v>38</v>
      </c>
      <c r="AB74" s="516">
        <v>29</v>
      </c>
      <c r="AC74" s="516">
        <v>12</v>
      </c>
      <c r="AD74" s="516">
        <v>1</v>
      </c>
      <c r="AE74" s="516">
        <v>0</v>
      </c>
      <c r="AF74" s="514"/>
    </row>
    <row r="75" spans="1:32" ht="13.5">
      <c r="A75" s="509"/>
      <c r="B75" s="510"/>
      <c r="C75" s="511"/>
      <c r="D75" s="535"/>
      <c r="E75" s="513"/>
      <c r="F75" s="513"/>
      <c r="G75" s="513"/>
      <c r="H75" s="513"/>
      <c r="I75" s="513"/>
      <c r="J75" s="513"/>
      <c r="K75" s="513"/>
      <c r="L75" s="513"/>
      <c r="M75" s="513"/>
      <c r="N75" s="513"/>
      <c r="O75" s="513"/>
      <c r="P75" s="513"/>
      <c r="Q75" s="513"/>
      <c r="R75" s="513"/>
      <c r="S75" s="513"/>
      <c r="T75" s="513"/>
      <c r="U75" s="513"/>
      <c r="V75" s="513"/>
      <c r="W75" s="513"/>
      <c r="X75" s="513"/>
      <c r="Y75" s="513"/>
      <c r="Z75" s="513"/>
      <c r="AA75" s="513"/>
      <c r="AB75" s="513"/>
      <c r="AC75" s="513"/>
      <c r="AD75" s="513"/>
      <c r="AE75" s="513"/>
      <c r="AF75" s="514"/>
    </row>
    <row r="76" spans="1:32" ht="13.5">
      <c r="A76" s="509" t="s">
        <v>476</v>
      </c>
      <c r="B76" s="510" t="s">
        <v>477</v>
      </c>
      <c r="C76" s="511" t="s">
        <v>10</v>
      </c>
      <c r="D76" s="535">
        <f>SUM(J76:AE76)</f>
        <v>270</v>
      </c>
      <c r="E76" s="513">
        <f aca="true" t="shared" si="18" ref="E76:AE76">SUM(E77:E78)</f>
        <v>1</v>
      </c>
      <c r="F76" s="513">
        <f t="shared" si="18"/>
        <v>0</v>
      </c>
      <c r="G76" s="513">
        <f t="shared" si="18"/>
        <v>0</v>
      </c>
      <c r="H76" s="513">
        <f t="shared" si="18"/>
        <v>0</v>
      </c>
      <c r="I76" s="513">
        <f t="shared" si="18"/>
        <v>0</v>
      </c>
      <c r="J76" s="513">
        <f t="shared" si="18"/>
        <v>1</v>
      </c>
      <c r="K76" s="513">
        <f t="shared" si="18"/>
        <v>1</v>
      </c>
      <c r="L76" s="513">
        <f t="shared" si="18"/>
        <v>0</v>
      </c>
      <c r="M76" s="513">
        <f t="shared" si="18"/>
        <v>2</v>
      </c>
      <c r="N76" s="513">
        <f t="shared" si="18"/>
        <v>1</v>
      </c>
      <c r="O76" s="513">
        <f t="shared" si="18"/>
        <v>2</v>
      </c>
      <c r="P76" s="513">
        <f t="shared" si="18"/>
        <v>1</v>
      </c>
      <c r="Q76" s="513">
        <f t="shared" si="18"/>
        <v>3</v>
      </c>
      <c r="R76" s="513">
        <f t="shared" si="18"/>
        <v>2</v>
      </c>
      <c r="S76" s="513">
        <f t="shared" si="18"/>
        <v>4</v>
      </c>
      <c r="T76" s="513">
        <f t="shared" si="18"/>
        <v>7</v>
      </c>
      <c r="U76" s="513">
        <f t="shared" si="18"/>
        <v>6</v>
      </c>
      <c r="V76" s="513">
        <f t="shared" si="18"/>
        <v>17</v>
      </c>
      <c r="W76" s="513">
        <f t="shared" si="18"/>
        <v>17</v>
      </c>
      <c r="X76" s="513">
        <f t="shared" si="18"/>
        <v>27</v>
      </c>
      <c r="Y76" s="513">
        <f t="shared" si="18"/>
        <v>42</v>
      </c>
      <c r="Z76" s="513">
        <f t="shared" si="18"/>
        <v>67</v>
      </c>
      <c r="AA76" s="513">
        <f t="shared" si="18"/>
        <v>36</v>
      </c>
      <c r="AB76" s="513">
        <f t="shared" si="18"/>
        <v>28</v>
      </c>
      <c r="AC76" s="513">
        <f t="shared" si="18"/>
        <v>3</v>
      </c>
      <c r="AD76" s="513">
        <f t="shared" si="18"/>
        <v>3</v>
      </c>
      <c r="AE76" s="513">
        <f t="shared" si="18"/>
        <v>0</v>
      </c>
      <c r="AF76" s="514" t="s">
        <v>476</v>
      </c>
    </row>
    <row r="77" spans="1:32" ht="13.5">
      <c r="A77" s="509"/>
      <c r="B77" s="510"/>
      <c r="C77" s="511" t="s">
        <v>11</v>
      </c>
      <c r="D77" s="535">
        <f>SUM(J77:AE77)</f>
        <v>140</v>
      </c>
      <c r="E77" s="515">
        <f>'5(3)'!E5+'5(3)'!E9</f>
        <v>1</v>
      </c>
      <c r="F77" s="515">
        <f>'5(3)'!F5+'5(3)'!F9</f>
        <v>0</v>
      </c>
      <c r="G77" s="515">
        <f>'5(3)'!G5+'5(3)'!G9</f>
        <v>0</v>
      </c>
      <c r="H77" s="515">
        <f>'5(3)'!H5+'5(3)'!H9</f>
        <v>0</v>
      </c>
      <c r="I77" s="515">
        <f>'5(3)'!I5+'5(3)'!I9</f>
        <v>0</v>
      </c>
      <c r="J77" s="515">
        <f>'5(3)'!J5+'5(3)'!J9</f>
        <v>1</v>
      </c>
      <c r="K77" s="515">
        <f>'5(3)'!K5+'5(3)'!K9</f>
        <v>1</v>
      </c>
      <c r="L77" s="515">
        <f>'5(3)'!L5+'5(3)'!L9</f>
        <v>0</v>
      </c>
      <c r="M77" s="515">
        <f>'5(3)'!M5+'5(3)'!M9</f>
        <v>1</v>
      </c>
      <c r="N77" s="515">
        <f>'5(3)'!N5+'5(3)'!N9</f>
        <v>0</v>
      </c>
      <c r="O77" s="515">
        <f>'5(3)'!O5+'5(3)'!O9</f>
        <v>1</v>
      </c>
      <c r="P77" s="515">
        <f>'5(3)'!P5+'5(3)'!P9</f>
        <v>0</v>
      </c>
      <c r="Q77" s="515">
        <f>'5(3)'!Q5+'5(3)'!Q9</f>
        <v>2</v>
      </c>
      <c r="R77" s="515">
        <f>'5(3)'!R5+'5(3)'!R9</f>
        <v>2</v>
      </c>
      <c r="S77" s="515">
        <f>'5(3)'!S5+'5(3)'!S9</f>
        <v>2</v>
      </c>
      <c r="T77" s="515">
        <f>'5(3)'!T5+'5(3)'!T9</f>
        <v>4</v>
      </c>
      <c r="U77" s="515">
        <f>'5(3)'!U5+'5(3)'!U9</f>
        <v>4</v>
      </c>
      <c r="V77" s="515">
        <f>'5(3)'!V5+'5(3)'!V9</f>
        <v>13</v>
      </c>
      <c r="W77" s="515">
        <f>'5(3)'!W5+'5(3)'!W9</f>
        <v>12</v>
      </c>
      <c r="X77" s="515">
        <f>'5(3)'!X5+'5(3)'!X9</f>
        <v>18</v>
      </c>
      <c r="Y77" s="515">
        <f>'5(3)'!Y5+'5(3)'!Y9</f>
        <v>20</v>
      </c>
      <c r="Z77" s="515">
        <f>'5(3)'!Z5+'5(3)'!Z9</f>
        <v>36</v>
      </c>
      <c r="AA77" s="515">
        <f>'5(3)'!AA5+'5(3)'!AA9</f>
        <v>13</v>
      </c>
      <c r="AB77" s="515">
        <f>'5(3)'!AB5+'5(3)'!AB9</f>
        <v>9</v>
      </c>
      <c r="AC77" s="515">
        <f>'5(3)'!AC5+'5(3)'!AC9</f>
        <v>1</v>
      </c>
      <c r="AD77" s="515">
        <f>'5(3)'!AD5+'5(3)'!AD9</f>
        <v>0</v>
      </c>
      <c r="AE77" s="515">
        <f>'5(3)'!AE5+'5(3)'!AE9</f>
        <v>0</v>
      </c>
      <c r="AF77" s="514"/>
    </row>
    <row r="78" spans="1:32" ht="13.5">
      <c r="A78" s="509"/>
      <c r="B78" s="510"/>
      <c r="C78" s="511" t="s">
        <v>12</v>
      </c>
      <c r="D78" s="535">
        <f>SUM(J78:AE78)</f>
        <v>130</v>
      </c>
      <c r="E78" s="515">
        <f>'5(3)'!E6+'5(3)'!E10</f>
        <v>0</v>
      </c>
      <c r="F78" s="515">
        <f>'5(3)'!F6+'5(3)'!F10</f>
        <v>0</v>
      </c>
      <c r="G78" s="515">
        <f>'5(3)'!G6+'5(3)'!G10</f>
        <v>0</v>
      </c>
      <c r="H78" s="515">
        <f>'5(3)'!H6+'5(3)'!H10</f>
        <v>0</v>
      </c>
      <c r="I78" s="515">
        <f>'5(3)'!I6+'5(3)'!I10</f>
        <v>0</v>
      </c>
      <c r="J78" s="515">
        <f>'5(3)'!J6+'5(3)'!J10</f>
        <v>0</v>
      </c>
      <c r="K78" s="515">
        <f>'5(3)'!K6+'5(3)'!K10</f>
        <v>0</v>
      </c>
      <c r="L78" s="515">
        <f>'5(3)'!L6+'5(3)'!L10</f>
        <v>0</v>
      </c>
      <c r="M78" s="515">
        <f>'5(3)'!M6+'5(3)'!M10</f>
        <v>1</v>
      </c>
      <c r="N78" s="515">
        <f>'5(3)'!N6+'5(3)'!N10</f>
        <v>1</v>
      </c>
      <c r="O78" s="515">
        <f>'5(3)'!O6+'5(3)'!O10</f>
        <v>1</v>
      </c>
      <c r="P78" s="515">
        <f>'5(3)'!P6+'5(3)'!P10</f>
        <v>1</v>
      </c>
      <c r="Q78" s="515">
        <f>'5(3)'!Q6+'5(3)'!Q10</f>
        <v>1</v>
      </c>
      <c r="R78" s="515">
        <f>'5(3)'!R6+'5(3)'!R10</f>
        <v>0</v>
      </c>
      <c r="S78" s="515">
        <f>'5(3)'!S6+'5(3)'!S10</f>
        <v>2</v>
      </c>
      <c r="T78" s="515">
        <f>'5(3)'!T6+'5(3)'!T10</f>
        <v>3</v>
      </c>
      <c r="U78" s="515">
        <f>'5(3)'!U6+'5(3)'!U10</f>
        <v>2</v>
      </c>
      <c r="V78" s="515">
        <f>'5(3)'!V6+'5(3)'!V10</f>
        <v>4</v>
      </c>
      <c r="W78" s="515">
        <f>'5(3)'!W6+'5(3)'!W10</f>
        <v>5</v>
      </c>
      <c r="X78" s="515">
        <f>'5(3)'!X6+'5(3)'!X10</f>
        <v>9</v>
      </c>
      <c r="Y78" s="515">
        <f>'5(3)'!Y6+'5(3)'!Y10</f>
        <v>22</v>
      </c>
      <c r="Z78" s="515">
        <f>'5(3)'!Z6+'5(3)'!Z10</f>
        <v>31</v>
      </c>
      <c r="AA78" s="515">
        <f>'5(3)'!AA6+'5(3)'!AA10</f>
        <v>23</v>
      </c>
      <c r="AB78" s="515">
        <f>'5(3)'!AB6+'5(3)'!AB10</f>
        <v>19</v>
      </c>
      <c r="AC78" s="515">
        <f>'5(3)'!AC6+'5(3)'!AC10</f>
        <v>2</v>
      </c>
      <c r="AD78" s="515">
        <f>'5(3)'!AD6+'5(3)'!AD10</f>
        <v>3</v>
      </c>
      <c r="AE78" s="515">
        <f>'5(3)'!AE6+'5(3)'!AE10</f>
        <v>0</v>
      </c>
      <c r="AF78" s="514"/>
    </row>
    <row r="79" spans="1:32" ht="13.5">
      <c r="A79" s="537"/>
      <c r="B79" s="538"/>
      <c r="C79" s="537"/>
      <c r="D79" s="539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  <c r="Q79" s="507"/>
      <c r="R79" s="507"/>
      <c r="S79" s="507"/>
      <c r="T79" s="507"/>
      <c r="U79" s="507"/>
      <c r="V79" s="507"/>
      <c r="W79" s="507"/>
      <c r="X79" s="507"/>
      <c r="Y79" s="507"/>
      <c r="Z79" s="507"/>
      <c r="AA79" s="507"/>
      <c r="AB79" s="507"/>
      <c r="AC79" s="507"/>
      <c r="AD79" s="507"/>
      <c r="AE79" s="507"/>
      <c r="AF79" s="537"/>
    </row>
    <row r="80" spans="1:32" ht="13.5">
      <c r="A80" s="540"/>
      <c r="B80" s="541"/>
      <c r="C80" s="540"/>
      <c r="D80" s="535"/>
      <c r="E80" s="513"/>
      <c r="F80" s="513"/>
      <c r="G80" s="513"/>
      <c r="H80" s="513"/>
      <c r="I80" s="513"/>
      <c r="J80" s="513"/>
      <c r="K80" s="513"/>
      <c r="L80" s="513"/>
      <c r="M80" s="513"/>
      <c r="N80" s="513"/>
      <c r="O80" s="513"/>
      <c r="P80" s="513"/>
      <c r="Q80" s="513"/>
      <c r="R80" s="513"/>
      <c r="S80" s="513"/>
      <c r="T80" s="513"/>
      <c r="U80" s="513"/>
      <c r="V80" s="513"/>
      <c r="W80" s="513"/>
      <c r="X80" s="513"/>
      <c r="Y80" s="513"/>
      <c r="Z80" s="513"/>
      <c r="AA80" s="513"/>
      <c r="AB80" s="513"/>
      <c r="AC80" s="513"/>
      <c r="AD80" s="513"/>
      <c r="AE80" s="513"/>
      <c r="AF80" s="540"/>
    </row>
    <row r="81" spans="1:32" ht="7.5" customHeight="1">
      <c r="A81" s="540"/>
      <c r="B81" s="541"/>
      <c r="C81" s="540"/>
      <c r="D81" s="535"/>
      <c r="E81" s="513"/>
      <c r="F81" s="513"/>
      <c r="G81" s="513"/>
      <c r="H81" s="513"/>
      <c r="I81" s="513"/>
      <c r="J81" s="513"/>
      <c r="K81" s="513"/>
      <c r="L81" s="513"/>
      <c r="M81" s="513"/>
      <c r="N81" s="513"/>
      <c r="O81" s="513"/>
      <c r="P81" s="513"/>
      <c r="Q81" s="513"/>
      <c r="R81" s="513"/>
      <c r="S81" s="513"/>
      <c r="T81" s="513"/>
      <c r="U81" s="513"/>
      <c r="V81" s="513"/>
      <c r="W81" s="513"/>
      <c r="X81" s="513"/>
      <c r="Y81" s="513"/>
      <c r="Z81" s="513"/>
      <c r="AA81" s="513"/>
      <c r="AB81" s="513"/>
      <c r="AC81" s="513"/>
      <c r="AD81" s="513"/>
      <c r="AE81" s="513"/>
      <c r="AF81" s="540"/>
    </row>
    <row r="82" spans="1:32" ht="13.5">
      <c r="A82" s="540"/>
      <c r="B82" s="541"/>
      <c r="C82" s="540"/>
      <c r="D82" s="535"/>
      <c r="E82" s="513"/>
      <c r="F82" s="513"/>
      <c r="G82" s="513"/>
      <c r="H82" s="513"/>
      <c r="I82" s="513"/>
      <c r="J82" s="513"/>
      <c r="K82" s="513"/>
      <c r="L82" s="513"/>
      <c r="M82" s="513"/>
      <c r="N82" s="513"/>
      <c r="O82" s="513"/>
      <c r="P82" s="513"/>
      <c r="Q82" s="513"/>
      <c r="R82" s="513"/>
      <c r="S82" s="513"/>
      <c r="T82" s="513"/>
      <c r="U82" s="513"/>
      <c r="V82" s="513"/>
      <c r="W82" s="513"/>
      <c r="X82" s="513"/>
      <c r="Y82" s="513"/>
      <c r="Z82" s="513"/>
      <c r="AA82" s="513"/>
      <c r="AB82" s="513"/>
      <c r="AC82" s="513"/>
      <c r="AD82" s="513"/>
      <c r="AE82" s="513"/>
      <c r="AF82" s="540"/>
    </row>
    <row r="83" spans="3:31" ht="13.5">
      <c r="C83" s="490" t="s">
        <v>436</v>
      </c>
      <c r="D83" s="491" t="s">
        <v>437</v>
      </c>
      <c r="E83" s="489" t="s">
        <v>437</v>
      </c>
      <c r="F83" s="489" t="s">
        <v>437</v>
      </c>
      <c r="G83" s="489" t="s">
        <v>437</v>
      </c>
      <c r="H83" s="489" t="s">
        <v>437</v>
      </c>
      <c r="I83" s="489" t="s">
        <v>437</v>
      </c>
      <c r="J83" s="489" t="s">
        <v>437</v>
      </c>
      <c r="K83" s="489" t="s">
        <v>437</v>
      </c>
      <c r="L83" s="489" t="s">
        <v>437</v>
      </c>
      <c r="M83" s="489" t="s">
        <v>437</v>
      </c>
      <c r="N83" s="489" t="s">
        <v>437</v>
      </c>
      <c r="O83" s="489" t="s">
        <v>437</v>
      </c>
      <c r="P83" s="489" t="s">
        <v>437</v>
      </c>
      <c r="Q83" s="489" t="s">
        <v>437</v>
      </c>
      <c r="R83" s="489" t="s">
        <v>437</v>
      </c>
      <c r="S83" s="489" t="s">
        <v>437</v>
      </c>
      <c r="T83" s="489" t="s">
        <v>437</v>
      </c>
      <c r="U83" s="489" t="s">
        <v>437</v>
      </c>
      <c r="V83" s="489" t="s">
        <v>437</v>
      </c>
      <c r="W83" s="489" t="s">
        <v>437</v>
      </c>
      <c r="X83" s="489" t="s">
        <v>437</v>
      </c>
      <c r="Y83" s="489" t="s">
        <v>437</v>
      </c>
      <c r="Z83" s="489" t="s">
        <v>437</v>
      </c>
      <c r="AA83" s="489" t="s">
        <v>437</v>
      </c>
      <c r="AB83" s="489" t="s">
        <v>437</v>
      </c>
      <c r="AC83" s="489" t="s">
        <v>437</v>
      </c>
      <c r="AD83" s="489" t="s">
        <v>437</v>
      </c>
      <c r="AE83" s="489" t="s">
        <v>437</v>
      </c>
    </row>
    <row r="84" spans="3:31" ht="13.5">
      <c r="C84" s="490" t="s">
        <v>436</v>
      </c>
      <c r="D84" s="491" t="s">
        <v>437</v>
      </c>
      <c r="E84" s="489" t="s">
        <v>437</v>
      </c>
      <c r="F84" s="489" t="s">
        <v>437</v>
      </c>
      <c r="G84" s="528" t="s">
        <v>716</v>
      </c>
      <c r="H84" s="489" t="s">
        <v>437</v>
      </c>
      <c r="I84" s="489" t="s">
        <v>437</v>
      </c>
      <c r="J84" s="489" t="s">
        <v>437</v>
      </c>
      <c r="K84" s="489" t="s">
        <v>437</v>
      </c>
      <c r="L84" s="489" t="s">
        <v>437</v>
      </c>
      <c r="M84" s="489" t="s">
        <v>437</v>
      </c>
      <c r="N84" s="489" t="s">
        <v>437</v>
      </c>
      <c r="O84" s="489" t="s">
        <v>437</v>
      </c>
      <c r="P84" s="489" t="s">
        <v>437</v>
      </c>
      <c r="Q84" s="489" t="s">
        <v>437</v>
      </c>
      <c r="R84" s="489" t="s">
        <v>437</v>
      </c>
      <c r="S84" s="489" t="s">
        <v>437</v>
      </c>
      <c r="T84" s="489" t="s">
        <v>437</v>
      </c>
      <c r="U84" s="489" t="s">
        <v>437</v>
      </c>
      <c r="V84" s="489" t="s">
        <v>437</v>
      </c>
      <c r="W84" s="489" t="s">
        <v>437</v>
      </c>
      <c r="Y84" s="528" t="s">
        <v>717</v>
      </c>
      <c r="Z84" s="489" t="s">
        <v>437</v>
      </c>
      <c r="AA84" s="489" t="s">
        <v>437</v>
      </c>
      <c r="AB84" s="489" t="s">
        <v>437</v>
      </c>
      <c r="AC84" s="489" t="s">
        <v>437</v>
      </c>
      <c r="AD84" s="489" t="s">
        <v>437</v>
      </c>
      <c r="AE84" s="489" t="s">
        <v>437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68" r:id="rId1"/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83"/>
  <sheetViews>
    <sheetView showGridLines="0" zoomScale="75" zoomScaleNormal="75" workbookViewId="0" topLeftCell="A1">
      <pane xSplit="4" ySplit="2" topLeftCell="W45" activePane="bottomRight" state="frozen"/>
      <selection pane="topLeft" activeCell="P16" sqref="P16"/>
      <selection pane="topRight" activeCell="P16" sqref="P16"/>
      <selection pane="bottomLeft" activeCell="P16" sqref="P16"/>
      <selection pane="bottomRight" activeCell="P16" sqref="P16"/>
    </sheetView>
  </sheetViews>
  <sheetFormatPr defaultColWidth="9.00390625" defaultRowHeight="13.5"/>
  <cols>
    <col min="1" max="1" width="9.875" style="490" bestFit="1" customWidth="1"/>
    <col min="2" max="2" width="27.875" style="489" bestFit="1" customWidth="1"/>
    <col min="3" max="3" width="7.75390625" style="490" bestFit="1" customWidth="1"/>
    <col min="4" max="4" width="7.00390625" style="491" bestFit="1" customWidth="1"/>
    <col min="5" max="5" width="4.75390625" style="489" bestFit="1" customWidth="1"/>
    <col min="6" max="6" width="4.625" style="489" bestFit="1" customWidth="1"/>
    <col min="7" max="9" width="4.75390625" style="489" bestFit="1" customWidth="1"/>
    <col min="10" max="30" width="6.50390625" style="489" customWidth="1"/>
    <col min="31" max="31" width="5.25390625" style="489" bestFit="1" customWidth="1"/>
    <col min="32" max="32" width="9.875" style="489" bestFit="1" customWidth="1"/>
    <col min="33" max="16384" width="9.00390625" style="489" customWidth="1"/>
  </cols>
  <sheetData>
    <row r="1" spans="1:32" ht="13.5">
      <c r="A1" s="529" t="s">
        <v>438</v>
      </c>
      <c r="B1" s="530"/>
      <c r="C1" s="531"/>
      <c r="D1" s="532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492" t="str">
        <f>+'5(1)'!AF2</f>
        <v>（平成20年）</v>
      </c>
    </row>
    <row r="2" spans="1:32" s="534" customFormat="1" ht="24">
      <c r="A2" s="493" t="s">
        <v>391</v>
      </c>
      <c r="B2" s="494" t="s">
        <v>392</v>
      </c>
      <c r="C2" s="495"/>
      <c r="D2" s="496" t="s">
        <v>10</v>
      </c>
      <c r="E2" s="497" t="s">
        <v>393</v>
      </c>
      <c r="F2" s="498" t="s">
        <v>394</v>
      </c>
      <c r="G2" s="498" t="s">
        <v>395</v>
      </c>
      <c r="H2" s="498" t="s">
        <v>396</v>
      </c>
      <c r="I2" s="499" t="s">
        <v>397</v>
      </c>
      <c r="J2" s="497" t="s">
        <v>398</v>
      </c>
      <c r="K2" s="498" t="s">
        <v>718</v>
      </c>
      <c r="L2" s="498" t="s">
        <v>719</v>
      </c>
      <c r="M2" s="498" t="s">
        <v>720</v>
      </c>
      <c r="N2" s="498" t="s">
        <v>721</v>
      </c>
      <c r="O2" s="498" t="s">
        <v>722</v>
      </c>
      <c r="P2" s="498" t="s">
        <v>723</v>
      </c>
      <c r="Q2" s="498" t="s">
        <v>724</v>
      </c>
      <c r="R2" s="498" t="s">
        <v>725</v>
      </c>
      <c r="S2" s="498" t="s">
        <v>726</v>
      </c>
      <c r="T2" s="498" t="s">
        <v>727</v>
      </c>
      <c r="U2" s="498" t="s">
        <v>728</v>
      </c>
      <c r="V2" s="498" t="s">
        <v>729</v>
      </c>
      <c r="W2" s="498" t="s">
        <v>730</v>
      </c>
      <c r="X2" s="498" t="s">
        <v>731</v>
      </c>
      <c r="Y2" s="498" t="s">
        <v>732</v>
      </c>
      <c r="Z2" s="498" t="s">
        <v>733</v>
      </c>
      <c r="AA2" s="498" t="s">
        <v>734</v>
      </c>
      <c r="AB2" s="498" t="s">
        <v>735</v>
      </c>
      <c r="AC2" s="498" t="s">
        <v>736</v>
      </c>
      <c r="AD2" s="498" t="s">
        <v>399</v>
      </c>
      <c r="AE2" s="499" t="s">
        <v>367</v>
      </c>
      <c r="AF2" s="493" t="s">
        <v>391</v>
      </c>
    </row>
    <row r="3" spans="1:32" ht="13.5">
      <c r="A3" s="509"/>
      <c r="B3" s="510"/>
      <c r="C3" s="511"/>
      <c r="D3" s="535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07"/>
      <c r="Q3" s="507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4"/>
    </row>
    <row r="4" spans="1:32" ht="13.5">
      <c r="A4" s="509" t="s">
        <v>478</v>
      </c>
      <c r="B4" s="510" t="s">
        <v>467</v>
      </c>
      <c r="C4" s="511" t="s">
        <v>10</v>
      </c>
      <c r="D4" s="535">
        <f>SUM(J4:AE4)</f>
        <v>61</v>
      </c>
      <c r="E4" s="513">
        <f aca="true" t="shared" si="0" ref="E4:AE4">SUM(E5:E6)</f>
        <v>1</v>
      </c>
      <c r="F4" s="513">
        <f t="shared" si="0"/>
        <v>0</v>
      </c>
      <c r="G4" s="513">
        <f t="shared" si="0"/>
        <v>0</v>
      </c>
      <c r="H4" s="513">
        <f t="shared" si="0"/>
        <v>0</v>
      </c>
      <c r="I4" s="513">
        <f t="shared" si="0"/>
        <v>0</v>
      </c>
      <c r="J4" s="513">
        <f t="shared" si="0"/>
        <v>1</v>
      </c>
      <c r="K4" s="513">
        <f t="shared" si="0"/>
        <v>0</v>
      </c>
      <c r="L4" s="513">
        <f t="shared" si="0"/>
        <v>0</v>
      </c>
      <c r="M4" s="513">
        <f t="shared" si="0"/>
        <v>0</v>
      </c>
      <c r="N4" s="513">
        <f t="shared" si="0"/>
        <v>0</v>
      </c>
      <c r="O4" s="513">
        <f t="shared" si="0"/>
        <v>1</v>
      </c>
      <c r="P4" s="513">
        <f t="shared" si="0"/>
        <v>0</v>
      </c>
      <c r="Q4" s="513">
        <f t="shared" si="0"/>
        <v>2</v>
      </c>
      <c r="R4" s="513">
        <f t="shared" si="0"/>
        <v>2</v>
      </c>
      <c r="S4" s="513">
        <f t="shared" si="0"/>
        <v>2</v>
      </c>
      <c r="T4" s="513">
        <f t="shared" si="0"/>
        <v>6</v>
      </c>
      <c r="U4" s="513">
        <f t="shared" si="0"/>
        <v>2</v>
      </c>
      <c r="V4" s="513">
        <f t="shared" si="0"/>
        <v>5</v>
      </c>
      <c r="W4" s="513">
        <f t="shared" si="0"/>
        <v>6</v>
      </c>
      <c r="X4" s="513">
        <f t="shared" si="0"/>
        <v>5</v>
      </c>
      <c r="Y4" s="513">
        <f t="shared" si="0"/>
        <v>8</v>
      </c>
      <c r="Z4" s="513">
        <f t="shared" si="0"/>
        <v>12</v>
      </c>
      <c r="AA4" s="513">
        <f t="shared" si="0"/>
        <v>6</v>
      </c>
      <c r="AB4" s="513">
        <f t="shared" si="0"/>
        <v>3</v>
      </c>
      <c r="AC4" s="513">
        <f t="shared" si="0"/>
        <v>0</v>
      </c>
      <c r="AD4" s="513">
        <f t="shared" si="0"/>
        <v>0</v>
      </c>
      <c r="AE4" s="513">
        <f t="shared" si="0"/>
        <v>0</v>
      </c>
      <c r="AF4" s="514" t="s">
        <v>478</v>
      </c>
    </row>
    <row r="5" spans="1:32" ht="13.5">
      <c r="A5" s="509"/>
      <c r="B5" s="510"/>
      <c r="C5" s="511" t="s">
        <v>11</v>
      </c>
      <c r="D5" s="535">
        <f>SUM(J5:AE5)</f>
        <v>28</v>
      </c>
      <c r="E5" s="517">
        <v>1</v>
      </c>
      <c r="F5" s="517">
        <v>0</v>
      </c>
      <c r="G5" s="517">
        <v>0</v>
      </c>
      <c r="H5" s="517">
        <v>0</v>
      </c>
      <c r="I5" s="517">
        <v>0</v>
      </c>
      <c r="J5" s="517">
        <v>1</v>
      </c>
      <c r="K5" s="517">
        <v>0</v>
      </c>
      <c r="L5" s="517">
        <v>0</v>
      </c>
      <c r="M5" s="517">
        <v>0</v>
      </c>
      <c r="N5" s="517">
        <v>0</v>
      </c>
      <c r="O5" s="517">
        <v>1</v>
      </c>
      <c r="P5" s="517">
        <v>0</v>
      </c>
      <c r="Q5" s="517">
        <v>1</v>
      </c>
      <c r="R5" s="517">
        <v>2</v>
      </c>
      <c r="S5" s="517">
        <v>0</v>
      </c>
      <c r="T5" s="517">
        <v>4</v>
      </c>
      <c r="U5" s="517">
        <v>1</v>
      </c>
      <c r="V5" s="517">
        <v>4</v>
      </c>
      <c r="W5" s="517">
        <v>3</v>
      </c>
      <c r="X5" s="517">
        <v>2</v>
      </c>
      <c r="Y5" s="517">
        <v>4</v>
      </c>
      <c r="Z5" s="517">
        <v>4</v>
      </c>
      <c r="AA5" s="517">
        <v>0</v>
      </c>
      <c r="AB5" s="517">
        <v>1</v>
      </c>
      <c r="AC5" s="517">
        <v>0</v>
      </c>
      <c r="AD5" s="517">
        <v>0</v>
      </c>
      <c r="AE5" s="517">
        <v>0</v>
      </c>
      <c r="AF5" s="514"/>
    </row>
    <row r="6" spans="1:32" ht="13.5">
      <c r="A6" s="509"/>
      <c r="B6" s="510"/>
      <c r="C6" s="511" t="s">
        <v>12</v>
      </c>
      <c r="D6" s="535">
        <f>SUM(J6:AE6)</f>
        <v>33</v>
      </c>
      <c r="E6" s="517">
        <v>0</v>
      </c>
      <c r="F6" s="517">
        <v>0</v>
      </c>
      <c r="G6" s="517">
        <v>0</v>
      </c>
      <c r="H6" s="517">
        <v>0</v>
      </c>
      <c r="I6" s="517">
        <v>0</v>
      </c>
      <c r="J6" s="517">
        <v>0</v>
      </c>
      <c r="K6" s="517">
        <v>0</v>
      </c>
      <c r="L6" s="517">
        <v>0</v>
      </c>
      <c r="M6" s="517">
        <v>0</v>
      </c>
      <c r="N6" s="517">
        <v>0</v>
      </c>
      <c r="O6" s="517">
        <v>0</v>
      </c>
      <c r="P6" s="517">
        <v>0</v>
      </c>
      <c r="Q6" s="517">
        <v>1</v>
      </c>
      <c r="R6" s="517">
        <v>0</v>
      </c>
      <c r="S6" s="517">
        <v>2</v>
      </c>
      <c r="T6" s="517">
        <v>2</v>
      </c>
      <c r="U6" s="517">
        <v>1</v>
      </c>
      <c r="V6" s="517">
        <v>1</v>
      </c>
      <c r="W6" s="517">
        <v>3</v>
      </c>
      <c r="X6" s="517">
        <v>3</v>
      </c>
      <c r="Y6" s="517">
        <v>4</v>
      </c>
      <c r="Z6" s="517">
        <v>8</v>
      </c>
      <c r="AA6" s="517">
        <v>6</v>
      </c>
      <c r="AB6" s="517">
        <v>2</v>
      </c>
      <c r="AC6" s="517">
        <v>0</v>
      </c>
      <c r="AD6" s="517">
        <v>0</v>
      </c>
      <c r="AE6" s="517">
        <v>0</v>
      </c>
      <c r="AF6" s="514"/>
    </row>
    <row r="7" spans="1:32" ht="13.5">
      <c r="A7" s="509"/>
      <c r="B7" s="510"/>
      <c r="C7" s="511"/>
      <c r="D7" s="535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  <c r="AE7" s="513"/>
      <c r="AF7" s="514"/>
    </row>
    <row r="8" spans="1:32" ht="13.5">
      <c r="A8" s="509" t="s">
        <v>479</v>
      </c>
      <c r="B8" s="510" t="s">
        <v>480</v>
      </c>
      <c r="C8" s="511" t="s">
        <v>10</v>
      </c>
      <c r="D8" s="535">
        <f>SUM(J8:AE8)</f>
        <v>209</v>
      </c>
      <c r="E8" s="513">
        <f aca="true" t="shared" si="1" ref="E8:AE8">SUM(E9:E10)</f>
        <v>0</v>
      </c>
      <c r="F8" s="513">
        <f t="shared" si="1"/>
        <v>0</v>
      </c>
      <c r="G8" s="513">
        <f t="shared" si="1"/>
        <v>0</v>
      </c>
      <c r="H8" s="513">
        <f t="shared" si="1"/>
        <v>0</v>
      </c>
      <c r="I8" s="513">
        <f t="shared" si="1"/>
        <v>0</v>
      </c>
      <c r="J8" s="513">
        <f t="shared" si="1"/>
        <v>0</v>
      </c>
      <c r="K8" s="513">
        <f t="shared" si="1"/>
        <v>1</v>
      </c>
      <c r="L8" s="513">
        <f t="shared" si="1"/>
        <v>0</v>
      </c>
      <c r="M8" s="513">
        <f t="shared" si="1"/>
        <v>2</v>
      </c>
      <c r="N8" s="513">
        <f t="shared" si="1"/>
        <v>1</v>
      </c>
      <c r="O8" s="513">
        <f t="shared" si="1"/>
        <v>1</v>
      </c>
      <c r="P8" s="513">
        <f t="shared" si="1"/>
        <v>1</v>
      </c>
      <c r="Q8" s="513">
        <f t="shared" si="1"/>
        <v>1</v>
      </c>
      <c r="R8" s="513">
        <f t="shared" si="1"/>
        <v>0</v>
      </c>
      <c r="S8" s="513">
        <f t="shared" si="1"/>
        <v>2</v>
      </c>
      <c r="T8" s="513">
        <f t="shared" si="1"/>
        <v>1</v>
      </c>
      <c r="U8" s="513">
        <f t="shared" si="1"/>
        <v>4</v>
      </c>
      <c r="V8" s="513">
        <f t="shared" si="1"/>
        <v>12</v>
      </c>
      <c r="W8" s="513">
        <f t="shared" si="1"/>
        <v>11</v>
      </c>
      <c r="X8" s="513">
        <f t="shared" si="1"/>
        <v>22</v>
      </c>
      <c r="Y8" s="513">
        <f t="shared" si="1"/>
        <v>34</v>
      </c>
      <c r="Z8" s="513">
        <f t="shared" si="1"/>
        <v>55</v>
      </c>
      <c r="AA8" s="513">
        <f t="shared" si="1"/>
        <v>30</v>
      </c>
      <c r="AB8" s="513">
        <f t="shared" si="1"/>
        <v>25</v>
      </c>
      <c r="AC8" s="513">
        <f t="shared" si="1"/>
        <v>3</v>
      </c>
      <c r="AD8" s="513">
        <f t="shared" si="1"/>
        <v>3</v>
      </c>
      <c r="AE8" s="513">
        <f t="shared" si="1"/>
        <v>0</v>
      </c>
      <c r="AF8" s="514" t="s">
        <v>479</v>
      </c>
    </row>
    <row r="9" spans="1:32" ht="13.5">
      <c r="A9" s="509"/>
      <c r="B9" s="510"/>
      <c r="C9" s="511" t="s">
        <v>11</v>
      </c>
      <c r="D9" s="535">
        <f>SUM(J9:AE9)</f>
        <v>112</v>
      </c>
      <c r="E9" s="516">
        <v>0</v>
      </c>
      <c r="F9" s="516">
        <v>0</v>
      </c>
      <c r="G9" s="516">
        <v>0</v>
      </c>
      <c r="H9" s="516">
        <v>0</v>
      </c>
      <c r="I9" s="516">
        <v>0</v>
      </c>
      <c r="J9" s="516">
        <v>0</v>
      </c>
      <c r="K9" s="516">
        <v>1</v>
      </c>
      <c r="L9" s="516">
        <v>0</v>
      </c>
      <c r="M9" s="516">
        <v>1</v>
      </c>
      <c r="N9" s="516">
        <v>0</v>
      </c>
      <c r="O9" s="516">
        <v>0</v>
      </c>
      <c r="P9" s="516">
        <v>0</v>
      </c>
      <c r="Q9" s="516">
        <v>1</v>
      </c>
      <c r="R9" s="516">
        <v>0</v>
      </c>
      <c r="S9" s="516">
        <v>2</v>
      </c>
      <c r="T9" s="516">
        <v>0</v>
      </c>
      <c r="U9" s="516">
        <v>3</v>
      </c>
      <c r="V9" s="516">
        <v>9</v>
      </c>
      <c r="W9" s="516">
        <v>9</v>
      </c>
      <c r="X9" s="516">
        <v>16</v>
      </c>
      <c r="Y9" s="516">
        <v>16</v>
      </c>
      <c r="Z9" s="516">
        <v>32</v>
      </c>
      <c r="AA9" s="516">
        <v>13</v>
      </c>
      <c r="AB9" s="516">
        <v>8</v>
      </c>
      <c r="AC9" s="516">
        <v>1</v>
      </c>
      <c r="AD9" s="516">
        <v>0</v>
      </c>
      <c r="AE9" s="516">
        <v>0</v>
      </c>
      <c r="AF9" s="514"/>
    </row>
    <row r="10" spans="1:32" ht="13.5">
      <c r="A10" s="509"/>
      <c r="B10" s="510"/>
      <c r="C10" s="511" t="s">
        <v>12</v>
      </c>
      <c r="D10" s="535">
        <f>SUM(J10:AE10)</f>
        <v>97</v>
      </c>
      <c r="E10" s="516">
        <v>0</v>
      </c>
      <c r="F10" s="516">
        <v>0</v>
      </c>
      <c r="G10" s="516">
        <v>0</v>
      </c>
      <c r="H10" s="516">
        <v>0</v>
      </c>
      <c r="I10" s="516">
        <v>0</v>
      </c>
      <c r="J10" s="516">
        <v>0</v>
      </c>
      <c r="K10" s="516">
        <v>0</v>
      </c>
      <c r="L10" s="516">
        <v>0</v>
      </c>
      <c r="M10" s="516">
        <v>1</v>
      </c>
      <c r="N10" s="516">
        <v>1</v>
      </c>
      <c r="O10" s="516">
        <v>1</v>
      </c>
      <c r="P10" s="516">
        <v>1</v>
      </c>
      <c r="Q10" s="516">
        <v>0</v>
      </c>
      <c r="R10" s="516">
        <v>0</v>
      </c>
      <c r="S10" s="516">
        <v>0</v>
      </c>
      <c r="T10" s="516">
        <v>1</v>
      </c>
      <c r="U10" s="516">
        <v>1</v>
      </c>
      <c r="V10" s="516">
        <v>3</v>
      </c>
      <c r="W10" s="516">
        <v>2</v>
      </c>
      <c r="X10" s="516">
        <v>6</v>
      </c>
      <c r="Y10" s="516">
        <v>18</v>
      </c>
      <c r="Z10" s="516">
        <v>23</v>
      </c>
      <c r="AA10" s="516">
        <v>17</v>
      </c>
      <c r="AB10" s="516">
        <v>17</v>
      </c>
      <c r="AC10" s="516">
        <v>2</v>
      </c>
      <c r="AD10" s="516">
        <v>3</v>
      </c>
      <c r="AE10" s="516">
        <v>0</v>
      </c>
      <c r="AF10" s="514"/>
    </row>
    <row r="11" spans="1:32" ht="13.5">
      <c r="A11" s="509"/>
      <c r="B11" s="510"/>
      <c r="C11" s="511"/>
      <c r="D11" s="535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14"/>
    </row>
    <row r="12" spans="1:32" ht="13.5">
      <c r="A12" s="509" t="s">
        <v>481</v>
      </c>
      <c r="B12" s="510" t="s">
        <v>482</v>
      </c>
      <c r="C12" s="511" t="s">
        <v>10</v>
      </c>
      <c r="D12" s="535">
        <f>SUM(J12:AE12)</f>
        <v>123</v>
      </c>
      <c r="E12" s="513">
        <f aca="true" t="shared" si="2" ref="E12:AE12">SUM(E13:E14)</f>
        <v>1</v>
      </c>
      <c r="F12" s="513">
        <f t="shared" si="2"/>
        <v>0</v>
      </c>
      <c r="G12" s="513">
        <f t="shared" si="2"/>
        <v>0</v>
      </c>
      <c r="H12" s="513">
        <f t="shared" si="2"/>
        <v>0</v>
      </c>
      <c r="I12" s="513">
        <f t="shared" si="2"/>
        <v>0</v>
      </c>
      <c r="J12" s="513">
        <f t="shared" si="2"/>
        <v>1</v>
      </c>
      <c r="K12" s="513">
        <f t="shared" si="2"/>
        <v>1</v>
      </c>
      <c r="L12" s="513">
        <f t="shared" si="2"/>
        <v>0</v>
      </c>
      <c r="M12" s="513">
        <f t="shared" si="2"/>
        <v>0</v>
      </c>
      <c r="N12" s="513">
        <f t="shared" si="2"/>
        <v>0</v>
      </c>
      <c r="O12" s="513">
        <f t="shared" si="2"/>
        <v>0</v>
      </c>
      <c r="P12" s="513">
        <f t="shared" si="2"/>
        <v>2</v>
      </c>
      <c r="Q12" s="513">
        <f t="shared" si="2"/>
        <v>1</v>
      </c>
      <c r="R12" s="513">
        <f t="shared" si="2"/>
        <v>1</v>
      </c>
      <c r="S12" s="513">
        <f t="shared" si="2"/>
        <v>2</v>
      </c>
      <c r="T12" s="513">
        <f t="shared" si="2"/>
        <v>2</v>
      </c>
      <c r="U12" s="513">
        <f t="shared" si="2"/>
        <v>3</v>
      </c>
      <c r="V12" s="513">
        <f t="shared" si="2"/>
        <v>7</v>
      </c>
      <c r="W12" s="513">
        <f t="shared" si="2"/>
        <v>9</v>
      </c>
      <c r="X12" s="513">
        <f t="shared" si="2"/>
        <v>23</v>
      </c>
      <c r="Y12" s="513">
        <f t="shared" si="2"/>
        <v>22</v>
      </c>
      <c r="Z12" s="513">
        <f t="shared" si="2"/>
        <v>12</v>
      </c>
      <c r="AA12" s="513">
        <f t="shared" si="2"/>
        <v>13</v>
      </c>
      <c r="AB12" s="513">
        <f t="shared" si="2"/>
        <v>15</v>
      </c>
      <c r="AC12" s="513">
        <f t="shared" si="2"/>
        <v>9</v>
      </c>
      <c r="AD12" s="513">
        <f t="shared" si="2"/>
        <v>0</v>
      </c>
      <c r="AE12" s="513">
        <f t="shared" si="2"/>
        <v>0</v>
      </c>
      <c r="AF12" s="514" t="s">
        <v>481</v>
      </c>
    </row>
    <row r="13" spans="1:32" ht="13.5">
      <c r="A13" s="509"/>
      <c r="B13" s="510"/>
      <c r="C13" s="511" t="s">
        <v>11</v>
      </c>
      <c r="D13" s="535">
        <f>SUM(J13:AE13)</f>
        <v>44</v>
      </c>
      <c r="E13" s="515">
        <f aca="true" t="shared" si="3" ref="E13:AE13">E17+E21</f>
        <v>1</v>
      </c>
      <c r="F13" s="515">
        <f t="shared" si="3"/>
        <v>0</v>
      </c>
      <c r="G13" s="515">
        <f t="shared" si="3"/>
        <v>0</v>
      </c>
      <c r="H13" s="515">
        <f t="shared" si="3"/>
        <v>0</v>
      </c>
      <c r="I13" s="515">
        <f t="shared" si="3"/>
        <v>0</v>
      </c>
      <c r="J13" s="515">
        <f t="shared" si="3"/>
        <v>1</v>
      </c>
      <c r="K13" s="515">
        <f t="shared" si="3"/>
        <v>0</v>
      </c>
      <c r="L13" s="515">
        <f t="shared" si="3"/>
        <v>0</v>
      </c>
      <c r="M13" s="515">
        <f t="shared" si="3"/>
        <v>0</v>
      </c>
      <c r="N13" s="515">
        <f t="shared" si="3"/>
        <v>0</v>
      </c>
      <c r="O13" s="515">
        <f t="shared" si="3"/>
        <v>0</v>
      </c>
      <c r="P13" s="515">
        <f t="shared" si="3"/>
        <v>0</v>
      </c>
      <c r="Q13" s="515">
        <f t="shared" si="3"/>
        <v>0</v>
      </c>
      <c r="R13" s="515">
        <f t="shared" si="3"/>
        <v>0</v>
      </c>
      <c r="S13" s="515">
        <f t="shared" si="3"/>
        <v>1</v>
      </c>
      <c r="T13" s="515">
        <f t="shared" si="3"/>
        <v>0</v>
      </c>
      <c r="U13" s="515">
        <f t="shared" si="3"/>
        <v>2</v>
      </c>
      <c r="V13" s="515">
        <f t="shared" si="3"/>
        <v>4</v>
      </c>
      <c r="W13" s="515">
        <f t="shared" si="3"/>
        <v>3</v>
      </c>
      <c r="X13" s="515">
        <f t="shared" si="3"/>
        <v>11</v>
      </c>
      <c r="Y13" s="515">
        <f t="shared" si="3"/>
        <v>8</v>
      </c>
      <c r="Z13" s="515">
        <f t="shared" si="3"/>
        <v>2</v>
      </c>
      <c r="AA13" s="515">
        <f t="shared" si="3"/>
        <v>5</v>
      </c>
      <c r="AB13" s="515">
        <f t="shared" si="3"/>
        <v>5</v>
      </c>
      <c r="AC13" s="515">
        <f t="shared" si="3"/>
        <v>2</v>
      </c>
      <c r="AD13" s="515">
        <f t="shared" si="3"/>
        <v>0</v>
      </c>
      <c r="AE13" s="515">
        <f t="shared" si="3"/>
        <v>0</v>
      </c>
      <c r="AF13" s="514"/>
    </row>
    <row r="14" spans="1:32" ht="13.5">
      <c r="A14" s="509"/>
      <c r="B14" s="510"/>
      <c r="C14" s="511" t="s">
        <v>12</v>
      </c>
      <c r="D14" s="535">
        <f>SUM(J14:AE14)</f>
        <v>79</v>
      </c>
      <c r="E14" s="515">
        <f aca="true" t="shared" si="4" ref="E14:AE14">E18+E22</f>
        <v>0</v>
      </c>
      <c r="F14" s="515">
        <f t="shared" si="4"/>
        <v>0</v>
      </c>
      <c r="G14" s="515">
        <f t="shared" si="4"/>
        <v>0</v>
      </c>
      <c r="H14" s="515">
        <f t="shared" si="4"/>
        <v>0</v>
      </c>
      <c r="I14" s="515">
        <f t="shared" si="4"/>
        <v>0</v>
      </c>
      <c r="J14" s="515">
        <f t="shared" si="4"/>
        <v>0</v>
      </c>
      <c r="K14" s="515">
        <f t="shared" si="4"/>
        <v>1</v>
      </c>
      <c r="L14" s="515">
        <f t="shared" si="4"/>
        <v>0</v>
      </c>
      <c r="M14" s="515">
        <f t="shared" si="4"/>
        <v>0</v>
      </c>
      <c r="N14" s="515">
        <f t="shared" si="4"/>
        <v>0</v>
      </c>
      <c r="O14" s="515">
        <f t="shared" si="4"/>
        <v>0</v>
      </c>
      <c r="P14" s="515">
        <f t="shared" si="4"/>
        <v>2</v>
      </c>
      <c r="Q14" s="515">
        <f t="shared" si="4"/>
        <v>1</v>
      </c>
      <c r="R14" s="515">
        <f t="shared" si="4"/>
        <v>1</v>
      </c>
      <c r="S14" s="515">
        <f t="shared" si="4"/>
        <v>1</v>
      </c>
      <c r="T14" s="515">
        <f t="shared" si="4"/>
        <v>2</v>
      </c>
      <c r="U14" s="515">
        <f t="shared" si="4"/>
        <v>1</v>
      </c>
      <c r="V14" s="515">
        <f t="shared" si="4"/>
        <v>3</v>
      </c>
      <c r="W14" s="515">
        <f t="shared" si="4"/>
        <v>6</v>
      </c>
      <c r="X14" s="515">
        <f t="shared" si="4"/>
        <v>12</v>
      </c>
      <c r="Y14" s="515">
        <f t="shared" si="4"/>
        <v>14</v>
      </c>
      <c r="Z14" s="515">
        <f t="shared" si="4"/>
        <v>10</v>
      </c>
      <c r="AA14" s="515">
        <f t="shared" si="4"/>
        <v>8</v>
      </c>
      <c r="AB14" s="515">
        <f t="shared" si="4"/>
        <v>10</v>
      </c>
      <c r="AC14" s="515">
        <f t="shared" si="4"/>
        <v>7</v>
      </c>
      <c r="AD14" s="515">
        <f t="shared" si="4"/>
        <v>0</v>
      </c>
      <c r="AE14" s="515">
        <f t="shared" si="4"/>
        <v>0</v>
      </c>
      <c r="AF14" s="514"/>
    </row>
    <row r="15" spans="1:32" ht="13.5">
      <c r="A15" s="509"/>
      <c r="B15" s="510"/>
      <c r="C15" s="511"/>
      <c r="D15" s="535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14"/>
    </row>
    <row r="16" spans="1:32" ht="12.75" customHeight="1">
      <c r="A16" s="509" t="s">
        <v>483</v>
      </c>
      <c r="B16" s="510" t="s">
        <v>484</v>
      </c>
      <c r="C16" s="511" t="s">
        <v>10</v>
      </c>
      <c r="D16" s="535">
        <f>SUM(J16:AE16)</f>
        <v>45</v>
      </c>
      <c r="E16" s="513">
        <f aca="true" t="shared" si="5" ref="E16:AE16">SUM(E17:E18)</f>
        <v>0</v>
      </c>
      <c r="F16" s="513">
        <f t="shared" si="5"/>
        <v>0</v>
      </c>
      <c r="G16" s="513">
        <f t="shared" si="5"/>
        <v>0</v>
      </c>
      <c r="H16" s="513">
        <f t="shared" si="5"/>
        <v>0</v>
      </c>
      <c r="I16" s="513">
        <f t="shared" si="5"/>
        <v>0</v>
      </c>
      <c r="J16" s="513">
        <f t="shared" si="5"/>
        <v>0</v>
      </c>
      <c r="K16" s="513">
        <f t="shared" si="5"/>
        <v>0</v>
      </c>
      <c r="L16" s="513">
        <f t="shared" si="5"/>
        <v>0</v>
      </c>
      <c r="M16" s="513">
        <f t="shared" si="5"/>
        <v>0</v>
      </c>
      <c r="N16" s="513">
        <f t="shared" si="5"/>
        <v>0</v>
      </c>
      <c r="O16" s="513">
        <f t="shared" si="5"/>
        <v>0</v>
      </c>
      <c r="P16" s="513">
        <f t="shared" si="5"/>
        <v>1</v>
      </c>
      <c r="Q16" s="513">
        <f t="shared" si="5"/>
        <v>1</v>
      </c>
      <c r="R16" s="513">
        <f t="shared" si="5"/>
        <v>0</v>
      </c>
      <c r="S16" s="513">
        <f t="shared" si="5"/>
        <v>1</v>
      </c>
      <c r="T16" s="513">
        <f t="shared" si="5"/>
        <v>0</v>
      </c>
      <c r="U16" s="513">
        <f t="shared" si="5"/>
        <v>0</v>
      </c>
      <c r="V16" s="513">
        <f t="shared" si="5"/>
        <v>2</v>
      </c>
      <c r="W16" s="513">
        <f t="shared" si="5"/>
        <v>1</v>
      </c>
      <c r="X16" s="513">
        <f t="shared" si="5"/>
        <v>3</v>
      </c>
      <c r="Y16" s="513">
        <f t="shared" si="5"/>
        <v>7</v>
      </c>
      <c r="Z16" s="513">
        <f t="shared" si="5"/>
        <v>6</v>
      </c>
      <c r="AA16" s="513">
        <f t="shared" si="5"/>
        <v>4</v>
      </c>
      <c r="AB16" s="513">
        <f t="shared" si="5"/>
        <v>12</v>
      </c>
      <c r="AC16" s="513">
        <f t="shared" si="5"/>
        <v>7</v>
      </c>
      <c r="AD16" s="513">
        <f t="shared" si="5"/>
        <v>0</v>
      </c>
      <c r="AE16" s="513">
        <f t="shared" si="5"/>
        <v>0</v>
      </c>
      <c r="AF16" s="514" t="s">
        <v>483</v>
      </c>
    </row>
    <row r="17" spans="1:32" ht="13.5">
      <c r="A17" s="509"/>
      <c r="B17" s="510"/>
      <c r="C17" s="511" t="s">
        <v>11</v>
      </c>
      <c r="D17" s="535">
        <f>SUM(J17:AE17)</f>
        <v>10</v>
      </c>
      <c r="E17" s="517">
        <v>0</v>
      </c>
      <c r="F17" s="517">
        <v>0</v>
      </c>
      <c r="G17" s="517">
        <v>0</v>
      </c>
      <c r="H17" s="517">
        <v>0</v>
      </c>
      <c r="I17" s="517">
        <v>0</v>
      </c>
      <c r="J17" s="517">
        <v>0</v>
      </c>
      <c r="K17" s="517">
        <v>0</v>
      </c>
      <c r="L17" s="517">
        <v>0</v>
      </c>
      <c r="M17" s="517">
        <v>0</v>
      </c>
      <c r="N17" s="517">
        <v>0</v>
      </c>
      <c r="O17" s="517">
        <v>0</v>
      </c>
      <c r="P17" s="517">
        <v>0</v>
      </c>
      <c r="Q17" s="517">
        <v>0</v>
      </c>
      <c r="R17" s="517">
        <v>0</v>
      </c>
      <c r="S17" s="517">
        <v>0</v>
      </c>
      <c r="T17" s="517">
        <v>0</v>
      </c>
      <c r="U17" s="517">
        <v>0</v>
      </c>
      <c r="V17" s="517">
        <v>1</v>
      </c>
      <c r="W17" s="517">
        <v>0</v>
      </c>
      <c r="X17" s="517">
        <v>2</v>
      </c>
      <c r="Y17" s="517">
        <v>1</v>
      </c>
      <c r="Z17" s="517">
        <v>0</v>
      </c>
      <c r="AA17" s="517">
        <v>1</v>
      </c>
      <c r="AB17" s="517">
        <v>3</v>
      </c>
      <c r="AC17" s="517">
        <v>2</v>
      </c>
      <c r="AD17" s="517">
        <v>0</v>
      </c>
      <c r="AE17" s="517">
        <v>0</v>
      </c>
      <c r="AF17" s="514"/>
    </row>
    <row r="18" spans="1:32" ht="13.5">
      <c r="A18" s="509"/>
      <c r="B18" s="510"/>
      <c r="C18" s="511" t="s">
        <v>12</v>
      </c>
      <c r="D18" s="535">
        <f>SUM(J18:AE18)</f>
        <v>35</v>
      </c>
      <c r="E18" s="517">
        <v>0</v>
      </c>
      <c r="F18" s="517">
        <v>0</v>
      </c>
      <c r="G18" s="517">
        <v>0</v>
      </c>
      <c r="H18" s="517">
        <v>0</v>
      </c>
      <c r="I18" s="517">
        <v>0</v>
      </c>
      <c r="J18" s="517">
        <v>0</v>
      </c>
      <c r="K18" s="517">
        <v>0</v>
      </c>
      <c r="L18" s="517">
        <v>0</v>
      </c>
      <c r="M18" s="517">
        <v>0</v>
      </c>
      <c r="N18" s="517">
        <v>0</v>
      </c>
      <c r="O18" s="517">
        <v>0</v>
      </c>
      <c r="P18" s="517">
        <v>1</v>
      </c>
      <c r="Q18" s="517">
        <v>1</v>
      </c>
      <c r="R18" s="517">
        <v>0</v>
      </c>
      <c r="S18" s="517">
        <v>1</v>
      </c>
      <c r="T18" s="517">
        <v>0</v>
      </c>
      <c r="U18" s="517">
        <v>0</v>
      </c>
      <c r="V18" s="517">
        <v>1</v>
      </c>
      <c r="W18" s="517">
        <v>1</v>
      </c>
      <c r="X18" s="517">
        <v>1</v>
      </c>
      <c r="Y18" s="517">
        <v>6</v>
      </c>
      <c r="Z18" s="517">
        <v>6</v>
      </c>
      <c r="AA18" s="517">
        <v>3</v>
      </c>
      <c r="AB18" s="517">
        <v>9</v>
      </c>
      <c r="AC18" s="517">
        <v>5</v>
      </c>
      <c r="AD18" s="517">
        <v>0</v>
      </c>
      <c r="AE18" s="517">
        <v>0</v>
      </c>
      <c r="AF18" s="514"/>
    </row>
    <row r="19" spans="1:32" ht="13.5">
      <c r="A19" s="509"/>
      <c r="B19" s="510"/>
      <c r="C19" s="511"/>
      <c r="D19" s="535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4"/>
    </row>
    <row r="20" spans="1:32" ht="13.5">
      <c r="A20" s="509" t="s">
        <v>485</v>
      </c>
      <c r="B20" s="510" t="s">
        <v>486</v>
      </c>
      <c r="C20" s="511" t="s">
        <v>10</v>
      </c>
      <c r="D20" s="535">
        <f>SUM(J20:AE20)</f>
        <v>78</v>
      </c>
      <c r="E20" s="513">
        <f aca="true" t="shared" si="6" ref="E20:AE20">SUM(E21:E22)</f>
        <v>1</v>
      </c>
      <c r="F20" s="513">
        <f t="shared" si="6"/>
        <v>0</v>
      </c>
      <c r="G20" s="513">
        <f t="shared" si="6"/>
        <v>0</v>
      </c>
      <c r="H20" s="513">
        <f t="shared" si="6"/>
        <v>0</v>
      </c>
      <c r="I20" s="513">
        <f t="shared" si="6"/>
        <v>0</v>
      </c>
      <c r="J20" s="513">
        <f t="shared" si="6"/>
        <v>1</v>
      </c>
      <c r="K20" s="513">
        <f t="shared" si="6"/>
        <v>1</v>
      </c>
      <c r="L20" s="513">
        <f t="shared" si="6"/>
        <v>0</v>
      </c>
      <c r="M20" s="513">
        <f t="shared" si="6"/>
        <v>0</v>
      </c>
      <c r="N20" s="513">
        <f t="shared" si="6"/>
        <v>0</v>
      </c>
      <c r="O20" s="513">
        <f t="shared" si="6"/>
        <v>0</v>
      </c>
      <c r="P20" s="513">
        <f t="shared" si="6"/>
        <v>1</v>
      </c>
      <c r="Q20" s="513">
        <f t="shared" si="6"/>
        <v>0</v>
      </c>
      <c r="R20" s="513">
        <f t="shared" si="6"/>
        <v>1</v>
      </c>
      <c r="S20" s="513">
        <f t="shared" si="6"/>
        <v>1</v>
      </c>
      <c r="T20" s="513">
        <f t="shared" si="6"/>
        <v>2</v>
      </c>
      <c r="U20" s="513">
        <f t="shared" si="6"/>
        <v>3</v>
      </c>
      <c r="V20" s="513">
        <f t="shared" si="6"/>
        <v>5</v>
      </c>
      <c r="W20" s="513">
        <f t="shared" si="6"/>
        <v>8</v>
      </c>
      <c r="X20" s="513">
        <f t="shared" si="6"/>
        <v>20</v>
      </c>
      <c r="Y20" s="513">
        <f t="shared" si="6"/>
        <v>15</v>
      </c>
      <c r="Z20" s="513">
        <f t="shared" si="6"/>
        <v>6</v>
      </c>
      <c r="AA20" s="513">
        <f t="shared" si="6"/>
        <v>9</v>
      </c>
      <c r="AB20" s="513">
        <f t="shared" si="6"/>
        <v>3</v>
      </c>
      <c r="AC20" s="513">
        <f t="shared" si="6"/>
        <v>2</v>
      </c>
      <c r="AD20" s="513">
        <f t="shared" si="6"/>
        <v>0</v>
      </c>
      <c r="AE20" s="513">
        <f t="shared" si="6"/>
        <v>0</v>
      </c>
      <c r="AF20" s="514" t="s">
        <v>485</v>
      </c>
    </row>
    <row r="21" spans="1:32" ht="13.5">
      <c r="A21" s="509"/>
      <c r="B21" s="510"/>
      <c r="C21" s="511" t="s">
        <v>11</v>
      </c>
      <c r="D21" s="535">
        <f>SUM(J21:AE21)</f>
        <v>34</v>
      </c>
      <c r="E21" s="517">
        <v>1</v>
      </c>
      <c r="F21" s="517">
        <v>0</v>
      </c>
      <c r="G21" s="517">
        <v>0</v>
      </c>
      <c r="H21" s="517">
        <v>0</v>
      </c>
      <c r="I21" s="517">
        <v>0</v>
      </c>
      <c r="J21" s="517">
        <v>1</v>
      </c>
      <c r="K21" s="517">
        <v>0</v>
      </c>
      <c r="L21" s="517">
        <v>0</v>
      </c>
      <c r="M21" s="517">
        <v>0</v>
      </c>
      <c r="N21" s="517">
        <v>0</v>
      </c>
      <c r="O21" s="517">
        <v>0</v>
      </c>
      <c r="P21" s="517">
        <v>0</v>
      </c>
      <c r="Q21" s="517">
        <v>0</v>
      </c>
      <c r="R21" s="517">
        <v>0</v>
      </c>
      <c r="S21" s="517">
        <v>1</v>
      </c>
      <c r="T21" s="517">
        <v>0</v>
      </c>
      <c r="U21" s="517">
        <v>2</v>
      </c>
      <c r="V21" s="517">
        <v>3</v>
      </c>
      <c r="W21" s="517">
        <v>3</v>
      </c>
      <c r="X21" s="517">
        <v>9</v>
      </c>
      <c r="Y21" s="517">
        <v>7</v>
      </c>
      <c r="Z21" s="517">
        <v>2</v>
      </c>
      <c r="AA21" s="517">
        <v>4</v>
      </c>
      <c r="AB21" s="517">
        <v>2</v>
      </c>
      <c r="AC21" s="517">
        <v>0</v>
      </c>
      <c r="AD21" s="517">
        <v>0</v>
      </c>
      <c r="AE21" s="517">
        <v>0</v>
      </c>
      <c r="AF21" s="514"/>
    </row>
    <row r="22" spans="1:32" ht="13.5">
      <c r="A22" s="509"/>
      <c r="B22" s="510"/>
      <c r="C22" s="511" t="s">
        <v>12</v>
      </c>
      <c r="D22" s="535">
        <f>SUM(J22:AE22)</f>
        <v>44</v>
      </c>
      <c r="E22" s="517">
        <v>0</v>
      </c>
      <c r="F22" s="517">
        <v>0</v>
      </c>
      <c r="G22" s="517">
        <v>0</v>
      </c>
      <c r="H22" s="517">
        <v>0</v>
      </c>
      <c r="I22" s="517">
        <v>0</v>
      </c>
      <c r="J22" s="517">
        <v>0</v>
      </c>
      <c r="K22" s="517">
        <v>1</v>
      </c>
      <c r="L22" s="517">
        <v>0</v>
      </c>
      <c r="M22" s="517">
        <v>0</v>
      </c>
      <c r="N22" s="517">
        <v>0</v>
      </c>
      <c r="O22" s="517">
        <v>0</v>
      </c>
      <c r="P22" s="517">
        <v>1</v>
      </c>
      <c r="Q22" s="517">
        <v>0</v>
      </c>
      <c r="R22" s="517">
        <v>1</v>
      </c>
      <c r="S22" s="517">
        <v>0</v>
      </c>
      <c r="T22" s="517">
        <v>2</v>
      </c>
      <c r="U22" s="517">
        <v>1</v>
      </c>
      <c r="V22" s="517">
        <v>2</v>
      </c>
      <c r="W22" s="517">
        <v>5</v>
      </c>
      <c r="X22" s="517">
        <v>11</v>
      </c>
      <c r="Y22" s="517">
        <v>8</v>
      </c>
      <c r="Z22" s="517">
        <v>4</v>
      </c>
      <c r="AA22" s="517">
        <v>5</v>
      </c>
      <c r="AB22" s="517">
        <v>1</v>
      </c>
      <c r="AC22" s="517">
        <v>2</v>
      </c>
      <c r="AD22" s="517">
        <v>0</v>
      </c>
      <c r="AE22" s="517">
        <v>0</v>
      </c>
      <c r="AF22" s="514"/>
    </row>
    <row r="23" spans="1:32" ht="13.5">
      <c r="A23" s="509"/>
      <c r="B23" s="510"/>
      <c r="C23" s="511"/>
      <c r="D23" s="535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  <c r="AE23" s="513"/>
      <c r="AF23" s="514"/>
    </row>
    <row r="24" spans="1:32" ht="13.5">
      <c r="A24" s="509" t="s">
        <v>487</v>
      </c>
      <c r="B24" s="510" t="s">
        <v>488</v>
      </c>
      <c r="C24" s="511" t="s">
        <v>10</v>
      </c>
      <c r="D24" s="535">
        <f>SUM(J24:AE24)</f>
        <v>692</v>
      </c>
      <c r="E24" s="513">
        <f aca="true" t="shared" si="7" ref="E24:AE24">SUM(E25:E26)</f>
        <v>1</v>
      </c>
      <c r="F24" s="513">
        <f t="shared" si="7"/>
        <v>2</v>
      </c>
      <c r="G24" s="513">
        <f t="shared" si="7"/>
        <v>0</v>
      </c>
      <c r="H24" s="513">
        <f t="shared" si="7"/>
        <v>0</v>
      </c>
      <c r="I24" s="513">
        <f t="shared" si="7"/>
        <v>0</v>
      </c>
      <c r="J24" s="513">
        <f t="shared" si="7"/>
        <v>3</v>
      </c>
      <c r="K24" s="513">
        <f t="shared" si="7"/>
        <v>0</v>
      </c>
      <c r="L24" s="513">
        <f t="shared" si="7"/>
        <v>0</v>
      </c>
      <c r="M24" s="513">
        <f t="shared" si="7"/>
        <v>0</v>
      </c>
      <c r="N24" s="513">
        <f t="shared" si="7"/>
        <v>1</v>
      </c>
      <c r="O24" s="513">
        <f t="shared" si="7"/>
        <v>2</v>
      </c>
      <c r="P24" s="513">
        <f t="shared" si="7"/>
        <v>1</v>
      </c>
      <c r="Q24" s="513">
        <f t="shared" si="7"/>
        <v>3</v>
      </c>
      <c r="R24" s="513">
        <f t="shared" si="7"/>
        <v>7</v>
      </c>
      <c r="S24" s="513">
        <f t="shared" si="7"/>
        <v>8</v>
      </c>
      <c r="T24" s="513">
        <f t="shared" si="7"/>
        <v>12</v>
      </c>
      <c r="U24" s="513">
        <f t="shared" si="7"/>
        <v>23</v>
      </c>
      <c r="V24" s="513">
        <f t="shared" si="7"/>
        <v>45</v>
      </c>
      <c r="W24" s="513">
        <f t="shared" si="7"/>
        <v>43</v>
      </c>
      <c r="X24" s="513">
        <f t="shared" si="7"/>
        <v>85</v>
      </c>
      <c r="Y24" s="513">
        <f t="shared" si="7"/>
        <v>118</v>
      </c>
      <c r="Z24" s="513">
        <f t="shared" si="7"/>
        <v>125</v>
      </c>
      <c r="AA24" s="513">
        <f t="shared" si="7"/>
        <v>98</v>
      </c>
      <c r="AB24" s="513">
        <f t="shared" si="7"/>
        <v>89</v>
      </c>
      <c r="AC24" s="513">
        <f t="shared" si="7"/>
        <v>24</v>
      </c>
      <c r="AD24" s="513">
        <f t="shared" si="7"/>
        <v>5</v>
      </c>
      <c r="AE24" s="513">
        <f t="shared" si="7"/>
        <v>0</v>
      </c>
      <c r="AF24" s="514" t="s">
        <v>487</v>
      </c>
    </row>
    <row r="25" spans="1:32" ht="13.5">
      <c r="A25" s="509"/>
      <c r="B25" s="510"/>
      <c r="C25" s="511" t="s">
        <v>11</v>
      </c>
      <c r="D25" s="535">
        <f>SUM(J25:AE25)</f>
        <v>352</v>
      </c>
      <c r="E25" s="513">
        <f aca="true" t="shared" si="8" ref="E25:AE25">E29+E33</f>
        <v>0</v>
      </c>
      <c r="F25" s="513">
        <f t="shared" si="8"/>
        <v>1</v>
      </c>
      <c r="G25" s="513">
        <f t="shared" si="8"/>
        <v>0</v>
      </c>
      <c r="H25" s="513">
        <f t="shared" si="8"/>
        <v>0</v>
      </c>
      <c r="I25" s="513">
        <f t="shared" si="8"/>
        <v>0</v>
      </c>
      <c r="J25" s="513">
        <f t="shared" si="8"/>
        <v>1</v>
      </c>
      <c r="K25" s="513">
        <f t="shared" si="8"/>
        <v>0</v>
      </c>
      <c r="L25" s="513">
        <f t="shared" si="8"/>
        <v>0</v>
      </c>
      <c r="M25" s="513">
        <f t="shared" si="8"/>
        <v>0</v>
      </c>
      <c r="N25" s="513">
        <f t="shared" si="8"/>
        <v>1</v>
      </c>
      <c r="O25" s="513">
        <f t="shared" si="8"/>
        <v>0</v>
      </c>
      <c r="P25" s="513">
        <f t="shared" si="8"/>
        <v>1</v>
      </c>
      <c r="Q25" s="513">
        <f t="shared" si="8"/>
        <v>2</v>
      </c>
      <c r="R25" s="513">
        <f t="shared" si="8"/>
        <v>4</v>
      </c>
      <c r="S25" s="513">
        <f t="shared" si="8"/>
        <v>7</v>
      </c>
      <c r="T25" s="513">
        <f t="shared" si="8"/>
        <v>11</v>
      </c>
      <c r="U25" s="513">
        <f t="shared" si="8"/>
        <v>20</v>
      </c>
      <c r="V25" s="513">
        <f t="shared" si="8"/>
        <v>35</v>
      </c>
      <c r="W25" s="513">
        <f t="shared" si="8"/>
        <v>35</v>
      </c>
      <c r="X25" s="513">
        <f t="shared" si="8"/>
        <v>53</v>
      </c>
      <c r="Y25" s="513">
        <f t="shared" si="8"/>
        <v>70</v>
      </c>
      <c r="Z25" s="513">
        <f t="shared" si="8"/>
        <v>66</v>
      </c>
      <c r="AA25" s="513">
        <f t="shared" si="8"/>
        <v>25</v>
      </c>
      <c r="AB25" s="513">
        <f t="shared" si="8"/>
        <v>15</v>
      </c>
      <c r="AC25" s="513">
        <f t="shared" si="8"/>
        <v>6</v>
      </c>
      <c r="AD25" s="513">
        <f t="shared" si="8"/>
        <v>0</v>
      </c>
      <c r="AE25" s="513">
        <f t="shared" si="8"/>
        <v>0</v>
      </c>
      <c r="AF25" s="514"/>
    </row>
    <row r="26" spans="1:32" ht="13.5">
      <c r="A26" s="509"/>
      <c r="B26" s="510"/>
      <c r="C26" s="511" t="s">
        <v>12</v>
      </c>
      <c r="D26" s="535">
        <f>SUM(J26:AE26)</f>
        <v>340</v>
      </c>
      <c r="E26" s="513">
        <f aca="true" t="shared" si="9" ref="E26:AE26">E30+E34</f>
        <v>1</v>
      </c>
      <c r="F26" s="513">
        <f t="shared" si="9"/>
        <v>1</v>
      </c>
      <c r="G26" s="513">
        <f t="shared" si="9"/>
        <v>0</v>
      </c>
      <c r="H26" s="513">
        <f t="shared" si="9"/>
        <v>0</v>
      </c>
      <c r="I26" s="513">
        <f t="shared" si="9"/>
        <v>0</v>
      </c>
      <c r="J26" s="513">
        <f t="shared" si="9"/>
        <v>2</v>
      </c>
      <c r="K26" s="513">
        <f t="shared" si="9"/>
        <v>0</v>
      </c>
      <c r="L26" s="513">
        <f t="shared" si="9"/>
        <v>0</v>
      </c>
      <c r="M26" s="513">
        <f t="shared" si="9"/>
        <v>0</v>
      </c>
      <c r="N26" s="513">
        <f t="shared" si="9"/>
        <v>0</v>
      </c>
      <c r="O26" s="513">
        <f t="shared" si="9"/>
        <v>2</v>
      </c>
      <c r="P26" s="513">
        <f t="shared" si="9"/>
        <v>0</v>
      </c>
      <c r="Q26" s="513">
        <f t="shared" si="9"/>
        <v>1</v>
      </c>
      <c r="R26" s="513">
        <f t="shared" si="9"/>
        <v>3</v>
      </c>
      <c r="S26" s="513">
        <f t="shared" si="9"/>
        <v>1</v>
      </c>
      <c r="T26" s="513">
        <f t="shared" si="9"/>
        <v>1</v>
      </c>
      <c r="U26" s="513">
        <f t="shared" si="9"/>
        <v>3</v>
      </c>
      <c r="V26" s="513">
        <f t="shared" si="9"/>
        <v>10</v>
      </c>
      <c r="W26" s="513">
        <f t="shared" si="9"/>
        <v>8</v>
      </c>
      <c r="X26" s="513">
        <f t="shared" si="9"/>
        <v>32</v>
      </c>
      <c r="Y26" s="513">
        <f t="shared" si="9"/>
        <v>48</v>
      </c>
      <c r="Z26" s="513">
        <f t="shared" si="9"/>
        <v>59</v>
      </c>
      <c r="AA26" s="513">
        <f t="shared" si="9"/>
        <v>73</v>
      </c>
      <c r="AB26" s="513">
        <f t="shared" si="9"/>
        <v>74</v>
      </c>
      <c r="AC26" s="513">
        <f t="shared" si="9"/>
        <v>18</v>
      </c>
      <c r="AD26" s="513">
        <f t="shared" si="9"/>
        <v>5</v>
      </c>
      <c r="AE26" s="513">
        <f t="shared" si="9"/>
        <v>0</v>
      </c>
      <c r="AF26" s="514"/>
    </row>
    <row r="27" spans="1:32" ht="13.5">
      <c r="A27" s="509"/>
      <c r="B27" s="510"/>
      <c r="C27" s="511"/>
      <c r="D27" s="535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514"/>
    </row>
    <row r="28" spans="1:32" ht="13.5">
      <c r="A28" s="509" t="s">
        <v>489</v>
      </c>
      <c r="B28" s="510" t="s">
        <v>490</v>
      </c>
      <c r="C28" s="511" t="s">
        <v>10</v>
      </c>
      <c r="D28" s="535">
        <f>SUM(J28:AE28)</f>
        <v>488</v>
      </c>
      <c r="E28" s="513">
        <f aca="true" t="shared" si="10" ref="E28:AE28">SUM(E29:E30)</f>
        <v>0</v>
      </c>
      <c r="F28" s="513">
        <f t="shared" si="10"/>
        <v>0</v>
      </c>
      <c r="G28" s="513">
        <f t="shared" si="10"/>
        <v>0</v>
      </c>
      <c r="H28" s="513">
        <f t="shared" si="10"/>
        <v>0</v>
      </c>
      <c r="I28" s="513">
        <f t="shared" si="10"/>
        <v>0</v>
      </c>
      <c r="J28" s="513">
        <f t="shared" si="10"/>
        <v>0</v>
      </c>
      <c r="K28" s="513">
        <f t="shared" si="10"/>
        <v>0</v>
      </c>
      <c r="L28" s="513">
        <f t="shared" si="10"/>
        <v>0</v>
      </c>
      <c r="M28" s="513">
        <f t="shared" si="10"/>
        <v>0</v>
      </c>
      <c r="N28" s="513">
        <f t="shared" si="10"/>
        <v>0</v>
      </c>
      <c r="O28" s="513">
        <f t="shared" si="10"/>
        <v>1</v>
      </c>
      <c r="P28" s="513">
        <f t="shared" si="10"/>
        <v>0</v>
      </c>
      <c r="Q28" s="513">
        <f t="shared" si="10"/>
        <v>2</v>
      </c>
      <c r="R28" s="513">
        <f t="shared" si="10"/>
        <v>2</v>
      </c>
      <c r="S28" s="513">
        <f t="shared" si="10"/>
        <v>7</v>
      </c>
      <c r="T28" s="513">
        <f t="shared" si="10"/>
        <v>11</v>
      </c>
      <c r="U28" s="513">
        <f t="shared" si="10"/>
        <v>15</v>
      </c>
      <c r="V28" s="513">
        <f t="shared" si="10"/>
        <v>34</v>
      </c>
      <c r="W28" s="513">
        <f t="shared" si="10"/>
        <v>35</v>
      </c>
      <c r="X28" s="513">
        <f t="shared" si="10"/>
        <v>72</v>
      </c>
      <c r="Y28" s="513">
        <f t="shared" si="10"/>
        <v>94</v>
      </c>
      <c r="Z28" s="513">
        <f t="shared" si="10"/>
        <v>85</v>
      </c>
      <c r="AA28" s="513">
        <f t="shared" si="10"/>
        <v>73</v>
      </c>
      <c r="AB28" s="513">
        <f t="shared" si="10"/>
        <v>43</v>
      </c>
      <c r="AC28" s="513">
        <f t="shared" si="10"/>
        <v>12</v>
      </c>
      <c r="AD28" s="513">
        <f t="shared" si="10"/>
        <v>2</v>
      </c>
      <c r="AE28" s="513">
        <f t="shared" si="10"/>
        <v>0</v>
      </c>
      <c r="AF28" s="514" t="s">
        <v>489</v>
      </c>
    </row>
    <row r="29" spans="1:32" ht="13.5">
      <c r="A29" s="509"/>
      <c r="B29" s="510"/>
      <c r="C29" s="511" t="s">
        <v>11</v>
      </c>
      <c r="D29" s="535">
        <f>SUM(J29:AE29)</f>
        <v>263</v>
      </c>
      <c r="E29" s="517">
        <v>0</v>
      </c>
      <c r="F29" s="517">
        <v>0</v>
      </c>
      <c r="G29" s="517">
        <v>0</v>
      </c>
      <c r="H29" s="517">
        <v>0</v>
      </c>
      <c r="I29" s="517">
        <v>0</v>
      </c>
      <c r="J29" s="517">
        <v>0</v>
      </c>
      <c r="K29" s="517">
        <v>0</v>
      </c>
      <c r="L29" s="517">
        <v>0</v>
      </c>
      <c r="M29" s="517">
        <v>0</v>
      </c>
      <c r="N29" s="517">
        <v>0</v>
      </c>
      <c r="O29" s="517">
        <v>0</v>
      </c>
      <c r="P29" s="517">
        <v>0</v>
      </c>
      <c r="Q29" s="517">
        <v>2</v>
      </c>
      <c r="R29" s="517">
        <v>2</v>
      </c>
      <c r="S29" s="517">
        <v>6</v>
      </c>
      <c r="T29" s="517">
        <v>10</v>
      </c>
      <c r="U29" s="517">
        <v>14</v>
      </c>
      <c r="V29" s="517">
        <v>27</v>
      </c>
      <c r="W29" s="517">
        <v>27</v>
      </c>
      <c r="X29" s="517">
        <v>45</v>
      </c>
      <c r="Y29" s="517">
        <v>56</v>
      </c>
      <c r="Z29" s="517">
        <v>42</v>
      </c>
      <c r="AA29" s="517">
        <v>20</v>
      </c>
      <c r="AB29" s="517">
        <v>9</v>
      </c>
      <c r="AC29" s="517">
        <v>3</v>
      </c>
      <c r="AD29" s="517">
        <v>0</v>
      </c>
      <c r="AE29" s="517">
        <v>0</v>
      </c>
      <c r="AF29" s="514"/>
    </row>
    <row r="30" spans="1:32" ht="13.5">
      <c r="A30" s="509"/>
      <c r="B30" s="510"/>
      <c r="C30" s="511" t="s">
        <v>12</v>
      </c>
      <c r="D30" s="535">
        <f>SUM(J30:AE30)</f>
        <v>225</v>
      </c>
      <c r="E30" s="517">
        <v>0</v>
      </c>
      <c r="F30" s="517">
        <v>0</v>
      </c>
      <c r="G30" s="517">
        <v>0</v>
      </c>
      <c r="H30" s="517">
        <v>0</v>
      </c>
      <c r="I30" s="517">
        <v>0</v>
      </c>
      <c r="J30" s="517">
        <v>0</v>
      </c>
      <c r="K30" s="517">
        <v>0</v>
      </c>
      <c r="L30" s="517">
        <v>0</v>
      </c>
      <c r="M30" s="517">
        <v>0</v>
      </c>
      <c r="N30" s="517">
        <v>0</v>
      </c>
      <c r="O30" s="517">
        <v>1</v>
      </c>
      <c r="P30" s="517">
        <v>0</v>
      </c>
      <c r="Q30" s="517">
        <v>0</v>
      </c>
      <c r="R30" s="517">
        <v>0</v>
      </c>
      <c r="S30" s="517">
        <v>1</v>
      </c>
      <c r="T30" s="517">
        <v>1</v>
      </c>
      <c r="U30" s="517">
        <v>1</v>
      </c>
      <c r="V30" s="517">
        <v>7</v>
      </c>
      <c r="W30" s="517">
        <v>8</v>
      </c>
      <c r="X30" s="517">
        <v>27</v>
      </c>
      <c r="Y30" s="517">
        <v>38</v>
      </c>
      <c r="Z30" s="517">
        <v>43</v>
      </c>
      <c r="AA30" s="517">
        <v>53</v>
      </c>
      <c r="AB30" s="517">
        <v>34</v>
      </c>
      <c r="AC30" s="517">
        <v>9</v>
      </c>
      <c r="AD30" s="517">
        <v>2</v>
      </c>
      <c r="AE30" s="517">
        <v>0</v>
      </c>
      <c r="AF30" s="514"/>
    </row>
    <row r="31" spans="1:32" ht="13.5">
      <c r="A31" s="509"/>
      <c r="B31" s="510"/>
      <c r="C31" s="511"/>
      <c r="D31" s="535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  <c r="AA31" s="513"/>
      <c r="AB31" s="513"/>
      <c r="AC31" s="513"/>
      <c r="AD31" s="513"/>
      <c r="AE31" s="513"/>
      <c r="AF31" s="514"/>
    </row>
    <row r="32" spans="1:32" ht="13.5">
      <c r="A32" s="509" t="s">
        <v>491</v>
      </c>
      <c r="B32" s="510" t="s">
        <v>486</v>
      </c>
      <c r="C32" s="511" t="s">
        <v>10</v>
      </c>
      <c r="D32" s="535">
        <f>SUM(J32:AE32)</f>
        <v>204</v>
      </c>
      <c r="E32" s="513">
        <f aca="true" t="shared" si="11" ref="E32:AE32">SUM(E33:E34)</f>
        <v>1</v>
      </c>
      <c r="F32" s="513">
        <f t="shared" si="11"/>
        <v>2</v>
      </c>
      <c r="G32" s="513">
        <f t="shared" si="11"/>
        <v>0</v>
      </c>
      <c r="H32" s="513">
        <f t="shared" si="11"/>
        <v>0</v>
      </c>
      <c r="I32" s="513">
        <f t="shared" si="11"/>
        <v>0</v>
      </c>
      <c r="J32" s="513">
        <f t="shared" si="11"/>
        <v>3</v>
      </c>
      <c r="K32" s="513">
        <f t="shared" si="11"/>
        <v>0</v>
      </c>
      <c r="L32" s="513">
        <f t="shared" si="11"/>
        <v>0</v>
      </c>
      <c r="M32" s="513">
        <f t="shared" si="11"/>
        <v>0</v>
      </c>
      <c r="N32" s="513">
        <f t="shared" si="11"/>
        <v>1</v>
      </c>
      <c r="O32" s="513">
        <f t="shared" si="11"/>
        <v>1</v>
      </c>
      <c r="P32" s="513">
        <f t="shared" si="11"/>
        <v>1</v>
      </c>
      <c r="Q32" s="513">
        <f t="shared" si="11"/>
        <v>1</v>
      </c>
      <c r="R32" s="513">
        <f t="shared" si="11"/>
        <v>5</v>
      </c>
      <c r="S32" s="513">
        <f t="shared" si="11"/>
        <v>1</v>
      </c>
      <c r="T32" s="513">
        <f t="shared" si="11"/>
        <v>1</v>
      </c>
      <c r="U32" s="513">
        <f t="shared" si="11"/>
        <v>8</v>
      </c>
      <c r="V32" s="513">
        <f t="shared" si="11"/>
        <v>11</v>
      </c>
      <c r="W32" s="513">
        <f t="shared" si="11"/>
        <v>8</v>
      </c>
      <c r="X32" s="513">
        <f t="shared" si="11"/>
        <v>13</v>
      </c>
      <c r="Y32" s="513">
        <f t="shared" si="11"/>
        <v>24</v>
      </c>
      <c r="Z32" s="513">
        <f t="shared" si="11"/>
        <v>40</v>
      </c>
      <c r="AA32" s="513">
        <f t="shared" si="11"/>
        <v>25</v>
      </c>
      <c r="AB32" s="513">
        <f t="shared" si="11"/>
        <v>46</v>
      </c>
      <c r="AC32" s="513">
        <f t="shared" si="11"/>
        <v>12</v>
      </c>
      <c r="AD32" s="513">
        <f t="shared" si="11"/>
        <v>3</v>
      </c>
      <c r="AE32" s="513">
        <f t="shared" si="11"/>
        <v>0</v>
      </c>
      <c r="AF32" s="514" t="s">
        <v>491</v>
      </c>
    </row>
    <row r="33" spans="1:32" ht="13.5">
      <c r="A33" s="509"/>
      <c r="B33" s="510"/>
      <c r="C33" s="511" t="s">
        <v>11</v>
      </c>
      <c r="D33" s="535">
        <f>SUM(J33:AE33)</f>
        <v>89</v>
      </c>
      <c r="E33" s="516">
        <v>0</v>
      </c>
      <c r="F33" s="516">
        <v>1</v>
      </c>
      <c r="G33" s="516">
        <v>0</v>
      </c>
      <c r="H33" s="516">
        <v>0</v>
      </c>
      <c r="I33" s="516">
        <v>0</v>
      </c>
      <c r="J33" s="516">
        <v>1</v>
      </c>
      <c r="K33" s="516">
        <v>0</v>
      </c>
      <c r="L33" s="516">
        <v>0</v>
      </c>
      <c r="M33" s="516">
        <v>0</v>
      </c>
      <c r="N33" s="516">
        <v>1</v>
      </c>
      <c r="O33" s="516">
        <v>0</v>
      </c>
      <c r="P33" s="516">
        <v>1</v>
      </c>
      <c r="Q33" s="516">
        <v>0</v>
      </c>
      <c r="R33" s="516">
        <v>2</v>
      </c>
      <c r="S33" s="516">
        <v>1</v>
      </c>
      <c r="T33" s="516">
        <v>1</v>
      </c>
      <c r="U33" s="516">
        <v>6</v>
      </c>
      <c r="V33" s="516">
        <v>8</v>
      </c>
      <c r="W33" s="516">
        <v>8</v>
      </c>
      <c r="X33" s="516">
        <v>8</v>
      </c>
      <c r="Y33" s="516">
        <v>14</v>
      </c>
      <c r="Z33" s="516">
        <v>24</v>
      </c>
      <c r="AA33" s="516">
        <v>5</v>
      </c>
      <c r="AB33" s="516">
        <v>6</v>
      </c>
      <c r="AC33" s="516">
        <v>3</v>
      </c>
      <c r="AD33" s="516">
        <v>0</v>
      </c>
      <c r="AE33" s="516">
        <v>0</v>
      </c>
      <c r="AF33" s="514"/>
    </row>
    <row r="34" spans="1:32" ht="13.5">
      <c r="A34" s="509"/>
      <c r="B34" s="510"/>
      <c r="C34" s="511" t="s">
        <v>12</v>
      </c>
      <c r="D34" s="535">
        <f>SUM(J34:AE34)</f>
        <v>115</v>
      </c>
      <c r="E34" s="516">
        <v>1</v>
      </c>
      <c r="F34" s="516">
        <v>1</v>
      </c>
      <c r="G34" s="516">
        <v>0</v>
      </c>
      <c r="H34" s="516">
        <v>0</v>
      </c>
      <c r="I34" s="516">
        <v>0</v>
      </c>
      <c r="J34" s="516">
        <v>2</v>
      </c>
      <c r="K34" s="516">
        <v>0</v>
      </c>
      <c r="L34" s="516">
        <v>0</v>
      </c>
      <c r="M34" s="516">
        <v>0</v>
      </c>
      <c r="N34" s="516">
        <v>0</v>
      </c>
      <c r="O34" s="516">
        <v>1</v>
      </c>
      <c r="P34" s="516">
        <v>0</v>
      </c>
      <c r="Q34" s="516">
        <v>1</v>
      </c>
      <c r="R34" s="516">
        <v>3</v>
      </c>
      <c r="S34" s="516">
        <v>0</v>
      </c>
      <c r="T34" s="516">
        <v>0</v>
      </c>
      <c r="U34" s="516">
        <v>2</v>
      </c>
      <c r="V34" s="516">
        <v>3</v>
      </c>
      <c r="W34" s="516">
        <v>0</v>
      </c>
      <c r="X34" s="516">
        <v>5</v>
      </c>
      <c r="Y34" s="516">
        <v>10</v>
      </c>
      <c r="Z34" s="516">
        <v>16</v>
      </c>
      <c r="AA34" s="516">
        <v>20</v>
      </c>
      <c r="AB34" s="516">
        <v>40</v>
      </c>
      <c r="AC34" s="516">
        <v>9</v>
      </c>
      <c r="AD34" s="516">
        <v>3</v>
      </c>
      <c r="AE34" s="516">
        <v>0</v>
      </c>
      <c r="AF34" s="514"/>
    </row>
    <row r="35" spans="1:32" ht="13.5">
      <c r="A35" s="509"/>
      <c r="B35" s="510"/>
      <c r="C35" s="511"/>
      <c r="D35" s="535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14"/>
    </row>
    <row r="36" spans="1:32" ht="13.5">
      <c r="A36" s="509" t="s">
        <v>492</v>
      </c>
      <c r="B36" s="510" t="s">
        <v>493</v>
      </c>
      <c r="C36" s="511" t="s">
        <v>10</v>
      </c>
      <c r="D36" s="535">
        <f>SUM(J36:AE36)</f>
        <v>285</v>
      </c>
      <c r="E36" s="513">
        <f aca="true" t="shared" si="12" ref="E36:AE36">SUM(E37:E38)</f>
        <v>0</v>
      </c>
      <c r="F36" s="513">
        <f t="shared" si="12"/>
        <v>0</v>
      </c>
      <c r="G36" s="513">
        <f t="shared" si="12"/>
        <v>0</v>
      </c>
      <c r="H36" s="513">
        <f t="shared" si="12"/>
        <v>0</v>
      </c>
      <c r="I36" s="513">
        <f t="shared" si="12"/>
        <v>0</v>
      </c>
      <c r="J36" s="513">
        <f t="shared" si="12"/>
        <v>0</v>
      </c>
      <c r="K36" s="513">
        <f t="shared" si="12"/>
        <v>0</v>
      </c>
      <c r="L36" s="513">
        <f t="shared" si="12"/>
        <v>0</v>
      </c>
      <c r="M36" s="513">
        <f t="shared" si="12"/>
        <v>0</v>
      </c>
      <c r="N36" s="513">
        <f t="shared" si="12"/>
        <v>0</v>
      </c>
      <c r="O36" s="513">
        <f t="shared" si="12"/>
        <v>0</v>
      </c>
      <c r="P36" s="513">
        <f t="shared" si="12"/>
        <v>1</v>
      </c>
      <c r="Q36" s="513">
        <f t="shared" si="12"/>
        <v>1</v>
      </c>
      <c r="R36" s="513">
        <f t="shared" si="12"/>
        <v>3</v>
      </c>
      <c r="S36" s="513">
        <f t="shared" si="12"/>
        <v>4</v>
      </c>
      <c r="T36" s="513">
        <f t="shared" si="12"/>
        <v>5</v>
      </c>
      <c r="U36" s="513">
        <f t="shared" si="12"/>
        <v>6</v>
      </c>
      <c r="V36" s="513">
        <f t="shared" si="12"/>
        <v>6</v>
      </c>
      <c r="W36" s="513">
        <f t="shared" si="12"/>
        <v>6</v>
      </c>
      <c r="X36" s="513">
        <f t="shared" si="12"/>
        <v>5</v>
      </c>
      <c r="Y36" s="513">
        <f t="shared" si="12"/>
        <v>18</v>
      </c>
      <c r="Z36" s="513">
        <f t="shared" si="12"/>
        <v>37</v>
      </c>
      <c r="AA36" s="513">
        <f t="shared" si="12"/>
        <v>59</v>
      </c>
      <c r="AB36" s="513">
        <f t="shared" si="12"/>
        <v>78</v>
      </c>
      <c r="AC36" s="513">
        <f t="shared" si="12"/>
        <v>40</v>
      </c>
      <c r="AD36" s="513">
        <f t="shared" si="12"/>
        <v>16</v>
      </c>
      <c r="AE36" s="513">
        <f t="shared" si="12"/>
        <v>0</v>
      </c>
      <c r="AF36" s="514" t="s">
        <v>492</v>
      </c>
    </row>
    <row r="37" spans="1:32" ht="13.5">
      <c r="A37" s="509"/>
      <c r="B37" s="510"/>
      <c r="C37" s="511" t="s">
        <v>11</v>
      </c>
      <c r="D37" s="535">
        <f>SUM(J37:AE37)</f>
        <v>96</v>
      </c>
      <c r="E37" s="513">
        <f aca="true" t="shared" si="13" ref="E37:AE37">E41+E45</f>
        <v>0</v>
      </c>
      <c r="F37" s="513">
        <f t="shared" si="13"/>
        <v>0</v>
      </c>
      <c r="G37" s="513">
        <f t="shared" si="13"/>
        <v>0</v>
      </c>
      <c r="H37" s="513">
        <f t="shared" si="13"/>
        <v>0</v>
      </c>
      <c r="I37" s="513">
        <f t="shared" si="13"/>
        <v>0</v>
      </c>
      <c r="J37" s="513">
        <f t="shared" si="13"/>
        <v>0</v>
      </c>
      <c r="K37" s="513">
        <f t="shared" si="13"/>
        <v>0</v>
      </c>
      <c r="L37" s="513">
        <f t="shared" si="13"/>
        <v>0</v>
      </c>
      <c r="M37" s="513">
        <f t="shared" si="13"/>
        <v>0</v>
      </c>
      <c r="N37" s="513">
        <f t="shared" si="13"/>
        <v>0</v>
      </c>
      <c r="O37" s="513">
        <f t="shared" si="13"/>
        <v>0</v>
      </c>
      <c r="P37" s="513">
        <f t="shared" si="13"/>
        <v>1</v>
      </c>
      <c r="Q37" s="513">
        <f t="shared" si="13"/>
        <v>1</v>
      </c>
      <c r="R37" s="513">
        <f t="shared" si="13"/>
        <v>2</v>
      </c>
      <c r="S37" s="513">
        <f t="shared" si="13"/>
        <v>2</v>
      </c>
      <c r="T37" s="513">
        <f t="shared" si="13"/>
        <v>4</v>
      </c>
      <c r="U37" s="513">
        <f t="shared" si="13"/>
        <v>4</v>
      </c>
      <c r="V37" s="513">
        <f t="shared" si="13"/>
        <v>4</v>
      </c>
      <c r="W37" s="513">
        <f t="shared" si="13"/>
        <v>3</v>
      </c>
      <c r="X37" s="513">
        <f t="shared" si="13"/>
        <v>2</v>
      </c>
      <c r="Y37" s="513">
        <f t="shared" si="13"/>
        <v>11</v>
      </c>
      <c r="Z37" s="513">
        <f t="shared" si="13"/>
        <v>13</v>
      </c>
      <c r="AA37" s="513">
        <f t="shared" si="13"/>
        <v>17</v>
      </c>
      <c r="AB37" s="513">
        <f t="shared" si="13"/>
        <v>21</v>
      </c>
      <c r="AC37" s="513">
        <f t="shared" si="13"/>
        <v>9</v>
      </c>
      <c r="AD37" s="513">
        <f t="shared" si="13"/>
        <v>2</v>
      </c>
      <c r="AE37" s="513">
        <f t="shared" si="13"/>
        <v>0</v>
      </c>
      <c r="AF37" s="514"/>
    </row>
    <row r="38" spans="1:32" ht="13.5">
      <c r="A38" s="509"/>
      <c r="B38" s="510"/>
      <c r="C38" s="511" t="s">
        <v>12</v>
      </c>
      <c r="D38" s="535">
        <f>SUM(J38:AE38)</f>
        <v>189</v>
      </c>
      <c r="E38" s="513">
        <f aca="true" t="shared" si="14" ref="E38:AE38">E42+E46</f>
        <v>0</v>
      </c>
      <c r="F38" s="513">
        <f t="shared" si="14"/>
        <v>0</v>
      </c>
      <c r="G38" s="513">
        <f t="shared" si="14"/>
        <v>0</v>
      </c>
      <c r="H38" s="513">
        <f t="shared" si="14"/>
        <v>0</v>
      </c>
      <c r="I38" s="513">
        <f t="shared" si="14"/>
        <v>0</v>
      </c>
      <c r="J38" s="513">
        <f t="shared" si="14"/>
        <v>0</v>
      </c>
      <c r="K38" s="513">
        <f t="shared" si="14"/>
        <v>0</v>
      </c>
      <c r="L38" s="513">
        <f t="shared" si="14"/>
        <v>0</v>
      </c>
      <c r="M38" s="513">
        <f t="shared" si="14"/>
        <v>0</v>
      </c>
      <c r="N38" s="513">
        <f t="shared" si="14"/>
        <v>0</v>
      </c>
      <c r="O38" s="513">
        <f t="shared" si="14"/>
        <v>0</v>
      </c>
      <c r="P38" s="513">
        <f t="shared" si="14"/>
        <v>0</v>
      </c>
      <c r="Q38" s="513">
        <f t="shared" si="14"/>
        <v>0</v>
      </c>
      <c r="R38" s="513">
        <f t="shared" si="14"/>
        <v>1</v>
      </c>
      <c r="S38" s="513">
        <f t="shared" si="14"/>
        <v>2</v>
      </c>
      <c r="T38" s="513">
        <f t="shared" si="14"/>
        <v>1</v>
      </c>
      <c r="U38" s="513">
        <f t="shared" si="14"/>
        <v>2</v>
      </c>
      <c r="V38" s="513">
        <f t="shared" si="14"/>
        <v>2</v>
      </c>
      <c r="W38" s="513">
        <f t="shared" si="14"/>
        <v>3</v>
      </c>
      <c r="X38" s="513">
        <f t="shared" si="14"/>
        <v>3</v>
      </c>
      <c r="Y38" s="513">
        <f t="shared" si="14"/>
        <v>7</v>
      </c>
      <c r="Z38" s="513">
        <f t="shared" si="14"/>
        <v>24</v>
      </c>
      <c r="AA38" s="513">
        <f t="shared" si="14"/>
        <v>42</v>
      </c>
      <c r="AB38" s="513">
        <f t="shared" si="14"/>
        <v>57</v>
      </c>
      <c r="AC38" s="513">
        <f t="shared" si="14"/>
        <v>31</v>
      </c>
      <c r="AD38" s="513">
        <f t="shared" si="14"/>
        <v>14</v>
      </c>
      <c r="AE38" s="513">
        <f t="shared" si="14"/>
        <v>0</v>
      </c>
      <c r="AF38" s="514"/>
    </row>
    <row r="39" spans="1:32" ht="13.5">
      <c r="A39" s="509"/>
      <c r="B39" s="510"/>
      <c r="C39" s="511"/>
      <c r="D39" s="535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13"/>
      <c r="AF39" s="514"/>
    </row>
    <row r="40" spans="1:32" ht="13.5">
      <c r="A40" s="509" t="s">
        <v>494</v>
      </c>
      <c r="B40" s="510" t="s">
        <v>495</v>
      </c>
      <c r="C40" s="511" t="s">
        <v>10</v>
      </c>
      <c r="D40" s="535">
        <f>SUM(J40:AE40)</f>
        <v>236</v>
      </c>
      <c r="E40" s="513">
        <f aca="true" t="shared" si="15" ref="E40:AE40">SUM(E41:E42)</f>
        <v>0</v>
      </c>
      <c r="F40" s="513">
        <f t="shared" si="15"/>
        <v>0</v>
      </c>
      <c r="G40" s="513">
        <f t="shared" si="15"/>
        <v>0</v>
      </c>
      <c r="H40" s="513">
        <f t="shared" si="15"/>
        <v>0</v>
      </c>
      <c r="I40" s="513">
        <f t="shared" si="15"/>
        <v>0</v>
      </c>
      <c r="J40" s="513">
        <f t="shared" si="15"/>
        <v>0</v>
      </c>
      <c r="K40" s="513">
        <f t="shared" si="15"/>
        <v>0</v>
      </c>
      <c r="L40" s="513">
        <f t="shared" si="15"/>
        <v>0</v>
      </c>
      <c r="M40" s="513">
        <f t="shared" si="15"/>
        <v>0</v>
      </c>
      <c r="N40" s="513">
        <f t="shared" si="15"/>
        <v>0</v>
      </c>
      <c r="O40" s="513">
        <f t="shared" si="15"/>
        <v>0</v>
      </c>
      <c r="P40" s="513">
        <f t="shared" si="15"/>
        <v>0</v>
      </c>
      <c r="Q40" s="513">
        <f t="shared" si="15"/>
        <v>0</v>
      </c>
      <c r="R40" s="513">
        <f t="shared" si="15"/>
        <v>0</v>
      </c>
      <c r="S40" s="513">
        <f t="shared" si="15"/>
        <v>0</v>
      </c>
      <c r="T40" s="513">
        <f t="shared" si="15"/>
        <v>0</v>
      </c>
      <c r="U40" s="513">
        <f t="shared" si="15"/>
        <v>0</v>
      </c>
      <c r="V40" s="513">
        <f t="shared" si="15"/>
        <v>0</v>
      </c>
      <c r="W40" s="513">
        <f t="shared" si="15"/>
        <v>1</v>
      </c>
      <c r="X40" s="513">
        <f t="shared" si="15"/>
        <v>2</v>
      </c>
      <c r="Y40" s="513">
        <f t="shared" si="15"/>
        <v>14</v>
      </c>
      <c r="Z40" s="513">
        <f t="shared" si="15"/>
        <v>32</v>
      </c>
      <c r="AA40" s="513">
        <f t="shared" si="15"/>
        <v>58</v>
      </c>
      <c r="AB40" s="513">
        <f t="shared" si="15"/>
        <v>74</v>
      </c>
      <c r="AC40" s="513">
        <f t="shared" si="15"/>
        <v>40</v>
      </c>
      <c r="AD40" s="513">
        <f t="shared" si="15"/>
        <v>15</v>
      </c>
      <c r="AE40" s="513">
        <f t="shared" si="15"/>
        <v>0</v>
      </c>
      <c r="AF40" s="514" t="s">
        <v>494</v>
      </c>
    </row>
    <row r="41" spans="1:32" ht="13.5">
      <c r="A41" s="509"/>
      <c r="B41" s="510"/>
      <c r="C41" s="511" t="s">
        <v>11</v>
      </c>
      <c r="D41" s="535">
        <f>SUM(J41:AE41)</f>
        <v>70</v>
      </c>
      <c r="E41" s="517">
        <v>0</v>
      </c>
      <c r="F41" s="517">
        <v>0</v>
      </c>
      <c r="G41" s="517">
        <v>0</v>
      </c>
      <c r="H41" s="517">
        <v>0</v>
      </c>
      <c r="I41" s="517">
        <v>0</v>
      </c>
      <c r="J41" s="517">
        <v>0</v>
      </c>
      <c r="K41" s="517">
        <v>0</v>
      </c>
      <c r="L41" s="517">
        <v>0</v>
      </c>
      <c r="M41" s="517">
        <v>0</v>
      </c>
      <c r="N41" s="517">
        <v>0</v>
      </c>
      <c r="O41" s="517">
        <v>0</v>
      </c>
      <c r="P41" s="517">
        <v>0</v>
      </c>
      <c r="Q41" s="517">
        <v>0</v>
      </c>
      <c r="R41" s="517">
        <v>0</v>
      </c>
      <c r="S41" s="517">
        <v>0</v>
      </c>
      <c r="T41" s="517">
        <v>0</v>
      </c>
      <c r="U41" s="517">
        <v>0</v>
      </c>
      <c r="V41" s="517">
        <v>0</v>
      </c>
      <c r="W41" s="517">
        <v>1</v>
      </c>
      <c r="X41" s="517">
        <v>0</v>
      </c>
      <c r="Y41" s="517">
        <v>9</v>
      </c>
      <c r="Z41" s="517">
        <v>11</v>
      </c>
      <c r="AA41" s="517">
        <v>17</v>
      </c>
      <c r="AB41" s="517">
        <v>21</v>
      </c>
      <c r="AC41" s="517">
        <v>9</v>
      </c>
      <c r="AD41" s="517">
        <v>2</v>
      </c>
      <c r="AE41" s="517">
        <v>0</v>
      </c>
      <c r="AF41" s="514"/>
    </row>
    <row r="42" spans="1:32" ht="13.5">
      <c r="A42" s="509"/>
      <c r="B42" s="510"/>
      <c r="C42" s="511" t="s">
        <v>12</v>
      </c>
      <c r="D42" s="535">
        <f>SUM(J42:AE42)</f>
        <v>166</v>
      </c>
      <c r="E42" s="517">
        <v>0</v>
      </c>
      <c r="F42" s="517">
        <v>0</v>
      </c>
      <c r="G42" s="517">
        <v>0</v>
      </c>
      <c r="H42" s="517">
        <v>0</v>
      </c>
      <c r="I42" s="517">
        <v>0</v>
      </c>
      <c r="J42" s="517">
        <v>0</v>
      </c>
      <c r="K42" s="517">
        <v>0</v>
      </c>
      <c r="L42" s="517">
        <v>0</v>
      </c>
      <c r="M42" s="517">
        <v>0</v>
      </c>
      <c r="N42" s="517">
        <v>0</v>
      </c>
      <c r="O42" s="517">
        <v>0</v>
      </c>
      <c r="P42" s="517">
        <v>0</v>
      </c>
      <c r="Q42" s="517">
        <v>0</v>
      </c>
      <c r="R42" s="517">
        <v>0</v>
      </c>
      <c r="S42" s="517">
        <v>0</v>
      </c>
      <c r="T42" s="517">
        <v>0</v>
      </c>
      <c r="U42" s="517">
        <v>0</v>
      </c>
      <c r="V42" s="517">
        <v>0</v>
      </c>
      <c r="W42" s="517">
        <v>0</v>
      </c>
      <c r="X42" s="517">
        <v>2</v>
      </c>
      <c r="Y42" s="517">
        <v>5</v>
      </c>
      <c r="Z42" s="517">
        <v>21</v>
      </c>
      <c r="AA42" s="517">
        <v>41</v>
      </c>
      <c r="AB42" s="517">
        <v>53</v>
      </c>
      <c r="AC42" s="517">
        <v>31</v>
      </c>
      <c r="AD42" s="517">
        <v>13</v>
      </c>
      <c r="AE42" s="517">
        <v>0</v>
      </c>
      <c r="AF42" s="514"/>
    </row>
    <row r="43" spans="1:32" ht="13.5">
      <c r="A43" s="509"/>
      <c r="B43" s="510"/>
      <c r="C43" s="511"/>
      <c r="D43" s="535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513"/>
      <c r="AA43" s="513"/>
      <c r="AB43" s="513"/>
      <c r="AC43" s="513"/>
      <c r="AD43" s="513"/>
      <c r="AE43" s="513"/>
      <c r="AF43" s="514"/>
    </row>
    <row r="44" spans="1:32" ht="13.5">
      <c r="A44" s="509" t="s">
        <v>496</v>
      </c>
      <c r="B44" s="510" t="s">
        <v>497</v>
      </c>
      <c r="C44" s="511" t="s">
        <v>10</v>
      </c>
      <c r="D44" s="535">
        <f>SUM(J44:AE44)</f>
        <v>49</v>
      </c>
      <c r="E44" s="513">
        <f aca="true" t="shared" si="16" ref="E44:AE44">SUM(E45:E46)</f>
        <v>0</v>
      </c>
      <c r="F44" s="513">
        <f t="shared" si="16"/>
        <v>0</v>
      </c>
      <c r="G44" s="513">
        <f t="shared" si="16"/>
        <v>0</v>
      </c>
      <c r="H44" s="513">
        <f t="shared" si="16"/>
        <v>0</v>
      </c>
      <c r="I44" s="513">
        <f t="shared" si="16"/>
        <v>0</v>
      </c>
      <c r="J44" s="513">
        <f t="shared" si="16"/>
        <v>0</v>
      </c>
      <c r="K44" s="513">
        <f t="shared" si="16"/>
        <v>0</v>
      </c>
      <c r="L44" s="513">
        <f t="shared" si="16"/>
        <v>0</v>
      </c>
      <c r="M44" s="513">
        <f t="shared" si="16"/>
        <v>0</v>
      </c>
      <c r="N44" s="513">
        <f t="shared" si="16"/>
        <v>0</v>
      </c>
      <c r="O44" s="513">
        <f t="shared" si="16"/>
        <v>0</v>
      </c>
      <c r="P44" s="513">
        <f t="shared" si="16"/>
        <v>1</v>
      </c>
      <c r="Q44" s="513">
        <f t="shared" si="16"/>
        <v>1</v>
      </c>
      <c r="R44" s="513">
        <f t="shared" si="16"/>
        <v>3</v>
      </c>
      <c r="S44" s="513">
        <f t="shared" si="16"/>
        <v>4</v>
      </c>
      <c r="T44" s="513">
        <f t="shared" si="16"/>
        <v>5</v>
      </c>
      <c r="U44" s="513">
        <f t="shared" si="16"/>
        <v>6</v>
      </c>
      <c r="V44" s="513">
        <f t="shared" si="16"/>
        <v>6</v>
      </c>
      <c r="W44" s="513">
        <f t="shared" si="16"/>
        <v>5</v>
      </c>
      <c r="X44" s="513">
        <f t="shared" si="16"/>
        <v>3</v>
      </c>
      <c r="Y44" s="513">
        <f t="shared" si="16"/>
        <v>4</v>
      </c>
      <c r="Z44" s="513">
        <f t="shared" si="16"/>
        <v>5</v>
      </c>
      <c r="AA44" s="513">
        <f t="shared" si="16"/>
        <v>1</v>
      </c>
      <c r="AB44" s="513">
        <f t="shared" si="16"/>
        <v>4</v>
      </c>
      <c r="AC44" s="513">
        <f t="shared" si="16"/>
        <v>0</v>
      </c>
      <c r="AD44" s="513">
        <f t="shared" si="16"/>
        <v>1</v>
      </c>
      <c r="AE44" s="513">
        <f t="shared" si="16"/>
        <v>0</v>
      </c>
      <c r="AF44" s="514" t="s">
        <v>496</v>
      </c>
    </row>
    <row r="45" spans="1:32" ht="13.5">
      <c r="A45" s="509"/>
      <c r="B45" s="510"/>
      <c r="C45" s="511" t="s">
        <v>11</v>
      </c>
      <c r="D45" s="535">
        <f>SUM(J45:AE45)</f>
        <v>26</v>
      </c>
      <c r="E45" s="516">
        <v>0</v>
      </c>
      <c r="F45" s="516">
        <v>0</v>
      </c>
      <c r="G45" s="516">
        <v>0</v>
      </c>
      <c r="H45" s="516">
        <v>0</v>
      </c>
      <c r="I45" s="516">
        <v>0</v>
      </c>
      <c r="J45" s="516">
        <v>0</v>
      </c>
      <c r="K45" s="516">
        <v>0</v>
      </c>
      <c r="L45" s="516">
        <v>0</v>
      </c>
      <c r="M45" s="516">
        <v>0</v>
      </c>
      <c r="N45" s="516">
        <v>0</v>
      </c>
      <c r="O45" s="516">
        <v>0</v>
      </c>
      <c r="P45" s="516">
        <v>1</v>
      </c>
      <c r="Q45" s="516">
        <v>1</v>
      </c>
      <c r="R45" s="516">
        <v>2</v>
      </c>
      <c r="S45" s="516">
        <v>2</v>
      </c>
      <c r="T45" s="516">
        <v>4</v>
      </c>
      <c r="U45" s="516">
        <v>4</v>
      </c>
      <c r="V45" s="516">
        <v>4</v>
      </c>
      <c r="W45" s="516">
        <v>2</v>
      </c>
      <c r="X45" s="516">
        <v>2</v>
      </c>
      <c r="Y45" s="516">
        <v>2</v>
      </c>
      <c r="Z45" s="516">
        <v>2</v>
      </c>
      <c r="AA45" s="516">
        <v>0</v>
      </c>
      <c r="AB45" s="516">
        <v>0</v>
      </c>
      <c r="AC45" s="516">
        <v>0</v>
      </c>
      <c r="AD45" s="516">
        <v>0</v>
      </c>
      <c r="AE45" s="516">
        <v>0</v>
      </c>
      <c r="AF45" s="514"/>
    </row>
    <row r="46" spans="1:32" ht="13.5">
      <c r="A46" s="509"/>
      <c r="B46" s="510"/>
      <c r="C46" s="511" t="s">
        <v>12</v>
      </c>
      <c r="D46" s="535">
        <f>SUM(J46:AE46)</f>
        <v>23</v>
      </c>
      <c r="E46" s="516">
        <v>0</v>
      </c>
      <c r="F46" s="516">
        <v>0</v>
      </c>
      <c r="G46" s="516">
        <v>0</v>
      </c>
      <c r="H46" s="516">
        <v>0</v>
      </c>
      <c r="I46" s="516">
        <v>0</v>
      </c>
      <c r="J46" s="516">
        <v>0</v>
      </c>
      <c r="K46" s="516">
        <v>0</v>
      </c>
      <c r="L46" s="516">
        <v>0</v>
      </c>
      <c r="M46" s="516">
        <v>0</v>
      </c>
      <c r="N46" s="516">
        <v>0</v>
      </c>
      <c r="O46" s="516">
        <v>0</v>
      </c>
      <c r="P46" s="516">
        <v>0</v>
      </c>
      <c r="Q46" s="516">
        <v>0</v>
      </c>
      <c r="R46" s="516">
        <v>1</v>
      </c>
      <c r="S46" s="516">
        <v>2</v>
      </c>
      <c r="T46" s="516">
        <v>1</v>
      </c>
      <c r="U46" s="516">
        <v>2</v>
      </c>
      <c r="V46" s="516">
        <v>2</v>
      </c>
      <c r="W46" s="516">
        <v>3</v>
      </c>
      <c r="X46" s="516">
        <v>1</v>
      </c>
      <c r="Y46" s="516">
        <v>2</v>
      </c>
      <c r="Z46" s="516">
        <v>3</v>
      </c>
      <c r="AA46" s="516">
        <v>1</v>
      </c>
      <c r="AB46" s="516">
        <v>4</v>
      </c>
      <c r="AC46" s="516">
        <v>0</v>
      </c>
      <c r="AD46" s="516">
        <v>1</v>
      </c>
      <c r="AE46" s="516">
        <v>0</v>
      </c>
      <c r="AF46" s="514"/>
    </row>
    <row r="47" spans="1:32" ht="13.5">
      <c r="A47" s="509"/>
      <c r="B47" s="510"/>
      <c r="C47" s="511"/>
      <c r="D47" s="535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  <c r="R47" s="513"/>
      <c r="S47" s="513"/>
      <c r="T47" s="513"/>
      <c r="U47" s="513"/>
      <c r="V47" s="513"/>
      <c r="W47" s="513"/>
      <c r="X47" s="513"/>
      <c r="Y47" s="513"/>
      <c r="Z47" s="513"/>
      <c r="AA47" s="513"/>
      <c r="AB47" s="513"/>
      <c r="AC47" s="513"/>
      <c r="AD47" s="513"/>
      <c r="AE47" s="513"/>
      <c r="AF47" s="514"/>
    </row>
    <row r="48" spans="1:32" ht="13.5">
      <c r="A48" s="509" t="s">
        <v>498</v>
      </c>
      <c r="B48" s="510" t="s">
        <v>499</v>
      </c>
      <c r="C48" s="511" t="s">
        <v>10</v>
      </c>
      <c r="D48" s="535">
        <f>SUM(J48:AE48)</f>
        <v>524</v>
      </c>
      <c r="E48" s="513">
        <f aca="true" t="shared" si="17" ref="E48:AE48">SUM(E49:E50)</f>
        <v>1</v>
      </c>
      <c r="F48" s="513">
        <f t="shared" si="17"/>
        <v>0</v>
      </c>
      <c r="G48" s="513">
        <f t="shared" si="17"/>
        <v>0</v>
      </c>
      <c r="H48" s="513">
        <f t="shared" si="17"/>
        <v>0</v>
      </c>
      <c r="I48" s="513">
        <f t="shared" si="17"/>
        <v>1</v>
      </c>
      <c r="J48" s="513">
        <f t="shared" si="17"/>
        <v>2</v>
      </c>
      <c r="K48" s="513">
        <f t="shared" si="17"/>
        <v>1</v>
      </c>
      <c r="L48" s="513">
        <f t="shared" si="17"/>
        <v>0</v>
      </c>
      <c r="M48" s="513">
        <f t="shared" si="17"/>
        <v>1</v>
      </c>
      <c r="N48" s="513">
        <f t="shared" si="17"/>
        <v>5</v>
      </c>
      <c r="O48" s="513">
        <f t="shared" si="17"/>
        <v>2</v>
      </c>
      <c r="P48" s="513">
        <f t="shared" si="17"/>
        <v>2</v>
      </c>
      <c r="Q48" s="513">
        <f t="shared" si="17"/>
        <v>3</v>
      </c>
      <c r="R48" s="513">
        <f t="shared" si="17"/>
        <v>3</v>
      </c>
      <c r="S48" s="513">
        <f t="shared" si="17"/>
        <v>12</v>
      </c>
      <c r="T48" s="513">
        <f t="shared" si="17"/>
        <v>13</v>
      </c>
      <c r="U48" s="513">
        <f t="shared" si="17"/>
        <v>29</v>
      </c>
      <c r="V48" s="513">
        <f t="shared" si="17"/>
        <v>22</v>
      </c>
      <c r="W48" s="513">
        <f t="shared" si="17"/>
        <v>42</v>
      </c>
      <c r="X48" s="513">
        <f t="shared" si="17"/>
        <v>64</v>
      </c>
      <c r="Y48" s="513">
        <f t="shared" si="17"/>
        <v>93</v>
      </c>
      <c r="Z48" s="513">
        <f t="shared" si="17"/>
        <v>119</v>
      </c>
      <c r="AA48" s="513">
        <f t="shared" si="17"/>
        <v>50</v>
      </c>
      <c r="AB48" s="513">
        <f t="shared" si="17"/>
        <v>46</v>
      </c>
      <c r="AC48" s="513">
        <f t="shared" si="17"/>
        <v>13</v>
      </c>
      <c r="AD48" s="513">
        <f t="shared" si="17"/>
        <v>2</v>
      </c>
      <c r="AE48" s="513">
        <f t="shared" si="17"/>
        <v>0</v>
      </c>
      <c r="AF48" s="514" t="s">
        <v>498</v>
      </c>
    </row>
    <row r="49" spans="1:32" ht="13.5">
      <c r="A49" s="509"/>
      <c r="B49" s="510"/>
      <c r="C49" s="511" t="s">
        <v>11</v>
      </c>
      <c r="D49" s="535">
        <f>SUM(J49:AE49)</f>
        <v>275</v>
      </c>
      <c r="E49" s="515">
        <f aca="true" t="shared" si="18" ref="E49:AE49">E53+E57+E61+E65+E69</f>
        <v>1</v>
      </c>
      <c r="F49" s="515">
        <f t="shared" si="18"/>
        <v>0</v>
      </c>
      <c r="G49" s="515">
        <f t="shared" si="18"/>
        <v>0</v>
      </c>
      <c r="H49" s="515">
        <f t="shared" si="18"/>
        <v>0</v>
      </c>
      <c r="I49" s="515">
        <f t="shared" si="18"/>
        <v>1</v>
      </c>
      <c r="J49" s="515">
        <f t="shared" si="18"/>
        <v>2</v>
      </c>
      <c r="K49" s="515">
        <f t="shared" si="18"/>
        <v>0</v>
      </c>
      <c r="L49" s="515">
        <f t="shared" si="18"/>
        <v>0</v>
      </c>
      <c r="M49" s="515">
        <f t="shared" si="18"/>
        <v>1</v>
      </c>
      <c r="N49" s="515">
        <f t="shared" si="18"/>
        <v>3</v>
      </c>
      <c r="O49" s="515">
        <f t="shared" si="18"/>
        <v>2</v>
      </c>
      <c r="P49" s="515">
        <f t="shared" si="18"/>
        <v>1</v>
      </c>
      <c r="Q49" s="515">
        <f t="shared" si="18"/>
        <v>2</v>
      </c>
      <c r="R49" s="515">
        <f t="shared" si="18"/>
        <v>1</v>
      </c>
      <c r="S49" s="515">
        <f t="shared" si="18"/>
        <v>8</v>
      </c>
      <c r="T49" s="515">
        <f t="shared" si="18"/>
        <v>6</v>
      </c>
      <c r="U49" s="515">
        <f t="shared" si="18"/>
        <v>18</v>
      </c>
      <c r="V49" s="515">
        <f t="shared" si="18"/>
        <v>12</v>
      </c>
      <c r="W49" s="515">
        <f t="shared" si="18"/>
        <v>29</v>
      </c>
      <c r="X49" s="515">
        <f t="shared" si="18"/>
        <v>35</v>
      </c>
      <c r="Y49" s="515">
        <f t="shared" si="18"/>
        <v>48</v>
      </c>
      <c r="Z49" s="515">
        <f t="shared" si="18"/>
        <v>60</v>
      </c>
      <c r="AA49" s="515">
        <f t="shared" si="18"/>
        <v>28</v>
      </c>
      <c r="AB49" s="515">
        <f t="shared" si="18"/>
        <v>17</v>
      </c>
      <c r="AC49" s="515">
        <f t="shared" si="18"/>
        <v>2</v>
      </c>
      <c r="AD49" s="515">
        <f t="shared" si="18"/>
        <v>0</v>
      </c>
      <c r="AE49" s="515">
        <f t="shared" si="18"/>
        <v>0</v>
      </c>
      <c r="AF49" s="514"/>
    </row>
    <row r="50" spans="1:32" ht="13.5">
      <c r="A50" s="509"/>
      <c r="B50" s="510"/>
      <c r="C50" s="511" t="s">
        <v>12</v>
      </c>
      <c r="D50" s="535">
        <f>SUM(J50:AE50)</f>
        <v>249</v>
      </c>
      <c r="E50" s="515">
        <f aca="true" t="shared" si="19" ref="E50:AE50">E54+E58+E62+E66+E70</f>
        <v>0</v>
      </c>
      <c r="F50" s="515">
        <f t="shared" si="19"/>
        <v>0</v>
      </c>
      <c r="G50" s="515">
        <f t="shared" si="19"/>
        <v>0</v>
      </c>
      <c r="H50" s="515">
        <f t="shared" si="19"/>
        <v>0</v>
      </c>
      <c r="I50" s="515">
        <f t="shared" si="19"/>
        <v>0</v>
      </c>
      <c r="J50" s="515">
        <f t="shared" si="19"/>
        <v>0</v>
      </c>
      <c r="K50" s="515">
        <f t="shared" si="19"/>
        <v>1</v>
      </c>
      <c r="L50" s="515">
        <f t="shared" si="19"/>
        <v>0</v>
      </c>
      <c r="M50" s="515">
        <f t="shared" si="19"/>
        <v>0</v>
      </c>
      <c r="N50" s="515">
        <f t="shared" si="19"/>
        <v>2</v>
      </c>
      <c r="O50" s="515">
        <f t="shared" si="19"/>
        <v>0</v>
      </c>
      <c r="P50" s="515">
        <f t="shared" si="19"/>
        <v>1</v>
      </c>
      <c r="Q50" s="515">
        <f t="shared" si="19"/>
        <v>1</v>
      </c>
      <c r="R50" s="515">
        <f t="shared" si="19"/>
        <v>2</v>
      </c>
      <c r="S50" s="515">
        <f t="shared" si="19"/>
        <v>4</v>
      </c>
      <c r="T50" s="515">
        <f t="shared" si="19"/>
        <v>7</v>
      </c>
      <c r="U50" s="515">
        <f t="shared" si="19"/>
        <v>11</v>
      </c>
      <c r="V50" s="515">
        <f t="shared" si="19"/>
        <v>10</v>
      </c>
      <c r="W50" s="515">
        <f t="shared" si="19"/>
        <v>13</v>
      </c>
      <c r="X50" s="515">
        <f t="shared" si="19"/>
        <v>29</v>
      </c>
      <c r="Y50" s="515">
        <f t="shared" si="19"/>
        <v>45</v>
      </c>
      <c r="Z50" s="515">
        <f t="shared" si="19"/>
        <v>59</v>
      </c>
      <c r="AA50" s="515">
        <f t="shared" si="19"/>
        <v>22</v>
      </c>
      <c r="AB50" s="515">
        <f t="shared" si="19"/>
        <v>29</v>
      </c>
      <c r="AC50" s="515">
        <f t="shared" si="19"/>
        <v>11</v>
      </c>
      <c r="AD50" s="515">
        <f t="shared" si="19"/>
        <v>2</v>
      </c>
      <c r="AE50" s="515">
        <f t="shared" si="19"/>
        <v>0</v>
      </c>
      <c r="AF50" s="514"/>
    </row>
    <row r="51" spans="1:32" ht="13.5">
      <c r="A51" s="509"/>
      <c r="B51" s="510"/>
      <c r="C51" s="511"/>
      <c r="D51" s="535"/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  <c r="AE51" s="513"/>
      <c r="AF51" s="514"/>
    </row>
    <row r="52" spans="1:32" ht="13.5">
      <c r="A52" s="509" t="s">
        <v>500</v>
      </c>
      <c r="B52" s="510" t="s">
        <v>501</v>
      </c>
      <c r="C52" s="511" t="s">
        <v>10</v>
      </c>
      <c r="D52" s="535">
        <f>SUM(J52:AE52)</f>
        <v>12</v>
      </c>
      <c r="E52" s="513">
        <f aca="true" t="shared" si="20" ref="E52:AE52">SUM(E53:E54)</f>
        <v>0</v>
      </c>
      <c r="F52" s="513">
        <f t="shared" si="20"/>
        <v>0</v>
      </c>
      <c r="G52" s="513">
        <f t="shared" si="20"/>
        <v>0</v>
      </c>
      <c r="H52" s="513">
        <f t="shared" si="20"/>
        <v>0</v>
      </c>
      <c r="I52" s="513">
        <f t="shared" si="20"/>
        <v>0</v>
      </c>
      <c r="J52" s="513">
        <f t="shared" si="20"/>
        <v>0</v>
      </c>
      <c r="K52" s="513">
        <f t="shared" si="20"/>
        <v>0</v>
      </c>
      <c r="L52" s="513">
        <f t="shared" si="20"/>
        <v>0</v>
      </c>
      <c r="M52" s="513">
        <f t="shared" si="20"/>
        <v>0</v>
      </c>
      <c r="N52" s="513">
        <f t="shared" si="20"/>
        <v>0</v>
      </c>
      <c r="O52" s="513">
        <f t="shared" si="20"/>
        <v>0</v>
      </c>
      <c r="P52" s="513">
        <f t="shared" si="20"/>
        <v>0</v>
      </c>
      <c r="Q52" s="513">
        <f t="shared" si="20"/>
        <v>0</v>
      </c>
      <c r="R52" s="513">
        <f t="shared" si="20"/>
        <v>0</v>
      </c>
      <c r="S52" s="513">
        <f t="shared" si="20"/>
        <v>0</v>
      </c>
      <c r="T52" s="513">
        <f t="shared" si="20"/>
        <v>0</v>
      </c>
      <c r="U52" s="513">
        <f t="shared" si="20"/>
        <v>4</v>
      </c>
      <c r="V52" s="513">
        <f t="shared" si="20"/>
        <v>0</v>
      </c>
      <c r="W52" s="513">
        <f t="shared" si="20"/>
        <v>2</v>
      </c>
      <c r="X52" s="513">
        <f t="shared" si="20"/>
        <v>3</v>
      </c>
      <c r="Y52" s="513">
        <f t="shared" si="20"/>
        <v>1</v>
      </c>
      <c r="Z52" s="513">
        <f t="shared" si="20"/>
        <v>2</v>
      </c>
      <c r="AA52" s="513">
        <f t="shared" si="20"/>
        <v>0</v>
      </c>
      <c r="AB52" s="513">
        <f t="shared" si="20"/>
        <v>0</v>
      </c>
      <c r="AC52" s="513">
        <f t="shared" si="20"/>
        <v>0</v>
      </c>
      <c r="AD52" s="513">
        <f t="shared" si="20"/>
        <v>0</v>
      </c>
      <c r="AE52" s="513">
        <f t="shared" si="20"/>
        <v>0</v>
      </c>
      <c r="AF52" s="514" t="s">
        <v>500</v>
      </c>
    </row>
    <row r="53" spans="1:32" ht="13.5">
      <c r="A53" s="509"/>
      <c r="B53" s="510"/>
      <c r="C53" s="511" t="s">
        <v>11</v>
      </c>
      <c r="D53" s="535">
        <f>SUM(J53:AE53)</f>
        <v>7</v>
      </c>
      <c r="E53" s="517">
        <v>0</v>
      </c>
      <c r="F53" s="517">
        <v>0</v>
      </c>
      <c r="G53" s="517">
        <v>0</v>
      </c>
      <c r="H53" s="517">
        <v>0</v>
      </c>
      <c r="I53" s="517">
        <v>0</v>
      </c>
      <c r="J53" s="517">
        <v>0</v>
      </c>
      <c r="K53" s="517">
        <v>0</v>
      </c>
      <c r="L53" s="517">
        <v>0</v>
      </c>
      <c r="M53" s="517">
        <v>0</v>
      </c>
      <c r="N53" s="517">
        <v>0</v>
      </c>
      <c r="O53" s="517">
        <v>0</v>
      </c>
      <c r="P53" s="517">
        <v>0</v>
      </c>
      <c r="Q53" s="517">
        <v>0</v>
      </c>
      <c r="R53" s="517">
        <v>0</v>
      </c>
      <c r="S53" s="517">
        <v>0</v>
      </c>
      <c r="T53" s="517">
        <v>0</v>
      </c>
      <c r="U53" s="517">
        <v>3</v>
      </c>
      <c r="V53" s="517">
        <v>0</v>
      </c>
      <c r="W53" s="517">
        <v>1</v>
      </c>
      <c r="X53" s="517">
        <v>2</v>
      </c>
      <c r="Y53" s="517">
        <v>1</v>
      </c>
      <c r="Z53" s="517">
        <v>0</v>
      </c>
      <c r="AA53" s="517">
        <v>0</v>
      </c>
      <c r="AB53" s="517">
        <v>0</v>
      </c>
      <c r="AC53" s="517">
        <v>0</v>
      </c>
      <c r="AD53" s="517">
        <v>0</v>
      </c>
      <c r="AE53" s="517">
        <v>0</v>
      </c>
      <c r="AF53" s="514"/>
    </row>
    <row r="54" spans="1:32" ht="13.5">
      <c r="A54" s="509"/>
      <c r="B54" s="510"/>
      <c r="C54" s="511" t="s">
        <v>12</v>
      </c>
      <c r="D54" s="535">
        <f>SUM(J54:AE54)</f>
        <v>5</v>
      </c>
      <c r="E54" s="517">
        <v>0</v>
      </c>
      <c r="F54" s="517">
        <v>0</v>
      </c>
      <c r="G54" s="517">
        <v>0</v>
      </c>
      <c r="H54" s="517">
        <v>0</v>
      </c>
      <c r="I54" s="517">
        <v>0</v>
      </c>
      <c r="J54" s="517">
        <v>0</v>
      </c>
      <c r="K54" s="517">
        <v>0</v>
      </c>
      <c r="L54" s="517">
        <v>0</v>
      </c>
      <c r="M54" s="517">
        <v>0</v>
      </c>
      <c r="N54" s="517">
        <v>0</v>
      </c>
      <c r="O54" s="517">
        <v>0</v>
      </c>
      <c r="P54" s="517">
        <v>0</v>
      </c>
      <c r="Q54" s="517">
        <v>0</v>
      </c>
      <c r="R54" s="517">
        <v>0</v>
      </c>
      <c r="S54" s="517">
        <v>0</v>
      </c>
      <c r="T54" s="517">
        <v>0</v>
      </c>
      <c r="U54" s="517">
        <v>1</v>
      </c>
      <c r="V54" s="517">
        <v>0</v>
      </c>
      <c r="W54" s="517">
        <v>1</v>
      </c>
      <c r="X54" s="517">
        <v>1</v>
      </c>
      <c r="Y54" s="517">
        <v>0</v>
      </c>
      <c r="Z54" s="517">
        <v>2</v>
      </c>
      <c r="AA54" s="517">
        <v>0</v>
      </c>
      <c r="AB54" s="517">
        <v>0</v>
      </c>
      <c r="AC54" s="517">
        <v>0</v>
      </c>
      <c r="AD54" s="517">
        <v>0</v>
      </c>
      <c r="AE54" s="517">
        <v>0</v>
      </c>
      <c r="AF54" s="514"/>
    </row>
    <row r="55" spans="1:32" ht="13.5">
      <c r="A55" s="509"/>
      <c r="B55" s="510"/>
      <c r="C55" s="511"/>
      <c r="D55" s="535"/>
      <c r="E55" s="515"/>
      <c r="F55" s="515"/>
      <c r="G55" s="515"/>
      <c r="H55" s="515"/>
      <c r="I55" s="515"/>
      <c r="J55" s="515"/>
      <c r="K55" s="515"/>
      <c r="L55" s="515"/>
      <c r="M55" s="515"/>
      <c r="N55" s="515"/>
      <c r="O55" s="515"/>
      <c r="P55" s="515"/>
      <c r="Q55" s="515"/>
      <c r="R55" s="515"/>
      <c r="S55" s="515"/>
      <c r="T55" s="515"/>
      <c r="U55" s="515"/>
      <c r="V55" s="515"/>
      <c r="W55" s="515"/>
      <c r="X55" s="515"/>
      <c r="Y55" s="515"/>
      <c r="Z55" s="515"/>
      <c r="AA55" s="515"/>
      <c r="AB55" s="515"/>
      <c r="AC55" s="515"/>
      <c r="AD55" s="515"/>
      <c r="AE55" s="515"/>
      <c r="AF55" s="514"/>
    </row>
    <row r="56" spans="1:32" ht="13.5">
      <c r="A56" s="509" t="s">
        <v>502</v>
      </c>
      <c r="B56" s="510" t="s">
        <v>503</v>
      </c>
      <c r="C56" s="511" t="s">
        <v>10</v>
      </c>
      <c r="D56" s="535">
        <f>SUM(J56:AE56)</f>
        <v>69</v>
      </c>
      <c r="E56" s="513">
        <f aca="true" t="shared" si="21" ref="E56:AE56">SUM(E57:E58)</f>
        <v>0</v>
      </c>
      <c r="F56" s="513">
        <f t="shared" si="21"/>
        <v>0</v>
      </c>
      <c r="G56" s="513">
        <f t="shared" si="21"/>
        <v>0</v>
      </c>
      <c r="H56" s="513">
        <f t="shared" si="21"/>
        <v>0</v>
      </c>
      <c r="I56" s="513">
        <f t="shared" si="21"/>
        <v>0</v>
      </c>
      <c r="J56" s="513">
        <f t="shared" si="21"/>
        <v>0</v>
      </c>
      <c r="K56" s="513">
        <f t="shared" si="21"/>
        <v>0</v>
      </c>
      <c r="L56" s="513">
        <f t="shared" si="21"/>
        <v>0</v>
      </c>
      <c r="M56" s="513">
        <f t="shared" si="21"/>
        <v>0</v>
      </c>
      <c r="N56" s="513">
        <f t="shared" si="21"/>
        <v>0</v>
      </c>
      <c r="O56" s="513">
        <f t="shared" si="21"/>
        <v>0</v>
      </c>
      <c r="P56" s="513">
        <f t="shared" si="21"/>
        <v>1</v>
      </c>
      <c r="Q56" s="513">
        <f t="shared" si="21"/>
        <v>0</v>
      </c>
      <c r="R56" s="513">
        <f t="shared" si="21"/>
        <v>0</v>
      </c>
      <c r="S56" s="513">
        <f t="shared" si="21"/>
        <v>5</v>
      </c>
      <c r="T56" s="513">
        <f t="shared" si="21"/>
        <v>2</v>
      </c>
      <c r="U56" s="513">
        <f t="shared" si="21"/>
        <v>5</v>
      </c>
      <c r="V56" s="513">
        <f t="shared" si="21"/>
        <v>8</v>
      </c>
      <c r="W56" s="513">
        <f t="shared" si="21"/>
        <v>4</v>
      </c>
      <c r="X56" s="513">
        <f t="shared" si="21"/>
        <v>15</v>
      </c>
      <c r="Y56" s="513">
        <f t="shared" si="21"/>
        <v>17</v>
      </c>
      <c r="Z56" s="513">
        <f t="shared" si="21"/>
        <v>10</v>
      </c>
      <c r="AA56" s="513">
        <f t="shared" si="21"/>
        <v>1</v>
      </c>
      <c r="AB56" s="513">
        <f t="shared" si="21"/>
        <v>1</v>
      </c>
      <c r="AC56" s="513">
        <f t="shared" si="21"/>
        <v>0</v>
      </c>
      <c r="AD56" s="513">
        <f t="shared" si="21"/>
        <v>0</v>
      </c>
      <c r="AE56" s="513">
        <f t="shared" si="21"/>
        <v>0</v>
      </c>
      <c r="AF56" s="514" t="s">
        <v>502</v>
      </c>
    </row>
    <row r="57" spans="1:32" ht="13.5">
      <c r="A57" s="509"/>
      <c r="B57" s="510"/>
      <c r="C57" s="511" t="s">
        <v>11</v>
      </c>
      <c r="D57" s="535">
        <f>SUM(J57:AE57)</f>
        <v>42</v>
      </c>
      <c r="E57" s="517">
        <v>0</v>
      </c>
      <c r="F57" s="517">
        <v>0</v>
      </c>
      <c r="G57" s="517">
        <v>0</v>
      </c>
      <c r="H57" s="517">
        <v>0</v>
      </c>
      <c r="I57" s="517">
        <v>0</v>
      </c>
      <c r="J57" s="517">
        <v>0</v>
      </c>
      <c r="K57" s="517">
        <v>0</v>
      </c>
      <c r="L57" s="517">
        <v>0</v>
      </c>
      <c r="M57" s="517">
        <v>0</v>
      </c>
      <c r="N57" s="517">
        <v>0</v>
      </c>
      <c r="O57" s="517">
        <v>0</v>
      </c>
      <c r="P57" s="517">
        <v>1</v>
      </c>
      <c r="Q57" s="517">
        <v>0</v>
      </c>
      <c r="R57" s="517">
        <v>0</v>
      </c>
      <c r="S57" s="517">
        <v>4</v>
      </c>
      <c r="T57" s="517">
        <v>2</v>
      </c>
      <c r="U57" s="517">
        <v>3</v>
      </c>
      <c r="V57" s="517">
        <v>3</v>
      </c>
      <c r="W57" s="517">
        <v>3</v>
      </c>
      <c r="X57" s="517">
        <v>9</v>
      </c>
      <c r="Y57" s="517">
        <v>8</v>
      </c>
      <c r="Z57" s="517">
        <v>7</v>
      </c>
      <c r="AA57" s="517">
        <v>1</v>
      </c>
      <c r="AB57" s="517">
        <v>1</v>
      </c>
      <c r="AC57" s="517">
        <v>0</v>
      </c>
      <c r="AD57" s="517">
        <v>0</v>
      </c>
      <c r="AE57" s="517">
        <v>0</v>
      </c>
      <c r="AF57" s="514"/>
    </row>
    <row r="58" spans="1:32" ht="13.5">
      <c r="A58" s="509"/>
      <c r="B58" s="510"/>
      <c r="C58" s="511" t="s">
        <v>12</v>
      </c>
      <c r="D58" s="535">
        <f>SUM(J58:AE58)</f>
        <v>27</v>
      </c>
      <c r="E58" s="517">
        <v>0</v>
      </c>
      <c r="F58" s="517">
        <v>0</v>
      </c>
      <c r="G58" s="517">
        <v>0</v>
      </c>
      <c r="H58" s="517">
        <v>0</v>
      </c>
      <c r="I58" s="517">
        <v>0</v>
      </c>
      <c r="J58" s="517">
        <v>0</v>
      </c>
      <c r="K58" s="517">
        <v>0</v>
      </c>
      <c r="L58" s="517">
        <v>0</v>
      </c>
      <c r="M58" s="517">
        <v>0</v>
      </c>
      <c r="N58" s="517">
        <v>0</v>
      </c>
      <c r="O58" s="517">
        <v>0</v>
      </c>
      <c r="P58" s="517">
        <v>0</v>
      </c>
      <c r="Q58" s="517">
        <v>0</v>
      </c>
      <c r="R58" s="517">
        <v>0</v>
      </c>
      <c r="S58" s="517">
        <v>1</v>
      </c>
      <c r="T58" s="517">
        <v>0</v>
      </c>
      <c r="U58" s="517">
        <v>2</v>
      </c>
      <c r="V58" s="517">
        <v>5</v>
      </c>
      <c r="W58" s="517">
        <v>1</v>
      </c>
      <c r="X58" s="517">
        <v>6</v>
      </c>
      <c r="Y58" s="517">
        <v>9</v>
      </c>
      <c r="Z58" s="517">
        <v>3</v>
      </c>
      <c r="AA58" s="517">
        <v>0</v>
      </c>
      <c r="AB58" s="517">
        <v>0</v>
      </c>
      <c r="AC58" s="517">
        <v>0</v>
      </c>
      <c r="AD58" s="517">
        <v>0</v>
      </c>
      <c r="AE58" s="517">
        <v>0</v>
      </c>
      <c r="AF58" s="514"/>
    </row>
    <row r="59" spans="1:32" ht="13.5">
      <c r="A59" s="509"/>
      <c r="B59" s="510"/>
      <c r="C59" s="511"/>
      <c r="D59" s="535"/>
      <c r="E59" s="513"/>
      <c r="F59" s="513"/>
      <c r="G59" s="513"/>
      <c r="H59" s="513"/>
      <c r="I59" s="513"/>
      <c r="J59" s="513"/>
      <c r="K59" s="513"/>
      <c r="L59" s="513"/>
      <c r="M59" s="513"/>
      <c r="N59" s="513"/>
      <c r="O59" s="513"/>
      <c r="P59" s="513"/>
      <c r="Q59" s="513"/>
      <c r="R59" s="513"/>
      <c r="S59" s="513"/>
      <c r="T59" s="513"/>
      <c r="U59" s="513"/>
      <c r="V59" s="513"/>
      <c r="W59" s="513"/>
      <c r="X59" s="513"/>
      <c r="Y59" s="513"/>
      <c r="Z59" s="513"/>
      <c r="AA59" s="513"/>
      <c r="AB59" s="513"/>
      <c r="AC59" s="513"/>
      <c r="AD59" s="513"/>
      <c r="AE59" s="513"/>
      <c r="AF59" s="514"/>
    </row>
    <row r="60" spans="1:32" ht="13.5">
      <c r="A60" s="509" t="s">
        <v>504</v>
      </c>
      <c r="B60" s="510" t="s">
        <v>505</v>
      </c>
      <c r="C60" s="511" t="s">
        <v>10</v>
      </c>
      <c r="D60" s="535">
        <f>SUM(J60:AE60)</f>
        <v>144</v>
      </c>
      <c r="E60" s="513">
        <f aca="true" t="shared" si="22" ref="E60:AE60">SUM(E61:E62)</f>
        <v>0</v>
      </c>
      <c r="F60" s="513">
        <f t="shared" si="22"/>
        <v>0</v>
      </c>
      <c r="G60" s="513">
        <f t="shared" si="22"/>
        <v>0</v>
      </c>
      <c r="H60" s="513">
        <f t="shared" si="22"/>
        <v>0</v>
      </c>
      <c r="I60" s="513">
        <f t="shared" si="22"/>
        <v>0</v>
      </c>
      <c r="J60" s="513">
        <f t="shared" si="22"/>
        <v>0</v>
      </c>
      <c r="K60" s="513">
        <f t="shared" si="22"/>
        <v>0</v>
      </c>
      <c r="L60" s="513">
        <f t="shared" si="22"/>
        <v>0</v>
      </c>
      <c r="M60" s="513">
        <f t="shared" si="22"/>
        <v>0</v>
      </c>
      <c r="N60" s="513">
        <f t="shared" si="22"/>
        <v>0</v>
      </c>
      <c r="O60" s="513">
        <f t="shared" si="22"/>
        <v>0</v>
      </c>
      <c r="P60" s="513">
        <f t="shared" si="22"/>
        <v>0</v>
      </c>
      <c r="Q60" s="513">
        <f t="shared" si="22"/>
        <v>1</v>
      </c>
      <c r="R60" s="513">
        <f t="shared" si="22"/>
        <v>0</v>
      </c>
      <c r="S60" s="513">
        <f t="shared" si="22"/>
        <v>0</v>
      </c>
      <c r="T60" s="513">
        <f t="shared" si="22"/>
        <v>0</v>
      </c>
      <c r="U60" s="513">
        <f t="shared" si="22"/>
        <v>2</v>
      </c>
      <c r="V60" s="513">
        <f t="shared" si="22"/>
        <v>1</v>
      </c>
      <c r="W60" s="513">
        <f t="shared" si="22"/>
        <v>9</v>
      </c>
      <c r="X60" s="513">
        <f t="shared" si="22"/>
        <v>18</v>
      </c>
      <c r="Y60" s="513">
        <f t="shared" si="22"/>
        <v>31</v>
      </c>
      <c r="Z60" s="513">
        <f t="shared" si="22"/>
        <v>42</v>
      </c>
      <c r="AA60" s="513">
        <f t="shared" si="22"/>
        <v>21</v>
      </c>
      <c r="AB60" s="513">
        <f t="shared" si="22"/>
        <v>14</v>
      </c>
      <c r="AC60" s="513">
        <f t="shared" si="22"/>
        <v>5</v>
      </c>
      <c r="AD60" s="513">
        <f t="shared" si="22"/>
        <v>0</v>
      </c>
      <c r="AE60" s="513">
        <f t="shared" si="22"/>
        <v>0</v>
      </c>
      <c r="AF60" s="514" t="s">
        <v>504</v>
      </c>
    </row>
    <row r="61" spans="1:32" ht="13.5">
      <c r="A61" s="509"/>
      <c r="B61" s="510"/>
      <c r="C61" s="511" t="s">
        <v>11</v>
      </c>
      <c r="D61" s="535">
        <f>SUM(J61:AE61)</f>
        <v>63</v>
      </c>
      <c r="E61" s="517">
        <v>0</v>
      </c>
      <c r="F61" s="517">
        <v>0</v>
      </c>
      <c r="G61" s="517">
        <v>0</v>
      </c>
      <c r="H61" s="517">
        <v>0</v>
      </c>
      <c r="I61" s="517">
        <v>0</v>
      </c>
      <c r="J61" s="517">
        <v>0</v>
      </c>
      <c r="K61" s="517">
        <v>0</v>
      </c>
      <c r="L61" s="517">
        <v>0</v>
      </c>
      <c r="M61" s="517">
        <v>0</v>
      </c>
      <c r="N61" s="517">
        <v>0</v>
      </c>
      <c r="O61" s="517">
        <v>0</v>
      </c>
      <c r="P61" s="517">
        <v>0</v>
      </c>
      <c r="Q61" s="517">
        <v>1</v>
      </c>
      <c r="R61" s="517">
        <v>0</v>
      </c>
      <c r="S61" s="517">
        <v>0</v>
      </c>
      <c r="T61" s="517">
        <v>0</v>
      </c>
      <c r="U61" s="517">
        <v>2</v>
      </c>
      <c r="V61" s="517">
        <v>1</v>
      </c>
      <c r="W61" s="517">
        <v>6</v>
      </c>
      <c r="X61" s="517">
        <v>6</v>
      </c>
      <c r="Y61" s="517">
        <v>14</v>
      </c>
      <c r="Z61" s="517">
        <v>17</v>
      </c>
      <c r="AA61" s="517">
        <v>13</v>
      </c>
      <c r="AB61" s="517">
        <v>3</v>
      </c>
      <c r="AC61" s="517">
        <v>0</v>
      </c>
      <c r="AD61" s="517">
        <v>0</v>
      </c>
      <c r="AE61" s="517">
        <v>0</v>
      </c>
      <c r="AF61" s="514"/>
    </row>
    <row r="62" spans="1:32" ht="13.5">
      <c r="A62" s="509"/>
      <c r="B62" s="510"/>
      <c r="C62" s="511" t="s">
        <v>12</v>
      </c>
      <c r="D62" s="535">
        <f>SUM(J62:AE62)</f>
        <v>81</v>
      </c>
      <c r="E62" s="517">
        <v>0</v>
      </c>
      <c r="F62" s="517">
        <v>0</v>
      </c>
      <c r="G62" s="517">
        <v>0</v>
      </c>
      <c r="H62" s="517">
        <v>0</v>
      </c>
      <c r="I62" s="517">
        <v>0</v>
      </c>
      <c r="J62" s="517">
        <v>0</v>
      </c>
      <c r="K62" s="517">
        <v>0</v>
      </c>
      <c r="L62" s="517">
        <v>0</v>
      </c>
      <c r="M62" s="517">
        <v>0</v>
      </c>
      <c r="N62" s="517">
        <v>0</v>
      </c>
      <c r="O62" s="517">
        <v>0</v>
      </c>
      <c r="P62" s="517">
        <v>0</v>
      </c>
      <c r="Q62" s="517">
        <v>0</v>
      </c>
      <c r="R62" s="517">
        <v>0</v>
      </c>
      <c r="S62" s="517">
        <v>0</v>
      </c>
      <c r="T62" s="517">
        <v>0</v>
      </c>
      <c r="U62" s="517">
        <v>0</v>
      </c>
      <c r="V62" s="517">
        <v>0</v>
      </c>
      <c r="W62" s="517">
        <v>3</v>
      </c>
      <c r="X62" s="517">
        <v>12</v>
      </c>
      <c r="Y62" s="517">
        <v>17</v>
      </c>
      <c r="Z62" s="517">
        <v>25</v>
      </c>
      <c r="AA62" s="517">
        <v>8</v>
      </c>
      <c r="AB62" s="517">
        <v>11</v>
      </c>
      <c r="AC62" s="517">
        <v>5</v>
      </c>
      <c r="AD62" s="517">
        <v>0</v>
      </c>
      <c r="AE62" s="517">
        <v>0</v>
      </c>
      <c r="AF62" s="514"/>
    </row>
    <row r="63" spans="1:32" ht="13.5">
      <c r="A63" s="509"/>
      <c r="B63" s="510"/>
      <c r="C63" s="511"/>
      <c r="D63" s="535"/>
      <c r="E63" s="513"/>
      <c r="F63" s="513"/>
      <c r="G63" s="513"/>
      <c r="H63" s="513"/>
      <c r="I63" s="513"/>
      <c r="J63" s="513"/>
      <c r="K63" s="513"/>
      <c r="L63" s="513"/>
      <c r="M63" s="513"/>
      <c r="N63" s="513"/>
      <c r="O63" s="513"/>
      <c r="P63" s="513"/>
      <c r="Q63" s="513"/>
      <c r="R63" s="513"/>
      <c r="S63" s="513"/>
      <c r="T63" s="513"/>
      <c r="U63" s="513"/>
      <c r="V63" s="513"/>
      <c r="W63" s="513"/>
      <c r="X63" s="513"/>
      <c r="Y63" s="513"/>
      <c r="Z63" s="513"/>
      <c r="AA63" s="513"/>
      <c r="AB63" s="513"/>
      <c r="AC63" s="513"/>
      <c r="AD63" s="513"/>
      <c r="AE63" s="513"/>
      <c r="AF63" s="514"/>
    </row>
    <row r="64" spans="1:32" ht="13.5">
      <c r="A64" s="509" t="s">
        <v>506</v>
      </c>
      <c r="B64" s="510" t="s">
        <v>507</v>
      </c>
      <c r="C64" s="511" t="s">
        <v>10</v>
      </c>
      <c r="D64" s="535">
        <f>SUM(J64:AE64)</f>
        <v>92</v>
      </c>
      <c r="E64" s="513">
        <f aca="true" t="shared" si="23" ref="E64:AE64">SUM(E65:E66)</f>
        <v>0</v>
      </c>
      <c r="F64" s="513">
        <f t="shared" si="23"/>
        <v>0</v>
      </c>
      <c r="G64" s="513">
        <f t="shared" si="23"/>
        <v>0</v>
      </c>
      <c r="H64" s="513">
        <f t="shared" si="23"/>
        <v>0</v>
      </c>
      <c r="I64" s="513">
        <f t="shared" si="23"/>
        <v>0</v>
      </c>
      <c r="J64" s="513">
        <f t="shared" si="23"/>
        <v>0</v>
      </c>
      <c r="K64" s="513">
        <f t="shared" si="23"/>
        <v>0</v>
      </c>
      <c r="L64" s="513">
        <f t="shared" si="23"/>
        <v>0</v>
      </c>
      <c r="M64" s="513">
        <f t="shared" si="23"/>
        <v>0</v>
      </c>
      <c r="N64" s="513">
        <f t="shared" si="23"/>
        <v>0</v>
      </c>
      <c r="O64" s="513">
        <f t="shared" si="23"/>
        <v>0</v>
      </c>
      <c r="P64" s="513">
        <f t="shared" si="23"/>
        <v>0</v>
      </c>
      <c r="Q64" s="513">
        <f t="shared" si="23"/>
        <v>0</v>
      </c>
      <c r="R64" s="513">
        <f t="shared" si="23"/>
        <v>0</v>
      </c>
      <c r="S64" s="513">
        <f t="shared" si="23"/>
        <v>0</v>
      </c>
      <c r="T64" s="513">
        <f t="shared" si="23"/>
        <v>0</v>
      </c>
      <c r="U64" s="513">
        <f t="shared" si="23"/>
        <v>0</v>
      </c>
      <c r="V64" s="513">
        <f t="shared" si="23"/>
        <v>1</v>
      </c>
      <c r="W64" s="513">
        <f t="shared" si="23"/>
        <v>3</v>
      </c>
      <c r="X64" s="513">
        <f t="shared" si="23"/>
        <v>6</v>
      </c>
      <c r="Y64" s="513">
        <f t="shared" si="23"/>
        <v>12</v>
      </c>
      <c r="Z64" s="513">
        <f t="shared" si="23"/>
        <v>25</v>
      </c>
      <c r="AA64" s="513">
        <f t="shared" si="23"/>
        <v>15</v>
      </c>
      <c r="AB64" s="513">
        <f t="shared" si="23"/>
        <v>22</v>
      </c>
      <c r="AC64" s="513">
        <f t="shared" si="23"/>
        <v>6</v>
      </c>
      <c r="AD64" s="513">
        <f t="shared" si="23"/>
        <v>2</v>
      </c>
      <c r="AE64" s="513">
        <f t="shared" si="23"/>
        <v>0</v>
      </c>
      <c r="AF64" s="514" t="s">
        <v>506</v>
      </c>
    </row>
    <row r="65" spans="1:32" ht="13.5">
      <c r="A65" s="509"/>
      <c r="B65" s="510"/>
      <c r="C65" s="511" t="s">
        <v>11</v>
      </c>
      <c r="D65" s="535">
        <f>SUM(J65:AE65)</f>
        <v>43</v>
      </c>
      <c r="E65" s="517">
        <v>0</v>
      </c>
      <c r="F65" s="517">
        <v>0</v>
      </c>
      <c r="G65" s="517">
        <v>0</v>
      </c>
      <c r="H65" s="517">
        <v>0</v>
      </c>
      <c r="I65" s="517">
        <v>0</v>
      </c>
      <c r="J65" s="517">
        <v>0</v>
      </c>
      <c r="K65" s="517">
        <v>0</v>
      </c>
      <c r="L65" s="517">
        <v>0</v>
      </c>
      <c r="M65" s="517">
        <v>0</v>
      </c>
      <c r="N65" s="517">
        <v>0</v>
      </c>
      <c r="O65" s="517">
        <v>0</v>
      </c>
      <c r="P65" s="517">
        <v>0</v>
      </c>
      <c r="Q65" s="517">
        <v>0</v>
      </c>
      <c r="R65" s="517">
        <v>0</v>
      </c>
      <c r="S65" s="517">
        <v>0</v>
      </c>
      <c r="T65" s="517">
        <v>0</v>
      </c>
      <c r="U65" s="517">
        <v>0</v>
      </c>
      <c r="V65" s="517">
        <v>1</v>
      </c>
      <c r="W65" s="517">
        <v>2</v>
      </c>
      <c r="X65" s="517">
        <v>5</v>
      </c>
      <c r="Y65" s="517">
        <v>6</v>
      </c>
      <c r="Z65" s="517">
        <v>11</v>
      </c>
      <c r="AA65" s="517">
        <v>6</v>
      </c>
      <c r="AB65" s="517">
        <v>11</v>
      </c>
      <c r="AC65" s="517">
        <v>1</v>
      </c>
      <c r="AD65" s="517">
        <v>0</v>
      </c>
      <c r="AE65" s="517">
        <v>0</v>
      </c>
      <c r="AF65" s="514"/>
    </row>
    <row r="66" spans="1:32" ht="13.5">
      <c r="A66" s="509"/>
      <c r="B66" s="510"/>
      <c r="C66" s="511" t="s">
        <v>12</v>
      </c>
      <c r="D66" s="535">
        <f>SUM(J66:AE66)</f>
        <v>49</v>
      </c>
      <c r="E66" s="517">
        <v>0</v>
      </c>
      <c r="F66" s="517">
        <v>0</v>
      </c>
      <c r="G66" s="517">
        <v>0</v>
      </c>
      <c r="H66" s="517">
        <v>0</v>
      </c>
      <c r="I66" s="517">
        <v>0</v>
      </c>
      <c r="J66" s="517">
        <v>0</v>
      </c>
      <c r="K66" s="517">
        <v>0</v>
      </c>
      <c r="L66" s="517">
        <v>0</v>
      </c>
      <c r="M66" s="517">
        <v>0</v>
      </c>
      <c r="N66" s="517">
        <v>0</v>
      </c>
      <c r="O66" s="517">
        <v>0</v>
      </c>
      <c r="P66" s="517">
        <v>0</v>
      </c>
      <c r="Q66" s="517">
        <v>0</v>
      </c>
      <c r="R66" s="517">
        <v>0</v>
      </c>
      <c r="S66" s="517">
        <v>0</v>
      </c>
      <c r="T66" s="517">
        <v>0</v>
      </c>
      <c r="U66" s="517">
        <v>0</v>
      </c>
      <c r="V66" s="517">
        <v>0</v>
      </c>
      <c r="W66" s="517">
        <v>1</v>
      </c>
      <c r="X66" s="517">
        <v>1</v>
      </c>
      <c r="Y66" s="517">
        <v>6</v>
      </c>
      <c r="Z66" s="517">
        <v>14</v>
      </c>
      <c r="AA66" s="517">
        <v>9</v>
      </c>
      <c r="AB66" s="517">
        <v>11</v>
      </c>
      <c r="AC66" s="517">
        <v>5</v>
      </c>
      <c r="AD66" s="517">
        <v>2</v>
      </c>
      <c r="AE66" s="517">
        <v>0</v>
      </c>
      <c r="AF66" s="514"/>
    </row>
    <row r="67" spans="1:32" ht="13.5">
      <c r="A67" s="509"/>
      <c r="B67" s="510"/>
      <c r="C67" s="511"/>
      <c r="D67" s="535"/>
      <c r="E67" s="513"/>
      <c r="F67" s="513"/>
      <c r="G67" s="513"/>
      <c r="H67" s="513"/>
      <c r="I67" s="513"/>
      <c r="J67" s="513"/>
      <c r="K67" s="513"/>
      <c r="L67" s="513"/>
      <c r="M67" s="513"/>
      <c r="N67" s="513"/>
      <c r="O67" s="513"/>
      <c r="P67" s="513"/>
      <c r="Q67" s="513"/>
      <c r="R67" s="513"/>
      <c r="S67" s="513"/>
      <c r="T67" s="513"/>
      <c r="U67" s="513"/>
      <c r="V67" s="513"/>
      <c r="W67" s="513"/>
      <c r="X67" s="513"/>
      <c r="Y67" s="513"/>
      <c r="Z67" s="513"/>
      <c r="AA67" s="513"/>
      <c r="AB67" s="513"/>
      <c r="AC67" s="513"/>
      <c r="AD67" s="513"/>
      <c r="AE67" s="513"/>
      <c r="AF67" s="514"/>
    </row>
    <row r="68" spans="1:32" ht="13.5">
      <c r="A68" s="509" t="s">
        <v>508</v>
      </c>
      <c r="B68" s="510" t="s">
        <v>509</v>
      </c>
      <c r="C68" s="511" t="s">
        <v>10</v>
      </c>
      <c r="D68" s="535">
        <f>SUM(J68:AE68)</f>
        <v>207</v>
      </c>
      <c r="E68" s="513">
        <f aca="true" t="shared" si="24" ref="E68:AE68">SUM(E69:E70)</f>
        <v>1</v>
      </c>
      <c r="F68" s="513">
        <f t="shared" si="24"/>
        <v>0</v>
      </c>
      <c r="G68" s="513">
        <f t="shared" si="24"/>
        <v>0</v>
      </c>
      <c r="H68" s="513">
        <f t="shared" si="24"/>
        <v>0</v>
      </c>
      <c r="I68" s="513">
        <f t="shared" si="24"/>
        <v>1</v>
      </c>
      <c r="J68" s="513">
        <f t="shared" si="24"/>
        <v>2</v>
      </c>
      <c r="K68" s="513">
        <f t="shared" si="24"/>
        <v>1</v>
      </c>
      <c r="L68" s="513">
        <f t="shared" si="24"/>
        <v>0</v>
      </c>
      <c r="M68" s="513">
        <f t="shared" si="24"/>
        <v>1</v>
      </c>
      <c r="N68" s="513">
        <f t="shared" si="24"/>
        <v>5</v>
      </c>
      <c r="O68" s="513">
        <f t="shared" si="24"/>
        <v>2</v>
      </c>
      <c r="P68" s="513">
        <f t="shared" si="24"/>
        <v>1</v>
      </c>
      <c r="Q68" s="513">
        <f t="shared" si="24"/>
        <v>2</v>
      </c>
      <c r="R68" s="513">
        <f t="shared" si="24"/>
        <v>3</v>
      </c>
      <c r="S68" s="513">
        <f t="shared" si="24"/>
        <v>7</v>
      </c>
      <c r="T68" s="513">
        <f t="shared" si="24"/>
        <v>11</v>
      </c>
      <c r="U68" s="513">
        <f t="shared" si="24"/>
        <v>18</v>
      </c>
      <c r="V68" s="513">
        <f t="shared" si="24"/>
        <v>12</v>
      </c>
      <c r="W68" s="513">
        <f t="shared" si="24"/>
        <v>24</v>
      </c>
      <c r="X68" s="513">
        <f t="shared" si="24"/>
        <v>22</v>
      </c>
      <c r="Y68" s="513">
        <f t="shared" si="24"/>
        <v>32</v>
      </c>
      <c r="Z68" s="513">
        <f t="shared" si="24"/>
        <v>40</v>
      </c>
      <c r="AA68" s="513">
        <f t="shared" si="24"/>
        <v>13</v>
      </c>
      <c r="AB68" s="513">
        <f t="shared" si="24"/>
        <v>9</v>
      </c>
      <c r="AC68" s="513">
        <f t="shared" si="24"/>
        <v>2</v>
      </c>
      <c r="AD68" s="513">
        <f t="shared" si="24"/>
        <v>0</v>
      </c>
      <c r="AE68" s="513">
        <f t="shared" si="24"/>
        <v>0</v>
      </c>
      <c r="AF68" s="514" t="s">
        <v>508</v>
      </c>
    </row>
    <row r="69" spans="1:32" ht="13.5">
      <c r="A69" s="509"/>
      <c r="B69" s="510"/>
      <c r="C69" s="511" t="s">
        <v>11</v>
      </c>
      <c r="D69" s="535">
        <f>SUM(J69:AE69)</f>
        <v>120</v>
      </c>
      <c r="E69" s="516">
        <v>1</v>
      </c>
      <c r="F69" s="516">
        <v>0</v>
      </c>
      <c r="G69" s="516">
        <v>0</v>
      </c>
      <c r="H69" s="516">
        <v>0</v>
      </c>
      <c r="I69" s="516">
        <v>1</v>
      </c>
      <c r="J69" s="516">
        <v>2</v>
      </c>
      <c r="K69" s="516">
        <v>0</v>
      </c>
      <c r="L69" s="516">
        <v>0</v>
      </c>
      <c r="M69" s="516">
        <v>1</v>
      </c>
      <c r="N69" s="516">
        <v>3</v>
      </c>
      <c r="O69" s="516">
        <v>2</v>
      </c>
      <c r="P69" s="516">
        <v>0</v>
      </c>
      <c r="Q69" s="516">
        <v>1</v>
      </c>
      <c r="R69" s="516">
        <v>1</v>
      </c>
      <c r="S69" s="516">
        <v>4</v>
      </c>
      <c r="T69" s="516">
        <v>4</v>
      </c>
      <c r="U69" s="516">
        <v>10</v>
      </c>
      <c r="V69" s="516">
        <v>7</v>
      </c>
      <c r="W69" s="516">
        <v>17</v>
      </c>
      <c r="X69" s="516">
        <v>13</v>
      </c>
      <c r="Y69" s="516">
        <v>19</v>
      </c>
      <c r="Z69" s="516">
        <v>25</v>
      </c>
      <c r="AA69" s="516">
        <v>8</v>
      </c>
      <c r="AB69" s="516">
        <v>2</v>
      </c>
      <c r="AC69" s="516">
        <v>1</v>
      </c>
      <c r="AD69" s="516">
        <v>0</v>
      </c>
      <c r="AE69" s="516">
        <v>0</v>
      </c>
      <c r="AF69" s="514"/>
    </row>
    <row r="70" spans="1:32" ht="13.5">
      <c r="A70" s="509"/>
      <c r="B70" s="510"/>
      <c r="C70" s="511" t="s">
        <v>12</v>
      </c>
      <c r="D70" s="535">
        <f>SUM(J70:AE70)</f>
        <v>87</v>
      </c>
      <c r="E70" s="516">
        <v>0</v>
      </c>
      <c r="F70" s="516">
        <v>0</v>
      </c>
      <c r="G70" s="516">
        <v>0</v>
      </c>
      <c r="H70" s="516">
        <v>0</v>
      </c>
      <c r="I70" s="516">
        <v>0</v>
      </c>
      <c r="J70" s="516">
        <v>0</v>
      </c>
      <c r="K70" s="516">
        <v>1</v>
      </c>
      <c r="L70" s="516">
        <v>0</v>
      </c>
      <c r="M70" s="516">
        <v>0</v>
      </c>
      <c r="N70" s="516">
        <v>2</v>
      </c>
      <c r="O70" s="516">
        <v>0</v>
      </c>
      <c r="P70" s="516">
        <v>1</v>
      </c>
      <c r="Q70" s="516">
        <v>1</v>
      </c>
      <c r="R70" s="516">
        <v>2</v>
      </c>
      <c r="S70" s="516">
        <v>3</v>
      </c>
      <c r="T70" s="516">
        <v>7</v>
      </c>
      <c r="U70" s="516">
        <v>8</v>
      </c>
      <c r="V70" s="516">
        <v>5</v>
      </c>
      <c r="W70" s="516">
        <v>7</v>
      </c>
      <c r="X70" s="516">
        <v>9</v>
      </c>
      <c r="Y70" s="516">
        <v>13</v>
      </c>
      <c r="Z70" s="516">
        <v>15</v>
      </c>
      <c r="AA70" s="516">
        <v>5</v>
      </c>
      <c r="AB70" s="516">
        <v>7</v>
      </c>
      <c r="AC70" s="516">
        <v>1</v>
      </c>
      <c r="AD70" s="516">
        <v>0</v>
      </c>
      <c r="AE70" s="516">
        <v>0</v>
      </c>
      <c r="AF70" s="514"/>
    </row>
    <row r="71" spans="1:32" ht="13.5">
      <c r="A71" s="509"/>
      <c r="B71" s="510"/>
      <c r="C71" s="511"/>
      <c r="D71" s="535"/>
      <c r="E71" s="513"/>
      <c r="F71" s="513"/>
      <c r="G71" s="513"/>
      <c r="H71" s="513"/>
      <c r="I71" s="513"/>
      <c r="J71" s="513"/>
      <c r="K71" s="513"/>
      <c r="L71" s="513"/>
      <c r="M71" s="513"/>
      <c r="N71" s="513"/>
      <c r="O71" s="513"/>
      <c r="P71" s="513"/>
      <c r="Q71" s="513"/>
      <c r="R71" s="513"/>
      <c r="S71" s="513"/>
      <c r="T71" s="513"/>
      <c r="U71" s="513"/>
      <c r="V71" s="513"/>
      <c r="W71" s="513"/>
      <c r="X71" s="513"/>
      <c r="Y71" s="513"/>
      <c r="Z71" s="513"/>
      <c r="AA71" s="513"/>
      <c r="AB71" s="513"/>
      <c r="AC71" s="513"/>
      <c r="AD71" s="513"/>
      <c r="AE71" s="513"/>
      <c r="AF71" s="514"/>
    </row>
    <row r="72" spans="1:32" ht="13.5">
      <c r="A72" s="509" t="s">
        <v>510</v>
      </c>
      <c r="B72" s="510" t="s">
        <v>511</v>
      </c>
      <c r="C72" s="511" t="s">
        <v>10</v>
      </c>
      <c r="D72" s="535">
        <f>SUM(J72:AE72)</f>
        <v>0</v>
      </c>
      <c r="E72" s="513">
        <f aca="true" t="shared" si="25" ref="E72:AE72">SUM(E73:E74)</f>
        <v>0</v>
      </c>
      <c r="F72" s="513">
        <f t="shared" si="25"/>
        <v>0</v>
      </c>
      <c r="G72" s="513">
        <f t="shared" si="25"/>
        <v>0</v>
      </c>
      <c r="H72" s="513">
        <f t="shared" si="25"/>
        <v>0</v>
      </c>
      <c r="I72" s="513">
        <f t="shared" si="25"/>
        <v>0</v>
      </c>
      <c r="J72" s="513">
        <f t="shared" si="25"/>
        <v>0</v>
      </c>
      <c r="K72" s="513">
        <f t="shared" si="25"/>
        <v>0</v>
      </c>
      <c r="L72" s="513">
        <f t="shared" si="25"/>
        <v>0</v>
      </c>
      <c r="M72" s="513">
        <f t="shared" si="25"/>
        <v>0</v>
      </c>
      <c r="N72" s="513">
        <f t="shared" si="25"/>
        <v>0</v>
      </c>
      <c r="O72" s="513">
        <f t="shared" si="25"/>
        <v>0</v>
      </c>
      <c r="P72" s="513">
        <f t="shared" si="25"/>
        <v>0</v>
      </c>
      <c r="Q72" s="513">
        <f t="shared" si="25"/>
        <v>0</v>
      </c>
      <c r="R72" s="513">
        <f t="shared" si="25"/>
        <v>0</v>
      </c>
      <c r="S72" s="513">
        <f t="shared" si="25"/>
        <v>0</v>
      </c>
      <c r="T72" s="513">
        <f t="shared" si="25"/>
        <v>0</v>
      </c>
      <c r="U72" s="513">
        <f t="shared" si="25"/>
        <v>0</v>
      </c>
      <c r="V72" s="513">
        <f t="shared" si="25"/>
        <v>0</v>
      </c>
      <c r="W72" s="513">
        <f t="shared" si="25"/>
        <v>0</v>
      </c>
      <c r="X72" s="513">
        <f t="shared" si="25"/>
        <v>0</v>
      </c>
      <c r="Y72" s="513">
        <f t="shared" si="25"/>
        <v>0</v>
      </c>
      <c r="Z72" s="513">
        <f t="shared" si="25"/>
        <v>0</v>
      </c>
      <c r="AA72" s="513">
        <f t="shared" si="25"/>
        <v>0</v>
      </c>
      <c r="AB72" s="513">
        <f t="shared" si="25"/>
        <v>0</v>
      </c>
      <c r="AC72" s="513">
        <f t="shared" si="25"/>
        <v>0</v>
      </c>
      <c r="AD72" s="513">
        <f t="shared" si="25"/>
        <v>0</v>
      </c>
      <c r="AE72" s="513">
        <f t="shared" si="25"/>
        <v>0</v>
      </c>
      <c r="AF72" s="514" t="s">
        <v>510</v>
      </c>
    </row>
    <row r="73" spans="1:32" ht="13.5">
      <c r="A73" s="509"/>
      <c r="B73" s="510"/>
      <c r="C73" s="511" t="s">
        <v>11</v>
      </c>
      <c r="D73" s="535">
        <f>SUM(J73:AE73)</f>
        <v>0</v>
      </c>
      <c r="E73" s="517">
        <v>0</v>
      </c>
      <c r="F73" s="517">
        <v>0</v>
      </c>
      <c r="G73" s="517">
        <v>0</v>
      </c>
      <c r="H73" s="517">
        <v>0</v>
      </c>
      <c r="I73" s="517">
        <v>0</v>
      </c>
      <c r="J73" s="517">
        <v>0</v>
      </c>
      <c r="K73" s="517">
        <v>0</v>
      </c>
      <c r="L73" s="517">
        <v>0</v>
      </c>
      <c r="M73" s="517">
        <v>0</v>
      </c>
      <c r="N73" s="517">
        <v>0</v>
      </c>
      <c r="O73" s="517">
        <v>0</v>
      </c>
      <c r="P73" s="517">
        <v>0</v>
      </c>
      <c r="Q73" s="517">
        <v>0</v>
      </c>
      <c r="R73" s="517">
        <v>0</v>
      </c>
      <c r="S73" s="517">
        <v>0</v>
      </c>
      <c r="T73" s="517">
        <v>0</v>
      </c>
      <c r="U73" s="517">
        <v>0</v>
      </c>
      <c r="V73" s="517">
        <v>0</v>
      </c>
      <c r="W73" s="517">
        <v>0</v>
      </c>
      <c r="X73" s="517">
        <v>0</v>
      </c>
      <c r="Y73" s="517">
        <v>0</v>
      </c>
      <c r="Z73" s="517">
        <v>0</v>
      </c>
      <c r="AA73" s="517">
        <v>0</v>
      </c>
      <c r="AB73" s="517">
        <v>0</v>
      </c>
      <c r="AC73" s="517">
        <v>0</v>
      </c>
      <c r="AD73" s="517">
        <v>0</v>
      </c>
      <c r="AE73" s="517">
        <v>0</v>
      </c>
      <c r="AF73" s="514"/>
    </row>
    <row r="74" spans="1:32" ht="13.5">
      <c r="A74" s="509"/>
      <c r="B74" s="510"/>
      <c r="C74" s="511" t="s">
        <v>12</v>
      </c>
      <c r="D74" s="535">
        <f>SUM(J74:AE74)</f>
        <v>0</v>
      </c>
      <c r="E74" s="517">
        <v>0</v>
      </c>
      <c r="F74" s="517">
        <v>0</v>
      </c>
      <c r="G74" s="517">
        <v>0</v>
      </c>
      <c r="H74" s="517">
        <v>0</v>
      </c>
      <c r="I74" s="517">
        <v>0</v>
      </c>
      <c r="J74" s="517">
        <v>0</v>
      </c>
      <c r="K74" s="517">
        <v>0</v>
      </c>
      <c r="L74" s="517">
        <v>0</v>
      </c>
      <c r="M74" s="517">
        <v>0</v>
      </c>
      <c r="N74" s="517">
        <v>0</v>
      </c>
      <c r="O74" s="517">
        <v>0</v>
      </c>
      <c r="P74" s="517">
        <v>0</v>
      </c>
      <c r="Q74" s="517">
        <v>0</v>
      </c>
      <c r="R74" s="517">
        <v>0</v>
      </c>
      <c r="S74" s="517">
        <v>0</v>
      </c>
      <c r="T74" s="517">
        <v>0</v>
      </c>
      <c r="U74" s="517">
        <v>0</v>
      </c>
      <c r="V74" s="517">
        <v>0</v>
      </c>
      <c r="W74" s="517">
        <v>0</v>
      </c>
      <c r="X74" s="517">
        <v>0</v>
      </c>
      <c r="Y74" s="517">
        <v>0</v>
      </c>
      <c r="Z74" s="517">
        <v>0</v>
      </c>
      <c r="AA74" s="517">
        <v>0</v>
      </c>
      <c r="AB74" s="517">
        <v>0</v>
      </c>
      <c r="AC74" s="517">
        <v>0</v>
      </c>
      <c r="AD74" s="517">
        <v>0</v>
      </c>
      <c r="AE74" s="517">
        <v>0</v>
      </c>
      <c r="AF74" s="514"/>
    </row>
    <row r="75" spans="1:32" ht="13.5">
      <c r="A75" s="509"/>
      <c r="B75" s="510"/>
      <c r="C75" s="511"/>
      <c r="D75" s="535"/>
      <c r="E75" s="513"/>
      <c r="F75" s="513"/>
      <c r="G75" s="513"/>
      <c r="H75" s="513"/>
      <c r="I75" s="513"/>
      <c r="J75" s="513"/>
      <c r="K75" s="513"/>
      <c r="L75" s="513"/>
      <c r="M75" s="513"/>
      <c r="N75" s="513"/>
      <c r="O75" s="513"/>
      <c r="P75" s="513"/>
      <c r="Q75" s="513"/>
      <c r="R75" s="513"/>
      <c r="S75" s="513"/>
      <c r="T75" s="513"/>
      <c r="U75" s="513"/>
      <c r="V75" s="513"/>
      <c r="W75" s="513"/>
      <c r="X75" s="513"/>
      <c r="Y75" s="513"/>
      <c r="Z75" s="513"/>
      <c r="AA75" s="513"/>
      <c r="AB75" s="513"/>
      <c r="AC75" s="513"/>
      <c r="AD75" s="513"/>
      <c r="AE75" s="513"/>
      <c r="AF75" s="514"/>
    </row>
    <row r="76" spans="1:32" ht="13.5">
      <c r="A76" s="509" t="s">
        <v>512</v>
      </c>
      <c r="B76" s="510" t="s">
        <v>513</v>
      </c>
      <c r="C76" s="511" t="s">
        <v>10</v>
      </c>
      <c r="D76" s="535">
        <f>SUM(J76:AE76)</f>
        <v>1</v>
      </c>
      <c r="E76" s="513">
        <f aca="true" t="shared" si="26" ref="E76:AE76">SUM(E77:E78)</f>
        <v>0</v>
      </c>
      <c r="F76" s="513">
        <f t="shared" si="26"/>
        <v>0</v>
      </c>
      <c r="G76" s="513">
        <f t="shared" si="26"/>
        <v>0</v>
      </c>
      <c r="H76" s="513">
        <f t="shared" si="26"/>
        <v>0</v>
      </c>
      <c r="I76" s="513">
        <f t="shared" si="26"/>
        <v>0</v>
      </c>
      <c r="J76" s="513">
        <f t="shared" si="26"/>
        <v>0</v>
      </c>
      <c r="K76" s="513">
        <f t="shared" si="26"/>
        <v>0</v>
      </c>
      <c r="L76" s="513">
        <f t="shared" si="26"/>
        <v>0</v>
      </c>
      <c r="M76" s="513">
        <f t="shared" si="26"/>
        <v>0</v>
      </c>
      <c r="N76" s="513">
        <f t="shared" si="26"/>
        <v>0</v>
      </c>
      <c r="O76" s="513">
        <f t="shared" si="26"/>
        <v>0</v>
      </c>
      <c r="P76" s="513">
        <f t="shared" si="26"/>
        <v>0</v>
      </c>
      <c r="Q76" s="513">
        <f t="shared" si="26"/>
        <v>0</v>
      </c>
      <c r="R76" s="513">
        <f t="shared" si="26"/>
        <v>0</v>
      </c>
      <c r="S76" s="513">
        <f t="shared" si="26"/>
        <v>0</v>
      </c>
      <c r="T76" s="513">
        <f t="shared" si="26"/>
        <v>0</v>
      </c>
      <c r="U76" s="513">
        <f t="shared" si="26"/>
        <v>0</v>
      </c>
      <c r="V76" s="513">
        <f t="shared" si="26"/>
        <v>0</v>
      </c>
      <c r="W76" s="513">
        <f t="shared" si="26"/>
        <v>0</v>
      </c>
      <c r="X76" s="513">
        <f t="shared" si="26"/>
        <v>0</v>
      </c>
      <c r="Y76" s="513">
        <f t="shared" si="26"/>
        <v>0</v>
      </c>
      <c r="Z76" s="513">
        <f t="shared" si="26"/>
        <v>0</v>
      </c>
      <c r="AA76" s="513">
        <f t="shared" si="26"/>
        <v>1</v>
      </c>
      <c r="AB76" s="513">
        <f t="shared" si="26"/>
        <v>0</v>
      </c>
      <c r="AC76" s="513">
        <f t="shared" si="26"/>
        <v>0</v>
      </c>
      <c r="AD76" s="513">
        <f t="shared" si="26"/>
        <v>0</v>
      </c>
      <c r="AE76" s="513">
        <f t="shared" si="26"/>
        <v>0</v>
      </c>
      <c r="AF76" s="514" t="s">
        <v>512</v>
      </c>
    </row>
    <row r="77" spans="1:32" ht="13.5">
      <c r="A77" s="509"/>
      <c r="B77" s="510"/>
      <c r="C77" s="511" t="s">
        <v>11</v>
      </c>
      <c r="D77" s="535">
        <f>SUM(J77:AE77)</f>
        <v>1</v>
      </c>
      <c r="E77" s="517">
        <v>0</v>
      </c>
      <c r="F77" s="517">
        <v>0</v>
      </c>
      <c r="G77" s="517">
        <v>0</v>
      </c>
      <c r="H77" s="517">
        <v>0</v>
      </c>
      <c r="I77" s="517">
        <v>0</v>
      </c>
      <c r="J77" s="517">
        <v>0</v>
      </c>
      <c r="K77" s="517">
        <v>0</v>
      </c>
      <c r="L77" s="517">
        <v>0</v>
      </c>
      <c r="M77" s="517">
        <v>0</v>
      </c>
      <c r="N77" s="517">
        <v>0</v>
      </c>
      <c r="O77" s="517">
        <v>0</v>
      </c>
      <c r="P77" s="517">
        <v>0</v>
      </c>
      <c r="Q77" s="517">
        <v>0</v>
      </c>
      <c r="R77" s="517">
        <v>0</v>
      </c>
      <c r="S77" s="517">
        <v>0</v>
      </c>
      <c r="T77" s="517">
        <v>0</v>
      </c>
      <c r="U77" s="517">
        <v>0</v>
      </c>
      <c r="V77" s="517">
        <v>0</v>
      </c>
      <c r="W77" s="517">
        <v>0</v>
      </c>
      <c r="X77" s="517">
        <v>0</v>
      </c>
      <c r="Y77" s="517">
        <v>0</v>
      </c>
      <c r="Z77" s="517">
        <v>0</v>
      </c>
      <c r="AA77" s="517">
        <v>1</v>
      </c>
      <c r="AB77" s="517">
        <v>0</v>
      </c>
      <c r="AC77" s="517">
        <v>0</v>
      </c>
      <c r="AD77" s="517">
        <v>0</v>
      </c>
      <c r="AE77" s="520">
        <v>0</v>
      </c>
      <c r="AF77" s="514"/>
    </row>
    <row r="78" spans="1:32" ht="13.5">
      <c r="A78" s="509"/>
      <c r="B78" s="510"/>
      <c r="C78" s="511" t="s">
        <v>12</v>
      </c>
      <c r="D78" s="535">
        <f>SUM(J78:AE78)</f>
        <v>0</v>
      </c>
      <c r="E78" s="525">
        <v>0</v>
      </c>
      <c r="F78" s="525">
        <v>0</v>
      </c>
      <c r="G78" s="525">
        <v>0</v>
      </c>
      <c r="H78" s="525">
        <v>0</v>
      </c>
      <c r="I78" s="525">
        <v>0</v>
      </c>
      <c r="J78" s="525">
        <v>0</v>
      </c>
      <c r="K78" s="525">
        <v>0</v>
      </c>
      <c r="L78" s="525">
        <v>0</v>
      </c>
      <c r="M78" s="525">
        <v>0</v>
      </c>
      <c r="N78" s="525">
        <v>0</v>
      </c>
      <c r="O78" s="525">
        <v>0</v>
      </c>
      <c r="P78" s="525">
        <v>0</v>
      </c>
      <c r="Q78" s="525">
        <v>0</v>
      </c>
      <c r="R78" s="525">
        <v>0</v>
      </c>
      <c r="S78" s="525">
        <v>0</v>
      </c>
      <c r="T78" s="525">
        <v>0</v>
      </c>
      <c r="U78" s="525">
        <v>0</v>
      </c>
      <c r="V78" s="525">
        <v>0</v>
      </c>
      <c r="W78" s="525">
        <v>0</v>
      </c>
      <c r="X78" s="525">
        <v>0</v>
      </c>
      <c r="Y78" s="525">
        <v>0</v>
      </c>
      <c r="Z78" s="525">
        <v>0</v>
      </c>
      <c r="AA78" s="525">
        <v>0</v>
      </c>
      <c r="AB78" s="525">
        <v>0</v>
      </c>
      <c r="AC78" s="525">
        <v>0</v>
      </c>
      <c r="AD78" s="525">
        <v>0</v>
      </c>
      <c r="AE78" s="526">
        <v>0</v>
      </c>
      <c r="AF78" s="514"/>
    </row>
    <row r="79" spans="1:32" ht="13.5">
      <c r="A79" s="537"/>
      <c r="B79" s="538"/>
      <c r="C79" s="537"/>
      <c r="D79" s="539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  <c r="Q79" s="507"/>
      <c r="R79" s="507"/>
      <c r="S79" s="507"/>
      <c r="T79" s="507"/>
      <c r="U79" s="507"/>
      <c r="V79" s="507"/>
      <c r="W79" s="507"/>
      <c r="X79" s="507"/>
      <c r="Y79" s="507"/>
      <c r="Z79" s="507"/>
      <c r="AA79" s="507"/>
      <c r="AB79" s="507"/>
      <c r="AC79" s="507"/>
      <c r="AD79" s="507"/>
      <c r="AE79" s="507"/>
      <c r="AF79" s="537"/>
    </row>
    <row r="80" spans="1:32" ht="13.5">
      <c r="A80" s="540"/>
      <c r="B80" s="541"/>
      <c r="C80" s="540"/>
      <c r="D80" s="535"/>
      <c r="E80" s="513"/>
      <c r="F80" s="513"/>
      <c r="G80" s="513"/>
      <c r="H80" s="513"/>
      <c r="I80" s="513"/>
      <c r="J80" s="513"/>
      <c r="K80" s="513"/>
      <c r="L80" s="513"/>
      <c r="M80" s="513"/>
      <c r="N80" s="513"/>
      <c r="O80" s="513"/>
      <c r="P80" s="513"/>
      <c r="Q80" s="513"/>
      <c r="R80" s="513"/>
      <c r="S80" s="513"/>
      <c r="T80" s="513"/>
      <c r="U80" s="513"/>
      <c r="V80" s="513"/>
      <c r="W80" s="513"/>
      <c r="X80" s="513"/>
      <c r="Y80" s="513"/>
      <c r="Z80" s="513"/>
      <c r="AA80" s="513"/>
      <c r="AB80" s="513"/>
      <c r="AC80" s="513"/>
      <c r="AD80" s="513"/>
      <c r="AE80" s="513"/>
      <c r="AF80" s="540"/>
    </row>
    <row r="81" spans="1:32" ht="7.5" customHeight="1">
      <c r="A81" s="540"/>
      <c r="B81" s="541"/>
      <c r="C81" s="540"/>
      <c r="D81" s="535"/>
      <c r="E81" s="513"/>
      <c r="F81" s="513"/>
      <c r="G81" s="513"/>
      <c r="H81" s="513"/>
      <c r="I81" s="513"/>
      <c r="J81" s="513"/>
      <c r="K81" s="513"/>
      <c r="L81" s="513"/>
      <c r="M81" s="513"/>
      <c r="N81" s="513"/>
      <c r="O81" s="513"/>
      <c r="P81" s="513"/>
      <c r="Q81" s="513"/>
      <c r="R81" s="513"/>
      <c r="S81" s="513"/>
      <c r="T81" s="513"/>
      <c r="U81" s="513"/>
      <c r="V81" s="513"/>
      <c r="W81" s="513"/>
      <c r="X81" s="513"/>
      <c r="Y81" s="513"/>
      <c r="Z81" s="513"/>
      <c r="AA81" s="513"/>
      <c r="AB81" s="513"/>
      <c r="AC81" s="513"/>
      <c r="AD81" s="513"/>
      <c r="AE81" s="513"/>
      <c r="AF81" s="540"/>
    </row>
    <row r="82" spans="1:32" ht="13.5">
      <c r="A82" s="540"/>
      <c r="B82" s="541"/>
      <c r="C82" s="540"/>
      <c r="D82" s="535"/>
      <c r="E82" s="513"/>
      <c r="F82" s="513"/>
      <c r="G82" s="513"/>
      <c r="H82" s="513"/>
      <c r="I82" s="513"/>
      <c r="J82" s="513"/>
      <c r="K82" s="513"/>
      <c r="L82" s="513"/>
      <c r="M82" s="513"/>
      <c r="N82" s="513"/>
      <c r="O82" s="513"/>
      <c r="P82" s="513"/>
      <c r="Q82" s="513"/>
      <c r="R82" s="513"/>
      <c r="S82" s="513"/>
      <c r="T82" s="513"/>
      <c r="U82" s="513"/>
      <c r="V82" s="513"/>
      <c r="W82" s="513"/>
      <c r="X82" s="513"/>
      <c r="Y82" s="513"/>
      <c r="Z82" s="513"/>
      <c r="AA82" s="513"/>
      <c r="AB82" s="513"/>
      <c r="AC82" s="513"/>
      <c r="AD82" s="513"/>
      <c r="AE82" s="513"/>
      <c r="AF82" s="540"/>
    </row>
    <row r="83" spans="3:31" ht="13.5">
      <c r="C83" s="490" t="s">
        <v>436</v>
      </c>
      <c r="D83" s="491" t="s">
        <v>437</v>
      </c>
      <c r="E83" s="489" t="s">
        <v>437</v>
      </c>
      <c r="F83" s="489" t="s">
        <v>437</v>
      </c>
      <c r="G83" s="528" t="s">
        <v>737</v>
      </c>
      <c r="H83" s="489" t="s">
        <v>437</v>
      </c>
      <c r="I83" s="489" t="s">
        <v>437</v>
      </c>
      <c r="J83" s="489" t="s">
        <v>437</v>
      </c>
      <c r="K83" s="489" t="s">
        <v>437</v>
      </c>
      <c r="L83" s="489" t="s">
        <v>437</v>
      </c>
      <c r="M83" s="489" t="s">
        <v>437</v>
      </c>
      <c r="N83" s="489" t="s">
        <v>437</v>
      </c>
      <c r="O83" s="489" t="s">
        <v>437</v>
      </c>
      <c r="P83" s="489" t="s">
        <v>437</v>
      </c>
      <c r="Q83" s="489" t="s">
        <v>437</v>
      </c>
      <c r="R83" s="489" t="s">
        <v>437</v>
      </c>
      <c r="S83" s="489" t="s">
        <v>437</v>
      </c>
      <c r="T83" s="489" t="s">
        <v>437</v>
      </c>
      <c r="U83" s="489" t="s">
        <v>437</v>
      </c>
      <c r="V83" s="489" t="s">
        <v>437</v>
      </c>
      <c r="W83" s="489" t="s">
        <v>437</v>
      </c>
      <c r="Y83" s="528" t="s">
        <v>738</v>
      </c>
      <c r="Z83" s="489" t="s">
        <v>437</v>
      </c>
      <c r="AA83" s="489" t="s">
        <v>437</v>
      </c>
      <c r="AB83" s="489" t="s">
        <v>437</v>
      </c>
      <c r="AC83" s="489" t="s">
        <v>437</v>
      </c>
      <c r="AD83" s="489" t="s">
        <v>437</v>
      </c>
      <c r="AE83" s="489" t="s">
        <v>437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68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F84"/>
  <sheetViews>
    <sheetView showGridLines="0" zoomScale="75" zoomScaleNormal="75" workbookViewId="0" topLeftCell="A1">
      <pane xSplit="4" ySplit="3" topLeftCell="W47" activePane="bottomRight" state="frozen"/>
      <selection pane="topLeft" activeCell="P16" sqref="P16"/>
      <selection pane="topRight" activeCell="P16" sqref="P16"/>
      <selection pane="bottomLeft" activeCell="P16" sqref="P16"/>
      <selection pane="bottomRight" activeCell="P16" sqref="P16"/>
    </sheetView>
  </sheetViews>
  <sheetFormatPr defaultColWidth="9.00390625" defaultRowHeight="13.5"/>
  <cols>
    <col min="1" max="1" width="9.875" style="571" bestFit="1" customWidth="1"/>
    <col min="2" max="2" width="27.875" style="547" bestFit="1" customWidth="1"/>
    <col min="3" max="3" width="7.75390625" style="571" bestFit="1" customWidth="1"/>
    <col min="4" max="4" width="8.25390625" style="491" bestFit="1" customWidth="1"/>
    <col min="5" max="5" width="4.875" style="547" bestFit="1" customWidth="1"/>
    <col min="6" max="6" width="4.625" style="547" bestFit="1" customWidth="1"/>
    <col min="7" max="8" width="4.75390625" style="547" bestFit="1" customWidth="1"/>
    <col min="9" max="9" width="4.875" style="547" bestFit="1" customWidth="1"/>
    <col min="10" max="30" width="6.50390625" style="547" customWidth="1"/>
    <col min="31" max="31" width="5.25390625" style="547" bestFit="1" customWidth="1"/>
    <col min="32" max="32" width="9.875" style="547" bestFit="1" customWidth="1"/>
    <col min="33" max="16384" width="9.00390625" style="547" customWidth="1"/>
  </cols>
  <sheetData>
    <row r="1" spans="1:32" ht="13.5">
      <c r="A1" s="542" t="s">
        <v>438</v>
      </c>
      <c r="B1" s="543"/>
      <c r="C1" s="544"/>
      <c r="D1" s="532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6" t="str">
        <f>+'5(1)'!AF2</f>
        <v>（平成20年）</v>
      </c>
    </row>
    <row r="2" spans="1:32" s="555" customFormat="1" ht="24">
      <c r="A2" s="548" t="s">
        <v>391</v>
      </c>
      <c r="B2" s="549" t="s">
        <v>392</v>
      </c>
      <c r="C2" s="550"/>
      <c r="D2" s="496" t="s">
        <v>10</v>
      </c>
      <c r="E2" s="551" t="s">
        <v>393</v>
      </c>
      <c r="F2" s="552" t="s">
        <v>394</v>
      </c>
      <c r="G2" s="552" t="s">
        <v>395</v>
      </c>
      <c r="H2" s="552" t="s">
        <v>396</v>
      </c>
      <c r="I2" s="553" t="s">
        <v>397</v>
      </c>
      <c r="J2" s="551" t="s">
        <v>398</v>
      </c>
      <c r="K2" s="554" t="s">
        <v>739</v>
      </c>
      <c r="L2" s="554" t="s">
        <v>740</v>
      </c>
      <c r="M2" s="554" t="s">
        <v>741</v>
      </c>
      <c r="N2" s="552" t="s">
        <v>742</v>
      </c>
      <c r="O2" s="552" t="s">
        <v>743</v>
      </c>
      <c r="P2" s="552" t="s">
        <v>744</v>
      </c>
      <c r="Q2" s="552" t="s">
        <v>745</v>
      </c>
      <c r="R2" s="552" t="s">
        <v>746</v>
      </c>
      <c r="S2" s="552" t="s">
        <v>747</v>
      </c>
      <c r="T2" s="552" t="s">
        <v>748</v>
      </c>
      <c r="U2" s="552" t="s">
        <v>749</v>
      </c>
      <c r="V2" s="552" t="s">
        <v>750</v>
      </c>
      <c r="W2" s="552" t="s">
        <v>751</v>
      </c>
      <c r="X2" s="552" t="s">
        <v>752</v>
      </c>
      <c r="Y2" s="552" t="s">
        <v>753</v>
      </c>
      <c r="Z2" s="552" t="s">
        <v>754</v>
      </c>
      <c r="AA2" s="552" t="s">
        <v>755</v>
      </c>
      <c r="AB2" s="552" t="s">
        <v>756</v>
      </c>
      <c r="AC2" s="552" t="s">
        <v>757</v>
      </c>
      <c r="AD2" s="552" t="s">
        <v>399</v>
      </c>
      <c r="AE2" s="553" t="s">
        <v>367</v>
      </c>
      <c r="AF2" s="548" t="s">
        <v>391</v>
      </c>
    </row>
    <row r="3" spans="1:32" ht="13.5">
      <c r="A3" s="556"/>
      <c r="B3" s="557"/>
      <c r="C3" s="558"/>
      <c r="D3" s="535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60"/>
      <c r="Q3" s="560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61"/>
    </row>
    <row r="4" spans="1:32" ht="13.5">
      <c r="A4" s="562" t="s">
        <v>514</v>
      </c>
      <c r="B4" s="557" t="s">
        <v>515</v>
      </c>
      <c r="C4" s="558" t="s">
        <v>10</v>
      </c>
      <c r="D4" s="535">
        <f>SUM(J4:AE4)</f>
        <v>10335</v>
      </c>
      <c r="E4" s="513">
        <f>E8+E20+E56+E76+'5（5)'!E4</f>
        <v>0</v>
      </c>
      <c r="F4" s="513">
        <f>F8+F20+F56+F76+'5（5)'!F4</f>
        <v>0</v>
      </c>
      <c r="G4" s="513">
        <f>G8+G20+G56+G76+'5（5)'!G4</f>
        <v>0</v>
      </c>
      <c r="H4" s="513">
        <f>H8+H20+H56+H76+'5（5)'!H4</f>
        <v>0</v>
      </c>
      <c r="I4" s="513">
        <f>I8+I20+I56+I76+'5（5)'!I4</f>
        <v>0</v>
      </c>
      <c r="J4" s="513">
        <f>J8+J20+J56+J76+'5（5)'!J4</f>
        <v>0</v>
      </c>
      <c r="K4" s="513">
        <f>K8+K20+K56+K76+'5（5)'!K4</f>
        <v>2</v>
      </c>
      <c r="L4" s="513">
        <f>L8+L20+L56+L76+'5（5)'!L4</f>
        <v>2</v>
      </c>
      <c r="M4" s="513">
        <f>M8+M20+M56+M76+'5（5)'!M4</f>
        <v>8</v>
      </c>
      <c r="N4" s="513">
        <f>N8+N20+N56+N76+'5（5)'!N4</f>
        <v>6</v>
      </c>
      <c r="O4" s="513">
        <f>O8+O20+O56+O76+'5（5)'!O4</f>
        <v>16</v>
      </c>
      <c r="P4" s="513">
        <f>P8+P20+P56+P76+'5（5)'!P4</f>
        <v>15</v>
      </c>
      <c r="Q4" s="513">
        <f>Q8+Q20+Q56+Q76+'5（5)'!Q4</f>
        <v>41</v>
      </c>
      <c r="R4" s="513">
        <f>R8+R20+R56+R76+'5（5)'!R4</f>
        <v>72</v>
      </c>
      <c r="S4" s="513">
        <f>S8+S20+S56+S76+'5（5)'!S4</f>
        <v>93</v>
      </c>
      <c r="T4" s="513">
        <f>T8+T20+T56+T76+'5（5)'!T4</f>
        <v>152</v>
      </c>
      <c r="U4" s="513">
        <f>U8+U20+U56+U76+'5（5)'!U4</f>
        <v>277</v>
      </c>
      <c r="V4" s="513">
        <f>V8+V20+V56+V76+'5（5)'!V4</f>
        <v>393</v>
      </c>
      <c r="W4" s="513">
        <f>W8+W20+W56+W76+'5（5)'!W4</f>
        <v>569</v>
      </c>
      <c r="X4" s="513">
        <f>X8+X20+X56+X76+'5（5)'!X4</f>
        <v>855</v>
      </c>
      <c r="Y4" s="513">
        <f>Y8+Y20+Y56+Y76+'5（5)'!Y4</f>
        <v>1431</v>
      </c>
      <c r="Z4" s="513">
        <f>Z8+Z20+Z56+Z76+'5（5)'!Z4</f>
        <v>1986</v>
      </c>
      <c r="AA4" s="513">
        <f>AA8+AA20+AA56+AA76+'5（5)'!AA4</f>
        <v>1937</v>
      </c>
      <c r="AB4" s="513">
        <f>AB8+AB20+AB56+AB76+'5（5)'!AB4</f>
        <v>1628</v>
      </c>
      <c r="AC4" s="513">
        <f>AC8+AC20+AC56+AC76+'5（5)'!AC4</f>
        <v>707</v>
      </c>
      <c r="AD4" s="513">
        <f>AD8+AD20+AD56+AD76+'5（5)'!AD4</f>
        <v>145</v>
      </c>
      <c r="AE4" s="513">
        <f>AE8+AE20+AE56+AE76+'5（5)'!AE4</f>
        <v>0</v>
      </c>
      <c r="AF4" s="563" t="s">
        <v>514</v>
      </c>
    </row>
    <row r="5" spans="1:32" ht="13.5">
      <c r="A5" s="556"/>
      <c r="B5" s="557"/>
      <c r="C5" s="558" t="s">
        <v>11</v>
      </c>
      <c r="D5" s="535">
        <f>SUM(J5:AE5)</f>
        <v>5023</v>
      </c>
      <c r="E5" s="513">
        <f>E9+E21+E57+E77+'5（5)'!E5</f>
        <v>0</v>
      </c>
      <c r="F5" s="513">
        <f>F9+F21+F57+F77+'5（5)'!F5</f>
        <v>0</v>
      </c>
      <c r="G5" s="513">
        <f>G9+G21+G57+G77+'5（5)'!G5</f>
        <v>0</v>
      </c>
      <c r="H5" s="513">
        <f>H9+H21+H57+H77+'5（5)'!H5</f>
        <v>0</v>
      </c>
      <c r="I5" s="513">
        <f>I9+I21+I57+I77+'5（5)'!I5</f>
        <v>0</v>
      </c>
      <c r="J5" s="513">
        <f>J9+J21+J57+J77+'5（5)'!J5</f>
        <v>0</v>
      </c>
      <c r="K5" s="513">
        <f>K9+K21+K57+K77+'5（5)'!K5</f>
        <v>2</v>
      </c>
      <c r="L5" s="513">
        <f>L9+L21+L57+L77+'5（5)'!L5</f>
        <v>1</v>
      </c>
      <c r="M5" s="513">
        <f>M9+M21+M57+M77+'5（5)'!M5</f>
        <v>5</v>
      </c>
      <c r="N5" s="513">
        <f>N9+N21+N57+N77+'5（5)'!N5</f>
        <v>5</v>
      </c>
      <c r="O5" s="513">
        <f>O9+O21+O57+O77+'5（5)'!O5</f>
        <v>12</v>
      </c>
      <c r="P5" s="513">
        <f>P9+P21+P57+P77+'5（5)'!P5</f>
        <v>10</v>
      </c>
      <c r="Q5" s="513">
        <f>Q9+Q21+Q57+Q77+'5（5)'!Q5</f>
        <v>25</v>
      </c>
      <c r="R5" s="513">
        <f>R9+R21+R57+R77+'5（5)'!R5</f>
        <v>52</v>
      </c>
      <c r="S5" s="513">
        <f>S9+S21+S57+S77+'5（5)'!S5</f>
        <v>66</v>
      </c>
      <c r="T5" s="513">
        <f>T9+T21+T57+T77+'5（5)'!T5</f>
        <v>117</v>
      </c>
      <c r="U5" s="513">
        <f>U9+U21+U57+U77+'5（5)'!U5</f>
        <v>204</v>
      </c>
      <c r="V5" s="513">
        <f>V9+V21+V57+V77+'5（5)'!V5</f>
        <v>299</v>
      </c>
      <c r="W5" s="513">
        <f>W9+W21+W57+W77+'5（5)'!W5</f>
        <v>428</v>
      </c>
      <c r="X5" s="513">
        <f>X9+X21+X57+X77+'5（5)'!X5</f>
        <v>540</v>
      </c>
      <c r="Y5" s="513">
        <f>Y9+Y21+Y57+Y77+'5（5)'!Y5</f>
        <v>862</v>
      </c>
      <c r="Z5" s="513">
        <f>Z9+Z21+Z57+Z77+'5（5)'!Z5</f>
        <v>1038</v>
      </c>
      <c r="AA5" s="513">
        <f>AA9+AA21+AA57+AA77+'5（5)'!AA5</f>
        <v>719</v>
      </c>
      <c r="AB5" s="513">
        <f>AB9+AB21+AB57+AB77+'5（5)'!AB5</f>
        <v>468</v>
      </c>
      <c r="AC5" s="513">
        <f>AC9+AC21+AC57+AC77+'5（5)'!AC5</f>
        <v>143</v>
      </c>
      <c r="AD5" s="513">
        <f>AD9+AD21+AD57+AD77+'5（5)'!AD5</f>
        <v>27</v>
      </c>
      <c r="AE5" s="513">
        <f>AE9+AE21+AE57+AE77+'5（5)'!AE5</f>
        <v>0</v>
      </c>
      <c r="AF5" s="561"/>
    </row>
    <row r="6" spans="1:32" ht="13.5">
      <c r="A6" s="556"/>
      <c r="B6" s="557"/>
      <c r="C6" s="558" t="s">
        <v>12</v>
      </c>
      <c r="D6" s="535">
        <f>SUM(J6:AE6)</f>
        <v>5312</v>
      </c>
      <c r="E6" s="513">
        <f>E10+E22+E58+E78+'5（5)'!E6</f>
        <v>0</v>
      </c>
      <c r="F6" s="513">
        <f>F10+F22+F58+F78+'5（5)'!F6</f>
        <v>0</v>
      </c>
      <c r="G6" s="513">
        <f>G10+G22+G58+G78+'5（5)'!G6</f>
        <v>0</v>
      </c>
      <c r="H6" s="513">
        <f>H10+H22+H58+H78+'5（5)'!H6</f>
        <v>0</v>
      </c>
      <c r="I6" s="513">
        <f>I10+I22+I58+I78+'5（5)'!I6</f>
        <v>0</v>
      </c>
      <c r="J6" s="513">
        <f>J10+J22+J58+J78+'5（5)'!J6</f>
        <v>0</v>
      </c>
      <c r="K6" s="513">
        <f>K10+K22+K58+K78+'5（5)'!K6</f>
        <v>0</v>
      </c>
      <c r="L6" s="513">
        <f>L10+L22+L58+L78+'5（5)'!L6</f>
        <v>1</v>
      </c>
      <c r="M6" s="513">
        <f>M10+M22+M58+M78+'5（5)'!M6</f>
        <v>3</v>
      </c>
      <c r="N6" s="513">
        <f>N10+N22+N58+N78+'5（5)'!N6</f>
        <v>1</v>
      </c>
      <c r="O6" s="513">
        <f>O10+O22+O58+O78+'5（5)'!O6</f>
        <v>4</v>
      </c>
      <c r="P6" s="513">
        <f>P10+P22+P58+P78+'5（5)'!P6</f>
        <v>5</v>
      </c>
      <c r="Q6" s="513">
        <f>Q10+Q22+Q58+Q78+'5（5)'!Q6</f>
        <v>16</v>
      </c>
      <c r="R6" s="513">
        <f>R10+R22+R58+R78+'5（5)'!R6</f>
        <v>20</v>
      </c>
      <c r="S6" s="513">
        <f>S10+S22+S58+S78+'5（5)'!S6</f>
        <v>27</v>
      </c>
      <c r="T6" s="513">
        <f>T10+T22+T58+T78+'5（5)'!T6</f>
        <v>35</v>
      </c>
      <c r="U6" s="513">
        <f>U10+U22+U58+U78+'5（5)'!U6</f>
        <v>73</v>
      </c>
      <c r="V6" s="513">
        <f>V10+V22+V58+V78+'5（5)'!V6</f>
        <v>94</v>
      </c>
      <c r="W6" s="513">
        <f>W10+W22+W58+W78+'5（5)'!W6</f>
        <v>141</v>
      </c>
      <c r="X6" s="513">
        <f>X10+X22+X58+X78+'5（5)'!X6</f>
        <v>315</v>
      </c>
      <c r="Y6" s="513">
        <f>Y10+Y22+Y58+Y78+'5（5)'!Y6</f>
        <v>569</v>
      </c>
      <c r="Z6" s="513">
        <f>Z10+Z22+Z58+Z78+'5（5)'!Z6</f>
        <v>948</v>
      </c>
      <c r="AA6" s="513">
        <f>AA10+AA22+AA58+AA78+'5（5)'!AA6</f>
        <v>1218</v>
      </c>
      <c r="AB6" s="513">
        <f>AB10+AB22+AB58+AB78+'5（5)'!AB6</f>
        <v>1160</v>
      </c>
      <c r="AC6" s="513">
        <f>AC10+AC22+AC58+AC78+'5（5)'!AC6</f>
        <v>564</v>
      </c>
      <c r="AD6" s="513">
        <f>AD10+AD22+AD58+AD78+'5（5)'!AD6</f>
        <v>118</v>
      </c>
      <c r="AE6" s="513">
        <f>AE10+AE22+AE58+AE78+'5（5)'!AE6</f>
        <v>0</v>
      </c>
      <c r="AF6" s="561"/>
    </row>
    <row r="7" spans="1:32" ht="13.5">
      <c r="A7" s="556"/>
      <c r="B7" s="557"/>
      <c r="C7" s="558"/>
      <c r="D7" s="535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  <c r="AE7" s="513"/>
      <c r="AF7" s="561"/>
    </row>
    <row r="8" spans="1:32" ht="13.5">
      <c r="A8" s="562" t="s">
        <v>516</v>
      </c>
      <c r="B8" s="557" t="s">
        <v>517</v>
      </c>
      <c r="C8" s="558" t="s">
        <v>10</v>
      </c>
      <c r="D8" s="535">
        <f>SUM(J8:AE8)</f>
        <v>223</v>
      </c>
      <c r="E8" s="513">
        <f aca="true" t="shared" si="0" ref="E8:AE8">E9+E10</f>
        <v>0</v>
      </c>
      <c r="F8" s="513">
        <f t="shared" si="0"/>
        <v>0</v>
      </c>
      <c r="G8" s="513">
        <f t="shared" si="0"/>
        <v>0</v>
      </c>
      <c r="H8" s="513">
        <f t="shared" si="0"/>
        <v>0</v>
      </c>
      <c r="I8" s="513">
        <f t="shared" si="0"/>
        <v>0</v>
      </c>
      <c r="J8" s="513">
        <f t="shared" si="0"/>
        <v>0</v>
      </c>
      <c r="K8" s="513">
        <f t="shared" si="0"/>
        <v>0</v>
      </c>
      <c r="L8" s="513">
        <f t="shared" si="0"/>
        <v>0</v>
      </c>
      <c r="M8" s="513">
        <f t="shared" si="0"/>
        <v>0</v>
      </c>
      <c r="N8" s="513">
        <f t="shared" si="0"/>
        <v>0</v>
      </c>
      <c r="O8" s="513">
        <f t="shared" si="0"/>
        <v>0</v>
      </c>
      <c r="P8" s="513">
        <f t="shared" si="0"/>
        <v>0</v>
      </c>
      <c r="Q8" s="513">
        <f t="shared" si="0"/>
        <v>0</v>
      </c>
      <c r="R8" s="513">
        <f t="shared" si="0"/>
        <v>0</v>
      </c>
      <c r="S8" s="513">
        <f t="shared" si="0"/>
        <v>2</v>
      </c>
      <c r="T8" s="513">
        <f t="shared" si="0"/>
        <v>2</v>
      </c>
      <c r="U8" s="513">
        <f t="shared" si="0"/>
        <v>2</v>
      </c>
      <c r="V8" s="513">
        <f t="shared" si="0"/>
        <v>5</v>
      </c>
      <c r="W8" s="513">
        <f t="shared" si="0"/>
        <v>8</v>
      </c>
      <c r="X8" s="513">
        <f t="shared" si="0"/>
        <v>8</v>
      </c>
      <c r="Y8" s="513">
        <f t="shared" si="0"/>
        <v>19</v>
      </c>
      <c r="Z8" s="513">
        <f t="shared" si="0"/>
        <v>33</v>
      </c>
      <c r="AA8" s="513">
        <f t="shared" si="0"/>
        <v>41</v>
      </c>
      <c r="AB8" s="513">
        <f t="shared" si="0"/>
        <v>48</v>
      </c>
      <c r="AC8" s="513">
        <f t="shared" si="0"/>
        <v>45</v>
      </c>
      <c r="AD8" s="513">
        <f t="shared" si="0"/>
        <v>10</v>
      </c>
      <c r="AE8" s="513">
        <f t="shared" si="0"/>
        <v>0</v>
      </c>
      <c r="AF8" s="563" t="s">
        <v>516</v>
      </c>
    </row>
    <row r="9" spans="1:32" ht="13.5">
      <c r="A9" s="556"/>
      <c r="B9" s="557"/>
      <c r="C9" s="558" t="s">
        <v>11</v>
      </c>
      <c r="D9" s="535">
        <f>SUM(J9:AE9)</f>
        <v>73</v>
      </c>
      <c r="E9" s="513">
        <f aca="true" t="shared" si="1" ref="E9:AE9">E13+E17</f>
        <v>0</v>
      </c>
      <c r="F9" s="513">
        <f t="shared" si="1"/>
        <v>0</v>
      </c>
      <c r="G9" s="513">
        <f t="shared" si="1"/>
        <v>0</v>
      </c>
      <c r="H9" s="513">
        <f t="shared" si="1"/>
        <v>0</v>
      </c>
      <c r="I9" s="513">
        <f t="shared" si="1"/>
        <v>0</v>
      </c>
      <c r="J9" s="513">
        <f t="shared" si="1"/>
        <v>0</v>
      </c>
      <c r="K9" s="513">
        <f t="shared" si="1"/>
        <v>0</v>
      </c>
      <c r="L9" s="513">
        <f t="shared" si="1"/>
        <v>0</v>
      </c>
      <c r="M9" s="513">
        <f t="shared" si="1"/>
        <v>0</v>
      </c>
      <c r="N9" s="513">
        <f t="shared" si="1"/>
        <v>0</v>
      </c>
      <c r="O9" s="513">
        <f t="shared" si="1"/>
        <v>0</v>
      </c>
      <c r="P9" s="513">
        <f t="shared" si="1"/>
        <v>0</v>
      </c>
      <c r="Q9" s="513">
        <f t="shared" si="1"/>
        <v>0</v>
      </c>
      <c r="R9" s="513">
        <f t="shared" si="1"/>
        <v>0</v>
      </c>
      <c r="S9" s="513">
        <f t="shared" si="1"/>
        <v>1</v>
      </c>
      <c r="T9" s="513">
        <f t="shared" si="1"/>
        <v>2</v>
      </c>
      <c r="U9" s="513">
        <f t="shared" si="1"/>
        <v>1</v>
      </c>
      <c r="V9" s="513">
        <f t="shared" si="1"/>
        <v>4</v>
      </c>
      <c r="W9" s="513">
        <f t="shared" si="1"/>
        <v>6</v>
      </c>
      <c r="X9" s="513">
        <f t="shared" si="1"/>
        <v>3</v>
      </c>
      <c r="Y9" s="513">
        <f t="shared" si="1"/>
        <v>12</v>
      </c>
      <c r="Z9" s="513">
        <f t="shared" si="1"/>
        <v>14</v>
      </c>
      <c r="AA9" s="513">
        <f t="shared" si="1"/>
        <v>12</v>
      </c>
      <c r="AB9" s="513">
        <f t="shared" si="1"/>
        <v>11</v>
      </c>
      <c r="AC9" s="513">
        <f t="shared" si="1"/>
        <v>5</v>
      </c>
      <c r="AD9" s="513">
        <f t="shared" si="1"/>
        <v>2</v>
      </c>
      <c r="AE9" s="513">
        <f t="shared" si="1"/>
        <v>0</v>
      </c>
      <c r="AF9" s="561"/>
    </row>
    <row r="10" spans="1:32" ht="13.5">
      <c r="A10" s="556"/>
      <c r="B10" s="557"/>
      <c r="C10" s="558" t="s">
        <v>12</v>
      </c>
      <c r="D10" s="535">
        <f>SUM(J10:AE10)</f>
        <v>150</v>
      </c>
      <c r="E10" s="513">
        <f aca="true" t="shared" si="2" ref="E10:AE10">E14+E18</f>
        <v>0</v>
      </c>
      <c r="F10" s="513">
        <f t="shared" si="2"/>
        <v>0</v>
      </c>
      <c r="G10" s="513">
        <f t="shared" si="2"/>
        <v>0</v>
      </c>
      <c r="H10" s="513">
        <f t="shared" si="2"/>
        <v>0</v>
      </c>
      <c r="I10" s="513">
        <f t="shared" si="2"/>
        <v>0</v>
      </c>
      <c r="J10" s="513">
        <f t="shared" si="2"/>
        <v>0</v>
      </c>
      <c r="K10" s="513">
        <f t="shared" si="2"/>
        <v>0</v>
      </c>
      <c r="L10" s="513">
        <f t="shared" si="2"/>
        <v>0</v>
      </c>
      <c r="M10" s="513">
        <f t="shared" si="2"/>
        <v>0</v>
      </c>
      <c r="N10" s="513">
        <f t="shared" si="2"/>
        <v>0</v>
      </c>
      <c r="O10" s="513">
        <f t="shared" si="2"/>
        <v>0</v>
      </c>
      <c r="P10" s="513">
        <f t="shared" si="2"/>
        <v>0</v>
      </c>
      <c r="Q10" s="513">
        <f t="shared" si="2"/>
        <v>0</v>
      </c>
      <c r="R10" s="513">
        <f t="shared" si="2"/>
        <v>0</v>
      </c>
      <c r="S10" s="513">
        <f t="shared" si="2"/>
        <v>1</v>
      </c>
      <c r="T10" s="513">
        <f t="shared" si="2"/>
        <v>0</v>
      </c>
      <c r="U10" s="513">
        <f t="shared" si="2"/>
        <v>1</v>
      </c>
      <c r="V10" s="513">
        <f t="shared" si="2"/>
        <v>1</v>
      </c>
      <c r="W10" s="513">
        <f t="shared" si="2"/>
        <v>2</v>
      </c>
      <c r="X10" s="513">
        <f t="shared" si="2"/>
        <v>5</v>
      </c>
      <c r="Y10" s="513">
        <f t="shared" si="2"/>
        <v>7</v>
      </c>
      <c r="Z10" s="513">
        <f t="shared" si="2"/>
        <v>19</v>
      </c>
      <c r="AA10" s="513">
        <f t="shared" si="2"/>
        <v>29</v>
      </c>
      <c r="AB10" s="513">
        <f t="shared" si="2"/>
        <v>37</v>
      </c>
      <c r="AC10" s="513">
        <f t="shared" si="2"/>
        <v>40</v>
      </c>
      <c r="AD10" s="513">
        <f t="shared" si="2"/>
        <v>8</v>
      </c>
      <c r="AE10" s="513">
        <f t="shared" si="2"/>
        <v>0</v>
      </c>
      <c r="AF10" s="561"/>
    </row>
    <row r="11" spans="1:32" ht="13.5">
      <c r="A11" s="556"/>
      <c r="B11" s="557"/>
      <c r="C11" s="558"/>
      <c r="D11" s="535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61"/>
    </row>
    <row r="12" spans="1:32" ht="13.5">
      <c r="A12" s="562" t="s">
        <v>518</v>
      </c>
      <c r="B12" s="557" t="s">
        <v>519</v>
      </c>
      <c r="C12" s="558" t="s">
        <v>10</v>
      </c>
      <c r="D12" s="535">
        <f>SUM(J12:AE12)</f>
        <v>121</v>
      </c>
      <c r="E12" s="513">
        <f aca="true" t="shared" si="3" ref="E12:AE12">E13+E14</f>
        <v>0</v>
      </c>
      <c r="F12" s="513">
        <f t="shared" si="3"/>
        <v>0</v>
      </c>
      <c r="G12" s="513">
        <f t="shared" si="3"/>
        <v>0</v>
      </c>
      <c r="H12" s="513">
        <f t="shared" si="3"/>
        <v>0</v>
      </c>
      <c r="I12" s="513">
        <f t="shared" si="3"/>
        <v>0</v>
      </c>
      <c r="J12" s="513">
        <f t="shared" si="3"/>
        <v>0</v>
      </c>
      <c r="K12" s="513">
        <f t="shared" si="3"/>
        <v>0</v>
      </c>
      <c r="L12" s="513">
        <f t="shared" si="3"/>
        <v>0</v>
      </c>
      <c r="M12" s="513">
        <f t="shared" si="3"/>
        <v>0</v>
      </c>
      <c r="N12" s="513">
        <f t="shared" si="3"/>
        <v>0</v>
      </c>
      <c r="O12" s="513">
        <f t="shared" si="3"/>
        <v>0</v>
      </c>
      <c r="P12" s="513">
        <f t="shared" si="3"/>
        <v>0</v>
      </c>
      <c r="Q12" s="513">
        <f t="shared" si="3"/>
        <v>0</v>
      </c>
      <c r="R12" s="513">
        <f t="shared" si="3"/>
        <v>0</v>
      </c>
      <c r="S12" s="513">
        <f t="shared" si="3"/>
        <v>0</v>
      </c>
      <c r="T12" s="513">
        <f t="shared" si="3"/>
        <v>0</v>
      </c>
      <c r="U12" s="513">
        <f t="shared" si="3"/>
        <v>1</v>
      </c>
      <c r="V12" s="513">
        <f t="shared" si="3"/>
        <v>2</v>
      </c>
      <c r="W12" s="513">
        <f t="shared" si="3"/>
        <v>4</v>
      </c>
      <c r="X12" s="513">
        <f t="shared" si="3"/>
        <v>6</v>
      </c>
      <c r="Y12" s="513">
        <f t="shared" si="3"/>
        <v>15</v>
      </c>
      <c r="Z12" s="513">
        <f t="shared" si="3"/>
        <v>17</v>
      </c>
      <c r="AA12" s="513">
        <f t="shared" si="3"/>
        <v>25</v>
      </c>
      <c r="AB12" s="513">
        <f t="shared" si="3"/>
        <v>22</v>
      </c>
      <c r="AC12" s="513">
        <f t="shared" si="3"/>
        <v>24</v>
      </c>
      <c r="AD12" s="513">
        <f t="shared" si="3"/>
        <v>5</v>
      </c>
      <c r="AE12" s="513">
        <f t="shared" si="3"/>
        <v>0</v>
      </c>
      <c r="AF12" s="563" t="s">
        <v>518</v>
      </c>
    </row>
    <row r="13" spans="1:32" ht="13.5">
      <c r="A13" s="556"/>
      <c r="B13" s="557"/>
      <c r="C13" s="558" t="s">
        <v>11</v>
      </c>
      <c r="D13" s="535">
        <f>SUM(J13:AE13)</f>
        <v>43</v>
      </c>
      <c r="E13" s="517">
        <v>0</v>
      </c>
      <c r="F13" s="517">
        <v>0</v>
      </c>
      <c r="G13" s="517">
        <v>0</v>
      </c>
      <c r="H13" s="517">
        <v>0</v>
      </c>
      <c r="I13" s="517">
        <v>0</v>
      </c>
      <c r="J13" s="517">
        <v>0</v>
      </c>
      <c r="K13" s="517">
        <v>0</v>
      </c>
      <c r="L13" s="517">
        <v>0</v>
      </c>
      <c r="M13" s="517">
        <v>0</v>
      </c>
      <c r="N13" s="517">
        <v>0</v>
      </c>
      <c r="O13" s="517">
        <v>0</v>
      </c>
      <c r="P13" s="517">
        <v>0</v>
      </c>
      <c r="Q13" s="517">
        <v>0</v>
      </c>
      <c r="R13" s="517">
        <v>0</v>
      </c>
      <c r="S13" s="517">
        <v>0</v>
      </c>
      <c r="T13" s="517">
        <v>0</v>
      </c>
      <c r="U13" s="517">
        <v>1</v>
      </c>
      <c r="V13" s="517">
        <v>1</v>
      </c>
      <c r="W13" s="517">
        <v>3</v>
      </c>
      <c r="X13" s="517">
        <v>3</v>
      </c>
      <c r="Y13" s="517">
        <v>9</v>
      </c>
      <c r="Z13" s="517">
        <v>7</v>
      </c>
      <c r="AA13" s="517">
        <v>8</v>
      </c>
      <c r="AB13" s="517">
        <v>6</v>
      </c>
      <c r="AC13" s="517">
        <v>3</v>
      </c>
      <c r="AD13" s="517">
        <v>2</v>
      </c>
      <c r="AE13" s="517">
        <v>0</v>
      </c>
      <c r="AF13" s="561"/>
    </row>
    <row r="14" spans="1:32" ht="13.5">
      <c r="A14" s="556"/>
      <c r="B14" s="557"/>
      <c r="C14" s="558" t="s">
        <v>12</v>
      </c>
      <c r="D14" s="535">
        <f>SUM(J14:AE14)</f>
        <v>78</v>
      </c>
      <c r="E14" s="517">
        <v>0</v>
      </c>
      <c r="F14" s="517">
        <v>0</v>
      </c>
      <c r="G14" s="517">
        <v>0</v>
      </c>
      <c r="H14" s="517">
        <v>0</v>
      </c>
      <c r="I14" s="517">
        <v>0</v>
      </c>
      <c r="J14" s="517">
        <v>0</v>
      </c>
      <c r="K14" s="517">
        <v>0</v>
      </c>
      <c r="L14" s="517">
        <v>0</v>
      </c>
      <c r="M14" s="517">
        <v>0</v>
      </c>
      <c r="N14" s="517">
        <v>0</v>
      </c>
      <c r="O14" s="517">
        <v>0</v>
      </c>
      <c r="P14" s="517">
        <v>0</v>
      </c>
      <c r="Q14" s="517">
        <v>0</v>
      </c>
      <c r="R14" s="517">
        <v>0</v>
      </c>
      <c r="S14" s="517">
        <v>0</v>
      </c>
      <c r="T14" s="517">
        <v>0</v>
      </c>
      <c r="U14" s="517">
        <v>0</v>
      </c>
      <c r="V14" s="517">
        <v>1</v>
      </c>
      <c r="W14" s="517">
        <v>1</v>
      </c>
      <c r="X14" s="517">
        <v>3</v>
      </c>
      <c r="Y14" s="517">
        <v>6</v>
      </c>
      <c r="Z14" s="517">
        <v>10</v>
      </c>
      <c r="AA14" s="517">
        <v>17</v>
      </c>
      <c r="AB14" s="517">
        <v>16</v>
      </c>
      <c r="AC14" s="517">
        <v>21</v>
      </c>
      <c r="AD14" s="517">
        <v>3</v>
      </c>
      <c r="AE14" s="517">
        <v>0</v>
      </c>
      <c r="AF14" s="561"/>
    </row>
    <row r="15" spans="1:32" ht="13.5">
      <c r="A15" s="556"/>
      <c r="B15" s="557"/>
      <c r="C15" s="558"/>
      <c r="D15" s="535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61"/>
    </row>
    <row r="16" spans="1:32" ht="13.5">
      <c r="A16" s="562" t="s">
        <v>520</v>
      </c>
      <c r="B16" s="557" t="s">
        <v>521</v>
      </c>
      <c r="C16" s="558" t="s">
        <v>10</v>
      </c>
      <c r="D16" s="535">
        <f>SUM(J16:AE16)</f>
        <v>102</v>
      </c>
      <c r="E16" s="513">
        <f aca="true" t="shared" si="4" ref="E16:AE16">E17+E18</f>
        <v>0</v>
      </c>
      <c r="F16" s="513">
        <f t="shared" si="4"/>
        <v>0</v>
      </c>
      <c r="G16" s="513">
        <f t="shared" si="4"/>
        <v>0</v>
      </c>
      <c r="H16" s="513">
        <f t="shared" si="4"/>
        <v>0</v>
      </c>
      <c r="I16" s="513">
        <f t="shared" si="4"/>
        <v>0</v>
      </c>
      <c r="J16" s="513">
        <f t="shared" si="4"/>
        <v>0</v>
      </c>
      <c r="K16" s="513">
        <f t="shared" si="4"/>
        <v>0</v>
      </c>
      <c r="L16" s="513">
        <f t="shared" si="4"/>
        <v>0</v>
      </c>
      <c r="M16" s="513">
        <f t="shared" si="4"/>
        <v>0</v>
      </c>
      <c r="N16" s="513">
        <f t="shared" si="4"/>
        <v>0</v>
      </c>
      <c r="O16" s="513">
        <f t="shared" si="4"/>
        <v>0</v>
      </c>
      <c r="P16" s="513">
        <f t="shared" si="4"/>
        <v>0</v>
      </c>
      <c r="Q16" s="513">
        <f t="shared" si="4"/>
        <v>0</v>
      </c>
      <c r="R16" s="513">
        <f t="shared" si="4"/>
        <v>0</v>
      </c>
      <c r="S16" s="513">
        <f t="shared" si="4"/>
        <v>2</v>
      </c>
      <c r="T16" s="513">
        <f t="shared" si="4"/>
        <v>2</v>
      </c>
      <c r="U16" s="513">
        <f t="shared" si="4"/>
        <v>1</v>
      </c>
      <c r="V16" s="513">
        <f t="shared" si="4"/>
        <v>3</v>
      </c>
      <c r="W16" s="513">
        <f t="shared" si="4"/>
        <v>4</v>
      </c>
      <c r="X16" s="513">
        <f t="shared" si="4"/>
        <v>2</v>
      </c>
      <c r="Y16" s="513">
        <f t="shared" si="4"/>
        <v>4</v>
      </c>
      <c r="Z16" s="513">
        <f t="shared" si="4"/>
        <v>16</v>
      </c>
      <c r="AA16" s="513">
        <f t="shared" si="4"/>
        <v>16</v>
      </c>
      <c r="AB16" s="513">
        <f t="shared" si="4"/>
        <v>26</v>
      </c>
      <c r="AC16" s="513">
        <f t="shared" si="4"/>
        <v>21</v>
      </c>
      <c r="AD16" s="513">
        <f t="shared" si="4"/>
        <v>5</v>
      </c>
      <c r="AE16" s="513">
        <f t="shared" si="4"/>
        <v>0</v>
      </c>
      <c r="AF16" s="563" t="s">
        <v>520</v>
      </c>
    </row>
    <row r="17" spans="1:32" ht="13.5">
      <c r="A17" s="556"/>
      <c r="B17" s="557"/>
      <c r="C17" s="558" t="s">
        <v>11</v>
      </c>
      <c r="D17" s="535">
        <f>SUM(J17:AE17)</f>
        <v>30</v>
      </c>
      <c r="E17" s="517">
        <v>0</v>
      </c>
      <c r="F17" s="517">
        <v>0</v>
      </c>
      <c r="G17" s="517">
        <v>0</v>
      </c>
      <c r="H17" s="517">
        <v>0</v>
      </c>
      <c r="I17" s="517">
        <v>0</v>
      </c>
      <c r="J17" s="517">
        <v>0</v>
      </c>
      <c r="K17" s="517">
        <v>0</v>
      </c>
      <c r="L17" s="517">
        <v>0</v>
      </c>
      <c r="M17" s="517">
        <v>0</v>
      </c>
      <c r="N17" s="517">
        <v>0</v>
      </c>
      <c r="O17" s="517">
        <v>0</v>
      </c>
      <c r="P17" s="517">
        <v>0</v>
      </c>
      <c r="Q17" s="517">
        <v>0</v>
      </c>
      <c r="R17" s="517">
        <v>0</v>
      </c>
      <c r="S17" s="517">
        <v>1</v>
      </c>
      <c r="T17" s="517">
        <v>2</v>
      </c>
      <c r="U17" s="517">
        <v>0</v>
      </c>
      <c r="V17" s="517">
        <v>3</v>
      </c>
      <c r="W17" s="517">
        <v>3</v>
      </c>
      <c r="X17" s="517">
        <v>0</v>
      </c>
      <c r="Y17" s="517">
        <v>3</v>
      </c>
      <c r="Z17" s="517">
        <v>7</v>
      </c>
      <c r="AA17" s="517">
        <v>4</v>
      </c>
      <c r="AB17" s="517">
        <v>5</v>
      </c>
      <c r="AC17" s="517">
        <v>2</v>
      </c>
      <c r="AD17" s="517">
        <v>0</v>
      </c>
      <c r="AE17" s="517">
        <v>0</v>
      </c>
      <c r="AF17" s="561"/>
    </row>
    <row r="18" spans="1:32" ht="13.5">
      <c r="A18" s="556"/>
      <c r="B18" s="557"/>
      <c r="C18" s="558" t="s">
        <v>12</v>
      </c>
      <c r="D18" s="535">
        <f>SUM(J18:AE18)</f>
        <v>72</v>
      </c>
      <c r="E18" s="517">
        <v>0</v>
      </c>
      <c r="F18" s="517">
        <v>0</v>
      </c>
      <c r="G18" s="517">
        <v>0</v>
      </c>
      <c r="H18" s="517">
        <v>0</v>
      </c>
      <c r="I18" s="517">
        <v>0</v>
      </c>
      <c r="J18" s="517">
        <v>0</v>
      </c>
      <c r="K18" s="517">
        <v>0</v>
      </c>
      <c r="L18" s="517">
        <v>0</v>
      </c>
      <c r="M18" s="517">
        <v>0</v>
      </c>
      <c r="N18" s="517">
        <v>0</v>
      </c>
      <c r="O18" s="517">
        <v>0</v>
      </c>
      <c r="P18" s="517">
        <v>0</v>
      </c>
      <c r="Q18" s="517">
        <v>0</v>
      </c>
      <c r="R18" s="517">
        <v>0</v>
      </c>
      <c r="S18" s="517">
        <v>1</v>
      </c>
      <c r="T18" s="517">
        <v>0</v>
      </c>
      <c r="U18" s="517">
        <v>1</v>
      </c>
      <c r="V18" s="517">
        <v>0</v>
      </c>
      <c r="W18" s="517">
        <v>1</v>
      </c>
      <c r="X18" s="517">
        <v>2</v>
      </c>
      <c r="Y18" s="517">
        <v>1</v>
      </c>
      <c r="Z18" s="517">
        <v>9</v>
      </c>
      <c r="AA18" s="517">
        <v>12</v>
      </c>
      <c r="AB18" s="517">
        <v>21</v>
      </c>
      <c r="AC18" s="517">
        <v>19</v>
      </c>
      <c r="AD18" s="517">
        <v>5</v>
      </c>
      <c r="AE18" s="517">
        <v>0</v>
      </c>
      <c r="AF18" s="561"/>
    </row>
    <row r="19" spans="1:32" ht="13.5">
      <c r="A19" s="556"/>
      <c r="B19" s="557"/>
      <c r="C19" s="558"/>
      <c r="D19" s="535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61"/>
    </row>
    <row r="20" spans="1:32" ht="13.5">
      <c r="A20" s="562" t="s">
        <v>522</v>
      </c>
      <c r="B20" s="557" t="s">
        <v>523</v>
      </c>
      <c r="C20" s="558" t="s">
        <v>10</v>
      </c>
      <c r="D20" s="535">
        <f>SUM(J20:AE20)</f>
        <v>5408</v>
      </c>
      <c r="E20" s="513">
        <f aca="true" t="shared" si="5" ref="E20:AE20">E21+E22</f>
        <v>0</v>
      </c>
      <c r="F20" s="513">
        <f t="shared" si="5"/>
        <v>0</v>
      </c>
      <c r="G20" s="513">
        <f t="shared" si="5"/>
        <v>0</v>
      </c>
      <c r="H20" s="513">
        <f t="shared" si="5"/>
        <v>0</v>
      </c>
      <c r="I20" s="513">
        <f t="shared" si="5"/>
        <v>0</v>
      </c>
      <c r="J20" s="513">
        <f t="shared" si="5"/>
        <v>0</v>
      </c>
      <c r="K20" s="513">
        <f t="shared" si="5"/>
        <v>0</v>
      </c>
      <c r="L20" s="513">
        <f t="shared" si="5"/>
        <v>1</v>
      </c>
      <c r="M20" s="513">
        <f t="shared" si="5"/>
        <v>8</v>
      </c>
      <c r="N20" s="513">
        <f t="shared" si="5"/>
        <v>2</v>
      </c>
      <c r="O20" s="513">
        <f t="shared" si="5"/>
        <v>11</v>
      </c>
      <c r="P20" s="513">
        <f t="shared" si="5"/>
        <v>10</v>
      </c>
      <c r="Q20" s="513">
        <f t="shared" si="5"/>
        <v>32</v>
      </c>
      <c r="R20" s="513">
        <f t="shared" si="5"/>
        <v>40</v>
      </c>
      <c r="S20" s="513">
        <f t="shared" si="5"/>
        <v>44</v>
      </c>
      <c r="T20" s="513">
        <f t="shared" si="5"/>
        <v>68</v>
      </c>
      <c r="U20" s="513">
        <f t="shared" si="5"/>
        <v>152</v>
      </c>
      <c r="V20" s="513">
        <f t="shared" si="5"/>
        <v>194</v>
      </c>
      <c r="W20" s="513">
        <f t="shared" si="5"/>
        <v>305</v>
      </c>
      <c r="X20" s="513">
        <f t="shared" si="5"/>
        <v>447</v>
      </c>
      <c r="Y20" s="513">
        <f t="shared" si="5"/>
        <v>730</v>
      </c>
      <c r="Z20" s="513">
        <f t="shared" si="5"/>
        <v>1002</v>
      </c>
      <c r="AA20" s="513">
        <f t="shared" si="5"/>
        <v>1008</v>
      </c>
      <c r="AB20" s="513">
        <f t="shared" si="5"/>
        <v>902</v>
      </c>
      <c r="AC20" s="513">
        <f t="shared" si="5"/>
        <v>371</v>
      </c>
      <c r="AD20" s="513">
        <f t="shared" si="5"/>
        <v>81</v>
      </c>
      <c r="AE20" s="513">
        <f t="shared" si="5"/>
        <v>0</v>
      </c>
      <c r="AF20" s="563" t="s">
        <v>522</v>
      </c>
    </row>
    <row r="21" spans="1:32" ht="13.5">
      <c r="A21" s="556"/>
      <c r="B21" s="557"/>
      <c r="C21" s="558" t="s">
        <v>11</v>
      </c>
      <c r="D21" s="535">
        <f>SUM(J21:AE21)</f>
        <v>2616</v>
      </c>
      <c r="E21" s="513">
        <f aca="true" t="shared" si="6" ref="E21:AE21">E25+E29+E33+E37+E41+E45+E49+E53</f>
        <v>0</v>
      </c>
      <c r="F21" s="513">
        <f t="shared" si="6"/>
        <v>0</v>
      </c>
      <c r="G21" s="513">
        <f t="shared" si="6"/>
        <v>0</v>
      </c>
      <c r="H21" s="513">
        <f t="shared" si="6"/>
        <v>0</v>
      </c>
      <c r="I21" s="513">
        <f t="shared" si="6"/>
        <v>0</v>
      </c>
      <c r="J21" s="513">
        <f t="shared" si="6"/>
        <v>0</v>
      </c>
      <c r="K21" s="513">
        <f t="shared" si="6"/>
        <v>0</v>
      </c>
      <c r="L21" s="513">
        <f t="shared" si="6"/>
        <v>1</v>
      </c>
      <c r="M21" s="513">
        <f t="shared" si="6"/>
        <v>5</v>
      </c>
      <c r="N21" s="513">
        <f t="shared" si="6"/>
        <v>1</v>
      </c>
      <c r="O21" s="513">
        <f t="shared" si="6"/>
        <v>9</v>
      </c>
      <c r="P21" s="513">
        <f t="shared" si="6"/>
        <v>8</v>
      </c>
      <c r="Q21" s="513">
        <f t="shared" si="6"/>
        <v>20</v>
      </c>
      <c r="R21" s="513">
        <f t="shared" si="6"/>
        <v>31</v>
      </c>
      <c r="S21" s="513">
        <f t="shared" si="6"/>
        <v>30</v>
      </c>
      <c r="T21" s="513">
        <f t="shared" si="6"/>
        <v>57</v>
      </c>
      <c r="U21" s="513">
        <f t="shared" si="6"/>
        <v>121</v>
      </c>
      <c r="V21" s="513">
        <f t="shared" si="6"/>
        <v>152</v>
      </c>
      <c r="W21" s="513">
        <f t="shared" si="6"/>
        <v>233</v>
      </c>
      <c r="X21" s="513">
        <f t="shared" si="6"/>
        <v>294</v>
      </c>
      <c r="Y21" s="513">
        <f t="shared" si="6"/>
        <v>434</v>
      </c>
      <c r="Z21" s="513">
        <f t="shared" si="6"/>
        <v>526</v>
      </c>
      <c r="AA21" s="513">
        <f t="shared" si="6"/>
        <v>358</v>
      </c>
      <c r="AB21" s="513">
        <f t="shared" si="6"/>
        <v>244</v>
      </c>
      <c r="AC21" s="513">
        <f t="shared" si="6"/>
        <v>77</v>
      </c>
      <c r="AD21" s="513">
        <f t="shared" si="6"/>
        <v>15</v>
      </c>
      <c r="AE21" s="513">
        <f t="shared" si="6"/>
        <v>0</v>
      </c>
      <c r="AF21" s="561"/>
    </row>
    <row r="22" spans="1:32" ht="13.5">
      <c r="A22" s="556"/>
      <c r="B22" s="557"/>
      <c r="C22" s="558" t="s">
        <v>12</v>
      </c>
      <c r="D22" s="535">
        <f>SUM(J22:AE22)</f>
        <v>2792</v>
      </c>
      <c r="E22" s="513">
        <f aca="true" t="shared" si="7" ref="E22:AE22">E26+E30+E34+E38+E42+E46+E50+E54</f>
        <v>0</v>
      </c>
      <c r="F22" s="513">
        <f t="shared" si="7"/>
        <v>0</v>
      </c>
      <c r="G22" s="513">
        <f t="shared" si="7"/>
        <v>0</v>
      </c>
      <c r="H22" s="513">
        <f t="shared" si="7"/>
        <v>0</v>
      </c>
      <c r="I22" s="513">
        <f t="shared" si="7"/>
        <v>0</v>
      </c>
      <c r="J22" s="513">
        <f t="shared" si="7"/>
        <v>0</v>
      </c>
      <c r="K22" s="513">
        <f t="shared" si="7"/>
        <v>0</v>
      </c>
      <c r="L22" s="513">
        <f t="shared" si="7"/>
        <v>0</v>
      </c>
      <c r="M22" s="513">
        <f t="shared" si="7"/>
        <v>3</v>
      </c>
      <c r="N22" s="513">
        <f t="shared" si="7"/>
        <v>1</v>
      </c>
      <c r="O22" s="513">
        <f t="shared" si="7"/>
        <v>2</v>
      </c>
      <c r="P22" s="513">
        <f t="shared" si="7"/>
        <v>2</v>
      </c>
      <c r="Q22" s="513">
        <f t="shared" si="7"/>
        <v>12</v>
      </c>
      <c r="R22" s="513">
        <f t="shared" si="7"/>
        <v>9</v>
      </c>
      <c r="S22" s="513">
        <f t="shared" si="7"/>
        <v>14</v>
      </c>
      <c r="T22" s="513">
        <f t="shared" si="7"/>
        <v>11</v>
      </c>
      <c r="U22" s="513">
        <f t="shared" si="7"/>
        <v>31</v>
      </c>
      <c r="V22" s="513">
        <f t="shared" si="7"/>
        <v>42</v>
      </c>
      <c r="W22" s="513">
        <f t="shared" si="7"/>
        <v>72</v>
      </c>
      <c r="X22" s="513">
        <f t="shared" si="7"/>
        <v>153</v>
      </c>
      <c r="Y22" s="513">
        <f t="shared" si="7"/>
        <v>296</v>
      </c>
      <c r="Z22" s="513">
        <f t="shared" si="7"/>
        <v>476</v>
      </c>
      <c r="AA22" s="513">
        <f t="shared" si="7"/>
        <v>650</v>
      </c>
      <c r="AB22" s="513">
        <f t="shared" si="7"/>
        <v>658</v>
      </c>
      <c r="AC22" s="513">
        <f t="shared" si="7"/>
        <v>294</v>
      </c>
      <c r="AD22" s="513">
        <f t="shared" si="7"/>
        <v>66</v>
      </c>
      <c r="AE22" s="513">
        <f t="shared" si="7"/>
        <v>0</v>
      </c>
      <c r="AF22" s="561"/>
    </row>
    <row r="23" spans="1:32" ht="13.5">
      <c r="A23" s="556"/>
      <c r="B23" s="557"/>
      <c r="C23" s="558"/>
      <c r="D23" s="535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  <c r="AE23" s="513"/>
      <c r="AF23" s="561"/>
    </row>
    <row r="24" spans="1:32" ht="13.5">
      <c r="A24" s="562" t="s">
        <v>524</v>
      </c>
      <c r="B24" s="557" t="s">
        <v>525</v>
      </c>
      <c r="C24" s="558" t="s">
        <v>10</v>
      </c>
      <c r="D24" s="535">
        <f>SUM(J24:AE24)</f>
        <v>91</v>
      </c>
      <c r="E24" s="513">
        <f aca="true" t="shared" si="8" ref="E24:AE24">E25+E26</f>
        <v>0</v>
      </c>
      <c r="F24" s="513">
        <f t="shared" si="8"/>
        <v>0</v>
      </c>
      <c r="G24" s="513">
        <f t="shared" si="8"/>
        <v>0</v>
      </c>
      <c r="H24" s="513">
        <f t="shared" si="8"/>
        <v>0</v>
      </c>
      <c r="I24" s="513">
        <f t="shared" si="8"/>
        <v>0</v>
      </c>
      <c r="J24" s="513">
        <f t="shared" si="8"/>
        <v>0</v>
      </c>
      <c r="K24" s="513">
        <f t="shared" si="8"/>
        <v>0</v>
      </c>
      <c r="L24" s="513">
        <f t="shared" si="8"/>
        <v>0</v>
      </c>
      <c r="M24" s="513">
        <f t="shared" si="8"/>
        <v>0</v>
      </c>
      <c r="N24" s="513">
        <f t="shared" si="8"/>
        <v>0</v>
      </c>
      <c r="O24" s="513">
        <f t="shared" si="8"/>
        <v>0</v>
      </c>
      <c r="P24" s="513">
        <f t="shared" si="8"/>
        <v>0</v>
      </c>
      <c r="Q24" s="513">
        <f t="shared" si="8"/>
        <v>0</v>
      </c>
      <c r="R24" s="513">
        <f t="shared" si="8"/>
        <v>0</v>
      </c>
      <c r="S24" s="513">
        <f t="shared" si="8"/>
        <v>0</v>
      </c>
      <c r="T24" s="513">
        <f t="shared" si="8"/>
        <v>1</v>
      </c>
      <c r="U24" s="513">
        <f t="shared" si="8"/>
        <v>2</v>
      </c>
      <c r="V24" s="513">
        <f t="shared" si="8"/>
        <v>3</v>
      </c>
      <c r="W24" s="513">
        <f t="shared" si="8"/>
        <v>3</v>
      </c>
      <c r="X24" s="513">
        <f t="shared" si="8"/>
        <v>5</v>
      </c>
      <c r="Y24" s="513">
        <f t="shared" si="8"/>
        <v>17</v>
      </c>
      <c r="Z24" s="513">
        <f t="shared" si="8"/>
        <v>21</v>
      </c>
      <c r="AA24" s="513">
        <f t="shared" si="8"/>
        <v>21</v>
      </c>
      <c r="AB24" s="513">
        <f t="shared" si="8"/>
        <v>12</v>
      </c>
      <c r="AC24" s="513">
        <f t="shared" si="8"/>
        <v>6</v>
      </c>
      <c r="AD24" s="513">
        <f t="shared" si="8"/>
        <v>0</v>
      </c>
      <c r="AE24" s="513">
        <f t="shared" si="8"/>
        <v>0</v>
      </c>
      <c r="AF24" s="563" t="s">
        <v>524</v>
      </c>
    </row>
    <row r="25" spans="1:32" ht="13.5">
      <c r="A25" s="556"/>
      <c r="B25" s="557"/>
      <c r="C25" s="558" t="s">
        <v>11</v>
      </c>
      <c r="D25" s="535">
        <f>SUM(J25:AE25)</f>
        <v>15</v>
      </c>
      <c r="E25" s="517">
        <v>0</v>
      </c>
      <c r="F25" s="517">
        <v>0</v>
      </c>
      <c r="G25" s="517">
        <v>0</v>
      </c>
      <c r="H25" s="517">
        <v>0</v>
      </c>
      <c r="I25" s="517">
        <v>0</v>
      </c>
      <c r="J25" s="517">
        <v>0</v>
      </c>
      <c r="K25" s="517">
        <v>0</v>
      </c>
      <c r="L25" s="517">
        <v>0</v>
      </c>
      <c r="M25" s="517">
        <v>0</v>
      </c>
      <c r="N25" s="517">
        <v>0</v>
      </c>
      <c r="O25" s="517">
        <v>0</v>
      </c>
      <c r="P25" s="517">
        <v>0</v>
      </c>
      <c r="Q25" s="517">
        <v>0</v>
      </c>
      <c r="R25" s="517">
        <v>0</v>
      </c>
      <c r="S25" s="517">
        <v>0</v>
      </c>
      <c r="T25" s="517">
        <v>0</v>
      </c>
      <c r="U25" s="517">
        <v>1</v>
      </c>
      <c r="V25" s="517">
        <v>3</v>
      </c>
      <c r="W25" s="517">
        <v>1</v>
      </c>
      <c r="X25" s="517">
        <v>1</v>
      </c>
      <c r="Y25" s="517">
        <v>3</v>
      </c>
      <c r="Z25" s="517">
        <v>3</v>
      </c>
      <c r="AA25" s="517">
        <v>3</v>
      </c>
      <c r="AB25" s="517">
        <v>0</v>
      </c>
      <c r="AC25" s="517">
        <v>0</v>
      </c>
      <c r="AD25" s="517">
        <v>0</v>
      </c>
      <c r="AE25" s="517">
        <v>0</v>
      </c>
      <c r="AF25" s="561"/>
    </row>
    <row r="26" spans="1:32" ht="13.5">
      <c r="A26" s="556"/>
      <c r="B26" s="557"/>
      <c r="C26" s="558" t="s">
        <v>12</v>
      </c>
      <c r="D26" s="535">
        <f>SUM(J26:AE26)</f>
        <v>76</v>
      </c>
      <c r="E26" s="517">
        <v>0</v>
      </c>
      <c r="F26" s="517">
        <v>0</v>
      </c>
      <c r="G26" s="517">
        <v>0</v>
      </c>
      <c r="H26" s="517">
        <v>0</v>
      </c>
      <c r="I26" s="517">
        <v>0</v>
      </c>
      <c r="J26" s="517">
        <v>0</v>
      </c>
      <c r="K26" s="517">
        <v>0</v>
      </c>
      <c r="L26" s="517">
        <v>0</v>
      </c>
      <c r="M26" s="517">
        <v>0</v>
      </c>
      <c r="N26" s="517">
        <v>0</v>
      </c>
      <c r="O26" s="517">
        <v>0</v>
      </c>
      <c r="P26" s="517">
        <v>0</v>
      </c>
      <c r="Q26" s="517">
        <v>0</v>
      </c>
      <c r="R26" s="517">
        <v>0</v>
      </c>
      <c r="S26" s="517">
        <v>0</v>
      </c>
      <c r="T26" s="517">
        <v>1</v>
      </c>
      <c r="U26" s="517">
        <v>1</v>
      </c>
      <c r="V26" s="517">
        <v>0</v>
      </c>
      <c r="W26" s="517">
        <v>2</v>
      </c>
      <c r="X26" s="517">
        <v>4</v>
      </c>
      <c r="Y26" s="517">
        <v>14</v>
      </c>
      <c r="Z26" s="517">
        <v>18</v>
      </c>
      <c r="AA26" s="517">
        <v>18</v>
      </c>
      <c r="AB26" s="517">
        <v>12</v>
      </c>
      <c r="AC26" s="517">
        <v>6</v>
      </c>
      <c r="AD26" s="517">
        <v>0</v>
      </c>
      <c r="AE26" s="517">
        <v>0</v>
      </c>
      <c r="AF26" s="561"/>
    </row>
    <row r="27" spans="1:32" ht="13.5">
      <c r="A27" s="556"/>
      <c r="B27" s="557"/>
      <c r="C27" s="558"/>
      <c r="D27" s="535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561"/>
    </row>
    <row r="28" spans="1:32" ht="13.5">
      <c r="A28" s="562" t="s">
        <v>526</v>
      </c>
      <c r="B28" s="557" t="s">
        <v>527</v>
      </c>
      <c r="C28" s="558" t="s">
        <v>10</v>
      </c>
      <c r="D28" s="535">
        <f>SUM(J28:AE28)</f>
        <v>1264</v>
      </c>
      <c r="E28" s="513">
        <f aca="true" t="shared" si="9" ref="E28:AE28">E29+E30</f>
        <v>0</v>
      </c>
      <c r="F28" s="513">
        <f t="shared" si="9"/>
        <v>0</v>
      </c>
      <c r="G28" s="513">
        <f t="shared" si="9"/>
        <v>0</v>
      </c>
      <c r="H28" s="513">
        <f t="shared" si="9"/>
        <v>0</v>
      </c>
      <c r="I28" s="513">
        <f t="shared" si="9"/>
        <v>0</v>
      </c>
      <c r="J28" s="513">
        <f t="shared" si="9"/>
        <v>0</v>
      </c>
      <c r="K28" s="513">
        <f t="shared" si="9"/>
        <v>0</v>
      </c>
      <c r="L28" s="513">
        <f t="shared" si="9"/>
        <v>0</v>
      </c>
      <c r="M28" s="513">
        <f t="shared" si="9"/>
        <v>0</v>
      </c>
      <c r="N28" s="513">
        <f t="shared" si="9"/>
        <v>0</v>
      </c>
      <c r="O28" s="513">
        <f t="shared" si="9"/>
        <v>0</v>
      </c>
      <c r="P28" s="513">
        <f t="shared" si="9"/>
        <v>2</v>
      </c>
      <c r="Q28" s="513">
        <f t="shared" si="9"/>
        <v>9</v>
      </c>
      <c r="R28" s="513">
        <f t="shared" si="9"/>
        <v>10</v>
      </c>
      <c r="S28" s="513">
        <f t="shared" si="9"/>
        <v>13</v>
      </c>
      <c r="T28" s="513">
        <f t="shared" si="9"/>
        <v>22</v>
      </c>
      <c r="U28" s="513">
        <f t="shared" si="9"/>
        <v>56</v>
      </c>
      <c r="V28" s="513">
        <f t="shared" si="9"/>
        <v>62</v>
      </c>
      <c r="W28" s="513">
        <f t="shared" si="9"/>
        <v>107</v>
      </c>
      <c r="X28" s="513">
        <f t="shared" si="9"/>
        <v>138</v>
      </c>
      <c r="Y28" s="513">
        <f t="shared" si="9"/>
        <v>171</v>
      </c>
      <c r="Z28" s="513">
        <f t="shared" si="9"/>
        <v>257</v>
      </c>
      <c r="AA28" s="513">
        <f t="shared" si="9"/>
        <v>230</v>
      </c>
      <c r="AB28" s="513">
        <f t="shared" si="9"/>
        <v>138</v>
      </c>
      <c r="AC28" s="513">
        <f t="shared" si="9"/>
        <v>40</v>
      </c>
      <c r="AD28" s="513">
        <f t="shared" si="9"/>
        <v>9</v>
      </c>
      <c r="AE28" s="513">
        <f t="shared" si="9"/>
        <v>0</v>
      </c>
      <c r="AF28" s="563" t="s">
        <v>526</v>
      </c>
    </row>
    <row r="29" spans="1:32" ht="13.5">
      <c r="A29" s="556"/>
      <c r="B29" s="557"/>
      <c r="C29" s="558" t="s">
        <v>11</v>
      </c>
      <c r="D29" s="535">
        <f>SUM(J29:AE29)</f>
        <v>693</v>
      </c>
      <c r="E29" s="516">
        <v>0</v>
      </c>
      <c r="F29" s="516">
        <v>0</v>
      </c>
      <c r="G29" s="516">
        <v>0</v>
      </c>
      <c r="H29" s="516">
        <v>0</v>
      </c>
      <c r="I29" s="516">
        <v>0</v>
      </c>
      <c r="J29" s="516">
        <v>0</v>
      </c>
      <c r="K29" s="516">
        <v>0</v>
      </c>
      <c r="L29" s="516">
        <v>0</v>
      </c>
      <c r="M29" s="516">
        <v>0</v>
      </c>
      <c r="N29" s="516">
        <v>0</v>
      </c>
      <c r="O29" s="516">
        <v>0</v>
      </c>
      <c r="P29" s="516">
        <v>2</v>
      </c>
      <c r="Q29" s="516">
        <v>8</v>
      </c>
      <c r="R29" s="516">
        <v>10</v>
      </c>
      <c r="S29" s="516">
        <v>10</v>
      </c>
      <c r="T29" s="516">
        <v>17</v>
      </c>
      <c r="U29" s="516">
        <v>43</v>
      </c>
      <c r="V29" s="516">
        <v>48</v>
      </c>
      <c r="W29" s="516">
        <v>80</v>
      </c>
      <c r="X29" s="516">
        <v>90</v>
      </c>
      <c r="Y29" s="516">
        <v>107</v>
      </c>
      <c r="Z29" s="516">
        <v>142</v>
      </c>
      <c r="AA29" s="516">
        <v>84</v>
      </c>
      <c r="AB29" s="516">
        <v>40</v>
      </c>
      <c r="AC29" s="516">
        <v>11</v>
      </c>
      <c r="AD29" s="516">
        <v>1</v>
      </c>
      <c r="AE29" s="516">
        <v>0</v>
      </c>
      <c r="AF29" s="561"/>
    </row>
    <row r="30" spans="1:32" ht="13.5">
      <c r="A30" s="556"/>
      <c r="B30" s="557"/>
      <c r="C30" s="558" t="s">
        <v>12</v>
      </c>
      <c r="D30" s="535">
        <f>SUM(J30:AE30)</f>
        <v>571</v>
      </c>
      <c r="E30" s="516">
        <v>0</v>
      </c>
      <c r="F30" s="516">
        <v>0</v>
      </c>
      <c r="G30" s="516">
        <v>0</v>
      </c>
      <c r="H30" s="516">
        <v>0</v>
      </c>
      <c r="I30" s="516">
        <v>0</v>
      </c>
      <c r="J30" s="516">
        <v>0</v>
      </c>
      <c r="K30" s="516">
        <v>0</v>
      </c>
      <c r="L30" s="516">
        <v>0</v>
      </c>
      <c r="M30" s="516">
        <v>0</v>
      </c>
      <c r="N30" s="516">
        <v>0</v>
      </c>
      <c r="O30" s="516">
        <v>0</v>
      </c>
      <c r="P30" s="516">
        <v>0</v>
      </c>
      <c r="Q30" s="516">
        <v>1</v>
      </c>
      <c r="R30" s="516">
        <v>0</v>
      </c>
      <c r="S30" s="516">
        <v>3</v>
      </c>
      <c r="T30" s="516">
        <v>5</v>
      </c>
      <c r="U30" s="516">
        <v>13</v>
      </c>
      <c r="V30" s="516">
        <v>14</v>
      </c>
      <c r="W30" s="516">
        <v>27</v>
      </c>
      <c r="X30" s="516">
        <v>48</v>
      </c>
      <c r="Y30" s="516">
        <v>64</v>
      </c>
      <c r="Z30" s="516">
        <v>115</v>
      </c>
      <c r="AA30" s="516">
        <v>146</v>
      </c>
      <c r="AB30" s="516">
        <v>98</v>
      </c>
      <c r="AC30" s="516">
        <v>29</v>
      </c>
      <c r="AD30" s="516">
        <v>8</v>
      </c>
      <c r="AE30" s="516">
        <v>0</v>
      </c>
      <c r="AF30" s="561"/>
    </row>
    <row r="31" spans="1:32" ht="13.5">
      <c r="A31" s="556"/>
      <c r="B31" s="557"/>
      <c r="C31" s="558"/>
      <c r="D31" s="535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  <c r="AA31" s="513"/>
      <c r="AB31" s="513"/>
      <c r="AC31" s="513"/>
      <c r="AD31" s="513"/>
      <c r="AE31" s="513"/>
      <c r="AF31" s="561"/>
    </row>
    <row r="32" spans="1:32" ht="13.5">
      <c r="A32" s="562" t="s">
        <v>528</v>
      </c>
      <c r="B32" s="557" t="s">
        <v>529</v>
      </c>
      <c r="C32" s="558" t="s">
        <v>10</v>
      </c>
      <c r="D32" s="535">
        <f>SUM(J32:AE32)</f>
        <v>738</v>
      </c>
      <c r="E32" s="513">
        <f aca="true" t="shared" si="10" ref="E32:AE32">E33+E34</f>
        <v>0</v>
      </c>
      <c r="F32" s="513">
        <f t="shared" si="10"/>
        <v>0</v>
      </c>
      <c r="G32" s="513">
        <f t="shared" si="10"/>
        <v>0</v>
      </c>
      <c r="H32" s="513">
        <f t="shared" si="10"/>
        <v>0</v>
      </c>
      <c r="I32" s="513">
        <f t="shared" si="10"/>
        <v>0</v>
      </c>
      <c r="J32" s="513">
        <f t="shared" si="10"/>
        <v>0</v>
      </c>
      <c r="K32" s="513">
        <f t="shared" si="10"/>
        <v>0</v>
      </c>
      <c r="L32" s="513">
        <f t="shared" si="10"/>
        <v>0</v>
      </c>
      <c r="M32" s="513">
        <f t="shared" si="10"/>
        <v>0</v>
      </c>
      <c r="N32" s="513">
        <f t="shared" si="10"/>
        <v>0</v>
      </c>
      <c r="O32" s="513">
        <f t="shared" si="10"/>
        <v>2</v>
      </c>
      <c r="P32" s="513">
        <f t="shared" si="10"/>
        <v>2</v>
      </c>
      <c r="Q32" s="513">
        <f t="shared" si="10"/>
        <v>3</v>
      </c>
      <c r="R32" s="513">
        <f t="shared" si="10"/>
        <v>9</v>
      </c>
      <c r="S32" s="513">
        <f t="shared" si="10"/>
        <v>4</v>
      </c>
      <c r="T32" s="513">
        <f t="shared" si="10"/>
        <v>9</v>
      </c>
      <c r="U32" s="513">
        <f t="shared" si="10"/>
        <v>21</v>
      </c>
      <c r="V32" s="513">
        <f t="shared" si="10"/>
        <v>26</v>
      </c>
      <c r="W32" s="513">
        <f t="shared" si="10"/>
        <v>58</v>
      </c>
      <c r="X32" s="513">
        <f t="shared" si="10"/>
        <v>55</v>
      </c>
      <c r="Y32" s="513">
        <f t="shared" si="10"/>
        <v>115</v>
      </c>
      <c r="Z32" s="513">
        <f t="shared" si="10"/>
        <v>157</v>
      </c>
      <c r="AA32" s="513">
        <f t="shared" si="10"/>
        <v>139</v>
      </c>
      <c r="AB32" s="513">
        <f t="shared" si="10"/>
        <v>96</v>
      </c>
      <c r="AC32" s="513">
        <f t="shared" si="10"/>
        <v>34</v>
      </c>
      <c r="AD32" s="513">
        <f t="shared" si="10"/>
        <v>8</v>
      </c>
      <c r="AE32" s="513">
        <f t="shared" si="10"/>
        <v>0</v>
      </c>
      <c r="AF32" s="563" t="s">
        <v>528</v>
      </c>
    </row>
    <row r="33" spans="1:32" ht="13.5">
      <c r="A33" s="556"/>
      <c r="B33" s="557"/>
      <c r="C33" s="558" t="s">
        <v>11</v>
      </c>
      <c r="D33" s="535">
        <f>SUM(J33:AE33)</f>
        <v>433</v>
      </c>
      <c r="E33" s="516">
        <v>0</v>
      </c>
      <c r="F33" s="516">
        <v>0</v>
      </c>
      <c r="G33" s="516">
        <v>0</v>
      </c>
      <c r="H33" s="516">
        <v>0</v>
      </c>
      <c r="I33" s="516">
        <v>0</v>
      </c>
      <c r="J33" s="516">
        <v>0</v>
      </c>
      <c r="K33" s="516">
        <v>0</v>
      </c>
      <c r="L33" s="516">
        <v>0</v>
      </c>
      <c r="M33" s="516">
        <v>0</v>
      </c>
      <c r="N33" s="516">
        <v>0</v>
      </c>
      <c r="O33" s="516">
        <v>2</v>
      </c>
      <c r="P33" s="516">
        <v>2</v>
      </c>
      <c r="Q33" s="516">
        <v>3</v>
      </c>
      <c r="R33" s="516">
        <v>8</v>
      </c>
      <c r="S33" s="516">
        <v>3</v>
      </c>
      <c r="T33" s="516">
        <v>8</v>
      </c>
      <c r="U33" s="516">
        <v>19</v>
      </c>
      <c r="V33" s="516">
        <v>23</v>
      </c>
      <c r="W33" s="516">
        <v>48</v>
      </c>
      <c r="X33" s="516">
        <v>35</v>
      </c>
      <c r="Y33" s="516">
        <v>76</v>
      </c>
      <c r="Z33" s="516">
        <v>90</v>
      </c>
      <c r="AA33" s="516">
        <v>68</v>
      </c>
      <c r="AB33" s="516">
        <v>36</v>
      </c>
      <c r="AC33" s="516">
        <v>11</v>
      </c>
      <c r="AD33" s="516">
        <v>1</v>
      </c>
      <c r="AE33" s="516">
        <v>0</v>
      </c>
      <c r="AF33" s="561"/>
    </row>
    <row r="34" spans="1:32" ht="13.5">
      <c r="A34" s="556"/>
      <c r="B34" s="557"/>
      <c r="C34" s="558" t="s">
        <v>12</v>
      </c>
      <c r="D34" s="535">
        <f>SUM(J34:AE34)</f>
        <v>305</v>
      </c>
      <c r="E34" s="516">
        <v>0</v>
      </c>
      <c r="F34" s="516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16">
        <v>0</v>
      </c>
      <c r="M34" s="516">
        <v>0</v>
      </c>
      <c r="N34" s="516">
        <v>0</v>
      </c>
      <c r="O34" s="516">
        <v>0</v>
      </c>
      <c r="P34" s="516">
        <v>0</v>
      </c>
      <c r="Q34" s="516">
        <v>0</v>
      </c>
      <c r="R34" s="516">
        <v>1</v>
      </c>
      <c r="S34" s="516">
        <v>1</v>
      </c>
      <c r="T34" s="516">
        <v>1</v>
      </c>
      <c r="U34" s="516">
        <v>2</v>
      </c>
      <c r="V34" s="516">
        <v>3</v>
      </c>
      <c r="W34" s="516">
        <v>10</v>
      </c>
      <c r="X34" s="516">
        <v>20</v>
      </c>
      <c r="Y34" s="516">
        <v>39</v>
      </c>
      <c r="Z34" s="516">
        <v>67</v>
      </c>
      <c r="AA34" s="516">
        <v>71</v>
      </c>
      <c r="AB34" s="516">
        <v>60</v>
      </c>
      <c r="AC34" s="516">
        <v>23</v>
      </c>
      <c r="AD34" s="516">
        <v>7</v>
      </c>
      <c r="AE34" s="516">
        <v>0</v>
      </c>
      <c r="AF34" s="561"/>
    </row>
    <row r="35" spans="1:32" ht="13.5">
      <c r="A35" s="556"/>
      <c r="B35" s="557"/>
      <c r="C35" s="558"/>
      <c r="D35" s="535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61"/>
    </row>
    <row r="36" spans="1:32" ht="13.5">
      <c r="A36" s="562" t="s">
        <v>530</v>
      </c>
      <c r="B36" s="557" t="s">
        <v>531</v>
      </c>
      <c r="C36" s="558" t="s">
        <v>10</v>
      </c>
      <c r="D36" s="535">
        <f>SUM(J36:AE36)</f>
        <v>276</v>
      </c>
      <c r="E36" s="513">
        <f aca="true" t="shared" si="11" ref="E36:AE36">E37+E38</f>
        <v>0</v>
      </c>
      <c r="F36" s="513">
        <f t="shared" si="11"/>
        <v>0</v>
      </c>
      <c r="G36" s="513">
        <f t="shared" si="11"/>
        <v>0</v>
      </c>
      <c r="H36" s="513">
        <f t="shared" si="11"/>
        <v>0</v>
      </c>
      <c r="I36" s="513">
        <f t="shared" si="11"/>
        <v>0</v>
      </c>
      <c r="J36" s="513">
        <f t="shared" si="11"/>
        <v>0</v>
      </c>
      <c r="K36" s="513">
        <f t="shared" si="11"/>
        <v>0</v>
      </c>
      <c r="L36" s="513">
        <f t="shared" si="11"/>
        <v>0</v>
      </c>
      <c r="M36" s="513">
        <f t="shared" si="11"/>
        <v>0</v>
      </c>
      <c r="N36" s="513">
        <f t="shared" si="11"/>
        <v>0</v>
      </c>
      <c r="O36" s="513">
        <f t="shared" si="11"/>
        <v>1</v>
      </c>
      <c r="P36" s="513">
        <f t="shared" si="11"/>
        <v>0</v>
      </c>
      <c r="Q36" s="513">
        <f t="shared" si="11"/>
        <v>0</v>
      </c>
      <c r="R36" s="513">
        <f t="shared" si="11"/>
        <v>0</v>
      </c>
      <c r="S36" s="513">
        <f t="shared" si="11"/>
        <v>0</v>
      </c>
      <c r="T36" s="513">
        <f t="shared" si="11"/>
        <v>1</v>
      </c>
      <c r="U36" s="513">
        <f t="shared" si="11"/>
        <v>2</v>
      </c>
      <c r="V36" s="513">
        <f t="shared" si="11"/>
        <v>6</v>
      </c>
      <c r="W36" s="513">
        <f t="shared" si="11"/>
        <v>8</v>
      </c>
      <c r="X36" s="513">
        <f t="shared" si="11"/>
        <v>13</v>
      </c>
      <c r="Y36" s="513">
        <f t="shared" si="11"/>
        <v>35</v>
      </c>
      <c r="Z36" s="513">
        <f t="shared" si="11"/>
        <v>59</v>
      </c>
      <c r="AA36" s="513">
        <f t="shared" si="11"/>
        <v>59</v>
      </c>
      <c r="AB36" s="513">
        <f t="shared" si="11"/>
        <v>59</v>
      </c>
      <c r="AC36" s="513">
        <f t="shared" si="11"/>
        <v>29</v>
      </c>
      <c r="AD36" s="513">
        <f t="shared" si="11"/>
        <v>4</v>
      </c>
      <c r="AE36" s="513">
        <f t="shared" si="11"/>
        <v>0</v>
      </c>
      <c r="AF36" s="563" t="s">
        <v>530</v>
      </c>
    </row>
    <row r="37" spans="1:32" ht="13.5">
      <c r="A37" s="556"/>
      <c r="B37" s="557"/>
      <c r="C37" s="558" t="s">
        <v>11</v>
      </c>
      <c r="D37" s="535">
        <f>SUM(J37:AE37)</f>
        <v>91</v>
      </c>
      <c r="E37" s="517">
        <v>0</v>
      </c>
      <c r="F37" s="517">
        <v>0</v>
      </c>
      <c r="G37" s="517">
        <v>0</v>
      </c>
      <c r="H37" s="517">
        <v>0</v>
      </c>
      <c r="I37" s="517">
        <v>0</v>
      </c>
      <c r="J37" s="517">
        <v>0</v>
      </c>
      <c r="K37" s="517">
        <v>0</v>
      </c>
      <c r="L37" s="517">
        <v>0</v>
      </c>
      <c r="M37" s="517">
        <v>0</v>
      </c>
      <c r="N37" s="517">
        <v>0</v>
      </c>
      <c r="O37" s="517">
        <v>1</v>
      </c>
      <c r="P37" s="517">
        <v>0</v>
      </c>
      <c r="Q37" s="517">
        <v>0</v>
      </c>
      <c r="R37" s="517">
        <v>0</v>
      </c>
      <c r="S37" s="517">
        <v>0</v>
      </c>
      <c r="T37" s="517">
        <v>1</v>
      </c>
      <c r="U37" s="517">
        <v>2</v>
      </c>
      <c r="V37" s="517">
        <v>5</v>
      </c>
      <c r="W37" s="517">
        <v>5</v>
      </c>
      <c r="X37" s="517">
        <v>9</v>
      </c>
      <c r="Y37" s="517">
        <v>18</v>
      </c>
      <c r="Z37" s="517">
        <v>21</v>
      </c>
      <c r="AA37" s="517">
        <v>12</v>
      </c>
      <c r="AB37" s="517">
        <v>13</v>
      </c>
      <c r="AC37" s="517">
        <v>4</v>
      </c>
      <c r="AD37" s="517">
        <v>0</v>
      </c>
      <c r="AE37" s="517">
        <v>0</v>
      </c>
      <c r="AF37" s="561"/>
    </row>
    <row r="38" spans="1:32" ht="13.5">
      <c r="A38" s="556"/>
      <c r="B38" s="557"/>
      <c r="C38" s="558" t="s">
        <v>12</v>
      </c>
      <c r="D38" s="535">
        <f>SUM(J38:AE38)</f>
        <v>185</v>
      </c>
      <c r="E38" s="517">
        <v>0</v>
      </c>
      <c r="F38" s="517">
        <v>0</v>
      </c>
      <c r="G38" s="517">
        <v>0</v>
      </c>
      <c r="H38" s="517">
        <v>0</v>
      </c>
      <c r="I38" s="517">
        <v>0</v>
      </c>
      <c r="J38" s="517">
        <v>0</v>
      </c>
      <c r="K38" s="517">
        <v>0</v>
      </c>
      <c r="L38" s="517">
        <v>0</v>
      </c>
      <c r="M38" s="517">
        <v>0</v>
      </c>
      <c r="N38" s="517">
        <v>0</v>
      </c>
      <c r="O38" s="517">
        <v>0</v>
      </c>
      <c r="P38" s="517">
        <v>0</v>
      </c>
      <c r="Q38" s="517">
        <v>0</v>
      </c>
      <c r="R38" s="517">
        <v>0</v>
      </c>
      <c r="S38" s="517">
        <v>0</v>
      </c>
      <c r="T38" s="517">
        <v>0</v>
      </c>
      <c r="U38" s="517">
        <v>0</v>
      </c>
      <c r="V38" s="517">
        <v>1</v>
      </c>
      <c r="W38" s="517">
        <v>3</v>
      </c>
      <c r="X38" s="517">
        <v>4</v>
      </c>
      <c r="Y38" s="517">
        <v>17</v>
      </c>
      <c r="Z38" s="517">
        <v>38</v>
      </c>
      <c r="AA38" s="517">
        <v>47</v>
      </c>
      <c r="AB38" s="517">
        <v>46</v>
      </c>
      <c r="AC38" s="517">
        <v>25</v>
      </c>
      <c r="AD38" s="517">
        <v>4</v>
      </c>
      <c r="AE38" s="517">
        <v>0</v>
      </c>
      <c r="AF38" s="561"/>
    </row>
    <row r="39" spans="1:32" ht="13.5">
      <c r="A39" s="556"/>
      <c r="B39" s="557"/>
      <c r="C39" s="558"/>
      <c r="D39" s="535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13"/>
      <c r="AF39" s="561"/>
    </row>
    <row r="40" spans="1:32" ht="13.5">
      <c r="A40" s="562" t="s">
        <v>532</v>
      </c>
      <c r="B40" s="557" t="s">
        <v>533</v>
      </c>
      <c r="C40" s="558" t="s">
        <v>10</v>
      </c>
      <c r="D40" s="535">
        <f>SUM(J40:AE40)</f>
        <v>99</v>
      </c>
      <c r="E40" s="513">
        <f aca="true" t="shared" si="12" ref="E40:AE40">E41+E42</f>
        <v>0</v>
      </c>
      <c r="F40" s="513">
        <f t="shared" si="12"/>
        <v>0</v>
      </c>
      <c r="G40" s="513">
        <f t="shared" si="12"/>
        <v>0</v>
      </c>
      <c r="H40" s="513">
        <f t="shared" si="12"/>
        <v>0</v>
      </c>
      <c r="I40" s="513">
        <f t="shared" si="12"/>
        <v>0</v>
      </c>
      <c r="J40" s="513">
        <f t="shared" si="12"/>
        <v>0</v>
      </c>
      <c r="K40" s="513">
        <f t="shared" si="12"/>
        <v>0</v>
      </c>
      <c r="L40" s="513">
        <f t="shared" si="12"/>
        <v>0</v>
      </c>
      <c r="M40" s="513">
        <f t="shared" si="12"/>
        <v>2</v>
      </c>
      <c r="N40" s="513">
        <f t="shared" si="12"/>
        <v>0</v>
      </c>
      <c r="O40" s="513">
        <f t="shared" si="12"/>
        <v>1</v>
      </c>
      <c r="P40" s="513">
        <f t="shared" si="12"/>
        <v>0</v>
      </c>
      <c r="Q40" s="513">
        <f t="shared" si="12"/>
        <v>1</v>
      </c>
      <c r="R40" s="513">
        <f t="shared" si="12"/>
        <v>2</v>
      </c>
      <c r="S40" s="513">
        <f t="shared" si="12"/>
        <v>2</v>
      </c>
      <c r="T40" s="513">
        <f t="shared" si="12"/>
        <v>5</v>
      </c>
      <c r="U40" s="513">
        <f t="shared" si="12"/>
        <v>6</v>
      </c>
      <c r="V40" s="513">
        <f t="shared" si="12"/>
        <v>6</v>
      </c>
      <c r="W40" s="513">
        <f t="shared" si="12"/>
        <v>9</v>
      </c>
      <c r="X40" s="513">
        <f t="shared" si="12"/>
        <v>15</v>
      </c>
      <c r="Y40" s="513">
        <f t="shared" si="12"/>
        <v>11</v>
      </c>
      <c r="Z40" s="513">
        <f t="shared" si="12"/>
        <v>18</v>
      </c>
      <c r="AA40" s="513">
        <f t="shared" si="12"/>
        <v>14</v>
      </c>
      <c r="AB40" s="513">
        <f t="shared" si="12"/>
        <v>7</v>
      </c>
      <c r="AC40" s="513">
        <f t="shared" si="12"/>
        <v>0</v>
      </c>
      <c r="AD40" s="513">
        <f t="shared" si="12"/>
        <v>0</v>
      </c>
      <c r="AE40" s="513">
        <f t="shared" si="12"/>
        <v>0</v>
      </c>
      <c r="AF40" s="563" t="s">
        <v>532</v>
      </c>
    </row>
    <row r="41" spans="1:32" ht="13.5">
      <c r="A41" s="556"/>
      <c r="B41" s="557"/>
      <c r="C41" s="558" t="s">
        <v>11</v>
      </c>
      <c r="D41" s="535">
        <f>SUM(J41:AE41)</f>
        <v>64</v>
      </c>
      <c r="E41" s="517">
        <v>0</v>
      </c>
      <c r="F41" s="517">
        <v>0</v>
      </c>
      <c r="G41" s="517">
        <v>0</v>
      </c>
      <c r="H41" s="517">
        <v>0</v>
      </c>
      <c r="I41" s="517">
        <v>0</v>
      </c>
      <c r="J41" s="517">
        <v>0</v>
      </c>
      <c r="K41" s="517">
        <v>0</v>
      </c>
      <c r="L41" s="517">
        <v>0</v>
      </c>
      <c r="M41" s="517">
        <v>2</v>
      </c>
      <c r="N41" s="517">
        <v>0</v>
      </c>
      <c r="O41" s="517">
        <v>1</v>
      </c>
      <c r="P41" s="517">
        <v>0</v>
      </c>
      <c r="Q41" s="517">
        <v>0</v>
      </c>
      <c r="R41" s="517">
        <v>0</v>
      </c>
      <c r="S41" s="517">
        <v>1</v>
      </c>
      <c r="T41" s="517">
        <v>5</v>
      </c>
      <c r="U41" s="517">
        <v>5</v>
      </c>
      <c r="V41" s="517">
        <v>5</v>
      </c>
      <c r="W41" s="517">
        <v>5</v>
      </c>
      <c r="X41" s="517">
        <v>13</v>
      </c>
      <c r="Y41" s="517">
        <v>7</v>
      </c>
      <c r="Z41" s="517">
        <v>8</v>
      </c>
      <c r="AA41" s="517">
        <v>9</v>
      </c>
      <c r="AB41" s="517">
        <v>3</v>
      </c>
      <c r="AC41" s="517">
        <v>0</v>
      </c>
      <c r="AD41" s="517">
        <v>0</v>
      </c>
      <c r="AE41" s="517">
        <v>0</v>
      </c>
      <c r="AF41" s="561"/>
    </row>
    <row r="42" spans="1:32" ht="13.5">
      <c r="A42" s="556"/>
      <c r="B42" s="557"/>
      <c r="C42" s="558" t="s">
        <v>12</v>
      </c>
      <c r="D42" s="535">
        <f>SUM(J42:AE42)</f>
        <v>35</v>
      </c>
      <c r="E42" s="517">
        <v>0</v>
      </c>
      <c r="F42" s="517">
        <v>0</v>
      </c>
      <c r="G42" s="517">
        <v>0</v>
      </c>
      <c r="H42" s="517">
        <v>0</v>
      </c>
      <c r="I42" s="517">
        <v>0</v>
      </c>
      <c r="J42" s="517">
        <v>0</v>
      </c>
      <c r="K42" s="517">
        <v>0</v>
      </c>
      <c r="L42" s="517">
        <v>0</v>
      </c>
      <c r="M42" s="517">
        <v>0</v>
      </c>
      <c r="N42" s="517">
        <v>0</v>
      </c>
      <c r="O42" s="517">
        <v>0</v>
      </c>
      <c r="P42" s="517">
        <v>0</v>
      </c>
      <c r="Q42" s="517">
        <v>1</v>
      </c>
      <c r="R42" s="517">
        <v>2</v>
      </c>
      <c r="S42" s="517">
        <v>1</v>
      </c>
      <c r="T42" s="517">
        <v>0</v>
      </c>
      <c r="U42" s="517">
        <v>1</v>
      </c>
      <c r="V42" s="517">
        <v>1</v>
      </c>
      <c r="W42" s="517">
        <v>4</v>
      </c>
      <c r="X42" s="517">
        <v>2</v>
      </c>
      <c r="Y42" s="517">
        <v>4</v>
      </c>
      <c r="Z42" s="517">
        <v>10</v>
      </c>
      <c r="AA42" s="517">
        <v>5</v>
      </c>
      <c r="AB42" s="517">
        <v>4</v>
      </c>
      <c r="AC42" s="517">
        <v>0</v>
      </c>
      <c r="AD42" s="517">
        <v>0</v>
      </c>
      <c r="AE42" s="517">
        <v>0</v>
      </c>
      <c r="AF42" s="561"/>
    </row>
    <row r="43" spans="1:32" ht="13.5">
      <c r="A43" s="556"/>
      <c r="B43" s="557"/>
      <c r="C43" s="558"/>
      <c r="D43" s="535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513"/>
      <c r="AA43" s="513"/>
      <c r="AB43" s="513"/>
      <c r="AC43" s="513"/>
      <c r="AD43" s="513"/>
      <c r="AE43" s="513"/>
      <c r="AF43" s="561"/>
    </row>
    <row r="44" spans="1:32" ht="13.5">
      <c r="A44" s="562" t="s">
        <v>534</v>
      </c>
      <c r="B44" s="557" t="s">
        <v>535</v>
      </c>
      <c r="C44" s="558" t="s">
        <v>10</v>
      </c>
      <c r="D44" s="535">
        <f>SUM(J44:AE44)</f>
        <v>904</v>
      </c>
      <c r="E44" s="513">
        <f aca="true" t="shared" si="13" ref="E44:AE44">E45+E46</f>
        <v>0</v>
      </c>
      <c r="F44" s="513">
        <f t="shared" si="13"/>
        <v>0</v>
      </c>
      <c r="G44" s="513">
        <f t="shared" si="13"/>
        <v>0</v>
      </c>
      <c r="H44" s="513">
        <f t="shared" si="13"/>
        <v>0</v>
      </c>
      <c r="I44" s="513">
        <f t="shared" si="13"/>
        <v>0</v>
      </c>
      <c r="J44" s="513">
        <f t="shared" si="13"/>
        <v>0</v>
      </c>
      <c r="K44" s="513">
        <f t="shared" si="13"/>
        <v>0</v>
      </c>
      <c r="L44" s="513">
        <f t="shared" si="13"/>
        <v>0</v>
      </c>
      <c r="M44" s="513">
        <f t="shared" si="13"/>
        <v>1</v>
      </c>
      <c r="N44" s="513">
        <f t="shared" si="13"/>
        <v>0</v>
      </c>
      <c r="O44" s="513">
        <f t="shared" si="13"/>
        <v>1</v>
      </c>
      <c r="P44" s="513">
        <f t="shared" si="13"/>
        <v>0</v>
      </c>
      <c r="Q44" s="513">
        <f t="shared" si="13"/>
        <v>8</v>
      </c>
      <c r="R44" s="513">
        <f t="shared" si="13"/>
        <v>9</v>
      </c>
      <c r="S44" s="513">
        <f t="shared" si="13"/>
        <v>8</v>
      </c>
      <c r="T44" s="513">
        <f t="shared" si="13"/>
        <v>13</v>
      </c>
      <c r="U44" s="513">
        <f t="shared" si="13"/>
        <v>33</v>
      </c>
      <c r="V44" s="513">
        <f t="shared" si="13"/>
        <v>44</v>
      </c>
      <c r="W44" s="513">
        <f t="shared" si="13"/>
        <v>51</v>
      </c>
      <c r="X44" s="513">
        <f t="shared" si="13"/>
        <v>75</v>
      </c>
      <c r="Y44" s="513">
        <f t="shared" si="13"/>
        <v>141</v>
      </c>
      <c r="Z44" s="513">
        <f t="shared" si="13"/>
        <v>169</v>
      </c>
      <c r="AA44" s="513">
        <f t="shared" si="13"/>
        <v>157</v>
      </c>
      <c r="AB44" s="513">
        <f t="shared" si="13"/>
        <v>133</v>
      </c>
      <c r="AC44" s="513">
        <f t="shared" si="13"/>
        <v>51</v>
      </c>
      <c r="AD44" s="513">
        <f t="shared" si="13"/>
        <v>10</v>
      </c>
      <c r="AE44" s="513">
        <f t="shared" si="13"/>
        <v>0</v>
      </c>
      <c r="AF44" s="563" t="s">
        <v>534</v>
      </c>
    </row>
    <row r="45" spans="1:32" ht="13.5">
      <c r="A45" s="556"/>
      <c r="B45" s="557"/>
      <c r="C45" s="558" t="s">
        <v>11</v>
      </c>
      <c r="D45" s="535">
        <f>SUM(J45:AE45)</f>
        <v>458</v>
      </c>
      <c r="E45" s="516">
        <v>0</v>
      </c>
      <c r="F45" s="516">
        <v>0</v>
      </c>
      <c r="G45" s="516">
        <v>0</v>
      </c>
      <c r="H45" s="516">
        <v>0</v>
      </c>
      <c r="I45" s="516">
        <v>0</v>
      </c>
      <c r="J45" s="516">
        <v>0</v>
      </c>
      <c r="K45" s="516">
        <v>0</v>
      </c>
      <c r="L45" s="516">
        <v>0</v>
      </c>
      <c r="M45" s="516">
        <v>1</v>
      </c>
      <c r="N45" s="516">
        <v>0</v>
      </c>
      <c r="O45" s="516">
        <v>0</v>
      </c>
      <c r="P45" s="516">
        <v>0</v>
      </c>
      <c r="Q45" s="516">
        <v>4</v>
      </c>
      <c r="R45" s="516">
        <v>7</v>
      </c>
      <c r="S45" s="516">
        <v>6</v>
      </c>
      <c r="T45" s="516">
        <v>11</v>
      </c>
      <c r="U45" s="516">
        <v>30</v>
      </c>
      <c r="V45" s="516">
        <v>34</v>
      </c>
      <c r="W45" s="516">
        <v>44</v>
      </c>
      <c r="X45" s="516">
        <v>44</v>
      </c>
      <c r="Y45" s="516">
        <v>87</v>
      </c>
      <c r="Z45" s="516">
        <v>91</v>
      </c>
      <c r="AA45" s="516">
        <v>50</v>
      </c>
      <c r="AB45" s="516">
        <v>37</v>
      </c>
      <c r="AC45" s="516">
        <v>10</v>
      </c>
      <c r="AD45" s="516">
        <v>2</v>
      </c>
      <c r="AE45" s="516">
        <v>0</v>
      </c>
      <c r="AF45" s="561"/>
    </row>
    <row r="46" spans="1:32" ht="13.5">
      <c r="A46" s="556"/>
      <c r="B46" s="557"/>
      <c r="C46" s="558" t="s">
        <v>12</v>
      </c>
      <c r="D46" s="535">
        <f>SUM(J46:AE46)</f>
        <v>446</v>
      </c>
      <c r="E46" s="516">
        <v>0</v>
      </c>
      <c r="F46" s="516">
        <v>0</v>
      </c>
      <c r="G46" s="516">
        <v>0</v>
      </c>
      <c r="H46" s="516">
        <v>0</v>
      </c>
      <c r="I46" s="516">
        <v>0</v>
      </c>
      <c r="J46" s="516">
        <v>0</v>
      </c>
      <c r="K46" s="516">
        <v>0</v>
      </c>
      <c r="L46" s="516">
        <v>0</v>
      </c>
      <c r="M46" s="516">
        <v>0</v>
      </c>
      <c r="N46" s="516">
        <v>0</v>
      </c>
      <c r="O46" s="516">
        <v>1</v>
      </c>
      <c r="P46" s="516">
        <v>0</v>
      </c>
      <c r="Q46" s="516">
        <v>4</v>
      </c>
      <c r="R46" s="516">
        <v>2</v>
      </c>
      <c r="S46" s="516">
        <v>2</v>
      </c>
      <c r="T46" s="516">
        <v>2</v>
      </c>
      <c r="U46" s="516">
        <v>3</v>
      </c>
      <c r="V46" s="516">
        <v>10</v>
      </c>
      <c r="W46" s="516">
        <v>7</v>
      </c>
      <c r="X46" s="516">
        <v>31</v>
      </c>
      <c r="Y46" s="516">
        <v>54</v>
      </c>
      <c r="Z46" s="516">
        <v>78</v>
      </c>
      <c r="AA46" s="516">
        <v>107</v>
      </c>
      <c r="AB46" s="516">
        <v>96</v>
      </c>
      <c r="AC46" s="516">
        <v>41</v>
      </c>
      <c r="AD46" s="516">
        <v>8</v>
      </c>
      <c r="AE46" s="516">
        <v>0</v>
      </c>
      <c r="AF46" s="561"/>
    </row>
    <row r="47" spans="1:32" ht="13.5">
      <c r="A47" s="556"/>
      <c r="B47" s="557"/>
      <c r="C47" s="558"/>
      <c r="D47" s="535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  <c r="R47" s="513"/>
      <c r="S47" s="513"/>
      <c r="T47" s="513"/>
      <c r="U47" s="513"/>
      <c r="V47" s="513"/>
      <c r="W47" s="513"/>
      <c r="X47" s="513"/>
      <c r="Y47" s="513"/>
      <c r="Z47" s="513"/>
      <c r="AA47" s="513"/>
      <c r="AB47" s="513"/>
      <c r="AC47" s="513"/>
      <c r="AD47" s="513"/>
      <c r="AE47" s="513"/>
      <c r="AF47" s="561"/>
    </row>
    <row r="48" spans="1:32" ht="13.5">
      <c r="A48" s="562" t="s">
        <v>536</v>
      </c>
      <c r="B48" s="557" t="s">
        <v>537</v>
      </c>
      <c r="C48" s="558" t="s">
        <v>10</v>
      </c>
      <c r="D48" s="535">
        <f>SUM(J48:AE48)</f>
        <v>1948</v>
      </c>
      <c r="E48" s="513">
        <f aca="true" t="shared" si="14" ref="E48:AE48">E49+E50</f>
        <v>0</v>
      </c>
      <c r="F48" s="513">
        <f t="shared" si="14"/>
        <v>0</v>
      </c>
      <c r="G48" s="513">
        <f t="shared" si="14"/>
        <v>0</v>
      </c>
      <c r="H48" s="513">
        <f t="shared" si="14"/>
        <v>0</v>
      </c>
      <c r="I48" s="513">
        <f t="shared" si="14"/>
        <v>0</v>
      </c>
      <c r="J48" s="513">
        <f t="shared" si="14"/>
        <v>0</v>
      </c>
      <c r="K48" s="513">
        <f t="shared" si="14"/>
        <v>0</v>
      </c>
      <c r="L48" s="513">
        <f t="shared" si="14"/>
        <v>0</v>
      </c>
      <c r="M48" s="513">
        <f t="shared" si="14"/>
        <v>4</v>
      </c>
      <c r="N48" s="513">
        <f t="shared" si="14"/>
        <v>2</v>
      </c>
      <c r="O48" s="513">
        <f t="shared" si="14"/>
        <v>6</v>
      </c>
      <c r="P48" s="513">
        <f t="shared" si="14"/>
        <v>6</v>
      </c>
      <c r="Q48" s="513">
        <f t="shared" si="14"/>
        <v>9</v>
      </c>
      <c r="R48" s="513">
        <f t="shared" si="14"/>
        <v>7</v>
      </c>
      <c r="S48" s="513">
        <f t="shared" si="14"/>
        <v>13</v>
      </c>
      <c r="T48" s="513">
        <f t="shared" si="14"/>
        <v>16</v>
      </c>
      <c r="U48" s="513">
        <f t="shared" si="14"/>
        <v>30</v>
      </c>
      <c r="V48" s="513">
        <f t="shared" si="14"/>
        <v>42</v>
      </c>
      <c r="W48" s="513">
        <f t="shared" si="14"/>
        <v>62</v>
      </c>
      <c r="X48" s="513">
        <f t="shared" si="14"/>
        <v>135</v>
      </c>
      <c r="Y48" s="513">
        <f t="shared" si="14"/>
        <v>231</v>
      </c>
      <c r="Z48" s="513">
        <f t="shared" si="14"/>
        <v>311</v>
      </c>
      <c r="AA48" s="513">
        <f t="shared" si="14"/>
        <v>373</v>
      </c>
      <c r="AB48" s="513">
        <f t="shared" si="14"/>
        <v>446</v>
      </c>
      <c r="AC48" s="513">
        <f t="shared" si="14"/>
        <v>205</v>
      </c>
      <c r="AD48" s="513">
        <f t="shared" si="14"/>
        <v>50</v>
      </c>
      <c r="AE48" s="513">
        <f t="shared" si="14"/>
        <v>0</v>
      </c>
      <c r="AF48" s="563" t="s">
        <v>536</v>
      </c>
    </row>
    <row r="49" spans="1:32" ht="13.5">
      <c r="A49" s="556"/>
      <c r="B49" s="557"/>
      <c r="C49" s="558" t="s">
        <v>11</v>
      </c>
      <c r="D49" s="535">
        <f>SUM(J49:AE49)</f>
        <v>822</v>
      </c>
      <c r="E49" s="516">
        <v>0</v>
      </c>
      <c r="F49" s="516">
        <v>0</v>
      </c>
      <c r="G49" s="516">
        <v>0</v>
      </c>
      <c r="H49" s="516">
        <v>0</v>
      </c>
      <c r="I49" s="516">
        <v>0</v>
      </c>
      <c r="J49" s="516">
        <v>0</v>
      </c>
      <c r="K49" s="516">
        <v>0</v>
      </c>
      <c r="L49" s="516">
        <v>0</v>
      </c>
      <c r="M49" s="516">
        <v>1</v>
      </c>
      <c r="N49" s="516">
        <v>1</v>
      </c>
      <c r="O49" s="516">
        <v>5</v>
      </c>
      <c r="P49" s="516">
        <v>4</v>
      </c>
      <c r="Q49" s="516">
        <v>3</v>
      </c>
      <c r="R49" s="516">
        <v>4</v>
      </c>
      <c r="S49" s="516">
        <v>10</v>
      </c>
      <c r="T49" s="516">
        <v>14</v>
      </c>
      <c r="U49" s="516">
        <v>21</v>
      </c>
      <c r="V49" s="516">
        <v>30</v>
      </c>
      <c r="W49" s="516">
        <v>45</v>
      </c>
      <c r="X49" s="516">
        <v>98</v>
      </c>
      <c r="Y49" s="516">
        <v>129</v>
      </c>
      <c r="Z49" s="516">
        <v>166</v>
      </c>
      <c r="AA49" s="516">
        <v>127</v>
      </c>
      <c r="AB49" s="516">
        <v>113</v>
      </c>
      <c r="AC49" s="516">
        <v>40</v>
      </c>
      <c r="AD49" s="516">
        <v>11</v>
      </c>
      <c r="AE49" s="516">
        <v>0</v>
      </c>
      <c r="AF49" s="561"/>
    </row>
    <row r="50" spans="1:32" ht="13.5">
      <c r="A50" s="556"/>
      <c r="B50" s="557"/>
      <c r="C50" s="558" t="s">
        <v>12</v>
      </c>
      <c r="D50" s="535">
        <f>SUM(J50:AE50)</f>
        <v>1126</v>
      </c>
      <c r="E50" s="516">
        <v>0</v>
      </c>
      <c r="F50" s="516">
        <v>0</v>
      </c>
      <c r="G50" s="516">
        <v>0</v>
      </c>
      <c r="H50" s="516">
        <v>0</v>
      </c>
      <c r="I50" s="516">
        <v>0</v>
      </c>
      <c r="J50" s="516">
        <v>0</v>
      </c>
      <c r="K50" s="516">
        <v>0</v>
      </c>
      <c r="L50" s="516">
        <v>0</v>
      </c>
      <c r="M50" s="516">
        <v>3</v>
      </c>
      <c r="N50" s="516">
        <v>1</v>
      </c>
      <c r="O50" s="516">
        <v>1</v>
      </c>
      <c r="P50" s="516">
        <v>2</v>
      </c>
      <c r="Q50" s="516">
        <v>6</v>
      </c>
      <c r="R50" s="516">
        <v>3</v>
      </c>
      <c r="S50" s="516">
        <v>3</v>
      </c>
      <c r="T50" s="516">
        <v>2</v>
      </c>
      <c r="U50" s="516">
        <v>9</v>
      </c>
      <c r="V50" s="516">
        <v>12</v>
      </c>
      <c r="W50" s="516">
        <v>17</v>
      </c>
      <c r="X50" s="516">
        <v>37</v>
      </c>
      <c r="Y50" s="516">
        <v>102</v>
      </c>
      <c r="Z50" s="516">
        <v>145</v>
      </c>
      <c r="AA50" s="516">
        <v>246</v>
      </c>
      <c r="AB50" s="516">
        <v>333</v>
      </c>
      <c r="AC50" s="516">
        <v>165</v>
      </c>
      <c r="AD50" s="516">
        <v>39</v>
      </c>
      <c r="AE50" s="516">
        <v>0</v>
      </c>
      <c r="AF50" s="561"/>
    </row>
    <row r="51" spans="1:32" ht="13.5">
      <c r="A51" s="556"/>
      <c r="B51" s="557"/>
      <c r="C51" s="558"/>
      <c r="D51" s="535"/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  <c r="AE51" s="513"/>
      <c r="AF51" s="561"/>
    </row>
    <row r="52" spans="1:32" ht="13.5">
      <c r="A52" s="562" t="s">
        <v>538</v>
      </c>
      <c r="B52" s="557" t="s">
        <v>539</v>
      </c>
      <c r="C52" s="558" t="s">
        <v>10</v>
      </c>
      <c r="D52" s="535">
        <f>SUM(J52:AE52)</f>
        <v>88</v>
      </c>
      <c r="E52" s="513">
        <f aca="true" t="shared" si="15" ref="E52:AE52">E53+E54</f>
        <v>0</v>
      </c>
      <c r="F52" s="513">
        <f t="shared" si="15"/>
        <v>0</v>
      </c>
      <c r="G52" s="513">
        <f t="shared" si="15"/>
        <v>0</v>
      </c>
      <c r="H52" s="513">
        <f t="shared" si="15"/>
        <v>0</v>
      </c>
      <c r="I52" s="513">
        <f t="shared" si="15"/>
        <v>0</v>
      </c>
      <c r="J52" s="513">
        <f t="shared" si="15"/>
        <v>0</v>
      </c>
      <c r="K52" s="513">
        <f t="shared" si="15"/>
        <v>0</v>
      </c>
      <c r="L52" s="513">
        <f t="shared" si="15"/>
        <v>1</v>
      </c>
      <c r="M52" s="513">
        <f t="shared" si="15"/>
        <v>1</v>
      </c>
      <c r="N52" s="513">
        <f t="shared" si="15"/>
        <v>0</v>
      </c>
      <c r="O52" s="513">
        <f t="shared" si="15"/>
        <v>0</v>
      </c>
      <c r="P52" s="513">
        <f t="shared" si="15"/>
        <v>0</v>
      </c>
      <c r="Q52" s="513">
        <f t="shared" si="15"/>
        <v>2</v>
      </c>
      <c r="R52" s="513">
        <f t="shared" si="15"/>
        <v>3</v>
      </c>
      <c r="S52" s="513">
        <f t="shared" si="15"/>
        <v>4</v>
      </c>
      <c r="T52" s="513">
        <f t="shared" si="15"/>
        <v>1</v>
      </c>
      <c r="U52" s="513">
        <f t="shared" si="15"/>
        <v>2</v>
      </c>
      <c r="V52" s="513">
        <f t="shared" si="15"/>
        <v>5</v>
      </c>
      <c r="W52" s="513">
        <f t="shared" si="15"/>
        <v>7</v>
      </c>
      <c r="X52" s="513">
        <f t="shared" si="15"/>
        <v>11</v>
      </c>
      <c r="Y52" s="513">
        <f t="shared" si="15"/>
        <v>9</v>
      </c>
      <c r="Z52" s="513">
        <f t="shared" si="15"/>
        <v>10</v>
      </c>
      <c r="AA52" s="513">
        <f t="shared" si="15"/>
        <v>15</v>
      </c>
      <c r="AB52" s="513">
        <f t="shared" si="15"/>
        <v>11</v>
      </c>
      <c r="AC52" s="513">
        <f t="shared" si="15"/>
        <v>6</v>
      </c>
      <c r="AD52" s="513">
        <f t="shared" si="15"/>
        <v>0</v>
      </c>
      <c r="AE52" s="513">
        <f t="shared" si="15"/>
        <v>0</v>
      </c>
      <c r="AF52" s="563" t="s">
        <v>538</v>
      </c>
    </row>
    <row r="53" spans="1:32" ht="13.5">
      <c r="A53" s="556"/>
      <c r="B53" s="557"/>
      <c r="C53" s="558" t="s">
        <v>11</v>
      </c>
      <c r="D53" s="535">
        <f>SUM(J53:AE53)</f>
        <v>40</v>
      </c>
      <c r="E53" s="517">
        <v>0</v>
      </c>
      <c r="F53" s="517">
        <v>0</v>
      </c>
      <c r="G53" s="517">
        <v>0</v>
      </c>
      <c r="H53" s="517">
        <v>0</v>
      </c>
      <c r="I53" s="517">
        <v>0</v>
      </c>
      <c r="J53" s="517">
        <v>0</v>
      </c>
      <c r="K53" s="517">
        <v>0</v>
      </c>
      <c r="L53" s="517">
        <v>1</v>
      </c>
      <c r="M53" s="517">
        <v>1</v>
      </c>
      <c r="N53" s="517">
        <v>0</v>
      </c>
      <c r="O53" s="517">
        <v>0</v>
      </c>
      <c r="P53" s="517">
        <v>0</v>
      </c>
      <c r="Q53" s="517">
        <v>2</v>
      </c>
      <c r="R53" s="517">
        <v>2</v>
      </c>
      <c r="S53" s="517">
        <v>0</v>
      </c>
      <c r="T53" s="517">
        <v>1</v>
      </c>
      <c r="U53" s="517">
        <v>0</v>
      </c>
      <c r="V53" s="517">
        <v>4</v>
      </c>
      <c r="W53" s="517">
        <v>5</v>
      </c>
      <c r="X53" s="517">
        <v>4</v>
      </c>
      <c r="Y53" s="517">
        <v>7</v>
      </c>
      <c r="Z53" s="517">
        <v>5</v>
      </c>
      <c r="AA53" s="517">
        <v>5</v>
      </c>
      <c r="AB53" s="517">
        <v>2</v>
      </c>
      <c r="AC53" s="517">
        <v>1</v>
      </c>
      <c r="AD53" s="517">
        <v>0</v>
      </c>
      <c r="AE53" s="517">
        <v>0</v>
      </c>
      <c r="AF53" s="561"/>
    </row>
    <row r="54" spans="1:32" ht="13.5">
      <c r="A54" s="556"/>
      <c r="B54" s="557"/>
      <c r="C54" s="558" t="s">
        <v>12</v>
      </c>
      <c r="D54" s="535">
        <f>SUM(J54:AE54)</f>
        <v>48</v>
      </c>
      <c r="E54" s="517">
        <v>0</v>
      </c>
      <c r="F54" s="517">
        <v>0</v>
      </c>
      <c r="G54" s="517">
        <v>0</v>
      </c>
      <c r="H54" s="517">
        <v>0</v>
      </c>
      <c r="I54" s="517">
        <v>0</v>
      </c>
      <c r="J54" s="517">
        <v>0</v>
      </c>
      <c r="K54" s="517">
        <v>0</v>
      </c>
      <c r="L54" s="517">
        <v>0</v>
      </c>
      <c r="M54" s="517">
        <v>0</v>
      </c>
      <c r="N54" s="517">
        <v>0</v>
      </c>
      <c r="O54" s="517">
        <v>0</v>
      </c>
      <c r="P54" s="517">
        <v>0</v>
      </c>
      <c r="Q54" s="517">
        <v>0</v>
      </c>
      <c r="R54" s="517">
        <v>1</v>
      </c>
      <c r="S54" s="517">
        <v>4</v>
      </c>
      <c r="T54" s="517">
        <v>0</v>
      </c>
      <c r="U54" s="517">
        <v>2</v>
      </c>
      <c r="V54" s="517">
        <v>1</v>
      </c>
      <c r="W54" s="517">
        <v>2</v>
      </c>
      <c r="X54" s="517">
        <v>7</v>
      </c>
      <c r="Y54" s="517">
        <v>2</v>
      </c>
      <c r="Z54" s="517">
        <v>5</v>
      </c>
      <c r="AA54" s="517">
        <v>10</v>
      </c>
      <c r="AB54" s="517">
        <v>9</v>
      </c>
      <c r="AC54" s="517">
        <v>5</v>
      </c>
      <c r="AD54" s="517">
        <v>0</v>
      </c>
      <c r="AE54" s="517">
        <v>0</v>
      </c>
      <c r="AF54" s="561"/>
    </row>
    <row r="55" spans="1:32" ht="13.5">
      <c r="A55" s="556"/>
      <c r="B55" s="557"/>
      <c r="C55" s="558"/>
      <c r="D55" s="535"/>
      <c r="E55" s="513"/>
      <c r="F55" s="513"/>
      <c r="G55" s="513"/>
      <c r="H55" s="513"/>
      <c r="I55" s="513"/>
      <c r="J55" s="513"/>
      <c r="K55" s="513"/>
      <c r="L55" s="513"/>
      <c r="M55" s="513"/>
      <c r="N55" s="513"/>
      <c r="O55" s="513"/>
      <c r="P55" s="513"/>
      <c r="Q55" s="513"/>
      <c r="R55" s="513"/>
      <c r="S55" s="513"/>
      <c r="T55" s="513"/>
      <c r="U55" s="513"/>
      <c r="V55" s="513"/>
      <c r="W55" s="513"/>
      <c r="X55" s="513"/>
      <c r="Y55" s="513"/>
      <c r="Z55" s="513"/>
      <c r="AA55" s="513"/>
      <c r="AB55" s="513"/>
      <c r="AC55" s="513"/>
      <c r="AD55" s="513"/>
      <c r="AE55" s="513"/>
      <c r="AF55" s="561"/>
    </row>
    <row r="56" spans="1:32" ht="13.5">
      <c r="A56" s="562" t="s">
        <v>540</v>
      </c>
      <c r="B56" s="557" t="s">
        <v>541</v>
      </c>
      <c r="C56" s="558" t="s">
        <v>10</v>
      </c>
      <c r="D56" s="535">
        <f>SUM(J56:AE56)</f>
        <v>4018</v>
      </c>
      <c r="E56" s="513">
        <f aca="true" t="shared" si="16" ref="E56:AE56">E57+E58</f>
        <v>0</v>
      </c>
      <c r="F56" s="513">
        <f t="shared" si="16"/>
        <v>0</v>
      </c>
      <c r="G56" s="513">
        <f t="shared" si="16"/>
        <v>0</v>
      </c>
      <c r="H56" s="513">
        <f t="shared" si="16"/>
        <v>0</v>
      </c>
      <c r="I56" s="513">
        <f t="shared" si="16"/>
        <v>0</v>
      </c>
      <c r="J56" s="513">
        <f t="shared" si="16"/>
        <v>0</v>
      </c>
      <c r="K56" s="513">
        <f t="shared" si="16"/>
        <v>1</v>
      </c>
      <c r="L56" s="513">
        <f t="shared" si="16"/>
        <v>1</v>
      </c>
      <c r="M56" s="513">
        <f t="shared" si="16"/>
        <v>0</v>
      </c>
      <c r="N56" s="513">
        <f t="shared" si="16"/>
        <v>1</v>
      </c>
      <c r="O56" s="513">
        <f t="shared" si="16"/>
        <v>4</v>
      </c>
      <c r="P56" s="513">
        <f t="shared" si="16"/>
        <v>3</v>
      </c>
      <c r="Q56" s="513">
        <f t="shared" si="16"/>
        <v>8</v>
      </c>
      <c r="R56" s="513">
        <f t="shared" si="16"/>
        <v>29</v>
      </c>
      <c r="S56" s="513">
        <f t="shared" si="16"/>
        <v>42</v>
      </c>
      <c r="T56" s="513">
        <f t="shared" si="16"/>
        <v>71</v>
      </c>
      <c r="U56" s="513">
        <f t="shared" si="16"/>
        <v>108</v>
      </c>
      <c r="V56" s="513">
        <f t="shared" si="16"/>
        <v>156</v>
      </c>
      <c r="W56" s="513">
        <f t="shared" si="16"/>
        <v>223</v>
      </c>
      <c r="X56" s="513">
        <f t="shared" si="16"/>
        <v>332</v>
      </c>
      <c r="Y56" s="513">
        <f t="shared" si="16"/>
        <v>572</v>
      </c>
      <c r="Z56" s="513">
        <f t="shared" si="16"/>
        <v>789</v>
      </c>
      <c r="AA56" s="513">
        <f t="shared" si="16"/>
        <v>759</v>
      </c>
      <c r="AB56" s="513">
        <f t="shared" si="16"/>
        <v>606</v>
      </c>
      <c r="AC56" s="513">
        <f t="shared" si="16"/>
        <v>262</v>
      </c>
      <c r="AD56" s="513">
        <f t="shared" si="16"/>
        <v>51</v>
      </c>
      <c r="AE56" s="513">
        <f t="shared" si="16"/>
        <v>0</v>
      </c>
      <c r="AF56" s="563" t="s">
        <v>540</v>
      </c>
    </row>
    <row r="57" spans="1:32" ht="13.5">
      <c r="A57" s="556"/>
      <c r="B57" s="557"/>
      <c r="C57" s="558" t="s">
        <v>11</v>
      </c>
      <c r="D57" s="535">
        <f>SUM(J57:AE57)</f>
        <v>1950</v>
      </c>
      <c r="E57" s="513">
        <f aca="true" t="shared" si="17" ref="E57:AE57">E61+E65+E69+E73</f>
        <v>0</v>
      </c>
      <c r="F57" s="513">
        <f t="shared" si="17"/>
        <v>0</v>
      </c>
      <c r="G57" s="513">
        <f t="shared" si="17"/>
        <v>0</v>
      </c>
      <c r="H57" s="513">
        <f t="shared" si="17"/>
        <v>0</v>
      </c>
      <c r="I57" s="513">
        <f t="shared" si="17"/>
        <v>0</v>
      </c>
      <c r="J57" s="513">
        <f t="shared" si="17"/>
        <v>0</v>
      </c>
      <c r="K57" s="513">
        <f t="shared" si="17"/>
        <v>1</v>
      </c>
      <c r="L57" s="513">
        <f t="shared" si="17"/>
        <v>0</v>
      </c>
      <c r="M57" s="513">
        <f t="shared" si="17"/>
        <v>0</v>
      </c>
      <c r="N57" s="513">
        <f t="shared" si="17"/>
        <v>1</v>
      </c>
      <c r="O57" s="513">
        <f t="shared" si="17"/>
        <v>2</v>
      </c>
      <c r="P57" s="513">
        <f t="shared" si="17"/>
        <v>1</v>
      </c>
      <c r="Q57" s="513">
        <f t="shared" si="17"/>
        <v>4</v>
      </c>
      <c r="R57" s="513">
        <f t="shared" si="17"/>
        <v>19</v>
      </c>
      <c r="S57" s="513">
        <f t="shared" si="17"/>
        <v>32</v>
      </c>
      <c r="T57" s="513">
        <f t="shared" si="17"/>
        <v>50</v>
      </c>
      <c r="U57" s="513">
        <f t="shared" si="17"/>
        <v>68</v>
      </c>
      <c r="V57" s="513">
        <f t="shared" si="17"/>
        <v>110</v>
      </c>
      <c r="W57" s="513">
        <f t="shared" si="17"/>
        <v>164</v>
      </c>
      <c r="X57" s="513">
        <f t="shared" si="17"/>
        <v>204</v>
      </c>
      <c r="Y57" s="513">
        <f t="shared" si="17"/>
        <v>349</v>
      </c>
      <c r="Z57" s="513">
        <f t="shared" si="17"/>
        <v>405</v>
      </c>
      <c r="AA57" s="513">
        <f t="shared" si="17"/>
        <v>291</v>
      </c>
      <c r="AB57" s="513">
        <f t="shared" si="17"/>
        <v>185</v>
      </c>
      <c r="AC57" s="513">
        <f t="shared" si="17"/>
        <v>54</v>
      </c>
      <c r="AD57" s="513">
        <f t="shared" si="17"/>
        <v>10</v>
      </c>
      <c r="AE57" s="513">
        <f t="shared" si="17"/>
        <v>0</v>
      </c>
      <c r="AF57" s="561"/>
    </row>
    <row r="58" spans="1:32" ht="13.5">
      <c r="A58" s="556"/>
      <c r="B58" s="557"/>
      <c r="C58" s="558" t="s">
        <v>12</v>
      </c>
      <c r="D58" s="535">
        <f>SUM(J58:AE58)</f>
        <v>2068</v>
      </c>
      <c r="E58" s="513">
        <f aca="true" t="shared" si="18" ref="E58:AE58">E62+E66+E70+E74</f>
        <v>0</v>
      </c>
      <c r="F58" s="513">
        <f t="shared" si="18"/>
        <v>0</v>
      </c>
      <c r="G58" s="513">
        <f t="shared" si="18"/>
        <v>0</v>
      </c>
      <c r="H58" s="513">
        <f t="shared" si="18"/>
        <v>0</v>
      </c>
      <c r="I58" s="513">
        <f t="shared" si="18"/>
        <v>0</v>
      </c>
      <c r="J58" s="513">
        <f t="shared" si="18"/>
        <v>0</v>
      </c>
      <c r="K58" s="513">
        <f t="shared" si="18"/>
        <v>0</v>
      </c>
      <c r="L58" s="513">
        <f t="shared" si="18"/>
        <v>1</v>
      </c>
      <c r="M58" s="513">
        <f t="shared" si="18"/>
        <v>0</v>
      </c>
      <c r="N58" s="513">
        <f t="shared" si="18"/>
        <v>0</v>
      </c>
      <c r="O58" s="513">
        <f t="shared" si="18"/>
        <v>2</v>
      </c>
      <c r="P58" s="513">
        <f t="shared" si="18"/>
        <v>2</v>
      </c>
      <c r="Q58" s="513">
        <f t="shared" si="18"/>
        <v>4</v>
      </c>
      <c r="R58" s="513">
        <f t="shared" si="18"/>
        <v>10</v>
      </c>
      <c r="S58" s="513">
        <f t="shared" si="18"/>
        <v>10</v>
      </c>
      <c r="T58" s="513">
        <f t="shared" si="18"/>
        <v>21</v>
      </c>
      <c r="U58" s="513">
        <f t="shared" si="18"/>
        <v>40</v>
      </c>
      <c r="V58" s="513">
        <f t="shared" si="18"/>
        <v>46</v>
      </c>
      <c r="W58" s="513">
        <f t="shared" si="18"/>
        <v>59</v>
      </c>
      <c r="X58" s="513">
        <f t="shared" si="18"/>
        <v>128</v>
      </c>
      <c r="Y58" s="513">
        <f t="shared" si="18"/>
        <v>223</v>
      </c>
      <c r="Z58" s="513">
        <f t="shared" si="18"/>
        <v>384</v>
      </c>
      <c r="AA58" s="513">
        <f t="shared" si="18"/>
        <v>468</v>
      </c>
      <c r="AB58" s="513">
        <f t="shared" si="18"/>
        <v>421</v>
      </c>
      <c r="AC58" s="513">
        <f t="shared" si="18"/>
        <v>208</v>
      </c>
      <c r="AD58" s="513">
        <f t="shared" si="18"/>
        <v>41</v>
      </c>
      <c r="AE58" s="513">
        <f t="shared" si="18"/>
        <v>0</v>
      </c>
      <c r="AF58" s="561"/>
    </row>
    <row r="59" spans="1:32" ht="13.5">
      <c r="A59" s="556"/>
      <c r="B59" s="557"/>
      <c r="C59" s="558"/>
      <c r="D59" s="535"/>
      <c r="E59" s="513"/>
      <c r="F59" s="513"/>
      <c r="G59" s="513"/>
      <c r="H59" s="513"/>
      <c r="I59" s="513"/>
      <c r="J59" s="513"/>
      <c r="K59" s="513"/>
      <c r="L59" s="513"/>
      <c r="M59" s="513"/>
      <c r="N59" s="513"/>
      <c r="O59" s="513"/>
      <c r="P59" s="513"/>
      <c r="Q59" s="513"/>
      <c r="R59" s="513"/>
      <c r="S59" s="513"/>
      <c r="T59" s="513"/>
      <c r="U59" s="513"/>
      <c r="V59" s="513"/>
      <c r="W59" s="513"/>
      <c r="X59" s="513"/>
      <c r="Y59" s="513"/>
      <c r="Z59" s="513"/>
      <c r="AA59" s="513"/>
      <c r="AB59" s="513"/>
      <c r="AC59" s="513"/>
      <c r="AD59" s="513"/>
      <c r="AE59" s="513"/>
      <c r="AF59" s="561"/>
    </row>
    <row r="60" spans="1:32" ht="13.5">
      <c r="A60" s="562" t="s">
        <v>542</v>
      </c>
      <c r="B60" s="557" t="s">
        <v>543</v>
      </c>
      <c r="C60" s="558" t="s">
        <v>10</v>
      </c>
      <c r="D60" s="535">
        <f>SUM(J60:AE60)</f>
        <v>435</v>
      </c>
      <c r="E60" s="513">
        <f aca="true" t="shared" si="19" ref="E60:AE60">E61+E62</f>
        <v>0</v>
      </c>
      <c r="F60" s="513">
        <f t="shared" si="19"/>
        <v>0</v>
      </c>
      <c r="G60" s="513">
        <f t="shared" si="19"/>
        <v>0</v>
      </c>
      <c r="H60" s="513">
        <f t="shared" si="19"/>
        <v>0</v>
      </c>
      <c r="I60" s="513">
        <f t="shared" si="19"/>
        <v>0</v>
      </c>
      <c r="J60" s="513">
        <f t="shared" si="19"/>
        <v>0</v>
      </c>
      <c r="K60" s="513">
        <f t="shared" si="19"/>
        <v>0</v>
      </c>
      <c r="L60" s="513">
        <f t="shared" si="19"/>
        <v>1</v>
      </c>
      <c r="M60" s="513">
        <f t="shared" si="19"/>
        <v>0</v>
      </c>
      <c r="N60" s="513">
        <f t="shared" si="19"/>
        <v>1</v>
      </c>
      <c r="O60" s="513">
        <f t="shared" si="19"/>
        <v>3</v>
      </c>
      <c r="P60" s="513">
        <f t="shared" si="19"/>
        <v>1</v>
      </c>
      <c r="Q60" s="513">
        <f t="shared" si="19"/>
        <v>6</v>
      </c>
      <c r="R60" s="513">
        <f t="shared" si="19"/>
        <v>15</v>
      </c>
      <c r="S60" s="513">
        <f t="shared" si="19"/>
        <v>20</v>
      </c>
      <c r="T60" s="513">
        <f t="shared" si="19"/>
        <v>23</v>
      </c>
      <c r="U60" s="513">
        <f t="shared" si="19"/>
        <v>35</v>
      </c>
      <c r="V60" s="513">
        <f t="shared" si="19"/>
        <v>35</v>
      </c>
      <c r="W60" s="513">
        <f t="shared" si="19"/>
        <v>41</v>
      </c>
      <c r="X60" s="513">
        <f t="shared" si="19"/>
        <v>52</v>
      </c>
      <c r="Y60" s="513">
        <f t="shared" si="19"/>
        <v>58</v>
      </c>
      <c r="Z60" s="513">
        <f t="shared" si="19"/>
        <v>66</v>
      </c>
      <c r="AA60" s="513">
        <f t="shared" si="19"/>
        <v>42</v>
      </c>
      <c r="AB60" s="513">
        <f t="shared" si="19"/>
        <v>29</v>
      </c>
      <c r="AC60" s="513">
        <f t="shared" si="19"/>
        <v>7</v>
      </c>
      <c r="AD60" s="513">
        <f t="shared" si="19"/>
        <v>0</v>
      </c>
      <c r="AE60" s="513">
        <f t="shared" si="19"/>
        <v>0</v>
      </c>
      <c r="AF60" s="563" t="s">
        <v>542</v>
      </c>
    </row>
    <row r="61" spans="1:32" ht="13.5">
      <c r="A61" s="556"/>
      <c r="B61" s="557"/>
      <c r="C61" s="558" t="s">
        <v>11</v>
      </c>
      <c r="D61" s="535">
        <f>SUM(J61:AE61)</f>
        <v>170</v>
      </c>
      <c r="E61" s="517">
        <v>0</v>
      </c>
      <c r="F61" s="517">
        <v>0</v>
      </c>
      <c r="G61" s="517">
        <v>0</v>
      </c>
      <c r="H61" s="517">
        <v>0</v>
      </c>
      <c r="I61" s="517">
        <v>0</v>
      </c>
      <c r="J61" s="517">
        <v>0</v>
      </c>
      <c r="K61" s="517">
        <v>0</v>
      </c>
      <c r="L61" s="517">
        <v>0</v>
      </c>
      <c r="M61" s="517">
        <v>0</v>
      </c>
      <c r="N61" s="517">
        <v>1</v>
      </c>
      <c r="O61" s="517">
        <v>2</v>
      </c>
      <c r="P61" s="517">
        <v>0</v>
      </c>
      <c r="Q61" s="517">
        <v>4</v>
      </c>
      <c r="R61" s="517">
        <v>8</v>
      </c>
      <c r="S61" s="517">
        <v>15</v>
      </c>
      <c r="T61" s="517">
        <v>15</v>
      </c>
      <c r="U61" s="517">
        <v>15</v>
      </c>
      <c r="V61" s="517">
        <v>17</v>
      </c>
      <c r="W61" s="517">
        <v>18</v>
      </c>
      <c r="X61" s="517">
        <v>24</v>
      </c>
      <c r="Y61" s="517">
        <v>20</v>
      </c>
      <c r="Z61" s="517">
        <v>18</v>
      </c>
      <c r="AA61" s="517">
        <v>9</v>
      </c>
      <c r="AB61" s="517">
        <v>4</v>
      </c>
      <c r="AC61" s="517">
        <v>0</v>
      </c>
      <c r="AD61" s="517">
        <v>0</v>
      </c>
      <c r="AE61" s="517">
        <v>0</v>
      </c>
      <c r="AF61" s="561"/>
    </row>
    <row r="62" spans="1:32" ht="13.5">
      <c r="A62" s="556"/>
      <c r="B62" s="557"/>
      <c r="C62" s="558" t="s">
        <v>12</v>
      </c>
      <c r="D62" s="535">
        <f>SUM(J62:AE62)</f>
        <v>265</v>
      </c>
      <c r="E62" s="517">
        <v>0</v>
      </c>
      <c r="F62" s="517">
        <v>0</v>
      </c>
      <c r="G62" s="517">
        <v>0</v>
      </c>
      <c r="H62" s="517">
        <v>0</v>
      </c>
      <c r="I62" s="517">
        <v>0</v>
      </c>
      <c r="J62" s="517">
        <v>0</v>
      </c>
      <c r="K62" s="517">
        <v>0</v>
      </c>
      <c r="L62" s="517">
        <v>1</v>
      </c>
      <c r="M62" s="517">
        <v>0</v>
      </c>
      <c r="N62" s="517">
        <v>0</v>
      </c>
      <c r="O62" s="517">
        <v>1</v>
      </c>
      <c r="P62" s="517">
        <v>1</v>
      </c>
      <c r="Q62" s="517">
        <v>2</v>
      </c>
      <c r="R62" s="517">
        <v>7</v>
      </c>
      <c r="S62" s="517">
        <v>5</v>
      </c>
      <c r="T62" s="517">
        <v>8</v>
      </c>
      <c r="U62" s="517">
        <v>20</v>
      </c>
      <c r="V62" s="517">
        <v>18</v>
      </c>
      <c r="W62" s="517">
        <v>23</v>
      </c>
      <c r="X62" s="517">
        <v>28</v>
      </c>
      <c r="Y62" s="517">
        <v>38</v>
      </c>
      <c r="Z62" s="517">
        <v>48</v>
      </c>
      <c r="AA62" s="517">
        <v>33</v>
      </c>
      <c r="AB62" s="517">
        <v>25</v>
      </c>
      <c r="AC62" s="517">
        <v>7</v>
      </c>
      <c r="AD62" s="517">
        <v>0</v>
      </c>
      <c r="AE62" s="517">
        <v>0</v>
      </c>
      <c r="AF62" s="561"/>
    </row>
    <row r="63" spans="1:32" ht="13.5">
      <c r="A63" s="556"/>
      <c r="B63" s="557"/>
      <c r="C63" s="558"/>
      <c r="D63" s="535"/>
      <c r="E63" s="513"/>
      <c r="F63" s="513"/>
      <c r="G63" s="513"/>
      <c r="H63" s="513"/>
      <c r="I63" s="513"/>
      <c r="J63" s="513"/>
      <c r="K63" s="513"/>
      <c r="L63" s="513"/>
      <c r="M63" s="513"/>
      <c r="N63" s="513"/>
      <c r="O63" s="513"/>
      <c r="P63" s="513"/>
      <c r="Q63" s="513"/>
      <c r="R63" s="513"/>
      <c r="S63" s="513"/>
      <c r="T63" s="513"/>
      <c r="U63" s="513"/>
      <c r="V63" s="513"/>
      <c r="W63" s="513"/>
      <c r="X63" s="513"/>
      <c r="Y63" s="513"/>
      <c r="Z63" s="513"/>
      <c r="AA63" s="513"/>
      <c r="AB63" s="513"/>
      <c r="AC63" s="513"/>
      <c r="AD63" s="513"/>
      <c r="AE63" s="513"/>
      <c r="AF63" s="561"/>
    </row>
    <row r="64" spans="1:32" ht="13.5">
      <c r="A64" s="562" t="s">
        <v>544</v>
      </c>
      <c r="B64" s="557" t="s">
        <v>545</v>
      </c>
      <c r="C64" s="558" t="s">
        <v>10</v>
      </c>
      <c r="D64" s="535">
        <f>SUM(J64:AE64)</f>
        <v>1178</v>
      </c>
      <c r="E64" s="513">
        <f aca="true" t="shared" si="20" ref="E64:AE64">E65+E66</f>
        <v>0</v>
      </c>
      <c r="F64" s="513">
        <f t="shared" si="20"/>
        <v>0</v>
      </c>
      <c r="G64" s="513">
        <f t="shared" si="20"/>
        <v>0</v>
      </c>
      <c r="H64" s="513">
        <f t="shared" si="20"/>
        <v>0</v>
      </c>
      <c r="I64" s="513">
        <f t="shared" si="20"/>
        <v>0</v>
      </c>
      <c r="J64" s="513">
        <f t="shared" si="20"/>
        <v>0</v>
      </c>
      <c r="K64" s="513">
        <f t="shared" si="20"/>
        <v>1</v>
      </c>
      <c r="L64" s="513">
        <f t="shared" si="20"/>
        <v>0</v>
      </c>
      <c r="M64" s="513">
        <f t="shared" si="20"/>
        <v>0</v>
      </c>
      <c r="N64" s="513">
        <f t="shared" si="20"/>
        <v>0</v>
      </c>
      <c r="O64" s="513">
        <f t="shared" si="20"/>
        <v>1</v>
      </c>
      <c r="P64" s="513">
        <f t="shared" si="20"/>
        <v>1</v>
      </c>
      <c r="Q64" s="513">
        <f t="shared" si="20"/>
        <v>2</v>
      </c>
      <c r="R64" s="513">
        <f t="shared" si="20"/>
        <v>12</v>
      </c>
      <c r="S64" s="513">
        <f t="shared" si="20"/>
        <v>21</v>
      </c>
      <c r="T64" s="513">
        <f t="shared" si="20"/>
        <v>40</v>
      </c>
      <c r="U64" s="513">
        <f t="shared" si="20"/>
        <v>55</v>
      </c>
      <c r="V64" s="513">
        <f t="shared" si="20"/>
        <v>80</v>
      </c>
      <c r="W64" s="513">
        <f t="shared" si="20"/>
        <v>117</v>
      </c>
      <c r="X64" s="513">
        <f t="shared" si="20"/>
        <v>136</v>
      </c>
      <c r="Y64" s="513">
        <f t="shared" si="20"/>
        <v>194</v>
      </c>
      <c r="Z64" s="513">
        <f t="shared" si="20"/>
        <v>214</v>
      </c>
      <c r="AA64" s="513">
        <f t="shared" si="20"/>
        <v>167</v>
      </c>
      <c r="AB64" s="513">
        <f t="shared" si="20"/>
        <v>97</v>
      </c>
      <c r="AC64" s="513">
        <f t="shared" si="20"/>
        <v>35</v>
      </c>
      <c r="AD64" s="513">
        <f t="shared" si="20"/>
        <v>5</v>
      </c>
      <c r="AE64" s="513">
        <f t="shared" si="20"/>
        <v>0</v>
      </c>
      <c r="AF64" s="563" t="s">
        <v>544</v>
      </c>
    </row>
    <row r="65" spans="1:32" ht="13.5">
      <c r="A65" s="556"/>
      <c r="B65" s="557"/>
      <c r="C65" s="558" t="s">
        <v>11</v>
      </c>
      <c r="D65" s="535">
        <f>SUM(J65:AE65)</f>
        <v>636</v>
      </c>
      <c r="E65" s="517">
        <v>0</v>
      </c>
      <c r="F65" s="517">
        <v>0</v>
      </c>
      <c r="G65" s="517">
        <v>0</v>
      </c>
      <c r="H65" s="517">
        <v>0</v>
      </c>
      <c r="I65" s="517">
        <v>0</v>
      </c>
      <c r="J65" s="517">
        <v>0</v>
      </c>
      <c r="K65" s="517">
        <v>1</v>
      </c>
      <c r="L65" s="517">
        <v>0</v>
      </c>
      <c r="M65" s="517">
        <v>0</v>
      </c>
      <c r="N65" s="517">
        <v>0</v>
      </c>
      <c r="O65" s="517">
        <v>0</v>
      </c>
      <c r="P65" s="517">
        <v>0</v>
      </c>
      <c r="Q65" s="517">
        <v>0</v>
      </c>
      <c r="R65" s="517">
        <v>10</v>
      </c>
      <c r="S65" s="517">
        <v>17</v>
      </c>
      <c r="T65" s="517">
        <v>29</v>
      </c>
      <c r="U65" s="517">
        <v>35</v>
      </c>
      <c r="V65" s="517">
        <v>60</v>
      </c>
      <c r="W65" s="517">
        <v>92</v>
      </c>
      <c r="X65" s="517">
        <v>82</v>
      </c>
      <c r="Y65" s="517">
        <v>104</v>
      </c>
      <c r="Z65" s="517">
        <v>97</v>
      </c>
      <c r="AA65" s="517">
        <v>65</v>
      </c>
      <c r="AB65" s="517">
        <v>38</v>
      </c>
      <c r="AC65" s="517">
        <v>5</v>
      </c>
      <c r="AD65" s="517">
        <v>1</v>
      </c>
      <c r="AE65" s="517">
        <v>0</v>
      </c>
      <c r="AF65" s="561"/>
    </row>
    <row r="66" spans="1:32" ht="13.5">
      <c r="A66" s="556"/>
      <c r="B66" s="557"/>
      <c r="C66" s="558" t="s">
        <v>12</v>
      </c>
      <c r="D66" s="535">
        <f>SUM(J66:AE66)</f>
        <v>542</v>
      </c>
      <c r="E66" s="517">
        <v>0</v>
      </c>
      <c r="F66" s="517">
        <v>0</v>
      </c>
      <c r="G66" s="517">
        <v>0</v>
      </c>
      <c r="H66" s="517">
        <v>0</v>
      </c>
      <c r="I66" s="517">
        <v>0</v>
      </c>
      <c r="J66" s="517">
        <v>0</v>
      </c>
      <c r="K66" s="517">
        <v>0</v>
      </c>
      <c r="L66" s="517">
        <v>0</v>
      </c>
      <c r="M66" s="517">
        <v>0</v>
      </c>
      <c r="N66" s="517">
        <v>0</v>
      </c>
      <c r="O66" s="517">
        <v>1</v>
      </c>
      <c r="P66" s="517">
        <v>1</v>
      </c>
      <c r="Q66" s="517">
        <v>2</v>
      </c>
      <c r="R66" s="517">
        <v>2</v>
      </c>
      <c r="S66" s="517">
        <v>4</v>
      </c>
      <c r="T66" s="517">
        <v>11</v>
      </c>
      <c r="U66" s="517">
        <v>20</v>
      </c>
      <c r="V66" s="517">
        <v>20</v>
      </c>
      <c r="W66" s="517">
        <v>25</v>
      </c>
      <c r="X66" s="517">
        <v>54</v>
      </c>
      <c r="Y66" s="517">
        <v>90</v>
      </c>
      <c r="Z66" s="517">
        <v>117</v>
      </c>
      <c r="AA66" s="517">
        <v>102</v>
      </c>
      <c r="AB66" s="517">
        <v>59</v>
      </c>
      <c r="AC66" s="517">
        <v>30</v>
      </c>
      <c r="AD66" s="517">
        <v>4</v>
      </c>
      <c r="AE66" s="517">
        <v>0</v>
      </c>
      <c r="AF66" s="561"/>
    </row>
    <row r="67" spans="1:32" ht="13.5">
      <c r="A67" s="556"/>
      <c r="B67" s="557"/>
      <c r="C67" s="558"/>
      <c r="D67" s="535"/>
      <c r="E67" s="513"/>
      <c r="F67" s="513"/>
      <c r="G67" s="513"/>
      <c r="H67" s="513"/>
      <c r="I67" s="513"/>
      <c r="J67" s="513"/>
      <c r="K67" s="513"/>
      <c r="L67" s="513"/>
      <c r="M67" s="513"/>
      <c r="N67" s="513"/>
      <c r="O67" s="513"/>
      <c r="P67" s="513"/>
      <c r="Q67" s="513"/>
      <c r="R67" s="513"/>
      <c r="S67" s="513"/>
      <c r="T67" s="513"/>
      <c r="U67" s="513"/>
      <c r="V67" s="513"/>
      <c r="W67" s="513"/>
      <c r="X67" s="513"/>
      <c r="Y67" s="513"/>
      <c r="Z67" s="513"/>
      <c r="AA67" s="513"/>
      <c r="AB67" s="513"/>
      <c r="AC67" s="513"/>
      <c r="AD67" s="513"/>
      <c r="AE67" s="513"/>
      <c r="AF67" s="561"/>
    </row>
    <row r="68" spans="1:32" ht="13.5">
      <c r="A68" s="562" t="s">
        <v>546</v>
      </c>
      <c r="B68" s="557" t="s">
        <v>547</v>
      </c>
      <c r="C68" s="558" t="s">
        <v>10</v>
      </c>
      <c r="D68" s="535">
        <f>SUM(J68:AE68)</f>
        <v>2314</v>
      </c>
      <c r="E68" s="513">
        <f aca="true" t="shared" si="21" ref="E68:AE68">E69+E70</f>
        <v>0</v>
      </c>
      <c r="F68" s="513">
        <f t="shared" si="21"/>
        <v>0</v>
      </c>
      <c r="G68" s="513">
        <f t="shared" si="21"/>
        <v>0</v>
      </c>
      <c r="H68" s="513">
        <f t="shared" si="21"/>
        <v>0</v>
      </c>
      <c r="I68" s="513">
        <f t="shared" si="21"/>
        <v>0</v>
      </c>
      <c r="J68" s="513">
        <f t="shared" si="21"/>
        <v>0</v>
      </c>
      <c r="K68" s="513">
        <f t="shared" si="21"/>
        <v>0</v>
      </c>
      <c r="L68" s="513">
        <f t="shared" si="21"/>
        <v>0</v>
      </c>
      <c r="M68" s="513">
        <f t="shared" si="21"/>
        <v>0</v>
      </c>
      <c r="N68" s="513">
        <f t="shared" si="21"/>
        <v>0</v>
      </c>
      <c r="O68" s="513">
        <f t="shared" si="21"/>
        <v>0</v>
      </c>
      <c r="P68" s="513">
        <f t="shared" si="21"/>
        <v>0</v>
      </c>
      <c r="Q68" s="513">
        <f t="shared" si="21"/>
        <v>0</v>
      </c>
      <c r="R68" s="513">
        <f t="shared" si="21"/>
        <v>2</v>
      </c>
      <c r="S68" s="513">
        <f t="shared" si="21"/>
        <v>0</v>
      </c>
      <c r="T68" s="513">
        <f t="shared" si="21"/>
        <v>7</v>
      </c>
      <c r="U68" s="513">
        <f t="shared" si="21"/>
        <v>16</v>
      </c>
      <c r="V68" s="513">
        <f t="shared" si="21"/>
        <v>39</v>
      </c>
      <c r="W68" s="513">
        <f t="shared" si="21"/>
        <v>59</v>
      </c>
      <c r="X68" s="513">
        <f t="shared" si="21"/>
        <v>137</v>
      </c>
      <c r="Y68" s="513">
        <f t="shared" si="21"/>
        <v>304</v>
      </c>
      <c r="Z68" s="513">
        <f t="shared" si="21"/>
        <v>492</v>
      </c>
      <c r="AA68" s="513">
        <f t="shared" si="21"/>
        <v>532</v>
      </c>
      <c r="AB68" s="513">
        <f t="shared" si="21"/>
        <v>468</v>
      </c>
      <c r="AC68" s="513">
        <f t="shared" si="21"/>
        <v>213</v>
      </c>
      <c r="AD68" s="513">
        <f t="shared" si="21"/>
        <v>45</v>
      </c>
      <c r="AE68" s="513">
        <f t="shared" si="21"/>
        <v>0</v>
      </c>
      <c r="AF68" s="563" t="s">
        <v>546</v>
      </c>
    </row>
    <row r="69" spans="1:32" ht="13.5">
      <c r="A69" s="556"/>
      <c r="B69" s="557"/>
      <c r="C69" s="558" t="s">
        <v>11</v>
      </c>
      <c r="D69" s="535">
        <f>SUM(J69:AE69)</f>
        <v>1104</v>
      </c>
      <c r="E69" s="516">
        <v>0</v>
      </c>
      <c r="F69" s="516">
        <v>0</v>
      </c>
      <c r="G69" s="516">
        <v>0</v>
      </c>
      <c r="H69" s="516">
        <v>0</v>
      </c>
      <c r="I69" s="516">
        <v>0</v>
      </c>
      <c r="J69" s="516">
        <v>0</v>
      </c>
      <c r="K69" s="516">
        <v>0</v>
      </c>
      <c r="L69" s="516">
        <v>0</v>
      </c>
      <c r="M69" s="516">
        <v>0</v>
      </c>
      <c r="N69" s="516">
        <v>0</v>
      </c>
      <c r="O69" s="516">
        <v>0</v>
      </c>
      <c r="P69" s="516">
        <v>0</v>
      </c>
      <c r="Q69" s="516">
        <v>0</v>
      </c>
      <c r="R69" s="516">
        <v>1</v>
      </c>
      <c r="S69" s="516">
        <v>0</v>
      </c>
      <c r="T69" s="516">
        <v>5</v>
      </c>
      <c r="U69" s="516">
        <v>16</v>
      </c>
      <c r="V69" s="516">
        <v>31</v>
      </c>
      <c r="W69" s="516">
        <v>50</v>
      </c>
      <c r="X69" s="516">
        <v>97</v>
      </c>
      <c r="Y69" s="516">
        <v>215</v>
      </c>
      <c r="Z69" s="516">
        <v>280</v>
      </c>
      <c r="AA69" s="516">
        <v>211</v>
      </c>
      <c r="AB69" s="516">
        <v>141</v>
      </c>
      <c r="AC69" s="516">
        <v>48</v>
      </c>
      <c r="AD69" s="516">
        <v>9</v>
      </c>
      <c r="AE69" s="516">
        <v>0</v>
      </c>
      <c r="AF69" s="561"/>
    </row>
    <row r="70" spans="1:32" ht="13.5">
      <c r="A70" s="556"/>
      <c r="B70" s="557"/>
      <c r="C70" s="558" t="s">
        <v>12</v>
      </c>
      <c r="D70" s="535">
        <f>SUM(J70:AE70)</f>
        <v>1210</v>
      </c>
      <c r="E70" s="516">
        <v>0</v>
      </c>
      <c r="F70" s="516">
        <v>0</v>
      </c>
      <c r="G70" s="516">
        <v>0</v>
      </c>
      <c r="H70" s="516">
        <v>0</v>
      </c>
      <c r="I70" s="516">
        <v>0</v>
      </c>
      <c r="J70" s="516">
        <v>0</v>
      </c>
      <c r="K70" s="516">
        <v>0</v>
      </c>
      <c r="L70" s="516">
        <v>0</v>
      </c>
      <c r="M70" s="516">
        <v>0</v>
      </c>
      <c r="N70" s="516">
        <v>0</v>
      </c>
      <c r="O70" s="516">
        <v>0</v>
      </c>
      <c r="P70" s="516">
        <v>0</v>
      </c>
      <c r="Q70" s="516">
        <v>0</v>
      </c>
      <c r="R70" s="516">
        <v>1</v>
      </c>
      <c r="S70" s="516">
        <v>0</v>
      </c>
      <c r="T70" s="516">
        <v>2</v>
      </c>
      <c r="U70" s="516">
        <v>0</v>
      </c>
      <c r="V70" s="516">
        <v>8</v>
      </c>
      <c r="W70" s="516">
        <v>9</v>
      </c>
      <c r="X70" s="516">
        <v>40</v>
      </c>
      <c r="Y70" s="516">
        <v>89</v>
      </c>
      <c r="Z70" s="516">
        <v>212</v>
      </c>
      <c r="AA70" s="516">
        <v>321</v>
      </c>
      <c r="AB70" s="516">
        <v>327</v>
      </c>
      <c r="AC70" s="516">
        <v>165</v>
      </c>
      <c r="AD70" s="516">
        <v>36</v>
      </c>
      <c r="AE70" s="516">
        <v>0</v>
      </c>
      <c r="AF70" s="561"/>
    </row>
    <row r="71" spans="1:32" ht="13.5">
      <c r="A71" s="556"/>
      <c r="B71" s="557"/>
      <c r="C71" s="558"/>
      <c r="D71" s="535"/>
      <c r="E71" s="513"/>
      <c r="F71" s="513"/>
      <c r="G71" s="513"/>
      <c r="H71" s="513"/>
      <c r="I71" s="513"/>
      <c r="J71" s="513"/>
      <c r="K71" s="513"/>
      <c r="L71" s="513"/>
      <c r="M71" s="513"/>
      <c r="N71" s="513"/>
      <c r="O71" s="513"/>
      <c r="P71" s="513"/>
      <c r="Q71" s="513"/>
      <c r="R71" s="513"/>
      <c r="S71" s="513"/>
      <c r="T71" s="513"/>
      <c r="U71" s="513"/>
      <c r="V71" s="513"/>
      <c r="W71" s="513"/>
      <c r="X71" s="513"/>
      <c r="Y71" s="513"/>
      <c r="Z71" s="513"/>
      <c r="AA71" s="513"/>
      <c r="AB71" s="513"/>
      <c r="AC71" s="513"/>
      <c r="AD71" s="513"/>
      <c r="AE71" s="513"/>
      <c r="AF71" s="561"/>
    </row>
    <row r="72" spans="1:32" ht="13.5">
      <c r="A72" s="562" t="s">
        <v>548</v>
      </c>
      <c r="B72" s="557" t="s">
        <v>549</v>
      </c>
      <c r="C72" s="558" t="s">
        <v>10</v>
      </c>
      <c r="D72" s="535">
        <f>SUM(J72:AE72)</f>
        <v>91</v>
      </c>
      <c r="E72" s="513">
        <f aca="true" t="shared" si="22" ref="E72:AE72">E73+E74</f>
        <v>0</v>
      </c>
      <c r="F72" s="513">
        <f t="shared" si="22"/>
        <v>0</v>
      </c>
      <c r="G72" s="513">
        <f t="shared" si="22"/>
        <v>0</v>
      </c>
      <c r="H72" s="513">
        <f t="shared" si="22"/>
        <v>0</v>
      </c>
      <c r="I72" s="513">
        <f t="shared" si="22"/>
        <v>0</v>
      </c>
      <c r="J72" s="513">
        <f t="shared" si="22"/>
        <v>0</v>
      </c>
      <c r="K72" s="513">
        <f t="shared" si="22"/>
        <v>0</v>
      </c>
      <c r="L72" s="513">
        <f t="shared" si="22"/>
        <v>0</v>
      </c>
      <c r="M72" s="513">
        <f t="shared" si="22"/>
        <v>0</v>
      </c>
      <c r="N72" s="513">
        <f t="shared" si="22"/>
        <v>0</v>
      </c>
      <c r="O72" s="513">
        <f t="shared" si="22"/>
        <v>0</v>
      </c>
      <c r="P72" s="513">
        <f t="shared" si="22"/>
        <v>1</v>
      </c>
      <c r="Q72" s="513">
        <f t="shared" si="22"/>
        <v>0</v>
      </c>
      <c r="R72" s="513">
        <f t="shared" si="22"/>
        <v>0</v>
      </c>
      <c r="S72" s="513">
        <f t="shared" si="22"/>
        <v>1</v>
      </c>
      <c r="T72" s="513">
        <f t="shared" si="22"/>
        <v>1</v>
      </c>
      <c r="U72" s="513">
        <f t="shared" si="22"/>
        <v>2</v>
      </c>
      <c r="V72" s="513">
        <f t="shared" si="22"/>
        <v>2</v>
      </c>
      <c r="W72" s="513">
        <f t="shared" si="22"/>
        <v>6</v>
      </c>
      <c r="X72" s="513">
        <f t="shared" si="22"/>
        <v>7</v>
      </c>
      <c r="Y72" s="513">
        <f t="shared" si="22"/>
        <v>16</v>
      </c>
      <c r="Z72" s="513">
        <f t="shared" si="22"/>
        <v>17</v>
      </c>
      <c r="AA72" s="513">
        <f t="shared" si="22"/>
        <v>18</v>
      </c>
      <c r="AB72" s="513">
        <f t="shared" si="22"/>
        <v>12</v>
      </c>
      <c r="AC72" s="513">
        <f t="shared" si="22"/>
        <v>7</v>
      </c>
      <c r="AD72" s="513">
        <f t="shared" si="22"/>
        <v>1</v>
      </c>
      <c r="AE72" s="513">
        <f t="shared" si="22"/>
        <v>0</v>
      </c>
      <c r="AF72" s="563" t="s">
        <v>548</v>
      </c>
    </row>
    <row r="73" spans="1:32" ht="13.5">
      <c r="A73" s="556"/>
      <c r="B73" s="557"/>
      <c r="C73" s="558" t="s">
        <v>11</v>
      </c>
      <c r="D73" s="535">
        <f>SUM(J73:AE73)</f>
        <v>40</v>
      </c>
      <c r="E73" s="517">
        <v>0</v>
      </c>
      <c r="F73" s="517">
        <v>0</v>
      </c>
      <c r="G73" s="517">
        <v>0</v>
      </c>
      <c r="H73" s="517">
        <v>0</v>
      </c>
      <c r="I73" s="517">
        <v>0</v>
      </c>
      <c r="J73" s="517">
        <v>0</v>
      </c>
      <c r="K73" s="517">
        <v>0</v>
      </c>
      <c r="L73" s="517">
        <v>0</v>
      </c>
      <c r="M73" s="517">
        <v>0</v>
      </c>
      <c r="N73" s="517">
        <v>0</v>
      </c>
      <c r="O73" s="517">
        <v>0</v>
      </c>
      <c r="P73" s="517">
        <v>1</v>
      </c>
      <c r="Q73" s="517">
        <v>0</v>
      </c>
      <c r="R73" s="517">
        <v>0</v>
      </c>
      <c r="S73" s="517">
        <v>0</v>
      </c>
      <c r="T73" s="517">
        <v>1</v>
      </c>
      <c r="U73" s="517">
        <v>2</v>
      </c>
      <c r="V73" s="517">
        <v>2</v>
      </c>
      <c r="W73" s="517">
        <v>4</v>
      </c>
      <c r="X73" s="517">
        <v>1</v>
      </c>
      <c r="Y73" s="517">
        <v>10</v>
      </c>
      <c r="Z73" s="517">
        <v>10</v>
      </c>
      <c r="AA73" s="517">
        <v>6</v>
      </c>
      <c r="AB73" s="517">
        <v>2</v>
      </c>
      <c r="AC73" s="517">
        <v>1</v>
      </c>
      <c r="AD73" s="517">
        <v>0</v>
      </c>
      <c r="AE73" s="517">
        <v>0</v>
      </c>
      <c r="AF73" s="561"/>
    </row>
    <row r="74" spans="1:32" ht="13.5">
      <c r="A74" s="556"/>
      <c r="B74" s="557"/>
      <c r="C74" s="558" t="s">
        <v>12</v>
      </c>
      <c r="D74" s="535">
        <f>SUM(J74:AE74)</f>
        <v>51</v>
      </c>
      <c r="E74" s="517">
        <v>0</v>
      </c>
      <c r="F74" s="517">
        <v>0</v>
      </c>
      <c r="G74" s="517">
        <v>0</v>
      </c>
      <c r="H74" s="517">
        <v>0</v>
      </c>
      <c r="I74" s="517">
        <v>0</v>
      </c>
      <c r="J74" s="517">
        <v>0</v>
      </c>
      <c r="K74" s="517">
        <v>0</v>
      </c>
      <c r="L74" s="517">
        <v>0</v>
      </c>
      <c r="M74" s="517">
        <v>0</v>
      </c>
      <c r="N74" s="517">
        <v>0</v>
      </c>
      <c r="O74" s="517">
        <v>0</v>
      </c>
      <c r="P74" s="517">
        <v>0</v>
      </c>
      <c r="Q74" s="517">
        <v>0</v>
      </c>
      <c r="R74" s="517">
        <v>0</v>
      </c>
      <c r="S74" s="517">
        <v>1</v>
      </c>
      <c r="T74" s="517">
        <v>0</v>
      </c>
      <c r="U74" s="517">
        <v>0</v>
      </c>
      <c r="V74" s="517">
        <v>0</v>
      </c>
      <c r="W74" s="517">
        <v>2</v>
      </c>
      <c r="X74" s="517">
        <v>6</v>
      </c>
      <c r="Y74" s="517">
        <v>6</v>
      </c>
      <c r="Z74" s="517">
        <v>7</v>
      </c>
      <c r="AA74" s="517">
        <v>12</v>
      </c>
      <c r="AB74" s="517">
        <v>10</v>
      </c>
      <c r="AC74" s="517">
        <v>6</v>
      </c>
      <c r="AD74" s="517">
        <v>1</v>
      </c>
      <c r="AE74" s="517">
        <v>0</v>
      </c>
      <c r="AF74" s="561"/>
    </row>
    <row r="75" spans="1:32" ht="13.5">
      <c r="A75" s="556"/>
      <c r="B75" s="557"/>
      <c r="C75" s="558"/>
      <c r="D75" s="535"/>
      <c r="E75" s="513"/>
      <c r="F75" s="513"/>
      <c r="G75" s="513"/>
      <c r="H75" s="513"/>
      <c r="I75" s="513"/>
      <c r="J75" s="513"/>
      <c r="K75" s="513"/>
      <c r="L75" s="513"/>
      <c r="M75" s="513"/>
      <c r="N75" s="513"/>
      <c r="O75" s="513"/>
      <c r="P75" s="513"/>
      <c r="Q75" s="513"/>
      <c r="R75" s="513"/>
      <c r="S75" s="513"/>
      <c r="T75" s="513"/>
      <c r="U75" s="513"/>
      <c r="V75" s="513"/>
      <c r="W75" s="513"/>
      <c r="X75" s="513"/>
      <c r="Y75" s="513"/>
      <c r="Z75" s="513"/>
      <c r="AA75" s="513"/>
      <c r="AB75" s="513"/>
      <c r="AC75" s="513"/>
      <c r="AD75" s="513"/>
      <c r="AE75" s="513"/>
      <c r="AF75" s="561"/>
    </row>
    <row r="76" spans="1:32" ht="13.5">
      <c r="A76" s="562" t="s">
        <v>550</v>
      </c>
      <c r="B76" s="557" t="s">
        <v>551</v>
      </c>
      <c r="C76" s="558" t="s">
        <v>10</v>
      </c>
      <c r="D76" s="535">
        <f>SUM(J76:AE76)</f>
        <v>482</v>
      </c>
      <c r="E76" s="513">
        <f aca="true" t="shared" si="23" ref="E76:AE76">E77+E78</f>
        <v>0</v>
      </c>
      <c r="F76" s="513">
        <f t="shared" si="23"/>
        <v>0</v>
      </c>
      <c r="G76" s="513">
        <f t="shared" si="23"/>
        <v>0</v>
      </c>
      <c r="H76" s="513">
        <f t="shared" si="23"/>
        <v>0</v>
      </c>
      <c r="I76" s="513">
        <f t="shared" si="23"/>
        <v>0</v>
      </c>
      <c r="J76" s="513">
        <f t="shared" si="23"/>
        <v>0</v>
      </c>
      <c r="K76" s="513">
        <f t="shared" si="23"/>
        <v>0</v>
      </c>
      <c r="L76" s="513">
        <f t="shared" si="23"/>
        <v>0</v>
      </c>
      <c r="M76" s="513">
        <f t="shared" si="23"/>
        <v>0</v>
      </c>
      <c r="N76" s="513">
        <f t="shared" si="23"/>
        <v>0</v>
      </c>
      <c r="O76" s="513">
        <f t="shared" si="23"/>
        <v>0</v>
      </c>
      <c r="P76" s="513">
        <f t="shared" si="23"/>
        <v>2</v>
      </c>
      <c r="Q76" s="513">
        <f t="shared" si="23"/>
        <v>1</v>
      </c>
      <c r="R76" s="513">
        <f t="shared" si="23"/>
        <v>3</v>
      </c>
      <c r="S76" s="513">
        <f t="shared" si="23"/>
        <v>2</v>
      </c>
      <c r="T76" s="513">
        <f t="shared" si="23"/>
        <v>10</v>
      </c>
      <c r="U76" s="513">
        <f t="shared" si="23"/>
        <v>12</v>
      </c>
      <c r="V76" s="513">
        <f t="shared" si="23"/>
        <v>26</v>
      </c>
      <c r="W76" s="513">
        <f t="shared" si="23"/>
        <v>17</v>
      </c>
      <c r="X76" s="513">
        <f t="shared" si="23"/>
        <v>50</v>
      </c>
      <c r="Y76" s="513">
        <f t="shared" si="23"/>
        <v>82</v>
      </c>
      <c r="Z76" s="513">
        <f t="shared" si="23"/>
        <v>124</v>
      </c>
      <c r="AA76" s="513">
        <f t="shared" si="23"/>
        <v>94</v>
      </c>
      <c r="AB76" s="513">
        <f t="shared" si="23"/>
        <v>46</v>
      </c>
      <c r="AC76" s="513">
        <f t="shared" si="23"/>
        <v>13</v>
      </c>
      <c r="AD76" s="513">
        <f t="shared" si="23"/>
        <v>0</v>
      </c>
      <c r="AE76" s="513">
        <f t="shared" si="23"/>
        <v>0</v>
      </c>
      <c r="AF76" s="563" t="s">
        <v>550</v>
      </c>
    </row>
    <row r="77" spans="1:32" ht="13.5">
      <c r="A77" s="556"/>
      <c r="B77" s="557"/>
      <c r="C77" s="558" t="s">
        <v>11</v>
      </c>
      <c r="D77" s="535">
        <f>SUM(J77:AE77)</f>
        <v>280</v>
      </c>
      <c r="E77" s="516">
        <v>0</v>
      </c>
      <c r="F77" s="516">
        <v>0</v>
      </c>
      <c r="G77" s="516">
        <v>0</v>
      </c>
      <c r="H77" s="516">
        <v>0</v>
      </c>
      <c r="I77" s="516">
        <v>0</v>
      </c>
      <c r="J77" s="516">
        <v>0</v>
      </c>
      <c r="K77" s="516">
        <v>0</v>
      </c>
      <c r="L77" s="516">
        <v>0</v>
      </c>
      <c r="M77" s="516">
        <v>0</v>
      </c>
      <c r="N77" s="516">
        <v>0</v>
      </c>
      <c r="O77" s="516">
        <v>0</v>
      </c>
      <c r="P77" s="516">
        <v>1</v>
      </c>
      <c r="Q77" s="516">
        <v>1</v>
      </c>
      <c r="R77" s="516">
        <v>2</v>
      </c>
      <c r="S77" s="516">
        <v>2</v>
      </c>
      <c r="T77" s="516">
        <v>7</v>
      </c>
      <c r="U77" s="516">
        <v>11</v>
      </c>
      <c r="V77" s="516">
        <v>23</v>
      </c>
      <c r="W77" s="516">
        <v>13</v>
      </c>
      <c r="X77" s="516">
        <v>29</v>
      </c>
      <c r="Y77" s="516">
        <v>48</v>
      </c>
      <c r="Z77" s="516">
        <v>77</v>
      </c>
      <c r="AA77" s="516">
        <v>43</v>
      </c>
      <c r="AB77" s="516">
        <v>20</v>
      </c>
      <c r="AC77" s="516">
        <v>3</v>
      </c>
      <c r="AD77" s="516">
        <v>0</v>
      </c>
      <c r="AE77" s="564">
        <v>0</v>
      </c>
      <c r="AF77" s="561"/>
    </row>
    <row r="78" spans="1:32" ht="13.5">
      <c r="A78" s="556"/>
      <c r="B78" s="557"/>
      <c r="C78" s="558" t="s">
        <v>12</v>
      </c>
      <c r="D78" s="535">
        <f>SUM(J78:AE78)</f>
        <v>202</v>
      </c>
      <c r="E78" s="565">
        <v>0</v>
      </c>
      <c r="F78" s="565">
        <v>0</v>
      </c>
      <c r="G78" s="565">
        <v>0</v>
      </c>
      <c r="H78" s="565">
        <v>0</v>
      </c>
      <c r="I78" s="565">
        <v>0</v>
      </c>
      <c r="J78" s="565">
        <v>0</v>
      </c>
      <c r="K78" s="565">
        <v>0</v>
      </c>
      <c r="L78" s="565">
        <v>0</v>
      </c>
      <c r="M78" s="565">
        <v>0</v>
      </c>
      <c r="N78" s="565">
        <v>0</v>
      </c>
      <c r="O78" s="565">
        <v>0</v>
      </c>
      <c r="P78" s="565">
        <v>1</v>
      </c>
      <c r="Q78" s="565">
        <v>0</v>
      </c>
      <c r="R78" s="565">
        <v>1</v>
      </c>
      <c r="S78" s="565">
        <v>0</v>
      </c>
      <c r="T78" s="565">
        <v>3</v>
      </c>
      <c r="U78" s="565">
        <v>1</v>
      </c>
      <c r="V78" s="565">
        <v>3</v>
      </c>
      <c r="W78" s="565">
        <v>4</v>
      </c>
      <c r="X78" s="565">
        <v>21</v>
      </c>
      <c r="Y78" s="565">
        <v>34</v>
      </c>
      <c r="Z78" s="565">
        <v>47</v>
      </c>
      <c r="AA78" s="565">
        <v>51</v>
      </c>
      <c r="AB78" s="565">
        <v>26</v>
      </c>
      <c r="AC78" s="565">
        <v>10</v>
      </c>
      <c r="AD78" s="565">
        <v>0</v>
      </c>
      <c r="AE78" s="566">
        <v>0</v>
      </c>
      <c r="AF78" s="561"/>
    </row>
    <row r="79" spans="1:32" ht="13.5">
      <c r="A79" s="567"/>
      <c r="B79" s="568"/>
      <c r="C79" s="567"/>
      <c r="D79" s="539"/>
      <c r="E79" s="560"/>
      <c r="F79" s="560"/>
      <c r="G79" s="560"/>
      <c r="H79" s="560"/>
      <c r="I79" s="560"/>
      <c r="J79" s="560"/>
      <c r="K79" s="560"/>
      <c r="L79" s="560"/>
      <c r="M79" s="560"/>
      <c r="N79" s="560"/>
      <c r="O79" s="560"/>
      <c r="P79" s="560"/>
      <c r="Q79" s="560"/>
      <c r="R79" s="560"/>
      <c r="S79" s="560"/>
      <c r="T79" s="560"/>
      <c r="U79" s="560"/>
      <c r="V79" s="560"/>
      <c r="W79" s="560"/>
      <c r="X79" s="560"/>
      <c r="Y79" s="560"/>
      <c r="Z79" s="560"/>
      <c r="AA79" s="560"/>
      <c r="AB79" s="560"/>
      <c r="AC79" s="560"/>
      <c r="AD79" s="560"/>
      <c r="AE79" s="560"/>
      <c r="AF79" s="567"/>
    </row>
    <row r="80" spans="1:32" ht="13.5">
      <c r="A80" s="569"/>
      <c r="B80" s="570"/>
      <c r="C80" s="569"/>
      <c r="D80" s="535"/>
      <c r="E80" s="559"/>
      <c r="F80" s="559"/>
      <c r="G80" s="559"/>
      <c r="H80" s="559"/>
      <c r="I80" s="559"/>
      <c r="J80" s="559"/>
      <c r="K80" s="559"/>
      <c r="L80" s="559"/>
      <c r="M80" s="559"/>
      <c r="N80" s="559"/>
      <c r="O80" s="559"/>
      <c r="P80" s="559"/>
      <c r="Q80" s="559"/>
      <c r="R80" s="559"/>
      <c r="S80" s="559"/>
      <c r="T80" s="559"/>
      <c r="U80" s="559"/>
      <c r="V80" s="559"/>
      <c r="W80" s="559"/>
      <c r="X80" s="559"/>
      <c r="Y80" s="559"/>
      <c r="Z80" s="559"/>
      <c r="AA80" s="559"/>
      <c r="AB80" s="559"/>
      <c r="AC80" s="559"/>
      <c r="AD80" s="559"/>
      <c r="AE80" s="559"/>
      <c r="AF80" s="569"/>
    </row>
    <row r="81" spans="1:32" ht="7.5" customHeight="1">
      <c r="A81" s="569"/>
      <c r="B81" s="570"/>
      <c r="C81" s="569"/>
      <c r="D81" s="535"/>
      <c r="E81" s="559"/>
      <c r="F81" s="559"/>
      <c r="G81" s="559"/>
      <c r="H81" s="559"/>
      <c r="I81" s="559"/>
      <c r="J81" s="559"/>
      <c r="K81" s="559"/>
      <c r="L81" s="559"/>
      <c r="M81" s="559"/>
      <c r="N81" s="559"/>
      <c r="O81" s="559"/>
      <c r="P81" s="559"/>
      <c r="Q81" s="559"/>
      <c r="R81" s="559"/>
      <c r="S81" s="559"/>
      <c r="T81" s="559"/>
      <c r="U81" s="559"/>
      <c r="V81" s="559"/>
      <c r="W81" s="559"/>
      <c r="X81" s="559"/>
      <c r="Y81" s="559"/>
      <c r="Z81" s="559"/>
      <c r="AA81" s="559"/>
      <c r="AB81" s="559"/>
      <c r="AC81" s="559"/>
      <c r="AD81" s="559"/>
      <c r="AE81" s="559"/>
      <c r="AF81" s="569"/>
    </row>
    <row r="82" spans="1:32" ht="13.5">
      <c r="A82" s="569"/>
      <c r="B82" s="570"/>
      <c r="C82" s="569"/>
      <c r="D82" s="535"/>
      <c r="E82" s="559"/>
      <c r="F82" s="559"/>
      <c r="G82" s="559"/>
      <c r="H82" s="559"/>
      <c r="I82" s="559"/>
      <c r="J82" s="559"/>
      <c r="K82" s="559"/>
      <c r="L82" s="559"/>
      <c r="M82" s="559"/>
      <c r="N82" s="559"/>
      <c r="O82" s="559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59"/>
      <c r="AA82" s="559"/>
      <c r="AB82" s="559"/>
      <c r="AC82" s="559"/>
      <c r="AD82" s="559"/>
      <c r="AE82" s="559"/>
      <c r="AF82" s="569"/>
    </row>
    <row r="83" spans="1:32" ht="13.5">
      <c r="A83" s="569"/>
      <c r="B83" s="570"/>
      <c r="C83" s="569"/>
      <c r="D83" s="535"/>
      <c r="E83" s="559"/>
      <c r="F83" s="559"/>
      <c r="G83" s="559"/>
      <c r="H83" s="559"/>
      <c r="I83" s="559"/>
      <c r="J83" s="559"/>
      <c r="K83" s="559"/>
      <c r="L83" s="559"/>
      <c r="M83" s="559"/>
      <c r="N83" s="559"/>
      <c r="O83" s="559"/>
      <c r="P83" s="559"/>
      <c r="Q83" s="559"/>
      <c r="R83" s="559"/>
      <c r="S83" s="559"/>
      <c r="T83" s="559"/>
      <c r="U83" s="559"/>
      <c r="V83" s="559"/>
      <c r="W83" s="559"/>
      <c r="X83" s="559"/>
      <c r="Y83" s="559"/>
      <c r="Z83" s="559"/>
      <c r="AA83" s="559"/>
      <c r="AB83" s="559"/>
      <c r="AC83" s="559"/>
      <c r="AD83" s="559"/>
      <c r="AE83" s="559"/>
      <c r="AF83" s="569"/>
    </row>
    <row r="84" spans="3:31" ht="13.5">
      <c r="C84" s="571" t="s">
        <v>436</v>
      </c>
      <c r="D84" s="491" t="s">
        <v>437</v>
      </c>
      <c r="E84" s="547" t="s">
        <v>437</v>
      </c>
      <c r="F84" s="547" t="s">
        <v>437</v>
      </c>
      <c r="G84" s="472" t="s">
        <v>758</v>
      </c>
      <c r="H84" s="547" t="s">
        <v>437</v>
      </c>
      <c r="I84" s="547" t="s">
        <v>437</v>
      </c>
      <c r="J84" s="547" t="s">
        <v>437</v>
      </c>
      <c r="K84" s="547" t="s">
        <v>437</v>
      </c>
      <c r="L84" s="547" t="s">
        <v>437</v>
      </c>
      <c r="M84" s="547" t="s">
        <v>437</v>
      </c>
      <c r="N84" s="547" t="s">
        <v>437</v>
      </c>
      <c r="O84" s="547" t="s">
        <v>437</v>
      </c>
      <c r="P84" s="547" t="s">
        <v>437</v>
      </c>
      <c r="Q84" s="547" t="s">
        <v>437</v>
      </c>
      <c r="R84" s="547" t="s">
        <v>437</v>
      </c>
      <c r="S84" s="547" t="s">
        <v>437</v>
      </c>
      <c r="T84" s="547" t="s">
        <v>437</v>
      </c>
      <c r="U84" s="547" t="s">
        <v>437</v>
      </c>
      <c r="V84" s="547" t="s">
        <v>437</v>
      </c>
      <c r="W84" s="547" t="s">
        <v>437</v>
      </c>
      <c r="Y84" s="472" t="s">
        <v>759</v>
      </c>
      <c r="Z84" s="547" t="s">
        <v>437</v>
      </c>
      <c r="AA84" s="547" t="s">
        <v>437</v>
      </c>
      <c r="AB84" s="547" t="s">
        <v>437</v>
      </c>
      <c r="AC84" s="547" t="s">
        <v>437</v>
      </c>
      <c r="AD84" s="547" t="s">
        <v>437</v>
      </c>
      <c r="AE84" s="547" t="s">
        <v>437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65" r:id="rId1"/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84"/>
  <sheetViews>
    <sheetView showGridLines="0" zoomScale="75" zoomScaleNormal="75" workbookViewId="0" topLeftCell="A1">
      <pane xSplit="4" ySplit="3" topLeftCell="W53" activePane="bottomRight" state="frozen"/>
      <selection pane="topLeft" activeCell="P16" sqref="P16"/>
      <selection pane="topRight" activeCell="P16" sqref="P16"/>
      <selection pane="bottomLeft" activeCell="P16" sqref="P16"/>
      <selection pane="bottomRight" activeCell="P16" sqref="P16"/>
    </sheetView>
  </sheetViews>
  <sheetFormatPr defaultColWidth="9.00390625" defaultRowHeight="13.5"/>
  <cols>
    <col min="1" max="1" width="9.875" style="571" bestFit="1" customWidth="1"/>
    <col min="2" max="2" width="27.875" style="547" bestFit="1" customWidth="1"/>
    <col min="3" max="3" width="7.75390625" style="571" bestFit="1" customWidth="1"/>
    <col min="4" max="4" width="7.00390625" style="491" bestFit="1" customWidth="1"/>
    <col min="5" max="5" width="4.75390625" style="547" bestFit="1" customWidth="1"/>
    <col min="6" max="6" width="4.625" style="547" bestFit="1" customWidth="1"/>
    <col min="7" max="9" width="4.75390625" style="547" bestFit="1" customWidth="1"/>
    <col min="10" max="30" width="6.50390625" style="547" customWidth="1"/>
    <col min="31" max="31" width="5.25390625" style="547" bestFit="1" customWidth="1"/>
    <col min="32" max="32" width="9.875" style="547" bestFit="1" customWidth="1"/>
    <col min="33" max="16384" width="9.00390625" style="547" customWidth="1"/>
  </cols>
  <sheetData>
    <row r="1" spans="1:32" ht="13.5">
      <c r="A1" s="542" t="s">
        <v>438</v>
      </c>
      <c r="B1" s="543"/>
      <c r="C1" s="544"/>
      <c r="D1" s="532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6" t="str">
        <f>+'5(1)'!AF2</f>
        <v>（平成20年）</v>
      </c>
    </row>
    <row r="2" spans="1:32" s="555" customFormat="1" ht="24">
      <c r="A2" s="548" t="s">
        <v>391</v>
      </c>
      <c r="B2" s="549" t="s">
        <v>392</v>
      </c>
      <c r="C2" s="550"/>
      <c r="D2" s="496" t="s">
        <v>10</v>
      </c>
      <c r="E2" s="551" t="s">
        <v>393</v>
      </c>
      <c r="F2" s="552" t="s">
        <v>394</v>
      </c>
      <c r="G2" s="552" t="s">
        <v>395</v>
      </c>
      <c r="H2" s="552" t="s">
        <v>396</v>
      </c>
      <c r="I2" s="553" t="s">
        <v>397</v>
      </c>
      <c r="J2" s="551" t="s">
        <v>398</v>
      </c>
      <c r="K2" s="554" t="s">
        <v>760</v>
      </c>
      <c r="L2" s="554" t="s">
        <v>761</v>
      </c>
      <c r="M2" s="554" t="s">
        <v>762</v>
      </c>
      <c r="N2" s="552" t="s">
        <v>763</v>
      </c>
      <c r="O2" s="552" t="s">
        <v>764</v>
      </c>
      <c r="P2" s="552" t="s">
        <v>765</v>
      </c>
      <c r="Q2" s="552" t="s">
        <v>766</v>
      </c>
      <c r="R2" s="552" t="s">
        <v>767</v>
      </c>
      <c r="S2" s="552" t="s">
        <v>768</v>
      </c>
      <c r="T2" s="552" t="s">
        <v>769</v>
      </c>
      <c r="U2" s="552" t="s">
        <v>770</v>
      </c>
      <c r="V2" s="552" t="s">
        <v>771</v>
      </c>
      <c r="W2" s="552" t="s">
        <v>772</v>
      </c>
      <c r="X2" s="552" t="s">
        <v>773</v>
      </c>
      <c r="Y2" s="552" t="s">
        <v>774</v>
      </c>
      <c r="Z2" s="552" t="s">
        <v>775</v>
      </c>
      <c r="AA2" s="552" t="s">
        <v>776</v>
      </c>
      <c r="AB2" s="552" t="s">
        <v>777</v>
      </c>
      <c r="AC2" s="552" t="s">
        <v>778</v>
      </c>
      <c r="AD2" s="552" t="s">
        <v>399</v>
      </c>
      <c r="AE2" s="553" t="s">
        <v>367</v>
      </c>
      <c r="AF2" s="548" t="s">
        <v>391</v>
      </c>
    </row>
    <row r="3" spans="1:32" ht="13.5">
      <c r="A3" s="556"/>
      <c r="B3" s="557"/>
      <c r="C3" s="558"/>
      <c r="D3" s="535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60"/>
      <c r="Q3" s="560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61"/>
    </row>
    <row r="4" spans="1:32" ht="13.5">
      <c r="A4" s="562" t="s">
        <v>552</v>
      </c>
      <c r="B4" s="557" t="s">
        <v>553</v>
      </c>
      <c r="C4" s="558" t="s">
        <v>10</v>
      </c>
      <c r="D4" s="535">
        <f>SUM(J4:AE4)</f>
        <v>204</v>
      </c>
      <c r="E4" s="513">
        <f aca="true" t="shared" si="0" ref="E4:AE4">E5+E6</f>
        <v>0</v>
      </c>
      <c r="F4" s="513">
        <f t="shared" si="0"/>
        <v>0</v>
      </c>
      <c r="G4" s="513">
        <f t="shared" si="0"/>
        <v>0</v>
      </c>
      <c r="H4" s="513">
        <f t="shared" si="0"/>
        <v>0</v>
      </c>
      <c r="I4" s="513">
        <f t="shared" si="0"/>
        <v>0</v>
      </c>
      <c r="J4" s="513">
        <f t="shared" si="0"/>
        <v>0</v>
      </c>
      <c r="K4" s="513">
        <f t="shared" si="0"/>
        <v>1</v>
      </c>
      <c r="L4" s="513">
        <f t="shared" si="0"/>
        <v>0</v>
      </c>
      <c r="M4" s="513">
        <f t="shared" si="0"/>
        <v>0</v>
      </c>
      <c r="N4" s="513">
        <f t="shared" si="0"/>
        <v>3</v>
      </c>
      <c r="O4" s="513">
        <f t="shared" si="0"/>
        <v>1</v>
      </c>
      <c r="P4" s="513">
        <f t="shared" si="0"/>
        <v>0</v>
      </c>
      <c r="Q4" s="513">
        <f t="shared" si="0"/>
        <v>0</v>
      </c>
      <c r="R4" s="513">
        <f t="shared" si="0"/>
        <v>0</v>
      </c>
      <c r="S4" s="513">
        <f t="shared" si="0"/>
        <v>3</v>
      </c>
      <c r="T4" s="513">
        <f t="shared" si="0"/>
        <v>1</v>
      </c>
      <c r="U4" s="513">
        <f t="shared" si="0"/>
        <v>3</v>
      </c>
      <c r="V4" s="513">
        <f t="shared" si="0"/>
        <v>12</v>
      </c>
      <c r="W4" s="513">
        <f t="shared" si="0"/>
        <v>16</v>
      </c>
      <c r="X4" s="513">
        <f t="shared" si="0"/>
        <v>18</v>
      </c>
      <c r="Y4" s="513">
        <f t="shared" si="0"/>
        <v>28</v>
      </c>
      <c r="Z4" s="513">
        <f t="shared" si="0"/>
        <v>38</v>
      </c>
      <c r="AA4" s="513">
        <f t="shared" si="0"/>
        <v>35</v>
      </c>
      <c r="AB4" s="513">
        <f t="shared" si="0"/>
        <v>26</v>
      </c>
      <c r="AC4" s="513">
        <f t="shared" si="0"/>
        <v>16</v>
      </c>
      <c r="AD4" s="513">
        <f t="shared" si="0"/>
        <v>3</v>
      </c>
      <c r="AE4" s="513">
        <f t="shared" si="0"/>
        <v>0</v>
      </c>
      <c r="AF4" s="563" t="s">
        <v>552</v>
      </c>
    </row>
    <row r="5" spans="1:32" ht="13.5">
      <c r="A5" s="556"/>
      <c r="B5" s="557"/>
      <c r="C5" s="558" t="s">
        <v>11</v>
      </c>
      <c r="D5" s="535">
        <f>SUM(J5:AE5)</f>
        <v>104</v>
      </c>
      <c r="E5" s="516">
        <v>0</v>
      </c>
      <c r="F5" s="516">
        <v>0</v>
      </c>
      <c r="G5" s="516">
        <v>0</v>
      </c>
      <c r="H5" s="516">
        <v>0</v>
      </c>
      <c r="I5" s="516">
        <v>0</v>
      </c>
      <c r="J5" s="516">
        <v>0</v>
      </c>
      <c r="K5" s="516">
        <v>1</v>
      </c>
      <c r="L5" s="516">
        <v>0</v>
      </c>
      <c r="M5" s="516">
        <v>0</v>
      </c>
      <c r="N5" s="516">
        <v>3</v>
      </c>
      <c r="O5" s="516">
        <v>1</v>
      </c>
      <c r="P5" s="516">
        <v>0</v>
      </c>
      <c r="Q5" s="516">
        <v>0</v>
      </c>
      <c r="R5" s="516">
        <v>0</v>
      </c>
      <c r="S5" s="516">
        <v>1</v>
      </c>
      <c r="T5" s="516">
        <v>1</v>
      </c>
      <c r="U5" s="516">
        <v>3</v>
      </c>
      <c r="V5" s="516">
        <v>10</v>
      </c>
      <c r="W5" s="516">
        <v>12</v>
      </c>
      <c r="X5" s="516">
        <v>10</v>
      </c>
      <c r="Y5" s="516">
        <v>19</v>
      </c>
      <c r="Z5" s="516">
        <v>16</v>
      </c>
      <c r="AA5" s="516">
        <v>15</v>
      </c>
      <c r="AB5" s="516">
        <v>8</v>
      </c>
      <c r="AC5" s="516">
        <v>4</v>
      </c>
      <c r="AD5" s="516">
        <v>0</v>
      </c>
      <c r="AE5" s="516">
        <v>0</v>
      </c>
      <c r="AF5" s="561"/>
    </row>
    <row r="6" spans="1:32" ht="13.5">
      <c r="A6" s="556"/>
      <c r="B6" s="557"/>
      <c r="C6" s="558" t="s">
        <v>12</v>
      </c>
      <c r="D6" s="535">
        <f>SUM(J6:AE6)</f>
        <v>100</v>
      </c>
      <c r="E6" s="516">
        <v>0</v>
      </c>
      <c r="F6" s="516">
        <v>0</v>
      </c>
      <c r="G6" s="516">
        <v>0</v>
      </c>
      <c r="H6" s="516">
        <v>0</v>
      </c>
      <c r="I6" s="516">
        <v>0</v>
      </c>
      <c r="J6" s="516">
        <v>0</v>
      </c>
      <c r="K6" s="516">
        <v>0</v>
      </c>
      <c r="L6" s="516">
        <v>0</v>
      </c>
      <c r="M6" s="516">
        <v>0</v>
      </c>
      <c r="N6" s="516">
        <v>0</v>
      </c>
      <c r="O6" s="516">
        <v>0</v>
      </c>
      <c r="P6" s="516">
        <v>0</v>
      </c>
      <c r="Q6" s="516">
        <v>0</v>
      </c>
      <c r="R6" s="516">
        <v>0</v>
      </c>
      <c r="S6" s="516">
        <v>2</v>
      </c>
      <c r="T6" s="516">
        <v>0</v>
      </c>
      <c r="U6" s="516">
        <v>0</v>
      </c>
      <c r="V6" s="516">
        <v>2</v>
      </c>
      <c r="W6" s="516">
        <v>4</v>
      </c>
      <c r="X6" s="516">
        <v>8</v>
      </c>
      <c r="Y6" s="516">
        <v>9</v>
      </c>
      <c r="Z6" s="516">
        <v>22</v>
      </c>
      <c r="AA6" s="516">
        <v>20</v>
      </c>
      <c r="AB6" s="516">
        <v>18</v>
      </c>
      <c r="AC6" s="516">
        <v>12</v>
      </c>
      <c r="AD6" s="516">
        <v>3</v>
      </c>
      <c r="AE6" s="516">
        <v>0</v>
      </c>
      <c r="AF6" s="561"/>
    </row>
    <row r="7" spans="1:32" ht="13.5">
      <c r="A7" s="556"/>
      <c r="B7" s="557"/>
      <c r="C7" s="558"/>
      <c r="D7" s="535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  <c r="AE7" s="513"/>
      <c r="AF7" s="561"/>
    </row>
    <row r="8" spans="1:32" ht="13.5">
      <c r="A8" s="562" t="s">
        <v>554</v>
      </c>
      <c r="B8" s="557" t="s">
        <v>555</v>
      </c>
      <c r="C8" s="558" t="s">
        <v>10</v>
      </c>
      <c r="D8" s="535">
        <f>SUM(J8:AE8)</f>
        <v>4964</v>
      </c>
      <c r="E8" s="513">
        <f aca="true" t="shared" si="1" ref="E8:AE8">E9+E10</f>
        <v>2</v>
      </c>
      <c r="F8" s="513">
        <f t="shared" si="1"/>
        <v>3</v>
      </c>
      <c r="G8" s="513">
        <f t="shared" si="1"/>
        <v>1</v>
      </c>
      <c r="H8" s="513">
        <f t="shared" si="1"/>
        <v>1</v>
      </c>
      <c r="I8" s="513">
        <f t="shared" si="1"/>
        <v>0</v>
      </c>
      <c r="J8" s="513">
        <f t="shared" si="1"/>
        <v>7</v>
      </c>
      <c r="K8" s="513">
        <f t="shared" si="1"/>
        <v>1</v>
      </c>
      <c r="L8" s="513">
        <f t="shared" si="1"/>
        <v>1</v>
      </c>
      <c r="M8" s="513">
        <f t="shared" si="1"/>
        <v>2</v>
      </c>
      <c r="N8" s="513">
        <f t="shared" si="1"/>
        <v>1</v>
      </c>
      <c r="O8" s="513">
        <f t="shared" si="1"/>
        <v>1</v>
      </c>
      <c r="P8" s="513">
        <f t="shared" si="1"/>
        <v>5</v>
      </c>
      <c r="Q8" s="513">
        <f t="shared" si="1"/>
        <v>5</v>
      </c>
      <c r="R8" s="513">
        <f t="shared" si="1"/>
        <v>3</v>
      </c>
      <c r="S8" s="513">
        <f t="shared" si="1"/>
        <v>11</v>
      </c>
      <c r="T8" s="513">
        <f t="shared" si="1"/>
        <v>15</v>
      </c>
      <c r="U8" s="513">
        <f t="shared" si="1"/>
        <v>44</v>
      </c>
      <c r="V8" s="513">
        <f t="shared" si="1"/>
        <v>74</v>
      </c>
      <c r="W8" s="513">
        <f t="shared" si="1"/>
        <v>160</v>
      </c>
      <c r="X8" s="513">
        <f t="shared" si="1"/>
        <v>372</v>
      </c>
      <c r="Y8" s="513">
        <f t="shared" si="1"/>
        <v>688</v>
      </c>
      <c r="Z8" s="513">
        <f t="shared" si="1"/>
        <v>1107</v>
      </c>
      <c r="AA8" s="513">
        <f t="shared" si="1"/>
        <v>1103</v>
      </c>
      <c r="AB8" s="513">
        <f t="shared" si="1"/>
        <v>889</v>
      </c>
      <c r="AC8" s="513">
        <f t="shared" si="1"/>
        <v>410</v>
      </c>
      <c r="AD8" s="513">
        <f t="shared" si="1"/>
        <v>65</v>
      </c>
      <c r="AE8" s="513">
        <f t="shared" si="1"/>
        <v>0</v>
      </c>
      <c r="AF8" s="563" t="s">
        <v>554</v>
      </c>
    </row>
    <row r="9" spans="1:32" ht="13.5">
      <c r="A9" s="556"/>
      <c r="B9" s="557"/>
      <c r="C9" s="558" t="s">
        <v>11</v>
      </c>
      <c r="D9" s="535">
        <f>SUM(J9:AE9)</f>
        <v>2894</v>
      </c>
      <c r="E9" s="513">
        <f aca="true" t="shared" si="2" ref="E9:AE9">E13+E17+E21+E25+E29+E33</f>
        <v>1</v>
      </c>
      <c r="F9" s="513">
        <f t="shared" si="2"/>
        <v>3</v>
      </c>
      <c r="G9" s="513">
        <f t="shared" si="2"/>
        <v>0</v>
      </c>
      <c r="H9" s="513">
        <f t="shared" si="2"/>
        <v>1</v>
      </c>
      <c r="I9" s="513">
        <f t="shared" si="2"/>
        <v>0</v>
      </c>
      <c r="J9" s="513">
        <f t="shared" si="2"/>
        <v>5</v>
      </c>
      <c r="K9" s="513">
        <f t="shared" si="2"/>
        <v>1</v>
      </c>
      <c r="L9" s="513">
        <f t="shared" si="2"/>
        <v>0</v>
      </c>
      <c r="M9" s="513">
        <f t="shared" si="2"/>
        <v>2</v>
      </c>
      <c r="N9" s="513">
        <f t="shared" si="2"/>
        <v>1</v>
      </c>
      <c r="O9" s="513">
        <f t="shared" si="2"/>
        <v>1</v>
      </c>
      <c r="P9" s="513">
        <f t="shared" si="2"/>
        <v>2</v>
      </c>
      <c r="Q9" s="513">
        <f t="shared" si="2"/>
        <v>3</v>
      </c>
      <c r="R9" s="513">
        <f t="shared" si="2"/>
        <v>1</v>
      </c>
      <c r="S9" s="513">
        <f t="shared" si="2"/>
        <v>5</v>
      </c>
      <c r="T9" s="513">
        <f t="shared" si="2"/>
        <v>8</v>
      </c>
      <c r="U9" s="513">
        <f t="shared" si="2"/>
        <v>32</v>
      </c>
      <c r="V9" s="513">
        <f t="shared" si="2"/>
        <v>55</v>
      </c>
      <c r="W9" s="513">
        <f t="shared" si="2"/>
        <v>125</v>
      </c>
      <c r="X9" s="513">
        <f t="shared" si="2"/>
        <v>264</v>
      </c>
      <c r="Y9" s="513">
        <f t="shared" si="2"/>
        <v>488</v>
      </c>
      <c r="Z9" s="513">
        <f t="shared" si="2"/>
        <v>747</v>
      </c>
      <c r="AA9" s="513">
        <f t="shared" si="2"/>
        <v>602</v>
      </c>
      <c r="AB9" s="513">
        <f t="shared" si="2"/>
        <v>395</v>
      </c>
      <c r="AC9" s="513">
        <f t="shared" si="2"/>
        <v>143</v>
      </c>
      <c r="AD9" s="513">
        <f t="shared" si="2"/>
        <v>14</v>
      </c>
      <c r="AE9" s="513">
        <f t="shared" si="2"/>
        <v>0</v>
      </c>
      <c r="AF9" s="561"/>
    </row>
    <row r="10" spans="1:32" ht="13.5">
      <c r="A10" s="556"/>
      <c r="B10" s="557"/>
      <c r="C10" s="558" t="s">
        <v>12</v>
      </c>
      <c r="D10" s="535">
        <f>SUM(J10:AE10)</f>
        <v>2070</v>
      </c>
      <c r="E10" s="513">
        <f aca="true" t="shared" si="3" ref="E10:AE10">E14+E18+E22+E26+E30+E34</f>
        <v>1</v>
      </c>
      <c r="F10" s="513">
        <f t="shared" si="3"/>
        <v>0</v>
      </c>
      <c r="G10" s="513">
        <f t="shared" si="3"/>
        <v>1</v>
      </c>
      <c r="H10" s="513">
        <f t="shared" si="3"/>
        <v>0</v>
      </c>
      <c r="I10" s="513">
        <f t="shared" si="3"/>
        <v>0</v>
      </c>
      <c r="J10" s="513">
        <f t="shared" si="3"/>
        <v>2</v>
      </c>
      <c r="K10" s="513">
        <f t="shared" si="3"/>
        <v>0</v>
      </c>
      <c r="L10" s="513">
        <f t="shared" si="3"/>
        <v>1</v>
      </c>
      <c r="M10" s="513">
        <f t="shared" si="3"/>
        <v>0</v>
      </c>
      <c r="N10" s="513">
        <f t="shared" si="3"/>
        <v>0</v>
      </c>
      <c r="O10" s="513">
        <f t="shared" si="3"/>
        <v>0</v>
      </c>
      <c r="P10" s="513">
        <f t="shared" si="3"/>
        <v>3</v>
      </c>
      <c r="Q10" s="513">
        <f t="shared" si="3"/>
        <v>2</v>
      </c>
      <c r="R10" s="513">
        <f t="shared" si="3"/>
        <v>2</v>
      </c>
      <c r="S10" s="513">
        <f t="shared" si="3"/>
        <v>6</v>
      </c>
      <c r="T10" s="513">
        <f t="shared" si="3"/>
        <v>7</v>
      </c>
      <c r="U10" s="513">
        <f t="shared" si="3"/>
        <v>12</v>
      </c>
      <c r="V10" s="513">
        <f t="shared" si="3"/>
        <v>19</v>
      </c>
      <c r="W10" s="513">
        <f t="shared" si="3"/>
        <v>35</v>
      </c>
      <c r="X10" s="513">
        <f t="shared" si="3"/>
        <v>108</v>
      </c>
      <c r="Y10" s="513">
        <f t="shared" si="3"/>
        <v>200</v>
      </c>
      <c r="Z10" s="513">
        <f t="shared" si="3"/>
        <v>360</v>
      </c>
      <c r="AA10" s="513">
        <f t="shared" si="3"/>
        <v>501</v>
      </c>
      <c r="AB10" s="513">
        <f t="shared" si="3"/>
        <v>494</v>
      </c>
      <c r="AC10" s="513">
        <f t="shared" si="3"/>
        <v>267</v>
      </c>
      <c r="AD10" s="513">
        <f t="shared" si="3"/>
        <v>51</v>
      </c>
      <c r="AE10" s="513">
        <f t="shared" si="3"/>
        <v>0</v>
      </c>
      <c r="AF10" s="561"/>
    </row>
    <row r="11" spans="1:32" ht="13.5">
      <c r="A11" s="556"/>
      <c r="B11" s="557"/>
      <c r="C11" s="558"/>
      <c r="D11" s="535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61"/>
    </row>
    <row r="12" spans="1:32" ht="13.5">
      <c r="A12" s="562" t="s">
        <v>556</v>
      </c>
      <c r="B12" s="557" t="s">
        <v>557</v>
      </c>
      <c r="C12" s="558" t="s">
        <v>10</v>
      </c>
      <c r="D12" s="535">
        <f>SUM(J12:AE12)</f>
        <v>8</v>
      </c>
      <c r="E12" s="513">
        <f aca="true" t="shared" si="4" ref="E12:AE12">E13+E14</f>
        <v>0</v>
      </c>
      <c r="F12" s="513">
        <f t="shared" si="4"/>
        <v>0</v>
      </c>
      <c r="G12" s="513">
        <f t="shared" si="4"/>
        <v>0</v>
      </c>
      <c r="H12" s="513">
        <f t="shared" si="4"/>
        <v>0</v>
      </c>
      <c r="I12" s="513">
        <f t="shared" si="4"/>
        <v>0</v>
      </c>
      <c r="J12" s="513">
        <f t="shared" si="4"/>
        <v>0</v>
      </c>
      <c r="K12" s="513">
        <f t="shared" si="4"/>
        <v>0</v>
      </c>
      <c r="L12" s="513">
        <f t="shared" si="4"/>
        <v>0</v>
      </c>
      <c r="M12" s="513">
        <f t="shared" si="4"/>
        <v>0</v>
      </c>
      <c r="N12" s="513">
        <f t="shared" si="4"/>
        <v>0</v>
      </c>
      <c r="O12" s="513">
        <f t="shared" si="4"/>
        <v>0</v>
      </c>
      <c r="P12" s="513">
        <f t="shared" si="4"/>
        <v>0</v>
      </c>
      <c r="Q12" s="513">
        <f t="shared" si="4"/>
        <v>0</v>
      </c>
      <c r="R12" s="513">
        <f t="shared" si="4"/>
        <v>0</v>
      </c>
      <c r="S12" s="513">
        <f t="shared" si="4"/>
        <v>0</v>
      </c>
      <c r="T12" s="513">
        <f t="shared" si="4"/>
        <v>0</v>
      </c>
      <c r="U12" s="513">
        <f t="shared" si="4"/>
        <v>0</v>
      </c>
      <c r="V12" s="513">
        <f t="shared" si="4"/>
        <v>0</v>
      </c>
      <c r="W12" s="513">
        <f t="shared" si="4"/>
        <v>0</v>
      </c>
      <c r="X12" s="513">
        <f t="shared" si="4"/>
        <v>1</v>
      </c>
      <c r="Y12" s="513">
        <f t="shared" si="4"/>
        <v>0</v>
      </c>
      <c r="Z12" s="513">
        <f t="shared" si="4"/>
        <v>1</v>
      </c>
      <c r="AA12" s="513">
        <f t="shared" si="4"/>
        <v>5</v>
      </c>
      <c r="AB12" s="513">
        <f t="shared" si="4"/>
        <v>1</v>
      </c>
      <c r="AC12" s="513">
        <f t="shared" si="4"/>
        <v>0</v>
      </c>
      <c r="AD12" s="513">
        <f t="shared" si="4"/>
        <v>0</v>
      </c>
      <c r="AE12" s="513">
        <f t="shared" si="4"/>
        <v>0</v>
      </c>
      <c r="AF12" s="563" t="s">
        <v>556</v>
      </c>
    </row>
    <row r="13" spans="1:32" ht="13.5">
      <c r="A13" s="556"/>
      <c r="B13" s="557"/>
      <c r="C13" s="558" t="s">
        <v>11</v>
      </c>
      <c r="D13" s="535">
        <f>SUM(J13:AE13)</f>
        <v>5</v>
      </c>
      <c r="E13" s="517">
        <v>0</v>
      </c>
      <c r="F13" s="517">
        <v>0</v>
      </c>
      <c r="G13" s="517">
        <v>0</v>
      </c>
      <c r="H13" s="517">
        <v>0</v>
      </c>
      <c r="I13" s="517">
        <v>0</v>
      </c>
      <c r="J13" s="517">
        <v>0</v>
      </c>
      <c r="K13" s="517">
        <v>0</v>
      </c>
      <c r="L13" s="517">
        <v>0</v>
      </c>
      <c r="M13" s="517">
        <v>0</v>
      </c>
      <c r="N13" s="517">
        <v>0</v>
      </c>
      <c r="O13" s="517">
        <v>0</v>
      </c>
      <c r="P13" s="517">
        <v>0</v>
      </c>
      <c r="Q13" s="517">
        <v>0</v>
      </c>
      <c r="R13" s="517">
        <v>0</v>
      </c>
      <c r="S13" s="517">
        <v>0</v>
      </c>
      <c r="T13" s="517">
        <v>0</v>
      </c>
      <c r="U13" s="517">
        <v>0</v>
      </c>
      <c r="V13" s="517">
        <v>0</v>
      </c>
      <c r="W13" s="517">
        <v>0</v>
      </c>
      <c r="X13" s="517">
        <v>1</v>
      </c>
      <c r="Y13" s="517">
        <v>0</v>
      </c>
      <c r="Z13" s="517">
        <v>1</v>
      </c>
      <c r="AA13" s="517">
        <v>3</v>
      </c>
      <c r="AB13" s="517">
        <v>0</v>
      </c>
      <c r="AC13" s="517">
        <v>0</v>
      </c>
      <c r="AD13" s="517">
        <v>0</v>
      </c>
      <c r="AE13" s="517">
        <v>0</v>
      </c>
      <c r="AF13" s="561"/>
    </row>
    <row r="14" spans="1:32" ht="13.5">
      <c r="A14" s="556"/>
      <c r="B14" s="557"/>
      <c r="C14" s="558" t="s">
        <v>12</v>
      </c>
      <c r="D14" s="535">
        <f>SUM(J14:AE14)</f>
        <v>3</v>
      </c>
      <c r="E14" s="517">
        <v>0</v>
      </c>
      <c r="F14" s="517">
        <v>0</v>
      </c>
      <c r="G14" s="517">
        <v>0</v>
      </c>
      <c r="H14" s="517">
        <v>0</v>
      </c>
      <c r="I14" s="517">
        <v>0</v>
      </c>
      <c r="J14" s="517">
        <v>0</v>
      </c>
      <c r="K14" s="517">
        <v>0</v>
      </c>
      <c r="L14" s="517">
        <v>0</v>
      </c>
      <c r="M14" s="517">
        <v>0</v>
      </c>
      <c r="N14" s="517">
        <v>0</v>
      </c>
      <c r="O14" s="517">
        <v>0</v>
      </c>
      <c r="P14" s="517">
        <v>0</v>
      </c>
      <c r="Q14" s="517">
        <v>0</v>
      </c>
      <c r="R14" s="517">
        <v>0</v>
      </c>
      <c r="S14" s="517">
        <v>0</v>
      </c>
      <c r="T14" s="517">
        <v>0</v>
      </c>
      <c r="U14" s="517">
        <v>0</v>
      </c>
      <c r="V14" s="517">
        <v>0</v>
      </c>
      <c r="W14" s="517">
        <v>0</v>
      </c>
      <c r="X14" s="517">
        <v>0</v>
      </c>
      <c r="Y14" s="517">
        <v>0</v>
      </c>
      <c r="Z14" s="517">
        <v>0</v>
      </c>
      <c r="AA14" s="517">
        <v>2</v>
      </c>
      <c r="AB14" s="517">
        <v>1</v>
      </c>
      <c r="AC14" s="517">
        <v>0</v>
      </c>
      <c r="AD14" s="517">
        <v>0</v>
      </c>
      <c r="AE14" s="517">
        <v>0</v>
      </c>
      <c r="AF14" s="561"/>
    </row>
    <row r="15" spans="1:32" ht="13.5">
      <c r="A15" s="556"/>
      <c r="B15" s="557"/>
      <c r="C15" s="558"/>
      <c r="D15" s="535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61"/>
    </row>
    <row r="16" spans="1:32" ht="13.5">
      <c r="A16" s="562" t="s">
        <v>558</v>
      </c>
      <c r="B16" s="557" t="s">
        <v>559</v>
      </c>
      <c r="C16" s="558" t="s">
        <v>10</v>
      </c>
      <c r="D16" s="535">
        <f>SUM(J16:AE16)</f>
        <v>3154</v>
      </c>
      <c r="E16" s="513">
        <f aca="true" t="shared" si="5" ref="E16:AE16">E17+E18</f>
        <v>0</v>
      </c>
      <c r="F16" s="513">
        <f t="shared" si="5"/>
        <v>3</v>
      </c>
      <c r="G16" s="513">
        <f t="shared" si="5"/>
        <v>1</v>
      </c>
      <c r="H16" s="513">
        <f t="shared" si="5"/>
        <v>0</v>
      </c>
      <c r="I16" s="513">
        <f t="shared" si="5"/>
        <v>0</v>
      </c>
      <c r="J16" s="513">
        <f t="shared" si="5"/>
        <v>4</v>
      </c>
      <c r="K16" s="513">
        <f t="shared" si="5"/>
        <v>0</v>
      </c>
      <c r="L16" s="513">
        <f t="shared" si="5"/>
        <v>1</v>
      </c>
      <c r="M16" s="513">
        <f t="shared" si="5"/>
        <v>2</v>
      </c>
      <c r="N16" s="513">
        <f t="shared" si="5"/>
        <v>1</v>
      </c>
      <c r="O16" s="513">
        <f t="shared" si="5"/>
        <v>1</v>
      </c>
      <c r="P16" s="513">
        <f t="shared" si="5"/>
        <v>4</v>
      </c>
      <c r="Q16" s="513">
        <f t="shared" si="5"/>
        <v>1</v>
      </c>
      <c r="R16" s="513">
        <f t="shared" si="5"/>
        <v>1</v>
      </c>
      <c r="S16" s="513">
        <f t="shared" si="5"/>
        <v>10</v>
      </c>
      <c r="T16" s="513">
        <f t="shared" si="5"/>
        <v>7</v>
      </c>
      <c r="U16" s="513">
        <f t="shared" si="5"/>
        <v>24</v>
      </c>
      <c r="V16" s="513">
        <f t="shared" si="5"/>
        <v>42</v>
      </c>
      <c r="W16" s="513">
        <f t="shared" si="5"/>
        <v>84</v>
      </c>
      <c r="X16" s="513">
        <f t="shared" si="5"/>
        <v>183</v>
      </c>
      <c r="Y16" s="513">
        <f t="shared" si="5"/>
        <v>398</v>
      </c>
      <c r="Z16" s="513">
        <f t="shared" si="5"/>
        <v>691</v>
      </c>
      <c r="AA16" s="513">
        <f t="shared" si="5"/>
        <v>701</v>
      </c>
      <c r="AB16" s="513">
        <f t="shared" si="5"/>
        <v>648</v>
      </c>
      <c r="AC16" s="513">
        <f t="shared" si="5"/>
        <v>306</v>
      </c>
      <c r="AD16" s="513">
        <f t="shared" si="5"/>
        <v>45</v>
      </c>
      <c r="AE16" s="513">
        <f t="shared" si="5"/>
        <v>0</v>
      </c>
      <c r="AF16" s="563" t="s">
        <v>558</v>
      </c>
    </row>
    <row r="17" spans="1:32" ht="13.5">
      <c r="A17" s="556"/>
      <c r="B17" s="557"/>
      <c r="C17" s="558" t="s">
        <v>11</v>
      </c>
      <c r="D17" s="535">
        <f>SUM(J17:AE17)</f>
        <v>1776</v>
      </c>
      <c r="E17" s="516">
        <v>0</v>
      </c>
      <c r="F17" s="516">
        <v>3</v>
      </c>
      <c r="G17" s="516">
        <v>0</v>
      </c>
      <c r="H17" s="516">
        <v>0</v>
      </c>
      <c r="I17" s="516">
        <v>0</v>
      </c>
      <c r="J17" s="516">
        <v>3</v>
      </c>
      <c r="K17" s="516">
        <v>0</v>
      </c>
      <c r="L17" s="516">
        <v>0</v>
      </c>
      <c r="M17" s="516">
        <v>2</v>
      </c>
      <c r="N17" s="516">
        <v>1</v>
      </c>
      <c r="O17" s="516">
        <v>1</v>
      </c>
      <c r="P17" s="516">
        <v>2</v>
      </c>
      <c r="Q17" s="516">
        <v>1</v>
      </c>
      <c r="R17" s="516">
        <v>1</v>
      </c>
      <c r="S17" s="516">
        <v>5</v>
      </c>
      <c r="T17" s="516">
        <v>4</v>
      </c>
      <c r="U17" s="516">
        <v>21</v>
      </c>
      <c r="V17" s="516">
        <v>31</v>
      </c>
      <c r="W17" s="516">
        <v>66</v>
      </c>
      <c r="X17" s="516">
        <v>128</v>
      </c>
      <c r="Y17" s="516">
        <v>278</v>
      </c>
      <c r="Z17" s="516">
        <v>461</v>
      </c>
      <c r="AA17" s="516">
        <v>372</v>
      </c>
      <c r="AB17" s="516">
        <v>284</v>
      </c>
      <c r="AC17" s="516">
        <v>105</v>
      </c>
      <c r="AD17" s="516">
        <v>10</v>
      </c>
      <c r="AE17" s="516">
        <v>0</v>
      </c>
      <c r="AF17" s="561"/>
    </row>
    <row r="18" spans="1:32" ht="13.5">
      <c r="A18" s="556"/>
      <c r="B18" s="557"/>
      <c r="C18" s="558" t="s">
        <v>12</v>
      </c>
      <c r="D18" s="535">
        <f>SUM(J18:AE18)</f>
        <v>1378</v>
      </c>
      <c r="E18" s="516">
        <v>0</v>
      </c>
      <c r="F18" s="516">
        <v>0</v>
      </c>
      <c r="G18" s="516">
        <v>1</v>
      </c>
      <c r="H18" s="516">
        <v>0</v>
      </c>
      <c r="I18" s="516">
        <v>0</v>
      </c>
      <c r="J18" s="516">
        <v>1</v>
      </c>
      <c r="K18" s="516">
        <v>0</v>
      </c>
      <c r="L18" s="516">
        <v>1</v>
      </c>
      <c r="M18" s="516">
        <v>0</v>
      </c>
      <c r="N18" s="516">
        <v>0</v>
      </c>
      <c r="O18" s="516">
        <v>0</v>
      </c>
      <c r="P18" s="516">
        <v>2</v>
      </c>
      <c r="Q18" s="516">
        <v>0</v>
      </c>
      <c r="R18" s="516">
        <v>0</v>
      </c>
      <c r="S18" s="516">
        <v>5</v>
      </c>
      <c r="T18" s="516">
        <v>3</v>
      </c>
      <c r="U18" s="516">
        <v>3</v>
      </c>
      <c r="V18" s="516">
        <v>11</v>
      </c>
      <c r="W18" s="516">
        <v>18</v>
      </c>
      <c r="X18" s="516">
        <v>55</v>
      </c>
      <c r="Y18" s="516">
        <v>120</v>
      </c>
      <c r="Z18" s="516">
        <v>230</v>
      </c>
      <c r="AA18" s="516">
        <v>329</v>
      </c>
      <c r="AB18" s="516">
        <v>364</v>
      </c>
      <c r="AC18" s="516">
        <v>201</v>
      </c>
      <c r="AD18" s="516">
        <v>35</v>
      </c>
      <c r="AE18" s="516">
        <v>0</v>
      </c>
      <c r="AF18" s="561"/>
    </row>
    <row r="19" spans="1:32" ht="13.5">
      <c r="A19" s="556"/>
      <c r="B19" s="557"/>
      <c r="C19" s="558"/>
      <c r="D19" s="535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61"/>
    </row>
    <row r="20" spans="1:32" ht="13.5">
      <c r="A20" s="562" t="s">
        <v>560</v>
      </c>
      <c r="B20" s="557" t="s">
        <v>561</v>
      </c>
      <c r="C20" s="558" t="s">
        <v>10</v>
      </c>
      <c r="D20" s="535">
        <f>SUM(J20:AE20)</f>
        <v>13</v>
      </c>
      <c r="E20" s="513">
        <f aca="true" t="shared" si="6" ref="E20:AE20">E21+E22</f>
        <v>0</v>
      </c>
      <c r="F20" s="513">
        <f t="shared" si="6"/>
        <v>0</v>
      </c>
      <c r="G20" s="513">
        <f t="shared" si="6"/>
        <v>0</v>
      </c>
      <c r="H20" s="513">
        <f t="shared" si="6"/>
        <v>0</v>
      </c>
      <c r="I20" s="513">
        <f t="shared" si="6"/>
        <v>0</v>
      </c>
      <c r="J20" s="513">
        <f t="shared" si="6"/>
        <v>0</v>
      </c>
      <c r="K20" s="513">
        <f t="shared" si="6"/>
        <v>0</v>
      </c>
      <c r="L20" s="513">
        <f t="shared" si="6"/>
        <v>0</v>
      </c>
      <c r="M20" s="513">
        <f t="shared" si="6"/>
        <v>0</v>
      </c>
      <c r="N20" s="513">
        <f t="shared" si="6"/>
        <v>0</v>
      </c>
      <c r="O20" s="513">
        <f t="shared" si="6"/>
        <v>0</v>
      </c>
      <c r="P20" s="513">
        <f t="shared" si="6"/>
        <v>0</v>
      </c>
      <c r="Q20" s="513">
        <f t="shared" si="6"/>
        <v>0</v>
      </c>
      <c r="R20" s="513">
        <f t="shared" si="6"/>
        <v>0</v>
      </c>
      <c r="S20" s="513">
        <f t="shared" si="6"/>
        <v>0</v>
      </c>
      <c r="T20" s="513">
        <f t="shared" si="6"/>
        <v>0</v>
      </c>
      <c r="U20" s="513">
        <f t="shared" si="6"/>
        <v>1</v>
      </c>
      <c r="V20" s="513">
        <f t="shared" si="6"/>
        <v>0</v>
      </c>
      <c r="W20" s="513">
        <f t="shared" si="6"/>
        <v>1</v>
      </c>
      <c r="X20" s="513">
        <f t="shared" si="6"/>
        <v>0</v>
      </c>
      <c r="Y20" s="513">
        <f t="shared" si="6"/>
        <v>1</v>
      </c>
      <c r="Z20" s="513">
        <f t="shared" si="6"/>
        <v>4</v>
      </c>
      <c r="AA20" s="513">
        <f t="shared" si="6"/>
        <v>2</v>
      </c>
      <c r="AB20" s="513">
        <f t="shared" si="6"/>
        <v>3</v>
      </c>
      <c r="AC20" s="513">
        <f t="shared" si="6"/>
        <v>1</v>
      </c>
      <c r="AD20" s="513">
        <f t="shared" si="6"/>
        <v>0</v>
      </c>
      <c r="AE20" s="513">
        <f t="shared" si="6"/>
        <v>0</v>
      </c>
      <c r="AF20" s="563" t="s">
        <v>560</v>
      </c>
    </row>
    <row r="21" spans="1:32" ht="13.5">
      <c r="A21" s="556"/>
      <c r="B21" s="557"/>
      <c r="C21" s="558" t="s">
        <v>11</v>
      </c>
      <c r="D21" s="535">
        <f>SUM(J21:AE21)</f>
        <v>4</v>
      </c>
      <c r="E21" s="517">
        <v>0</v>
      </c>
      <c r="F21" s="517">
        <v>0</v>
      </c>
      <c r="G21" s="517">
        <v>0</v>
      </c>
      <c r="H21" s="517">
        <v>0</v>
      </c>
      <c r="I21" s="517">
        <v>0</v>
      </c>
      <c r="J21" s="517">
        <v>0</v>
      </c>
      <c r="K21" s="517">
        <v>0</v>
      </c>
      <c r="L21" s="517">
        <v>0</v>
      </c>
      <c r="M21" s="517">
        <v>0</v>
      </c>
      <c r="N21" s="517">
        <v>0</v>
      </c>
      <c r="O21" s="517">
        <v>0</v>
      </c>
      <c r="P21" s="517">
        <v>0</v>
      </c>
      <c r="Q21" s="517">
        <v>0</v>
      </c>
      <c r="R21" s="517">
        <v>0</v>
      </c>
      <c r="S21" s="517">
        <v>0</v>
      </c>
      <c r="T21" s="517">
        <v>0</v>
      </c>
      <c r="U21" s="517">
        <v>0</v>
      </c>
      <c r="V21" s="517">
        <v>0</v>
      </c>
      <c r="W21" s="517">
        <v>1</v>
      </c>
      <c r="X21" s="517">
        <v>0</v>
      </c>
      <c r="Y21" s="517">
        <v>0</v>
      </c>
      <c r="Z21" s="517">
        <v>2</v>
      </c>
      <c r="AA21" s="517">
        <v>1</v>
      </c>
      <c r="AB21" s="517">
        <v>0</v>
      </c>
      <c r="AC21" s="517">
        <v>0</v>
      </c>
      <c r="AD21" s="517">
        <v>0</v>
      </c>
      <c r="AE21" s="517">
        <v>0</v>
      </c>
      <c r="AF21" s="561"/>
    </row>
    <row r="22" spans="1:32" ht="13.5">
      <c r="A22" s="556"/>
      <c r="B22" s="557"/>
      <c r="C22" s="558" t="s">
        <v>12</v>
      </c>
      <c r="D22" s="535">
        <f>SUM(J22:AE22)</f>
        <v>9</v>
      </c>
      <c r="E22" s="517">
        <v>0</v>
      </c>
      <c r="F22" s="517">
        <v>0</v>
      </c>
      <c r="G22" s="517">
        <v>0</v>
      </c>
      <c r="H22" s="517">
        <v>0</v>
      </c>
      <c r="I22" s="517">
        <v>0</v>
      </c>
      <c r="J22" s="517">
        <v>0</v>
      </c>
      <c r="K22" s="517">
        <v>0</v>
      </c>
      <c r="L22" s="517">
        <v>0</v>
      </c>
      <c r="M22" s="517">
        <v>0</v>
      </c>
      <c r="N22" s="517">
        <v>0</v>
      </c>
      <c r="O22" s="517">
        <v>0</v>
      </c>
      <c r="P22" s="517">
        <v>0</v>
      </c>
      <c r="Q22" s="517">
        <v>0</v>
      </c>
      <c r="R22" s="517">
        <v>0</v>
      </c>
      <c r="S22" s="517">
        <v>0</v>
      </c>
      <c r="T22" s="517">
        <v>0</v>
      </c>
      <c r="U22" s="517">
        <v>1</v>
      </c>
      <c r="V22" s="517">
        <v>0</v>
      </c>
      <c r="W22" s="517">
        <v>0</v>
      </c>
      <c r="X22" s="517">
        <v>0</v>
      </c>
      <c r="Y22" s="517">
        <v>1</v>
      </c>
      <c r="Z22" s="517">
        <v>2</v>
      </c>
      <c r="AA22" s="517">
        <v>1</v>
      </c>
      <c r="AB22" s="517">
        <v>3</v>
      </c>
      <c r="AC22" s="517">
        <v>1</v>
      </c>
      <c r="AD22" s="517">
        <v>0</v>
      </c>
      <c r="AE22" s="517">
        <v>0</v>
      </c>
      <c r="AF22" s="561"/>
    </row>
    <row r="23" spans="1:32" ht="13.5">
      <c r="A23" s="556"/>
      <c r="B23" s="557"/>
      <c r="C23" s="558"/>
      <c r="D23" s="535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  <c r="AE23" s="513"/>
      <c r="AF23" s="561"/>
    </row>
    <row r="24" spans="1:32" ht="13.5">
      <c r="A24" s="562" t="s">
        <v>562</v>
      </c>
      <c r="B24" s="557" t="s">
        <v>563</v>
      </c>
      <c r="C24" s="558" t="s">
        <v>10</v>
      </c>
      <c r="D24" s="535">
        <f>SUM(J24:AE24)</f>
        <v>475</v>
      </c>
      <c r="E24" s="513">
        <f aca="true" t="shared" si="7" ref="E24:AE24">E25+E26</f>
        <v>0</v>
      </c>
      <c r="F24" s="513">
        <f t="shared" si="7"/>
        <v>0</v>
      </c>
      <c r="G24" s="513">
        <f t="shared" si="7"/>
        <v>0</v>
      </c>
      <c r="H24" s="513">
        <f t="shared" si="7"/>
        <v>0</v>
      </c>
      <c r="I24" s="513">
        <f t="shared" si="7"/>
        <v>0</v>
      </c>
      <c r="J24" s="513">
        <f t="shared" si="7"/>
        <v>0</v>
      </c>
      <c r="K24" s="513">
        <f t="shared" si="7"/>
        <v>0</v>
      </c>
      <c r="L24" s="513">
        <f t="shared" si="7"/>
        <v>0</v>
      </c>
      <c r="M24" s="513">
        <f t="shared" si="7"/>
        <v>0</v>
      </c>
      <c r="N24" s="513">
        <f t="shared" si="7"/>
        <v>0</v>
      </c>
      <c r="O24" s="513">
        <f t="shared" si="7"/>
        <v>0</v>
      </c>
      <c r="P24" s="513">
        <f t="shared" si="7"/>
        <v>0</v>
      </c>
      <c r="Q24" s="513">
        <f t="shared" si="7"/>
        <v>0</v>
      </c>
      <c r="R24" s="513">
        <f t="shared" si="7"/>
        <v>0</v>
      </c>
      <c r="S24" s="513">
        <f t="shared" si="7"/>
        <v>0</v>
      </c>
      <c r="T24" s="513">
        <f t="shared" si="7"/>
        <v>0</v>
      </c>
      <c r="U24" s="513">
        <f t="shared" si="7"/>
        <v>2</v>
      </c>
      <c r="V24" s="513">
        <f t="shared" si="7"/>
        <v>3</v>
      </c>
      <c r="W24" s="513">
        <f t="shared" si="7"/>
        <v>17</v>
      </c>
      <c r="X24" s="513">
        <f t="shared" si="7"/>
        <v>41</v>
      </c>
      <c r="Y24" s="513">
        <f t="shared" si="7"/>
        <v>97</v>
      </c>
      <c r="Z24" s="513">
        <f t="shared" si="7"/>
        <v>124</v>
      </c>
      <c r="AA24" s="513">
        <f t="shared" si="7"/>
        <v>108</v>
      </c>
      <c r="AB24" s="513">
        <f t="shared" si="7"/>
        <v>56</v>
      </c>
      <c r="AC24" s="513">
        <f t="shared" si="7"/>
        <v>25</v>
      </c>
      <c r="AD24" s="513">
        <f t="shared" si="7"/>
        <v>2</v>
      </c>
      <c r="AE24" s="513">
        <f t="shared" si="7"/>
        <v>0</v>
      </c>
      <c r="AF24" s="563" t="s">
        <v>562</v>
      </c>
    </row>
    <row r="25" spans="1:32" ht="13.5">
      <c r="A25" s="556"/>
      <c r="B25" s="557"/>
      <c r="C25" s="558" t="s">
        <v>11</v>
      </c>
      <c r="D25" s="535">
        <f>SUM(J25:AE25)</f>
        <v>384</v>
      </c>
      <c r="E25" s="517">
        <v>0</v>
      </c>
      <c r="F25" s="517">
        <v>0</v>
      </c>
      <c r="G25" s="517">
        <v>0</v>
      </c>
      <c r="H25" s="517">
        <v>0</v>
      </c>
      <c r="I25" s="517">
        <v>0</v>
      </c>
      <c r="J25" s="517">
        <v>0</v>
      </c>
      <c r="K25" s="517">
        <v>0</v>
      </c>
      <c r="L25" s="517">
        <v>0</v>
      </c>
      <c r="M25" s="517">
        <v>0</v>
      </c>
      <c r="N25" s="517">
        <v>0</v>
      </c>
      <c r="O25" s="517">
        <v>0</v>
      </c>
      <c r="P25" s="517">
        <v>0</v>
      </c>
      <c r="Q25" s="517">
        <v>0</v>
      </c>
      <c r="R25" s="517">
        <v>0</v>
      </c>
      <c r="S25" s="517">
        <v>0</v>
      </c>
      <c r="T25" s="517">
        <v>0</v>
      </c>
      <c r="U25" s="517">
        <v>2</v>
      </c>
      <c r="V25" s="517">
        <v>2</v>
      </c>
      <c r="W25" s="517">
        <v>15</v>
      </c>
      <c r="X25" s="517">
        <v>36</v>
      </c>
      <c r="Y25" s="517">
        <v>88</v>
      </c>
      <c r="Z25" s="517">
        <v>107</v>
      </c>
      <c r="AA25" s="517">
        <v>85</v>
      </c>
      <c r="AB25" s="517">
        <v>37</v>
      </c>
      <c r="AC25" s="517">
        <v>11</v>
      </c>
      <c r="AD25" s="517">
        <v>1</v>
      </c>
      <c r="AE25" s="517">
        <v>0</v>
      </c>
      <c r="AF25" s="561"/>
    </row>
    <row r="26" spans="1:32" ht="13.5">
      <c r="A26" s="556"/>
      <c r="B26" s="557"/>
      <c r="C26" s="558" t="s">
        <v>12</v>
      </c>
      <c r="D26" s="535">
        <f>SUM(J26:AE26)</f>
        <v>91</v>
      </c>
      <c r="E26" s="517">
        <v>0</v>
      </c>
      <c r="F26" s="517">
        <v>0</v>
      </c>
      <c r="G26" s="517">
        <v>0</v>
      </c>
      <c r="H26" s="517">
        <v>0</v>
      </c>
      <c r="I26" s="517">
        <v>0</v>
      </c>
      <c r="J26" s="517">
        <v>0</v>
      </c>
      <c r="K26" s="517">
        <v>0</v>
      </c>
      <c r="L26" s="517">
        <v>0</v>
      </c>
      <c r="M26" s="517">
        <v>0</v>
      </c>
      <c r="N26" s="517">
        <v>0</v>
      </c>
      <c r="O26" s="517">
        <v>0</v>
      </c>
      <c r="P26" s="517">
        <v>0</v>
      </c>
      <c r="Q26" s="517">
        <v>0</v>
      </c>
      <c r="R26" s="517">
        <v>0</v>
      </c>
      <c r="S26" s="517">
        <v>0</v>
      </c>
      <c r="T26" s="517">
        <v>0</v>
      </c>
      <c r="U26" s="517">
        <v>0</v>
      </c>
      <c r="V26" s="517">
        <v>1</v>
      </c>
      <c r="W26" s="517">
        <v>2</v>
      </c>
      <c r="X26" s="517">
        <v>5</v>
      </c>
      <c r="Y26" s="517">
        <v>9</v>
      </c>
      <c r="Z26" s="517">
        <v>17</v>
      </c>
      <c r="AA26" s="517">
        <v>23</v>
      </c>
      <c r="AB26" s="517">
        <v>19</v>
      </c>
      <c r="AC26" s="517">
        <v>14</v>
      </c>
      <c r="AD26" s="517">
        <v>1</v>
      </c>
      <c r="AE26" s="517">
        <v>0</v>
      </c>
      <c r="AF26" s="561"/>
    </row>
    <row r="27" spans="1:32" ht="13.5">
      <c r="A27" s="556"/>
      <c r="B27" s="557"/>
      <c r="C27" s="558"/>
      <c r="D27" s="535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561"/>
    </row>
    <row r="28" spans="1:32" ht="13.5">
      <c r="A28" s="562" t="s">
        <v>564</v>
      </c>
      <c r="B28" s="557" t="s">
        <v>565</v>
      </c>
      <c r="C28" s="558" t="s">
        <v>10</v>
      </c>
      <c r="D28" s="535">
        <f>SUM(J28:AE28)</f>
        <v>48</v>
      </c>
      <c r="E28" s="513">
        <f aca="true" t="shared" si="8" ref="E28:AE28">E29+E30</f>
        <v>0</v>
      </c>
      <c r="F28" s="513">
        <f t="shared" si="8"/>
        <v>0</v>
      </c>
      <c r="G28" s="513">
        <f t="shared" si="8"/>
        <v>0</v>
      </c>
      <c r="H28" s="513">
        <f t="shared" si="8"/>
        <v>0</v>
      </c>
      <c r="I28" s="513">
        <f t="shared" si="8"/>
        <v>0</v>
      </c>
      <c r="J28" s="513">
        <f t="shared" si="8"/>
        <v>0</v>
      </c>
      <c r="K28" s="513">
        <f t="shared" si="8"/>
        <v>0</v>
      </c>
      <c r="L28" s="513">
        <f t="shared" si="8"/>
        <v>0</v>
      </c>
      <c r="M28" s="513">
        <f t="shared" si="8"/>
        <v>0</v>
      </c>
      <c r="N28" s="513">
        <f t="shared" si="8"/>
        <v>0</v>
      </c>
      <c r="O28" s="513">
        <f t="shared" si="8"/>
        <v>0</v>
      </c>
      <c r="P28" s="513">
        <f t="shared" si="8"/>
        <v>0</v>
      </c>
      <c r="Q28" s="513">
        <f t="shared" si="8"/>
        <v>1</v>
      </c>
      <c r="R28" s="513">
        <f t="shared" si="8"/>
        <v>1</v>
      </c>
      <c r="S28" s="513">
        <f t="shared" si="8"/>
        <v>0</v>
      </c>
      <c r="T28" s="513">
        <f t="shared" si="8"/>
        <v>0</v>
      </c>
      <c r="U28" s="513">
        <f t="shared" si="8"/>
        <v>3</v>
      </c>
      <c r="V28" s="513">
        <f t="shared" si="8"/>
        <v>2</v>
      </c>
      <c r="W28" s="513">
        <f t="shared" si="8"/>
        <v>1</v>
      </c>
      <c r="X28" s="513">
        <f t="shared" si="8"/>
        <v>7</v>
      </c>
      <c r="Y28" s="513">
        <f t="shared" si="8"/>
        <v>10</v>
      </c>
      <c r="Z28" s="513">
        <f t="shared" si="8"/>
        <v>9</v>
      </c>
      <c r="AA28" s="513">
        <f t="shared" si="8"/>
        <v>8</v>
      </c>
      <c r="AB28" s="513">
        <f t="shared" si="8"/>
        <v>3</v>
      </c>
      <c r="AC28" s="513">
        <f t="shared" si="8"/>
        <v>2</v>
      </c>
      <c r="AD28" s="513">
        <f t="shared" si="8"/>
        <v>1</v>
      </c>
      <c r="AE28" s="513">
        <f t="shared" si="8"/>
        <v>0</v>
      </c>
      <c r="AF28" s="563" t="s">
        <v>564</v>
      </c>
    </row>
    <row r="29" spans="1:32" ht="13.5">
      <c r="A29" s="556"/>
      <c r="B29" s="557"/>
      <c r="C29" s="558" t="s">
        <v>11</v>
      </c>
      <c r="D29" s="535">
        <f>SUM(J29:AE29)</f>
        <v>22</v>
      </c>
      <c r="E29" s="517">
        <v>0</v>
      </c>
      <c r="F29" s="517">
        <v>0</v>
      </c>
      <c r="G29" s="517">
        <v>0</v>
      </c>
      <c r="H29" s="517">
        <v>0</v>
      </c>
      <c r="I29" s="517">
        <v>0</v>
      </c>
      <c r="J29" s="517">
        <v>0</v>
      </c>
      <c r="K29" s="517">
        <v>0</v>
      </c>
      <c r="L29" s="517">
        <v>0</v>
      </c>
      <c r="M29" s="517">
        <v>0</v>
      </c>
      <c r="N29" s="517">
        <v>0</v>
      </c>
      <c r="O29" s="517">
        <v>0</v>
      </c>
      <c r="P29" s="517">
        <v>0</v>
      </c>
      <c r="Q29" s="517">
        <v>1</v>
      </c>
      <c r="R29" s="517">
        <v>0</v>
      </c>
      <c r="S29" s="517">
        <v>0</v>
      </c>
      <c r="T29" s="517">
        <v>0</v>
      </c>
      <c r="U29" s="517">
        <v>0</v>
      </c>
      <c r="V29" s="517">
        <v>2</v>
      </c>
      <c r="W29" s="517">
        <v>0</v>
      </c>
      <c r="X29" s="517">
        <v>5</v>
      </c>
      <c r="Y29" s="517">
        <v>6</v>
      </c>
      <c r="Z29" s="517">
        <v>7</v>
      </c>
      <c r="AA29" s="517">
        <v>1</v>
      </c>
      <c r="AB29" s="517">
        <v>0</v>
      </c>
      <c r="AC29" s="517">
        <v>0</v>
      </c>
      <c r="AD29" s="517">
        <v>0</v>
      </c>
      <c r="AE29" s="517">
        <v>0</v>
      </c>
      <c r="AF29" s="561"/>
    </row>
    <row r="30" spans="1:32" ht="13.5">
      <c r="A30" s="556"/>
      <c r="B30" s="557"/>
      <c r="C30" s="558" t="s">
        <v>12</v>
      </c>
      <c r="D30" s="535">
        <f>SUM(J30:AE30)</f>
        <v>26</v>
      </c>
      <c r="E30" s="517">
        <v>0</v>
      </c>
      <c r="F30" s="517">
        <v>0</v>
      </c>
      <c r="G30" s="517">
        <v>0</v>
      </c>
      <c r="H30" s="517">
        <v>0</v>
      </c>
      <c r="I30" s="517">
        <v>0</v>
      </c>
      <c r="J30" s="517">
        <v>0</v>
      </c>
      <c r="K30" s="517">
        <v>0</v>
      </c>
      <c r="L30" s="517">
        <v>0</v>
      </c>
      <c r="M30" s="517">
        <v>0</v>
      </c>
      <c r="N30" s="517">
        <v>0</v>
      </c>
      <c r="O30" s="517">
        <v>0</v>
      </c>
      <c r="P30" s="517">
        <v>0</v>
      </c>
      <c r="Q30" s="517">
        <v>0</v>
      </c>
      <c r="R30" s="517">
        <v>1</v>
      </c>
      <c r="S30" s="517">
        <v>0</v>
      </c>
      <c r="T30" s="517">
        <v>0</v>
      </c>
      <c r="U30" s="517">
        <v>3</v>
      </c>
      <c r="V30" s="517">
        <v>0</v>
      </c>
      <c r="W30" s="517">
        <v>1</v>
      </c>
      <c r="X30" s="517">
        <v>2</v>
      </c>
      <c r="Y30" s="517">
        <v>4</v>
      </c>
      <c r="Z30" s="517">
        <v>2</v>
      </c>
      <c r="AA30" s="517">
        <v>7</v>
      </c>
      <c r="AB30" s="517">
        <v>3</v>
      </c>
      <c r="AC30" s="517">
        <v>2</v>
      </c>
      <c r="AD30" s="517">
        <v>1</v>
      </c>
      <c r="AE30" s="517">
        <v>0</v>
      </c>
      <c r="AF30" s="561"/>
    </row>
    <row r="31" spans="1:32" ht="13.5">
      <c r="A31" s="556"/>
      <c r="B31" s="557"/>
      <c r="C31" s="558"/>
      <c r="D31" s="535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  <c r="AA31" s="513"/>
      <c r="AB31" s="513"/>
      <c r="AC31" s="513"/>
      <c r="AD31" s="513"/>
      <c r="AE31" s="513"/>
      <c r="AF31" s="561"/>
    </row>
    <row r="32" spans="1:32" ht="13.5">
      <c r="A32" s="562" t="s">
        <v>566</v>
      </c>
      <c r="B32" s="557" t="s">
        <v>567</v>
      </c>
      <c r="C32" s="558" t="s">
        <v>10</v>
      </c>
      <c r="D32" s="535">
        <f>SUM(J32:AE32)</f>
        <v>1266</v>
      </c>
      <c r="E32" s="513">
        <f aca="true" t="shared" si="9" ref="E32:AE32">E33+E34</f>
        <v>2</v>
      </c>
      <c r="F32" s="513">
        <f t="shared" si="9"/>
        <v>0</v>
      </c>
      <c r="G32" s="513">
        <f t="shared" si="9"/>
        <v>0</v>
      </c>
      <c r="H32" s="513">
        <f t="shared" si="9"/>
        <v>1</v>
      </c>
      <c r="I32" s="513">
        <f t="shared" si="9"/>
        <v>0</v>
      </c>
      <c r="J32" s="513">
        <f t="shared" si="9"/>
        <v>3</v>
      </c>
      <c r="K32" s="513">
        <f t="shared" si="9"/>
        <v>1</v>
      </c>
      <c r="L32" s="513">
        <f t="shared" si="9"/>
        <v>0</v>
      </c>
      <c r="M32" s="513">
        <f t="shared" si="9"/>
        <v>0</v>
      </c>
      <c r="N32" s="513">
        <f t="shared" si="9"/>
        <v>0</v>
      </c>
      <c r="O32" s="513">
        <f t="shared" si="9"/>
        <v>0</v>
      </c>
      <c r="P32" s="513">
        <f t="shared" si="9"/>
        <v>1</v>
      </c>
      <c r="Q32" s="513">
        <f t="shared" si="9"/>
        <v>3</v>
      </c>
      <c r="R32" s="513">
        <f t="shared" si="9"/>
        <v>1</v>
      </c>
      <c r="S32" s="513">
        <f t="shared" si="9"/>
        <v>1</v>
      </c>
      <c r="T32" s="513">
        <f t="shared" si="9"/>
        <v>8</v>
      </c>
      <c r="U32" s="513">
        <f t="shared" si="9"/>
        <v>14</v>
      </c>
      <c r="V32" s="513">
        <f t="shared" si="9"/>
        <v>27</v>
      </c>
      <c r="W32" s="513">
        <f t="shared" si="9"/>
        <v>57</v>
      </c>
      <c r="X32" s="513">
        <f t="shared" si="9"/>
        <v>140</v>
      </c>
      <c r="Y32" s="513">
        <f t="shared" si="9"/>
        <v>182</v>
      </c>
      <c r="Z32" s="513">
        <f t="shared" si="9"/>
        <v>278</v>
      </c>
      <c r="AA32" s="513">
        <f t="shared" si="9"/>
        <v>279</v>
      </c>
      <c r="AB32" s="513">
        <f t="shared" si="9"/>
        <v>178</v>
      </c>
      <c r="AC32" s="513">
        <f t="shared" si="9"/>
        <v>76</v>
      </c>
      <c r="AD32" s="513">
        <f t="shared" si="9"/>
        <v>17</v>
      </c>
      <c r="AE32" s="513">
        <f t="shared" si="9"/>
        <v>0</v>
      </c>
      <c r="AF32" s="563" t="s">
        <v>566</v>
      </c>
    </row>
    <row r="33" spans="1:32" ht="13.5">
      <c r="A33" s="556"/>
      <c r="B33" s="557"/>
      <c r="C33" s="558" t="s">
        <v>11</v>
      </c>
      <c r="D33" s="535">
        <f>SUM(J33:AE33)</f>
        <v>703</v>
      </c>
      <c r="E33" s="516">
        <v>1</v>
      </c>
      <c r="F33" s="516">
        <v>0</v>
      </c>
      <c r="G33" s="516">
        <v>0</v>
      </c>
      <c r="H33" s="516">
        <v>1</v>
      </c>
      <c r="I33" s="516">
        <v>0</v>
      </c>
      <c r="J33" s="516">
        <v>2</v>
      </c>
      <c r="K33" s="516">
        <v>1</v>
      </c>
      <c r="L33" s="516">
        <v>0</v>
      </c>
      <c r="M33" s="516">
        <v>0</v>
      </c>
      <c r="N33" s="516">
        <v>0</v>
      </c>
      <c r="O33" s="516">
        <v>0</v>
      </c>
      <c r="P33" s="516">
        <v>0</v>
      </c>
      <c r="Q33" s="516">
        <v>1</v>
      </c>
      <c r="R33" s="516">
        <v>0</v>
      </c>
      <c r="S33" s="516">
        <v>0</v>
      </c>
      <c r="T33" s="516">
        <v>4</v>
      </c>
      <c r="U33" s="516">
        <v>9</v>
      </c>
      <c r="V33" s="516">
        <v>20</v>
      </c>
      <c r="W33" s="516">
        <v>43</v>
      </c>
      <c r="X33" s="516">
        <v>94</v>
      </c>
      <c r="Y33" s="516">
        <v>116</v>
      </c>
      <c r="Z33" s="516">
        <v>169</v>
      </c>
      <c r="AA33" s="516">
        <v>140</v>
      </c>
      <c r="AB33" s="516">
        <v>74</v>
      </c>
      <c r="AC33" s="516">
        <v>27</v>
      </c>
      <c r="AD33" s="516">
        <v>3</v>
      </c>
      <c r="AE33" s="516">
        <v>0</v>
      </c>
      <c r="AF33" s="561"/>
    </row>
    <row r="34" spans="1:32" ht="13.5">
      <c r="A34" s="556"/>
      <c r="B34" s="557"/>
      <c r="C34" s="558" t="s">
        <v>12</v>
      </c>
      <c r="D34" s="535">
        <f>SUM(J34:AE34)</f>
        <v>563</v>
      </c>
      <c r="E34" s="516">
        <v>1</v>
      </c>
      <c r="F34" s="516">
        <v>0</v>
      </c>
      <c r="G34" s="516">
        <v>0</v>
      </c>
      <c r="H34" s="516">
        <v>0</v>
      </c>
      <c r="I34" s="516">
        <v>0</v>
      </c>
      <c r="J34" s="516">
        <v>1</v>
      </c>
      <c r="K34" s="516">
        <v>0</v>
      </c>
      <c r="L34" s="516">
        <v>0</v>
      </c>
      <c r="M34" s="516">
        <v>0</v>
      </c>
      <c r="N34" s="516">
        <v>0</v>
      </c>
      <c r="O34" s="516">
        <v>0</v>
      </c>
      <c r="P34" s="516">
        <v>1</v>
      </c>
      <c r="Q34" s="516">
        <v>2</v>
      </c>
      <c r="R34" s="516">
        <v>1</v>
      </c>
      <c r="S34" s="516">
        <v>1</v>
      </c>
      <c r="T34" s="516">
        <v>4</v>
      </c>
      <c r="U34" s="516">
        <v>5</v>
      </c>
      <c r="V34" s="516">
        <v>7</v>
      </c>
      <c r="W34" s="516">
        <v>14</v>
      </c>
      <c r="X34" s="516">
        <v>46</v>
      </c>
      <c r="Y34" s="516">
        <v>66</v>
      </c>
      <c r="Z34" s="516">
        <v>109</v>
      </c>
      <c r="AA34" s="516">
        <v>139</v>
      </c>
      <c r="AB34" s="516">
        <v>104</v>
      </c>
      <c r="AC34" s="516">
        <v>49</v>
      </c>
      <c r="AD34" s="516">
        <v>14</v>
      </c>
      <c r="AE34" s="516">
        <v>0</v>
      </c>
      <c r="AF34" s="561"/>
    </row>
    <row r="35" spans="1:32" ht="13.5">
      <c r="A35" s="556"/>
      <c r="B35" s="557"/>
      <c r="C35" s="558"/>
      <c r="D35" s="535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61"/>
    </row>
    <row r="36" spans="1:32" ht="13.5">
      <c r="A36" s="562" t="s">
        <v>568</v>
      </c>
      <c r="B36" s="557" t="s">
        <v>569</v>
      </c>
      <c r="C36" s="558" t="s">
        <v>10</v>
      </c>
      <c r="D36" s="535">
        <f>SUM(J36:AE36)</f>
        <v>1162</v>
      </c>
      <c r="E36" s="513">
        <f aca="true" t="shared" si="10" ref="E36:AE36">E37+E38</f>
        <v>5</v>
      </c>
      <c r="F36" s="513">
        <f t="shared" si="10"/>
        <v>0</v>
      </c>
      <c r="G36" s="513">
        <f t="shared" si="10"/>
        <v>0</v>
      </c>
      <c r="H36" s="513">
        <f t="shared" si="10"/>
        <v>0</v>
      </c>
      <c r="I36" s="513">
        <f t="shared" si="10"/>
        <v>0</v>
      </c>
      <c r="J36" s="513">
        <f t="shared" si="10"/>
        <v>5</v>
      </c>
      <c r="K36" s="513">
        <f t="shared" si="10"/>
        <v>0</v>
      </c>
      <c r="L36" s="513">
        <f t="shared" si="10"/>
        <v>0</v>
      </c>
      <c r="M36" s="513">
        <f t="shared" si="10"/>
        <v>0</v>
      </c>
      <c r="N36" s="513">
        <f t="shared" si="10"/>
        <v>0</v>
      </c>
      <c r="O36" s="513">
        <f t="shared" si="10"/>
        <v>1</v>
      </c>
      <c r="P36" s="513">
        <f t="shared" si="10"/>
        <v>2</v>
      </c>
      <c r="Q36" s="513">
        <f t="shared" si="10"/>
        <v>11</v>
      </c>
      <c r="R36" s="513">
        <f t="shared" si="10"/>
        <v>12</v>
      </c>
      <c r="S36" s="513">
        <f t="shared" si="10"/>
        <v>29</v>
      </c>
      <c r="T36" s="513">
        <f t="shared" si="10"/>
        <v>26</v>
      </c>
      <c r="U36" s="513">
        <f t="shared" si="10"/>
        <v>45</v>
      </c>
      <c r="V36" s="513">
        <f t="shared" si="10"/>
        <v>73</v>
      </c>
      <c r="W36" s="513">
        <f t="shared" si="10"/>
        <v>75</v>
      </c>
      <c r="X36" s="513">
        <f t="shared" si="10"/>
        <v>118</v>
      </c>
      <c r="Y36" s="513">
        <f t="shared" si="10"/>
        <v>177</v>
      </c>
      <c r="Z36" s="513">
        <f t="shared" si="10"/>
        <v>189</v>
      </c>
      <c r="AA36" s="513">
        <f t="shared" si="10"/>
        <v>197</v>
      </c>
      <c r="AB36" s="513">
        <f t="shared" si="10"/>
        <v>137</v>
      </c>
      <c r="AC36" s="513">
        <f t="shared" si="10"/>
        <v>53</v>
      </c>
      <c r="AD36" s="513">
        <f t="shared" si="10"/>
        <v>12</v>
      </c>
      <c r="AE36" s="513">
        <f t="shared" si="10"/>
        <v>0</v>
      </c>
      <c r="AF36" s="563" t="s">
        <v>568</v>
      </c>
    </row>
    <row r="37" spans="1:32" ht="13.5">
      <c r="A37" s="556"/>
      <c r="B37" s="557"/>
      <c r="C37" s="558" t="s">
        <v>11</v>
      </c>
      <c r="D37" s="535">
        <f>SUM(J37:AE37)</f>
        <v>633</v>
      </c>
      <c r="E37" s="513">
        <f aca="true" t="shared" si="11" ref="E37:AE37">E41+E45+E49+E61</f>
        <v>2</v>
      </c>
      <c r="F37" s="513">
        <f t="shared" si="11"/>
        <v>0</v>
      </c>
      <c r="G37" s="513">
        <f t="shared" si="11"/>
        <v>0</v>
      </c>
      <c r="H37" s="513">
        <f t="shared" si="11"/>
        <v>0</v>
      </c>
      <c r="I37" s="513">
        <f t="shared" si="11"/>
        <v>0</v>
      </c>
      <c r="J37" s="513">
        <f t="shared" si="11"/>
        <v>2</v>
      </c>
      <c r="K37" s="513">
        <f t="shared" si="11"/>
        <v>0</v>
      </c>
      <c r="L37" s="513">
        <f t="shared" si="11"/>
        <v>0</v>
      </c>
      <c r="M37" s="513">
        <f t="shared" si="11"/>
        <v>0</v>
      </c>
      <c r="N37" s="513">
        <f t="shared" si="11"/>
        <v>0</v>
      </c>
      <c r="O37" s="513">
        <f t="shared" si="11"/>
        <v>0</v>
      </c>
      <c r="P37" s="513">
        <f t="shared" si="11"/>
        <v>2</v>
      </c>
      <c r="Q37" s="513">
        <f t="shared" si="11"/>
        <v>5</v>
      </c>
      <c r="R37" s="513">
        <f t="shared" si="11"/>
        <v>9</v>
      </c>
      <c r="S37" s="513">
        <f t="shared" si="11"/>
        <v>25</v>
      </c>
      <c r="T37" s="513">
        <f t="shared" si="11"/>
        <v>20</v>
      </c>
      <c r="U37" s="513">
        <f t="shared" si="11"/>
        <v>40</v>
      </c>
      <c r="V37" s="513">
        <f t="shared" si="11"/>
        <v>60</v>
      </c>
      <c r="W37" s="513">
        <f t="shared" si="11"/>
        <v>63</v>
      </c>
      <c r="X37" s="513">
        <f t="shared" si="11"/>
        <v>77</v>
      </c>
      <c r="Y37" s="513">
        <f t="shared" si="11"/>
        <v>109</v>
      </c>
      <c r="Z37" s="513">
        <f t="shared" si="11"/>
        <v>98</v>
      </c>
      <c r="AA37" s="513">
        <f t="shared" si="11"/>
        <v>64</v>
      </c>
      <c r="AB37" s="513">
        <f t="shared" si="11"/>
        <v>44</v>
      </c>
      <c r="AC37" s="513">
        <f t="shared" si="11"/>
        <v>13</v>
      </c>
      <c r="AD37" s="513">
        <f t="shared" si="11"/>
        <v>2</v>
      </c>
      <c r="AE37" s="513">
        <f t="shared" si="11"/>
        <v>0</v>
      </c>
      <c r="AF37" s="561"/>
    </row>
    <row r="38" spans="1:32" ht="13.5">
      <c r="A38" s="556"/>
      <c r="B38" s="557"/>
      <c r="C38" s="558" t="s">
        <v>12</v>
      </c>
      <c r="D38" s="535">
        <f>SUM(J38:AE38)</f>
        <v>529</v>
      </c>
      <c r="E38" s="513">
        <f aca="true" t="shared" si="12" ref="E38:AE38">E42+E46+E50+E62</f>
        <v>3</v>
      </c>
      <c r="F38" s="513">
        <f t="shared" si="12"/>
        <v>0</v>
      </c>
      <c r="G38" s="513">
        <f t="shared" si="12"/>
        <v>0</v>
      </c>
      <c r="H38" s="513">
        <f t="shared" si="12"/>
        <v>0</v>
      </c>
      <c r="I38" s="513">
        <f t="shared" si="12"/>
        <v>0</v>
      </c>
      <c r="J38" s="513">
        <f t="shared" si="12"/>
        <v>3</v>
      </c>
      <c r="K38" s="513">
        <f t="shared" si="12"/>
        <v>0</v>
      </c>
      <c r="L38" s="513">
        <f t="shared" si="12"/>
        <v>0</v>
      </c>
      <c r="M38" s="513">
        <f t="shared" si="12"/>
        <v>0</v>
      </c>
      <c r="N38" s="513">
        <f t="shared" si="12"/>
        <v>0</v>
      </c>
      <c r="O38" s="513">
        <f t="shared" si="12"/>
        <v>1</v>
      </c>
      <c r="P38" s="513">
        <f t="shared" si="12"/>
        <v>0</v>
      </c>
      <c r="Q38" s="513">
        <f t="shared" si="12"/>
        <v>6</v>
      </c>
      <c r="R38" s="513">
        <f t="shared" si="12"/>
        <v>3</v>
      </c>
      <c r="S38" s="513">
        <f t="shared" si="12"/>
        <v>4</v>
      </c>
      <c r="T38" s="513">
        <f t="shared" si="12"/>
        <v>6</v>
      </c>
      <c r="U38" s="513">
        <f t="shared" si="12"/>
        <v>5</v>
      </c>
      <c r="V38" s="513">
        <f t="shared" si="12"/>
        <v>13</v>
      </c>
      <c r="W38" s="513">
        <f t="shared" si="12"/>
        <v>12</v>
      </c>
      <c r="X38" s="513">
        <f t="shared" si="12"/>
        <v>41</v>
      </c>
      <c r="Y38" s="513">
        <f t="shared" si="12"/>
        <v>68</v>
      </c>
      <c r="Z38" s="513">
        <f t="shared" si="12"/>
        <v>91</v>
      </c>
      <c r="AA38" s="513">
        <f t="shared" si="12"/>
        <v>133</v>
      </c>
      <c r="AB38" s="513">
        <f t="shared" si="12"/>
        <v>93</v>
      </c>
      <c r="AC38" s="513">
        <f t="shared" si="12"/>
        <v>40</v>
      </c>
      <c r="AD38" s="513">
        <f t="shared" si="12"/>
        <v>10</v>
      </c>
      <c r="AE38" s="513">
        <f t="shared" si="12"/>
        <v>0</v>
      </c>
      <c r="AF38" s="561"/>
    </row>
    <row r="39" spans="1:32" ht="13.5">
      <c r="A39" s="556"/>
      <c r="B39" s="557"/>
      <c r="C39" s="558"/>
      <c r="D39" s="535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13"/>
      <c r="AF39" s="561"/>
    </row>
    <row r="40" spans="1:32" ht="13.5">
      <c r="A40" s="562" t="s">
        <v>570</v>
      </c>
      <c r="B40" s="557" t="s">
        <v>571</v>
      </c>
      <c r="C40" s="558" t="s">
        <v>10</v>
      </c>
      <c r="D40" s="535">
        <f>SUM(J40:AE40)</f>
        <v>102</v>
      </c>
      <c r="E40" s="513">
        <f aca="true" t="shared" si="13" ref="E40:AE40">E41+E42</f>
        <v>0</v>
      </c>
      <c r="F40" s="513">
        <f t="shared" si="13"/>
        <v>0</v>
      </c>
      <c r="G40" s="513">
        <f t="shared" si="13"/>
        <v>0</v>
      </c>
      <c r="H40" s="513">
        <f t="shared" si="13"/>
        <v>0</v>
      </c>
      <c r="I40" s="513">
        <f t="shared" si="13"/>
        <v>0</v>
      </c>
      <c r="J40" s="513">
        <f t="shared" si="13"/>
        <v>0</v>
      </c>
      <c r="K40" s="513">
        <f t="shared" si="13"/>
        <v>0</v>
      </c>
      <c r="L40" s="513">
        <f t="shared" si="13"/>
        <v>0</v>
      </c>
      <c r="M40" s="513">
        <f t="shared" si="13"/>
        <v>0</v>
      </c>
      <c r="N40" s="513">
        <f t="shared" si="13"/>
        <v>0</v>
      </c>
      <c r="O40" s="513">
        <f t="shared" si="13"/>
        <v>1</v>
      </c>
      <c r="P40" s="513">
        <f t="shared" si="13"/>
        <v>0</v>
      </c>
      <c r="Q40" s="513">
        <f t="shared" si="13"/>
        <v>1</v>
      </c>
      <c r="R40" s="513">
        <f t="shared" si="13"/>
        <v>0</v>
      </c>
      <c r="S40" s="513">
        <f t="shared" si="13"/>
        <v>0</v>
      </c>
      <c r="T40" s="513">
        <f t="shared" si="13"/>
        <v>1</v>
      </c>
      <c r="U40" s="513">
        <f t="shared" si="13"/>
        <v>2</v>
      </c>
      <c r="V40" s="513">
        <f t="shared" si="13"/>
        <v>6</v>
      </c>
      <c r="W40" s="513">
        <f t="shared" si="13"/>
        <v>3</v>
      </c>
      <c r="X40" s="513">
        <f t="shared" si="13"/>
        <v>10</v>
      </c>
      <c r="Y40" s="513">
        <f t="shared" si="13"/>
        <v>16</v>
      </c>
      <c r="Z40" s="513">
        <f t="shared" si="13"/>
        <v>15</v>
      </c>
      <c r="AA40" s="513">
        <f t="shared" si="13"/>
        <v>26</v>
      </c>
      <c r="AB40" s="513">
        <f t="shared" si="13"/>
        <v>14</v>
      </c>
      <c r="AC40" s="513">
        <f t="shared" si="13"/>
        <v>7</v>
      </c>
      <c r="AD40" s="513">
        <f t="shared" si="13"/>
        <v>0</v>
      </c>
      <c r="AE40" s="513">
        <f t="shared" si="13"/>
        <v>0</v>
      </c>
      <c r="AF40" s="563" t="s">
        <v>570</v>
      </c>
    </row>
    <row r="41" spans="1:32" ht="13.5">
      <c r="A41" s="556"/>
      <c r="B41" s="557"/>
      <c r="C41" s="558" t="s">
        <v>11</v>
      </c>
      <c r="D41" s="535">
        <f>SUM(J41:AE41)</f>
        <v>50</v>
      </c>
      <c r="E41" s="516">
        <v>0</v>
      </c>
      <c r="F41" s="516">
        <v>0</v>
      </c>
      <c r="G41" s="516">
        <v>0</v>
      </c>
      <c r="H41" s="516">
        <v>0</v>
      </c>
      <c r="I41" s="516">
        <v>0</v>
      </c>
      <c r="J41" s="516">
        <v>0</v>
      </c>
      <c r="K41" s="516">
        <v>0</v>
      </c>
      <c r="L41" s="516">
        <v>0</v>
      </c>
      <c r="M41" s="516">
        <v>0</v>
      </c>
      <c r="N41" s="516">
        <v>0</v>
      </c>
      <c r="O41" s="516">
        <v>0</v>
      </c>
      <c r="P41" s="516">
        <v>0</v>
      </c>
      <c r="Q41" s="516">
        <v>0</v>
      </c>
      <c r="R41" s="516">
        <v>0</v>
      </c>
      <c r="S41" s="516">
        <v>0</v>
      </c>
      <c r="T41" s="516">
        <v>1</v>
      </c>
      <c r="U41" s="516">
        <v>2</v>
      </c>
      <c r="V41" s="516">
        <v>6</v>
      </c>
      <c r="W41" s="516">
        <v>3</v>
      </c>
      <c r="X41" s="516">
        <v>6</v>
      </c>
      <c r="Y41" s="516">
        <v>12</v>
      </c>
      <c r="Z41" s="516">
        <v>7</v>
      </c>
      <c r="AA41" s="516">
        <v>8</v>
      </c>
      <c r="AB41" s="516">
        <v>4</v>
      </c>
      <c r="AC41" s="516">
        <v>1</v>
      </c>
      <c r="AD41" s="516">
        <v>0</v>
      </c>
      <c r="AE41" s="516">
        <v>0</v>
      </c>
      <c r="AF41" s="561"/>
    </row>
    <row r="42" spans="1:32" ht="13.5">
      <c r="A42" s="556"/>
      <c r="B42" s="557"/>
      <c r="C42" s="558" t="s">
        <v>12</v>
      </c>
      <c r="D42" s="535">
        <f>SUM(J42:AE42)</f>
        <v>52</v>
      </c>
      <c r="E42" s="516">
        <v>0</v>
      </c>
      <c r="F42" s="516">
        <v>0</v>
      </c>
      <c r="G42" s="516">
        <v>0</v>
      </c>
      <c r="H42" s="516">
        <v>0</v>
      </c>
      <c r="I42" s="516">
        <v>0</v>
      </c>
      <c r="J42" s="516">
        <v>0</v>
      </c>
      <c r="K42" s="516">
        <v>0</v>
      </c>
      <c r="L42" s="516">
        <v>0</v>
      </c>
      <c r="M42" s="516">
        <v>0</v>
      </c>
      <c r="N42" s="516">
        <v>0</v>
      </c>
      <c r="O42" s="516">
        <v>1</v>
      </c>
      <c r="P42" s="516">
        <v>0</v>
      </c>
      <c r="Q42" s="516">
        <v>1</v>
      </c>
      <c r="R42" s="516">
        <v>0</v>
      </c>
      <c r="S42" s="516">
        <v>0</v>
      </c>
      <c r="T42" s="516">
        <v>0</v>
      </c>
      <c r="U42" s="516">
        <v>0</v>
      </c>
      <c r="V42" s="516">
        <v>0</v>
      </c>
      <c r="W42" s="516">
        <v>0</v>
      </c>
      <c r="X42" s="516">
        <v>4</v>
      </c>
      <c r="Y42" s="516">
        <v>4</v>
      </c>
      <c r="Z42" s="516">
        <v>8</v>
      </c>
      <c r="AA42" s="516">
        <v>18</v>
      </c>
      <c r="AB42" s="516">
        <v>10</v>
      </c>
      <c r="AC42" s="516">
        <v>6</v>
      </c>
      <c r="AD42" s="516">
        <v>0</v>
      </c>
      <c r="AE42" s="516">
        <v>0</v>
      </c>
      <c r="AF42" s="561"/>
    </row>
    <row r="43" spans="1:32" ht="13.5">
      <c r="A43" s="556"/>
      <c r="B43" s="557"/>
      <c r="C43" s="558"/>
      <c r="D43" s="535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513"/>
      <c r="AA43" s="513"/>
      <c r="AB43" s="513"/>
      <c r="AC43" s="513"/>
      <c r="AD43" s="513"/>
      <c r="AE43" s="513"/>
      <c r="AF43" s="561"/>
    </row>
    <row r="44" spans="1:32" ht="13.5">
      <c r="A44" s="562" t="s">
        <v>572</v>
      </c>
      <c r="B44" s="557" t="s">
        <v>573</v>
      </c>
      <c r="C44" s="558" t="s">
        <v>10</v>
      </c>
      <c r="D44" s="535">
        <f>SUM(J44:AE44)</f>
        <v>160</v>
      </c>
      <c r="E44" s="513">
        <f aca="true" t="shared" si="14" ref="E44:AE44">E45+E46</f>
        <v>1</v>
      </c>
      <c r="F44" s="513">
        <f t="shared" si="14"/>
        <v>0</v>
      </c>
      <c r="G44" s="513">
        <f t="shared" si="14"/>
        <v>0</v>
      </c>
      <c r="H44" s="513">
        <f t="shared" si="14"/>
        <v>0</v>
      </c>
      <c r="I44" s="513">
        <f t="shared" si="14"/>
        <v>0</v>
      </c>
      <c r="J44" s="513">
        <f t="shared" si="14"/>
        <v>1</v>
      </c>
      <c r="K44" s="513">
        <f t="shared" si="14"/>
        <v>0</v>
      </c>
      <c r="L44" s="513">
        <f t="shared" si="14"/>
        <v>0</v>
      </c>
      <c r="M44" s="513">
        <f t="shared" si="14"/>
        <v>0</v>
      </c>
      <c r="N44" s="513">
        <f t="shared" si="14"/>
        <v>0</v>
      </c>
      <c r="O44" s="513">
        <f t="shared" si="14"/>
        <v>0</v>
      </c>
      <c r="P44" s="513">
        <f t="shared" si="14"/>
        <v>0</v>
      </c>
      <c r="Q44" s="513">
        <f t="shared" si="14"/>
        <v>1</v>
      </c>
      <c r="R44" s="513">
        <f t="shared" si="14"/>
        <v>2</v>
      </c>
      <c r="S44" s="513">
        <f t="shared" si="14"/>
        <v>1</v>
      </c>
      <c r="T44" s="513">
        <f t="shared" si="14"/>
        <v>1</v>
      </c>
      <c r="U44" s="513">
        <f t="shared" si="14"/>
        <v>0</v>
      </c>
      <c r="V44" s="513">
        <f t="shared" si="14"/>
        <v>4</v>
      </c>
      <c r="W44" s="513">
        <f t="shared" si="14"/>
        <v>9</v>
      </c>
      <c r="X44" s="513">
        <f t="shared" si="14"/>
        <v>13</v>
      </c>
      <c r="Y44" s="513">
        <f t="shared" si="14"/>
        <v>28</v>
      </c>
      <c r="Z44" s="513">
        <f t="shared" si="14"/>
        <v>29</v>
      </c>
      <c r="AA44" s="513">
        <f t="shared" si="14"/>
        <v>37</v>
      </c>
      <c r="AB44" s="513">
        <f t="shared" si="14"/>
        <v>25</v>
      </c>
      <c r="AC44" s="513">
        <f t="shared" si="14"/>
        <v>9</v>
      </c>
      <c r="AD44" s="513">
        <f t="shared" si="14"/>
        <v>0</v>
      </c>
      <c r="AE44" s="513">
        <f t="shared" si="14"/>
        <v>0</v>
      </c>
      <c r="AF44" s="563" t="s">
        <v>572</v>
      </c>
    </row>
    <row r="45" spans="1:32" ht="13.5">
      <c r="A45" s="556"/>
      <c r="B45" s="557"/>
      <c r="C45" s="558" t="s">
        <v>11</v>
      </c>
      <c r="D45" s="535">
        <f>SUM(J45:AE45)</f>
        <v>83</v>
      </c>
      <c r="E45" s="517">
        <v>0</v>
      </c>
      <c r="F45" s="517">
        <v>0</v>
      </c>
      <c r="G45" s="517">
        <v>0</v>
      </c>
      <c r="H45" s="517">
        <v>0</v>
      </c>
      <c r="I45" s="517">
        <v>0</v>
      </c>
      <c r="J45" s="517">
        <v>0</v>
      </c>
      <c r="K45" s="517">
        <v>0</v>
      </c>
      <c r="L45" s="517">
        <v>0</v>
      </c>
      <c r="M45" s="517">
        <v>0</v>
      </c>
      <c r="N45" s="517">
        <v>0</v>
      </c>
      <c r="O45" s="517">
        <v>0</v>
      </c>
      <c r="P45" s="517">
        <v>0</v>
      </c>
      <c r="Q45" s="517">
        <v>1</v>
      </c>
      <c r="R45" s="517">
        <v>2</v>
      </c>
      <c r="S45" s="517">
        <v>1</v>
      </c>
      <c r="T45" s="517">
        <v>1</v>
      </c>
      <c r="U45" s="517">
        <v>0</v>
      </c>
      <c r="V45" s="517">
        <v>3</v>
      </c>
      <c r="W45" s="517">
        <v>7</v>
      </c>
      <c r="X45" s="517">
        <v>10</v>
      </c>
      <c r="Y45" s="517">
        <v>16</v>
      </c>
      <c r="Z45" s="517">
        <v>16</v>
      </c>
      <c r="AA45" s="517">
        <v>14</v>
      </c>
      <c r="AB45" s="517">
        <v>9</v>
      </c>
      <c r="AC45" s="517">
        <v>3</v>
      </c>
      <c r="AD45" s="517">
        <v>0</v>
      </c>
      <c r="AE45" s="517">
        <v>0</v>
      </c>
      <c r="AF45" s="561"/>
    </row>
    <row r="46" spans="1:32" ht="13.5">
      <c r="A46" s="556"/>
      <c r="B46" s="557"/>
      <c r="C46" s="558" t="s">
        <v>12</v>
      </c>
      <c r="D46" s="535">
        <f>SUM(J46:AE46)</f>
        <v>77</v>
      </c>
      <c r="E46" s="517">
        <v>1</v>
      </c>
      <c r="F46" s="517">
        <v>0</v>
      </c>
      <c r="G46" s="517">
        <v>0</v>
      </c>
      <c r="H46" s="517">
        <v>0</v>
      </c>
      <c r="I46" s="517">
        <v>0</v>
      </c>
      <c r="J46" s="517">
        <v>1</v>
      </c>
      <c r="K46" s="517">
        <v>0</v>
      </c>
      <c r="L46" s="517">
        <v>0</v>
      </c>
      <c r="M46" s="517">
        <v>0</v>
      </c>
      <c r="N46" s="517">
        <v>0</v>
      </c>
      <c r="O46" s="517">
        <v>0</v>
      </c>
      <c r="P46" s="517">
        <v>0</v>
      </c>
      <c r="Q46" s="517">
        <v>0</v>
      </c>
      <c r="R46" s="517">
        <v>0</v>
      </c>
      <c r="S46" s="517">
        <v>0</v>
      </c>
      <c r="T46" s="517">
        <v>0</v>
      </c>
      <c r="U46" s="517">
        <v>0</v>
      </c>
      <c r="V46" s="517">
        <v>1</v>
      </c>
      <c r="W46" s="517">
        <v>2</v>
      </c>
      <c r="X46" s="517">
        <v>3</v>
      </c>
      <c r="Y46" s="517">
        <v>12</v>
      </c>
      <c r="Z46" s="517">
        <v>13</v>
      </c>
      <c r="AA46" s="517">
        <v>23</v>
      </c>
      <c r="AB46" s="517">
        <v>16</v>
      </c>
      <c r="AC46" s="517">
        <v>6</v>
      </c>
      <c r="AD46" s="517">
        <v>0</v>
      </c>
      <c r="AE46" s="517">
        <v>0</v>
      </c>
      <c r="AF46" s="561"/>
    </row>
    <row r="47" spans="1:32" ht="13.5">
      <c r="A47" s="556"/>
      <c r="B47" s="557"/>
      <c r="C47" s="558"/>
      <c r="D47" s="535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  <c r="R47" s="513"/>
      <c r="S47" s="513"/>
      <c r="T47" s="513"/>
      <c r="U47" s="513"/>
      <c r="V47" s="513"/>
      <c r="W47" s="513"/>
      <c r="X47" s="513"/>
      <c r="Y47" s="513"/>
      <c r="Z47" s="513"/>
      <c r="AA47" s="513"/>
      <c r="AB47" s="513"/>
      <c r="AC47" s="513"/>
      <c r="AD47" s="513"/>
      <c r="AE47" s="513"/>
      <c r="AF47" s="561"/>
    </row>
    <row r="48" spans="1:32" ht="13.5">
      <c r="A48" s="562" t="s">
        <v>574</v>
      </c>
      <c r="B48" s="557" t="s">
        <v>575</v>
      </c>
      <c r="C48" s="558" t="s">
        <v>10</v>
      </c>
      <c r="D48" s="535">
        <f>SUM(J48:AE48)</f>
        <v>392</v>
      </c>
      <c r="E48" s="513">
        <f aca="true" t="shared" si="15" ref="E48:AE48">E49+E50</f>
        <v>0</v>
      </c>
      <c r="F48" s="513">
        <f t="shared" si="15"/>
        <v>0</v>
      </c>
      <c r="G48" s="513">
        <f t="shared" si="15"/>
        <v>0</v>
      </c>
      <c r="H48" s="513">
        <f t="shared" si="15"/>
        <v>0</v>
      </c>
      <c r="I48" s="513">
        <f t="shared" si="15"/>
        <v>0</v>
      </c>
      <c r="J48" s="513">
        <f t="shared" si="15"/>
        <v>0</v>
      </c>
      <c r="K48" s="513">
        <f t="shared" si="15"/>
        <v>0</v>
      </c>
      <c r="L48" s="513">
        <f t="shared" si="15"/>
        <v>0</v>
      </c>
      <c r="M48" s="513">
        <f t="shared" si="15"/>
        <v>0</v>
      </c>
      <c r="N48" s="513">
        <f t="shared" si="15"/>
        <v>0</v>
      </c>
      <c r="O48" s="513">
        <f t="shared" si="15"/>
        <v>0</v>
      </c>
      <c r="P48" s="513">
        <f t="shared" si="15"/>
        <v>0</v>
      </c>
      <c r="Q48" s="513">
        <f t="shared" si="15"/>
        <v>8</v>
      </c>
      <c r="R48" s="513">
        <f t="shared" si="15"/>
        <v>9</v>
      </c>
      <c r="S48" s="513">
        <f t="shared" si="15"/>
        <v>19</v>
      </c>
      <c r="T48" s="513">
        <f t="shared" si="15"/>
        <v>22</v>
      </c>
      <c r="U48" s="513">
        <f t="shared" si="15"/>
        <v>30</v>
      </c>
      <c r="V48" s="513">
        <f t="shared" si="15"/>
        <v>42</v>
      </c>
      <c r="W48" s="513">
        <f t="shared" si="15"/>
        <v>49</v>
      </c>
      <c r="X48" s="513">
        <f t="shared" si="15"/>
        <v>53</v>
      </c>
      <c r="Y48" s="513">
        <f t="shared" si="15"/>
        <v>55</v>
      </c>
      <c r="Z48" s="513">
        <f t="shared" si="15"/>
        <v>58</v>
      </c>
      <c r="AA48" s="513">
        <f t="shared" si="15"/>
        <v>27</v>
      </c>
      <c r="AB48" s="513">
        <f t="shared" si="15"/>
        <v>12</v>
      </c>
      <c r="AC48" s="513">
        <f t="shared" si="15"/>
        <v>8</v>
      </c>
      <c r="AD48" s="513">
        <f t="shared" si="15"/>
        <v>0</v>
      </c>
      <c r="AE48" s="513">
        <f t="shared" si="15"/>
        <v>0</v>
      </c>
      <c r="AF48" s="563" t="s">
        <v>574</v>
      </c>
    </row>
    <row r="49" spans="1:32" ht="13.5">
      <c r="A49" s="556"/>
      <c r="B49" s="557"/>
      <c r="C49" s="558" t="s">
        <v>11</v>
      </c>
      <c r="D49" s="535">
        <f>SUM(J49:AE49)</f>
        <v>258</v>
      </c>
      <c r="E49" s="513">
        <f aca="true" t="shared" si="16" ref="E49:AE49">E53+E57</f>
        <v>0</v>
      </c>
      <c r="F49" s="513">
        <f t="shared" si="16"/>
        <v>0</v>
      </c>
      <c r="G49" s="513">
        <f t="shared" si="16"/>
        <v>0</v>
      </c>
      <c r="H49" s="513">
        <f t="shared" si="16"/>
        <v>0</v>
      </c>
      <c r="I49" s="513">
        <f t="shared" si="16"/>
        <v>0</v>
      </c>
      <c r="J49" s="513">
        <f t="shared" si="16"/>
        <v>0</v>
      </c>
      <c r="K49" s="513">
        <f t="shared" si="16"/>
        <v>0</v>
      </c>
      <c r="L49" s="513">
        <f t="shared" si="16"/>
        <v>0</v>
      </c>
      <c r="M49" s="513">
        <f t="shared" si="16"/>
        <v>0</v>
      </c>
      <c r="N49" s="513">
        <f t="shared" si="16"/>
        <v>0</v>
      </c>
      <c r="O49" s="513">
        <f t="shared" si="16"/>
        <v>0</v>
      </c>
      <c r="P49" s="513">
        <f t="shared" si="16"/>
        <v>0</v>
      </c>
      <c r="Q49" s="513">
        <f t="shared" si="16"/>
        <v>4</v>
      </c>
      <c r="R49" s="513">
        <f t="shared" si="16"/>
        <v>6</v>
      </c>
      <c r="S49" s="513">
        <f t="shared" si="16"/>
        <v>17</v>
      </c>
      <c r="T49" s="513">
        <f t="shared" si="16"/>
        <v>17</v>
      </c>
      <c r="U49" s="513">
        <f t="shared" si="16"/>
        <v>27</v>
      </c>
      <c r="V49" s="513">
        <f t="shared" si="16"/>
        <v>37</v>
      </c>
      <c r="W49" s="513">
        <f t="shared" si="16"/>
        <v>40</v>
      </c>
      <c r="X49" s="513">
        <f t="shared" si="16"/>
        <v>35</v>
      </c>
      <c r="Y49" s="513">
        <f t="shared" si="16"/>
        <v>33</v>
      </c>
      <c r="Z49" s="513">
        <f t="shared" si="16"/>
        <v>31</v>
      </c>
      <c r="AA49" s="513">
        <f t="shared" si="16"/>
        <v>5</v>
      </c>
      <c r="AB49" s="513">
        <f t="shared" si="16"/>
        <v>5</v>
      </c>
      <c r="AC49" s="513">
        <f t="shared" si="16"/>
        <v>1</v>
      </c>
      <c r="AD49" s="513">
        <f t="shared" si="16"/>
        <v>0</v>
      </c>
      <c r="AE49" s="513">
        <f t="shared" si="16"/>
        <v>0</v>
      </c>
      <c r="AF49" s="561"/>
    </row>
    <row r="50" spans="1:32" ht="13.5">
      <c r="A50" s="556"/>
      <c r="B50" s="557"/>
      <c r="C50" s="558" t="s">
        <v>12</v>
      </c>
      <c r="D50" s="535">
        <f>SUM(J50:AE50)</f>
        <v>134</v>
      </c>
      <c r="E50" s="513">
        <f aca="true" t="shared" si="17" ref="E50:AE50">E54+E58</f>
        <v>0</v>
      </c>
      <c r="F50" s="513">
        <f t="shared" si="17"/>
        <v>0</v>
      </c>
      <c r="G50" s="513">
        <f t="shared" si="17"/>
        <v>0</v>
      </c>
      <c r="H50" s="513">
        <f t="shared" si="17"/>
        <v>0</v>
      </c>
      <c r="I50" s="513">
        <f t="shared" si="17"/>
        <v>0</v>
      </c>
      <c r="J50" s="513">
        <f t="shared" si="17"/>
        <v>0</v>
      </c>
      <c r="K50" s="513">
        <f t="shared" si="17"/>
        <v>0</v>
      </c>
      <c r="L50" s="513">
        <f t="shared" si="17"/>
        <v>0</v>
      </c>
      <c r="M50" s="513">
        <f t="shared" si="17"/>
        <v>0</v>
      </c>
      <c r="N50" s="513">
        <f t="shared" si="17"/>
        <v>0</v>
      </c>
      <c r="O50" s="513">
        <f t="shared" si="17"/>
        <v>0</v>
      </c>
      <c r="P50" s="513">
        <f t="shared" si="17"/>
        <v>0</v>
      </c>
      <c r="Q50" s="513">
        <f t="shared" si="17"/>
        <v>4</v>
      </c>
      <c r="R50" s="513">
        <f t="shared" si="17"/>
        <v>3</v>
      </c>
      <c r="S50" s="513">
        <f t="shared" si="17"/>
        <v>2</v>
      </c>
      <c r="T50" s="513">
        <f t="shared" si="17"/>
        <v>5</v>
      </c>
      <c r="U50" s="513">
        <f t="shared" si="17"/>
        <v>3</v>
      </c>
      <c r="V50" s="513">
        <f t="shared" si="17"/>
        <v>5</v>
      </c>
      <c r="W50" s="513">
        <f t="shared" si="17"/>
        <v>9</v>
      </c>
      <c r="X50" s="513">
        <f t="shared" si="17"/>
        <v>18</v>
      </c>
      <c r="Y50" s="513">
        <f t="shared" si="17"/>
        <v>22</v>
      </c>
      <c r="Z50" s="513">
        <f t="shared" si="17"/>
        <v>27</v>
      </c>
      <c r="AA50" s="513">
        <f t="shared" si="17"/>
        <v>22</v>
      </c>
      <c r="AB50" s="513">
        <f t="shared" si="17"/>
        <v>7</v>
      </c>
      <c r="AC50" s="513">
        <f t="shared" si="17"/>
        <v>7</v>
      </c>
      <c r="AD50" s="513">
        <f t="shared" si="17"/>
        <v>0</v>
      </c>
      <c r="AE50" s="513">
        <f t="shared" si="17"/>
        <v>0</v>
      </c>
      <c r="AF50" s="561"/>
    </row>
    <row r="51" spans="1:32" ht="13.5">
      <c r="A51" s="556"/>
      <c r="B51" s="557"/>
      <c r="C51" s="558"/>
      <c r="D51" s="535"/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  <c r="AE51" s="513"/>
      <c r="AF51" s="561"/>
    </row>
    <row r="52" spans="1:32" ht="13.5">
      <c r="A52" s="562" t="s">
        <v>576</v>
      </c>
      <c r="B52" s="557" t="s">
        <v>577</v>
      </c>
      <c r="C52" s="558" t="s">
        <v>10</v>
      </c>
      <c r="D52" s="535">
        <f>SUM(J52:AE52)</f>
        <v>209</v>
      </c>
      <c r="E52" s="513">
        <f aca="true" t="shared" si="18" ref="E52:AE52">E53+E54</f>
        <v>0</v>
      </c>
      <c r="F52" s="513">
        <f t="shared" si="18"/>
        <v>0</v>
      </c>
      <c r="G52" s="513">
        <f t="shared" si="18"/>
        <v>0</v>
      </c>
      <c r="H52" s="513">
        <f t="shared" si="18"/>
        <v>0</v>
      </c>
      <c r="I52" s="513">
        <f t="shared" si="18"/>
        <v>0</v>
      </c>
      <c r="J52" s="513">
        <f t="shared" si="18"/>
        <v>0</v>
      </c>
      <c r="K52" s="513">
        <f t="shared" si="18"/>
        <v>0</v>
      </c>
      <c r="L52" s="513">
        <f t="shared" si="18"/>
        <v>0</v>
      </c>
      <c r="M52" s="513">
        <f t="shared" si="18"/>
        <v>0</v>
      </c>
      <c r="N52" s="513">
        <f t="shared" si="18"/>
        <v>0</v>
      </c>
      <c r="O52" s="513">
        <f t="shared" si="18"/>
        <v>0</v>
      </c>
      <c r="P52" s="513">
        <f t="shared" si="18"/>
        <v>0</v>
      </c>
      <c r="Q52" s="513">
        <f t="shared" si="18"/>
        <v>2</v>
      </c>
      <c r="R52" s="513">
        <f t="shared" si="18"/>
        <v>4</v>
      </c>
      <c r="S52" s="513">
        <f t="shared" si="18"/>
        <v>8</v>
      </c>
      <c r="T52" s="513">
        <f t="shared" si="18"/>
        <v>10</v>
      </c>
      <c r="U52" s="513">
        <f t="shared" si="18"/>
        <v>15</v>
      </c>
      <c r="V52" s="513">
        <f t="shared" si="18"/>
        <v>13</v>
      </c>
      <c r="W52" s="513">
        <f t="shared" si="18"/>
        <v>22</v>
      </c>
      <c r="X52" s="513">
        <f t="shared" si="18"/>
        <v>30</v>
      </c>
      <c r="Y52" s="513">
        <f t="shared" si="18"/>
        <v>44</v>
      </c>
      <c r="Z52" s="513">
        <f t="shared" si="18"/>
        <v>39</v>
      </c>
      <c r="AA52" s="513">
        <f t="shared" si="18"/>
        <v>16</v>
      </c>
      <c r="AB52" s="513">
        <f t="shared" si="18"/>
        <v>5</v>
      </c>
      <c r="AC52" s="513">
        <f t="shared" si="18"/>
        <v>1</v>
      </c>
      <c r="AD52" s="513">
        <f t="shared" si="18"/>
        <v>0</v>
      </c>
      <c r="AE52" s="513">
        <f t="shared" si="18"/>
        <v>0</v>
      </c>
      <c r="AF52" s="563" t="s">
        <v>576</v>
      </c>
    </row>
    <row r="53" spans="1:32" ht="13.5">
      <c r="A53" s="556"/>
      <c r="B53" s="557"/>
      <c r="C53" s="558" t="s">
        <v>11</v>
      </c>
      <c r="D53" s="535">
        <f>SUM(J53:AE53)</f>
        <v>123</v>
      </c>
      <c r="E53" s="517">
        <v>0</v>
      </c>
      <c r="F53" s="517">
        <v>0</v>
      </c>
      <c r="G53" s="517">
        <v>0</v>
      </c>
      <c r="H53" s="517">
        <v>0</v>
      </c>
      <c r="I53" s="517">
        <v>0</v>
      </c>
      <c r="J53" s="517">
        <v>0</v>
      </c>
      <c r="K53" s="517">
        <v>0</v>
      </c>
      <c r="L53" s="517">
        <v>0</v>
      </c>
      <c r="M53" s="517">
        <v>0</v>
      </c>
      <c r="N53" s="517">
        <v>0</v>
      </c>
      <c r="O53" s="517">
        <v>0</v>
      </c>
      <c r="P53" s="517">
        <v>0</v>
      </c>
      <c r="Q53" s="517">
        <v>1</v>
      </c>
      <c r="R53" s="517">
        <v>2</v>
      </c>
      <c r="S53" s="517">
        <v>7</v>
      </c>
      <c r="T53" s="517">
        <v>7</v>
      </c>
      <c r="U53" s="517">
        <v>14</v>
      </c>
      <c r="V53" s="517">
        <v>12</v>
      </c>
      <c r="W53" s="517">
        <v>16</v>
      </c>
      <c r="X53" s="517">
        <v>17</v>
      </c>
      <c r="Y53" s="517">
        <v>24</v>
      </c>
      <c r="Z53" s="517">
        <v>18</v>
      </c>
      <c r="AA53" s="517">
        <v>3</v>
      </c>
      <c r="AB53" s="517">
        <v>2</v>
      </c>
      <c r="AC53" s="517">
        <v>0</v>
      </c>
      <c r="AD53" s="517">
        <v>0</v>
      </c>
      <c r="AE53" s="517">
        <v>0</v>
      </c>
      <c r="AF53" s="561"/>
    </row>
    <row r="54" spans="1:32" ht="13.5">
      <c r="A54" s="556"/>
      <c r="B54" s="557"/>
      <c r="C54" s="558" t="s">
        <v>12</v>
      </c>
      <c r="D54" s="535">
        <f>SUM(J54:AE54)</f>
        <v>86</v>
      </c>
      <c r="E54" s="517">
        <v>0</v>
      </c>
      <c r="F54" s="517">
        <v>0</v>
      </c>
      <c r="G54" s="517">
        <v>0</v>
      </c>
      <c r="H54" s="517">
        <v>0</v>
      </c>
      <c r="I54" s="517">
        <v>0</v>
      </c>
      <c r="J54" s="517">
        <v>0</v>
      </c>
      <c r="K54" s="517">
        <v>0</v>
      </c>
      <c r="L54" s="517">
        <v>0</v>
      </c>
      <c r="M54" s="517">
        <v>0</v>
      </c>
      <c r="N54" s="517">
        <v>0</v>
      </c>
      <c r="O54" s="517">
        <v>0</v>
      </c>
      <c r="P54" s="517">
        <v>0</v>
      </c>
      <c r="Q54" s="517">
        <v>1</v>
      </c>
      <c r="R54" s="517">
        <v>2</v>
      </c>
      <c r="S54" s="517">
        <v>1</v>
      </c>
      <c r="T54" s="517">
        <v>3</v>
      </c>
      <c r="U54" s="517">
        <v>1</v>
      </c>
      <c r="V54" s="517">
        <v>1</v>
      </c>
      <c r="W54" s="517">
        <v>6</v>
      </c>
      <c r="X54" s="517">
        <v>13</v>
      </c>
      <c r="Y54" s="517">
        <v>20</v>
      </c>
      <c r="Z54" s="517">
        <v>21</v>
      </c>
      <c r="AA54" s="517">
        <v>13</v>
      </c>
      <c r="AB54" s="517">
        <v>3</v>
      </c>
      <c r="AC54" s="517">
        <v>1</v>
      </c>
      <c r="AD54" s="517">
        <v>0</v>
      </c>
      <c r="AE54" s="517">
        <v>0</v>
      </c>
      <c r="AF54" s="561"/>
    </row>
    <row r="55" spans="1:32" ht="13.5">
      <c r="A55" s="556"/>
      <c r="B55" s="557"/>
      <c r="C55" s="558"/>
      <c r="D55" s="535"/>
      <c r="E55" s="513"/>
      <c r="F55" s="513"/>
      <c r="G55" s="513"/>
      <c r="H55" s="513"/>
      <c r="I55" s="513"/>
      <c r="J55" s="513"/>
      <c r="K55" s="513"/>
      <c r="L55" s="513"/>
      <c r="M55" s="513"/>
      <c r="N55" s="513"/>
      <c r="O55" s="513"/>
      <c r="P55" s="513"/>
      <c r="Q55" s="513"/>
      <c r="R55" s="513"/>
      <c r="S55" s="513"/>
      <c r="T55" s="513"/>
      <c r="U55" s="513"/>
      <c r="V55" s="513"/>
      <c r="W55" s="513"/>
      <c r="X55" s="513"/>
      <c r="Y55" s="513"/>
      <c r="Z55" s="513"/>
      <c r="AA55" s="513"/>
      <c r="AB55" s="513"/>
      <c r="AC55" s="513"/>
      <c r="AD55" s="513"/>
      <c r="AE55" s="513"/>
      <c r="AF55" s="561"/>
    </row>
    <row r="56" spans="1:32" ht="13.5">
      <c r="A56" s="562" t="s">
        <v>578</v>
      </c>
      <c r="B56" s="557" t="s">
        <v>579</v>
      </c>
      <c r="C56" s="558" t="s">
        <v>10</v>
      </c>
      <c r="D56" s="535">
        <f>SUM(J56:AE56)</f>
        <v>183</v>
      </c>
      <c r="E56" s="513">
        <f aca="true" t="shared" si="19" ref="E56:AE56">E57+E58</f>
        <v>0</v>
      </c>
      <c r="F56" s="513">
        <f t="shared" si="19"/>
        <v>0</v>
      </c>
      <c r="G56" s="513">
        <f t="shared" si="19"/>
        <v>0</v>
      </c>
      <c r="H56" s="513">
        <f t="shared" si="19"/>
        <v>0</v>
      </c>
      <c r="I56" s="513">
        <f t="shared" si="19"/>
        <v>0</v>
      </c>
      <c r="J56" s="513">
        <f t="shared" si="19"/>
        <v>0</v>
      </c>
      <c r="K56" s="513">
        <f t="shared" si="19"/>
        <v>0</v>
      </c>
      <c r="L56" s="513">
        <f t="shared" si="19"/>
        <v>0</v>
      </c>
      <c r="M56" s="513">
        <f t="shared" si="19"/>
        <v>0</v>
      </c>
      <c r="N56" s="513">
        <f t="shared" si="19"/>
        <v>0</v>
      </c>
      <c r="O56" s="513">
        <f t="shared" si="19"/>
        <v>0</v>
      </c>
      <c r="P56" s="513">
        <f t="shared" si="19"/>
        <v>0</v>
      </c>
      <c r="Q56" s="513">
        <f t="shared" si="19"/>
        <v>6</v>
      </c>
      <c r="R56" s="513">
        <f t="shared" si="19"/>
        <v>5</v>
      </c>
      <c r="S56" s="513">
        <f t="shared" si="19"/>
        <v>11</v>
      </c>
      <c r="T56" s="513">
        <f t="shared" si="19"/>
        <v>12</v>
      </c>
      <c r="U56" s="513">
        <f t="shared" si="19"/>
        <v>15</v>
      </c>
      <c r="V56" s="513">
        <f t="shared" si="19"/>
        <v>29</v>
      </c>
      <c r="W56" s="513">
        <f t="shared" si="19"/>
        <v>27</v>
      </c>
      <c r="X56" s="513">
        <f t="shared" si="19"/>
        <v>23</v>
      </c>
      <c r="Y56" s="513">
        <f t="shared" si="19"/>
        <v>11</v>
      </c>
      <c r="Z56" s="513">
        <f t="shared" si="19"/>
        <v>19</v>
      </c>
      <c r="AA56" s="513">
        <f t="shared" si="19"/>
        <v>11</v>
      </c>
      <c r="AB56" s="513">
        <f t="shared" si="19"/>
        <v>7</v>
      </c>
      <c r="AC56" s="513">
        <f t="shared" si="19"/>
        <v>7</v>
      </c>
      <c r="AD56" s="513">
        <f t="shared" si="19"/>
        <v>0</v>
      </c>
      <c r="AE56" s="513">
        <f t="shared" si="19"/>
        <v>0</v>
      </c>
      <c r="AF56" s="563" t="s">
        <v>578</v>
      </c>
    </row>
    <row r="57" spans="1:32" ht="13.5">
      <c r="A57" s="556"/>
      <c r="B57" s="557"/>
      <c r="C57" s="558" t="s">
        <v>11</v>
      </c>
      <c r="D57" s="535">
        <f>SUM(J57:AE57)</f>
        <v>135</v>
      </c>
      <c r="E57" s="517">
        <v>0</v>
      </c>
      <c r="F57" s="517">
        <v>0</v>
      </c>
      <c r="G57" s="517">
        <v>0</v>
      </c>
      <c r="H57" s="517">
        <v>0</v>
      </c>
      <c r="I57" s="517">
        <v>0</v>
      </c>
      <c r="J57" s="517">
        <v>0</v>
      </c>
      <c r="K57" s="517">
        <v>0</v>
      </c>
      <c r="L57" s="517">
        <v>0</v>
      </c>
      <c r="M57" s="517">
        <v>0</v>
      </c>
      <c r="N57" s="517">
        <v>0</v>
      </c>
      <c r="O57" s="517">
        <v>0</v>
      </c>
      <c r="P57" s="517">
        <v>0</v>
      </c>
      <c r="Q57" s="517">
        <v>3</v>
      </c>
      <c r="R57" s="517">
        <v>4</v>
      </c>
      <c r="S57" s="517">
        <v>10</v>
      </c>
      <c r="T57" s="517">
        <v>10</v>
      </c>
      <c r="U57" s="517">
        <v>13</v>
      </c>
      <c r="V57" s="517">
        <v>25</v>
      </c>
      <c r="W57" s="517">
        <v>24</v>
      </c>
      <c r="X57" s="517">
        <v>18</v>
      </c>
      <c r="Y57" s="517">
        <v>9</v>
      </c>
      <c r="Z57" s="517">
        <v>13</v>
      </c>
      <c r="AA57" s="517">
        <v>2</v>
      </c>
      <c r="AB57" s="517">
        <v>3</v>
      </c>
      <c r="AC57" s="517">
        <v>1</v>
      </c>
      <c r="AD57" s="517">
        <v>0</v>
      </c>
      <c r="AE57" s="517">
        <v>0</v>
      </c>
      <c r="AF57" s="561"/>
    </row>
    <row r="58" spans="1:32" ht="13.5">
      <c r="A58" s="556"/>
      <c r="B58" s="557"/>
      <c r="C58" s="558" t="s">
        <v>12</v>
      </c>
      <c r="D58" s="535">
        <f>SUM(J58:AE58)</f>
        <v>48</v>
      </c>
      <c r="E58" s="517">
        <v>0</v>
      </c>
      <c r="F58" s="517">
        <v>0</v>
      </c>
      <c r="G58" s="517">
        <v>0</v>
      </c>
      <c r="H58" s="517">
        <v>0</v>
      </c>
      <c r="I58" s="517">
        <v>0</v>
      </c>
      <c r="J58" s="517">
        <v>0</v>
      </c>
      <c r="K58" s="517">
        <v>0</v>
      </c>
      <c r="L58" s="517">
        <v>0</v>
      </c>
      <c r="M58" s="517">
        <v>0</v>
      </c>
      <c r="N58" s="517">
        <v>0</v>
      </c>
      <c r="O58" s="517">
        <v>0</v>
      </c>
      <c r="P58" s="517">
        <v>0</v>
      </c>
      <c r="Q58" s="517">
        <v>3</v>
      </c>
      <c r="R58" s="517">
        <v>1</v>
      </c>
      <c r="S58" s="517">
        <v>1</v>
      </c>
      <c r="T58" s="517">
        <v>2</v>
      </c>
      <c r="U58" s="517">
        <v>2</v>
      </c>
      <c r="V58" s="517">
        <v>4</v>
      </c>
      <c r="W58" s="517">
        <v>3</v>
      </c>
      <c r="X58" s="517">
        <v>5</v>
      </c>
      <c r="Y58" s="517">
        <v>2</v>
      </c>
      <c r="Z58" s="517">
        <v>6</v>
      </c>
      <c r="AA58" s="517">
        <v>9</v>
      </c>
      <c r="AB58" s="517">
        <v>4</v>
      </c>
      <c r="AC58" s="517">
        <v>6</v>
      </c>
      <c r="AD58" s="517">
        <v>0</v>
      </c>
      <c r="AE58" s="517">
        <v>0</v>
      </c>
      <c r="AF58" s="561"/>
    </row>
    <row r="59" spans="1:32" ht="13.5">
      <c r="A59" s="556"/>
      <c r="B59" s="557"/>
      <c r="C59" s="558"/>
      <c r="D59" s="535"/>
      <c r="E59" s="513"/>
      <c r="F59" s="513"/>
      <c r="G59" s="513"/>
      <c r="H59" s="513"/>
      <c r="I59" s="513"/>
      <c r="J59" s="513"/>
      <c r="K59" s="513"/>
      <c r="L59" s="513"/>
      <c r="M59" s="513"/>
      <c r="N59" s="513"/>
      <c r="O59" s="513"/>
      <c r="P59" s="513"/>
      <c r="Q59" s="513"/>
      <c r="R59" s="513"/>
      <c r="S59" s="513"/>
      <c r="T59" s="513"/>
      <c r="U59" s="513"/>
      <c r="V59" s="513"/>
      <c r="W59" s="513"/>
      <c r="X59" s="513"/>
      <c r="Y59" s="513"/>
      <c r="Z59" s="513"/>
      <c r="AA59" s="513"/>
      <c r="AB59" s="513"/>
      <c r="AC59" s="513"/>
      <c r="AD59" s="513"/>
      <c r="AE59" s="513"/>
      <c r="AF59" s="561"/>
    </row>
    <row r="60" spans="1:32" ht="13.5">
      <c r="A60" s="562" t="s">
        <v>580</v>
      </c>
      <c r="B60" s="557" t="s">
        <v>581</v>
      </c>
      <c r="C60" s="558" t="s">
        <v>10</v>
      </c>
      <c r="D60" s="535">
        <f>SUM(J60:AE60)</f>
        <v>508</v>
      </c>
      <c r="E60" s="513">
        <f aca="true" t="shared" si="20" ref="E60:AE60">E61+E62</f>
        <v>4</v>
      </c>
      <c r="F60" s="513">
        <f t="shared" si="20"/>
        <v>0</v>
      </c>
      <c r="G60" s="513">
        <f t="shared" si="20"/>
        <v>0</v>
      </c>
      <c r="H60" s="513">
        <f t="shared" si="20"/>
        <v>0</v>
      </c>
      <c r="I60" s="513">
        <f t="shared" si="20"/>
        <v>0</v>
      </c>
      <c r="J60" s="513">
        <f t="shared" si="20"/>
        <v>4</v>
      </c>
      <c r="K60" s="513">
        <f t="shared" si="20"/>
        <v>0</v>
      </c>
      <c r="L60" s="513">
        <f t="shared" si="20"/>
        <v>0</v>
      </c>
      <c r="M60" s="513">
        <f t="shared" si="20"/>
        <v>0</v>
      </c>
      <c r="N60" s="513">
        <f t="shared" si="20"/>
        <v>0</v>
      </c>
      <c r="O60" s="513">
        <f t="shared" si="20"/>
        <v>0</v>
      </c>
      <c r="P60" s="513">
        <f t="shared" si="20"/>
        <v>2</v>
      </c>
      <c r="Q60" s="513">
        <f t="shared" si="20"/>
        <v>1</v>
      </c>
      <c r="R60" s="513">
        <f t="shared" si="20"/>
        <v>1</v>
      </c>
      <c r="S60" s="513">
        <f t="shared" si="20"/>
        <v>9</v>
      </c>
      <c r="T60" s="513">
        <f t="shared" si="20"/>
        <v>2</v>
      </c>
      <c r="U60" s="513">
        <f t="shared" si="20"/>
        <v>13</v>
      </c>
      <c r="V60" s="513">
        <f t="shared" si="20"/>
        <v>21</v>
      </c>
      <c r="W60" s="513">
        <f t="shared" si="20"/>
        <v>14</v>
      </c>
      <c r="X60" s="513">
        <f t="shared" si="20"/>
        <v>42</v>
      </c>
      <c r="Y60" s="513">
        <f t="shared" si="20"/>
        <v>78</v>
      </c>
      <c r="Z60" s="513">
        <f t="shared" si="20"/>
        <v>87</v>
      </c>
      <c r="AA60" s="513">
        <f t="shared" si="20"/>
        <v>107</v>
      </c>
      <c r="AB60" s="513">
        <f t="shared" si="20"/>
        <v>86</v>
      </c>
      <c r="AC60" s="513">
        <f t="shared" si="20"/>
        <v>29</v>
      </c>
      <c r="AD60" s="513">
        <f t="shared" si="20"/>
        <v>12</v>
      </c>
      <c r="AE60" s="513">
        <f t="shared" si="20"/>
        <v>0</v>
      </c>
      <c r="AF60" s="563" t="s">
        <v>580</v>
      </c>
    </row>
    <row r="61" spans="1:32" ht="13.5">
      <c r="A61" s="556"/>
      <c r="B61" s="557"/>
      <c r="C61" s="558" t="s">
        <v>11</v>
      </c>
      <c r="D61" s="535">
        <f>SUM(J61:AE61)</f>
        <v>242</v>
      </c>
      <c r="E61" s="516">
        <v>2</v>
      </c>
      <c r="F61" s="516">
        <v>0</v>
      </c>
      <c r="G61" s="516">
        <v>0</v>
      </c>
      <c r="H61" s="516">
        <v>0</v>
      </c>
      <c r="I61" s="516">
        <v>0</v>
      </c>
      <c r="J61" s="516">
        <v>2</v>
      </c>
      <c r="K61" s="516">
        <v>0</v>
      </c>
      <c r="L61" s="516">
        <v>0</v>
      </c>
      <c r="M61" s="516">
        <v>0</v>
      </c>
      <c r="N61" s="516">
        <v>0</v>
      </c>
      <c r="O61" s="516">
        <v>0</v>
      </c>
      <c r="P61" s="516">
        <v>2</v>
      </c>
      <c r="Q61" s="516">
        <v>0</v>
      </c>
      <c r="R61" s="516">
        <v>1</v>
      </c>
      <c r="S61" s="516">
        <v>7</v>
      </c>
      <c r="T61" s="516">
        <v>1</v>
      </c>
      <c r="U61" s="516">
        <v>11</v>
      </c>
      <c r="V61" s="516">
        <v>14</v>
      </c>
      <c r="W61" s="516">
        <v>13</v>
      </c>
      <c r="X61" s="516">
        <v>26</v>
      </c>
      <c r="Y61" s="516">
        <v>48</v>
      </c>
      <c r="Z61" s="516">
        <v>44</v>
      </c>
      <c r="AA61" s="516">
        <v>37</v>
      </c>
      <c r="AB61" s="516">
        <v>26</v>
      </c>
      <c r="AC61" s="516">
        <v>8</v>
      </c>
      <c r="AD61" s="516">
        <v>2</v>
      </c>
      <c r="AE61" s="516">
        <v>0</v>
      </c>
      <c r="AF61" s="561"/>
    </row>
    <row r="62" spans="1:32" ht="13.5">
      <c r="A62" s="556"/>
      <c r="B62" s="557"/>
      <c r="C62" s="558" t="s">
        <v>12</v>
      </c>
      <c r="D62" s="535">
        <f>SUM(J62:AE62)</f>
        <v>266</v>
      </c>
      <c r="E62" s="516">
        <v>2</v>
      </c>
      <c r="F62" s="516">
        <v>0</v>
      </c>
      <c r="G62" s="516">
        <v>0</v>
      </c>
      <c r="H62" s="516">
        <v>0</v>
      </c>
      <c r="I62" s="516">
        <v>0</v>
      </c>
      <c r="J62" s="516">
        <v>2</v>
      </c>
      <c r="K62" s="516">
        <v>0</v>
      </c>
      <c r="L62" s="516">
        <v>0</v>
      </c>
      <c r="M62" s="516">
        <v>0</v>
      </c>
      <c r="N62" s="516">
        <v>0</v>
      </c>
      <c r="O62" s="516">
        <v>0</v>
      </c>
      <c r="P62" s="516">
        <v>0</v>
      </c>
      <c r="Q62" s="516">
        <v>1</v>
      </c>
      <c r="R62" s="516">
        <v>0</v>
      </c>
      <c r="S62" s="516">
        <v>2</v>
      </c>
      <c r="T62" s="516">
        <v>1</v>
      </c>
      <c r="U62" s="516">
        <v>2</v>
      </c>
      <c r="V62" s="516">
        <v>7</v>
      </c>
      <c r="W62" s="516">
        <v>1</v>
      </c>
      <c r="X62" s="516">
        <v>16</v>
      </c>
      <c r="Y62" s="516">
        <v>30</v>
      </c>
      <c r="Z62" s="516">
        <v>43</v>
      </c>
      <c r="AA62" s="516">
        <v>70</v>
      </c>
      <c r="AB62" s="516">
        <v>60</v>
      </c>
      <c r="AC62" s="516">
        <v>21</v>
      </c>
      <c r="AD62" s="516">
        <v>10</v>
      </c>
      <c r="AE62" s="516">
        <v>0</v>
      </c>
      <c r="AF62" s="561"/>
    </row>
    <row r="63" spans="1:32" ht="13.5">
      <c r="A63" s="556"/>
      <c r="B63" s="557"/>
      <c r="C63" s="558"/>
      <c r="D63" s="535"/>
      <c r="E63" s="513"/>
      <c r="F63" s="513"/>
      <c r="G63" s="513"/>
      <c r="H63" s="513"/>
      <c r="I63" s="513"/>
      <c r="J63" s="513"/>
      <c r="K63" s="513"/>
      <c r="L63" s="513"/>
      <c r="M63" s="513"/>
      <c r="N63" s="513"/>
      <c r="O63" s="513"/>
      <c r="P63" s="513"/>
      <c r="Q63" s="513"/>
      <c r="R63" s="513"/>
      <c r="S63" s="513"/>
      <c r="T63" s="513"/>
      <c r="U63" s="513"/>
      <c r="V63" s="513"/>
      <c r="W63" s="513"/>
      <c r="X63" s="513"/>
      <c r="Y63" s="513"/>
      <c r="Z63" s="513"/>
      <c r="AA63" s="513"/>
      <c r="AB63" s="513"/>
      <c r="AC63" s="513"/>
      <c r="AD63" s="513"/>
      <c r="AE63" s="513"/>
      <c r="AF63" s="561"/>
    </row>
    <row r="64" spans="1:32" ht="13.5">
      <c r="A64" s="562" t="s">
        <v>582</v>
      </c>
      <c r="B64" s="557" t="s">
        <v>583</v>
      </c>
      <c r="C64" s="558" t="s">
        <v>10</v>
      </c>
      <c r="D64" s="535">
        <f>SUM(J64:AE64)</f>
        <v>41</v>
      </c>
      <c r="E64" s="513">
        <f aca="true" t="shared" si="21" ref="E64:AE64">E65+E66</f>
        <v>0</v>
      </c>
      <c r="F64" s="513">
        <f t="shared" si="21"/>
        <v>0</v>
      </c>
      <c r="G64" s="513">
        <f t="shared" si="21"/>
        <v>0</v>
      </c>
      <c r="H64" s="513">
        <f t="shared" si="21"/>
        <v>0</v>
      </c>
      <c r="I64" s="513">
        <f t="shared" si="21"/>
        <v>0</v>
      </c>
      <c r="J64" s="513">
        <f t="shared" si="21"/>
        <v>0</v>
      </c>
      <c r="K64" s="513">
        <f t="shared" si="21"/>
        <v>0</v>
      </c>
      <c r="L64" s="513">
        <f t="shared" si="21"/>
        <v>0</v>
      </c>
      <c r="M64" s="513">
        <f t="shared" si="21"/>
        <v>0</v>
      </c>
      <c r="N64" s="513">
        <f t="shared" si="21"/>
        <v>0</v>
      </c>
      <c r="O64" s="513">
        <f t="shared" si="21"/>
        <v>0</v>
      </c>
      <c r="P64" s="513">
        <f t="shared" si="21"/>
        <v>0</v>
      </c>
      <c r="Q64" s="513">
        <f t="shared" si="21"/>
        <v>0</v>
      </c>
      <c r="R64" s="513">
        <f t="shared" si="21"/>
        <v>0</v>
      </c>
      <c r="S64" s="513">
        <f t="shared" si="21"/>
        <v>0</v>
      </c>
      <c r="T64" s="513">
        <f t="shared" si="21"/>
        <v>0</v>
      </c>
      <c r="U64" s="513">
        <f t="shared" si="21"/>
        <v>0</v>
      </c>
      <c r="V64" s="513">
        <f t="shared" si="21"/>
        <v>1</v>
      </c>
      <c r="W64" s="513">
        <f t="shared" si="21"/>
        <v>5</v>
      </c>
      <c r="X64" s="513">
        <f t="shared" si="21"/>
        <v>2</v>
      </c>
      <c r="Y64" s="513">
        <f t="shared" si="21"/>
        <v>4</v>
      </c>
      <c r="Z64" s="513">
        <f t="shared" si="21"/>
        <v>10</v>
      </c>
      <c r="AA64" s="513">
        <f t="shared" si="21"/>
        <v>4</v>
      </c>
      <c r="AB64" s="513">
        <f t="shared" si="21"/>
        <v>8</v>
      </c>
      <c r="AC64" s="513">
        <f t="shared" si="21"/>
        <v>4</v>
      </c>
      <c r="AD64" s="513">
        <f t="shared" si="21"/>
        <v>3</v>
      </c>
      <c r="AE64" s="513">
        <f t="shared" si="21"/>
        <v>0</v>
      </c>
      <c r="AF64" s="563" t="s">
        <v>582</v>
      </c>
    </row>
    <row r="65" spans="1:32" ht="13.5">
      <c r="A65" s="556"/>
      <c r="B65" s="557"/>
      <c r="C65" s="558" t="s">
        <v>11</v>
      </c>
      <c r="D65" s="535">
        <f>SUM(J65:AE65)</f>
        <v>10</v>
      </c>
      <c r="E65" s="517">
        <v>0</v>
      </c>
      <c r="F65" s="517">
        <v>0</v>
      </c>
      <c r="G65" s="517">
        <v>0</v>
      </c>
      <c r="H65" s="517">
        <v>0</v>
      </c>
      <c r="I65" s="517">
        <v>0</v>
      </c>
      <c r="J65" s="517">
        <v>0</v>
      </c>
      <c r="K65" s="517">
        <v>0</v>
      </c>
      <c r="L65" s="517">
        <v>0</v>
      </c>
      <c r="M65" s="517">
        <v>0</v>
      </c>
      <c r="N65" s="517">
        <v>0</v>
      </c>
      <c r="O65" s="517">
        <v>0</v>
      </c>
      <c r="P65" s="517">
        <v>0</v>
      </c>
      <c r="Q65" s="517">
        <v>0</v>
      </c>
      <c r="R65" s="517">
        <v>0</v>
      </c>
      <c r="S65" s="517">
        <v>0</v>
      </c>
      <c r="T65" s="517">
        <v>0</v>
      </c>
      <c r="U65" s="517">
        <v>0</v>
      </c>
      <c r="V65" s="517">
        <v>0</v>
      </c>
      <c r="W65" s="517">
        <v>4</v>
      </c>
      <c r="X65" s="517">
        <v>1</v>
      </c>
      <c r="Y65" s="517">
        <v>1</v>
      </c>
      <c r="Z65" s="517">
        <v>2</v>
      </c>
      <c r="AA65" s="517">
        <v>1</v>
      </c>
      <c r="AB65" s="517">
        <v>1</v>
      </c>
      <c r="AC65" s="517">
        <v>0</v>
      </c>
      <c r="AD65" s="517">
        <v>0</v>
      </c>
      <c r="AE65" s="517">
        <v>0</v>
      </c>
      <c r="AF65" s="561"/>
    </row>
    <row r="66" spans="1:32" ht="13.5">
      <c r="A66" s="556"/>
      <c r="B66" s="557"/>
      <c r="C66" s="558" t="s">
        <v>12</v>
      </c>
      <c r="D66" s="535">
        <f>SUM(J66:AE66)</f>
        <v>31</v>
      </c>
      <c r="E66" s="517">
        <v>0</v>
      </c>
      <c r="F66" s="517">
        <v>0</v>
      </c>
      <c r="G66" s="517">
        <v>0</v>
      </c>
      <c r="H66" s="517">
        <v>0</v>
      </c>
      <c r="I66" s="517">
        <v>0</v>
      </c>
      <c r="J66" s="517">
        <v>0</v>
      </c>
      <c r="K66" s="517">
        <v>0</v>
      </c>
      <c r="L66" s="517">
        <v>0</v>
      </c>
      <c r="M66" s="517">
        <v>0</v>
      </c>
      <c r="N66" s="517">
        <v>0</v>
      </c>
      <c r="O66" s="517">
        <v>0</v>
      </c>
      <c r="P66" s="517">
        <v>0</v>
      </c>
      <c r="Q66" s="517">
        <v>0</v>
      </c>
      <c r="R66" s="517">
        <v>0</v>
      </c>
      <c r="S66" s="517">
        <v>0</v>
      </c>
      <c r="T66" s="517">
        <v>0</v>
      </c>
      <c r="U66" s="517">
        <v>0</v>
      </c>
      <c r="V66" s="517">
        <v>1</v>
      </c>
      <c r="W66" s="517">
        <v>1</v>
      </c>
      <c r="X66" s="517">
        <v>1</v>
      </c>
      <c r="Y66" s="517">
        <v>3</v>
      </c>
      <c r="Z66" s="517">
        <v>8</v>
      </c>
      <c r="AA66" s="517">
        <v>3</v>
      </c>
      <c r="AB66" s="517">
        <v>7</v>
      </c>
      <c r="AC66" s="517">
        <v>4</v>
      </c>
      <c r="AD66" s="517">
        <v>3</v>
      </c>
      <c r="AE66" s="517">
        <v>0</v>
      </c>
      <c r="AF66" s="561"/>
    </row>
    <row r="67" spans="1:32" ht="13.5">
      <c r="A67" s="556"/>
      <c r="B67" s="557"/>
      <c r="C67" s="558"/>
      <c r="D67" s="535"/>
      <c r="E67" s="513"/>
      <c r="F67" s="513"/>
      <c r="G67" s="513"/>
      <c r="H67" s="513"/>
      <c r="I67" s="513"/>
      <c r="J67" s="513"/>
      <c r="K67" s="513"/>
      <c r="L67" s="513"/>
      <c r="M67" s="513"/>
      <c r="N67" s="513"/>
      <c r="O67" s="513"/>
      <c r="P67" s="513"/>
      <c r="Q67" s="513"/>
      <c r="R67" s="513"/>
      <c r="S67" s="513"/>
      <c r="T67" s="513"/>
      <c r="U67" s="513"/>
      <c r="V67" s="513"/>
      <c r="W67" s="513"/>
      <c r="X67" s="513"/>
      <c r="Y67" s="513"/>
      <c r="Z67" s="513"/>
      <c r="AA67" s="513"/>
      <c r="AB67" s="513"/>
      <c r="AC67" s="513"/>
      <c r="AD67" s="513"/>
      <c r="AE67" s="513"/>
      <c r="AF67" s="561"/>
    </row>
    <row r="68" spans="1:32" ht="13.5">
      <c r="A68" s="562" t="s">
        <v>584</v>
      </c>
      <c r="B68" s="557" t="s">
        <v>585</v>
      </c>
      <c r="C68" s="558" t="s">
        <v>10</v>
      </c>
      <c r="D68" s="535">
        <f>SUM(J68:AE68)</f>
        <v>158</v>
      </c>
      <c r="E68" s="513">
        <f aca="true" t="shared" si="22" ref="E68:AE68">E69+E70</f>
        <v>0</v>
      </c>
      <c r="F68" s="513">
        <f t="shared" si="22"/>
        <v>0</v>
      </c>
      <c r="G68" s="513">
        <f t="shared" si="22"/>
        <v>0</v>
      </c>
      <c r="H68" s="513">
        <f t="shared" si="22"/>
        <v>1</v>
      </c>
      <c r="I68" s="513">
        <f t="shared" si="22"/>
        <v>0</v>
      </c>
      <c r="J68" s="513">
        <f t="shared" si="22"/>
        <v>1</v>
      </c>
      <c r="K68" s="513">
        <f t="shared" si="22"/>
        <v>0</v>
      </c>
      <c r="L68" s="513">
        <f t="shared" si="22"/>
        <v>0</v>
      </c>
      <c r="M68" s="513">
        <f t="shared" si="22"/>
        <v>0</v>
      </c>
      <c r="N68" s="513">
        <f t="shared" si="22"/>
        <v>0</v>
      </c>
      <c r="O68" s="513">
        <f t="shared" si="22"/>
        <v>0</v>
      </c>
      <c r="P68" s="513">
        <f t="shared" si="22"/>
        <v>1</v>
      </c>
      <c r="Q68" s="513">
        <f t="shared" si="22"/>
        <v>2</v>
      </c>
      <c r="R68" s="513">
        <f t="shared" si="22"/>
        <v>1</v>
      </c>
      <c r="S68" s="513">
        <f t="shared" si="22"/>
        <v>3</v>
      </c>
      <c r="T68" s="513">
        <f t="shared" si="22"/>
        <v>4</v>
      </c>
      <c r="U68" s="513">
        <f t="shared" si="22"/>
        <v>5</v>
      </c>
      <c r="V68" s="513">
        <f t="shared" si="22"/>
        <v>9</v>
      </c>
      <c r="W68" s="513">
        <f t="shared" si="22"/>
        <v>15</v>
      </c>
      <c r="X68" s="513">
        <f t="shared" si="22"/>
        <v>27</v>
      </c>
      <c r="Y68" s="513">
        <f t="shared" si="22"/>
        <v>25</v>
      </c>
      <c r="Z68" s="513">
        <f t="shared" si="22"/>
        <v>26</v>
      </c>
      <c r="AA68" s="513">
        <f t="shared" si="22"/>
        <v>19</v>
      </c>
      <c r="AB68" s="513">
        <f t="shared" si="22"/>
        <v>13</v>
      </c>
      <c r="AC68" s="513">
        <f t="shared" si="22"/>
        <v>7</v>
      </c>
      <c r="AD68" s="513">
        <f t="shared" si="22"/>
        <v>0</v>
      </c>
      <c r="AE68" s="513">
        <f t="shared" si="22"/>
        <v>0</v>
      </c>
      <c r="AF68" s="563" t="s">
        <v>584</v>
      </c>
    </row>
    <row r="69" spans="1:32" ht="13.5">
      <c r="A69" s="556"/>
      <c r="B69" s="557"/>
      <c r="C69" s="558" t="s">
        <v>11</v>
      </c>
      <c r="D69" s="535">
        <f>SUM(J69:AE69)</f>
        <v>55</v>
      </c>
      <c r="E69" s="517">
        <v>0</v>
      </c>
      <c r="F69" s="517">
        <v>0</v>
      </c>
      <c r="G69" s="517">
        <v>0</v>
      </c>
      <c r="H69" s="517">
        <v>0</v>
      </c>
      <c r="I69" s="517">
        <v>0</v>
      </c>
      <c r="J69" s="517">
        <v>0</v>
      </c>
      <c r="K69" s="517">
        <v>0</v>
      </c>
      <c r="L69" s="517">
        <v>0</v>
      </c>
      <c r="M69" s="517">
        <v>0</v>
      </c>
      <c r="N69" s="517">
        <v>0</v>
      </c>
      <c r="O69" s="517">
        <v>0</v>
      </c>
      <c r="P69" s="517">
        <v>0</v>
      </c>
      <c r="Q69" s="517">
        <v>0</v>
      </c>
      <c r="R69" s="517">
        <v>1</v>
      </c>
      <c r="S69" s="517">
        <v>3</v>
      </c>
      <c r="T69" s="517">
        <v>3</v>
      </c>
      <c r="U69" s="517">
        <v>3</v>
      </c>
      <c r="V69" s="517">
        <v>2</v>
      </c>
      <c r="W69" s="517">
        <v>6</v>
      </c>
      <c r="X69" s="517">
        <v>10</v>
      </c>
      <c r="Y69" s="517">
        <v>11</v>
      </c>
      <c r="Z69" s="517">
        <v>7</v>
      </c>
      <c r="AA69" s="517">
        <v>4</v>
      </c>
      <c r="AB69" s="517">
        <v>4</v>
      </c>
      <c r="AC69" s="517">
        <v>1</v>
      </c>
      <c r="AD69" s="517">
        <v>0</v>
      </c>
      <c r="AE69" s="517">
        <v>0</v>
      </c>
      <c r="AF69" s="561"/>
    </row>
    <row r="70" spans="1:32" ht="13.5">
      <c r="A70" s="556"/>
      <c r="B70" s="557"/>
      <c r="C70" s="558" t="s">
        <v>12</v>
      </c>
      <c r="D70" s="535">
        <f>SUM(J70:AE70)</f>
        <v>103</v>
      </c>
      <c r="E70" s="517">
        <v>0</v>
      </c>
      <c r="F70" s="517">
        <v>0</v>
      </c>
      <c r="G70" s="517">
        <v>0</v>
      </c>
      <c r="H70" s="517">
        <v>1</v>
      </c>
      <c r="I70" s="517">
        <v>0</v>
      </c>
      <c r="J70" s="517">
        <v>1</v>
      </c>
      <c r="K70" s="517">
        <v>0</v>
      </c>
      <c r="L70" s="517">
        <v>0</v>
      </c>
      <c r="M70" s="517">
        <v>0</v>
      </c>
      <c r="N70" s="517">
        <v>0</v>
      </c>
      <c r="O70" s="517">
        <v>0</v>
      </c>
      <c r="P70" s="517">
        <v>1</v>
      </c>
      <c r="Q70" s="517">
        <v>2</v>
      </c>
      <c r="R70" s="517">
        <v>0</v>
      </c>
      <c r="S70" s="517">
        <v>0</v>
      </c>
      <c r="T70" s="517">
        <v>1</v>
      </c>
      <c r="U70" s="517">
        <v>2</v>
      </c>
      <c r="V70" s="517">
        <v>7</v>
      </c>
      <c r="W70" s="517">
        <v>9</v>
      </c>
      <c r="X70" s="517">
        <v>17</v>
      </c>
      <c r="Y70" s="517">
        <v>14</v>
      </c>
      <c r="Z70" s="517">
        <v>19</v>
      </c>
      <c r="AA70" s="517">
        <v>15</v>
      </c>
      <c r="AB70" s="517">
        <v>9</v>
      </c>
      <c r="AC70" s="517">
        <v>6</v>
      </c>
      <c r="AD70" s="517">
        <v>0</v>
      </c>
      <c r="AE70" s="517">
        <v>0</v>
      </c>
      <c r="AF70" s="561"/>
    </row>
    <row r="71" spans="1:32" ht="13.5">
      <c r="A71" s="556"/>
      <c r="B71" s="557"/>
      <c r="C71" s="558"/>
      <c r="D71" s="535"/>
      <c r="E71" s="513"/>
      <c r="F71" s="513"/>
      <c r="G71" s="513"/>
      <c r="H71" s="513"/>
      <c r="I71" s="513"/>
      <c r="J71" s="513"/>
      <c r="K71" s="513"/>
      <c r="L71" s="513"/>
      <c r="M71" s="513"/>
      <c r="N71" s="513"/>
      <c r="O71" s="513"/>
      <c r="P71" s="513"/>
      <c r="Q71" s="513"/>
      <c r="R71" s="513"/>
      <c r="S71" s="513"/>
      <c r="T71" s="513"/>
      <c r="U71" s="513"/>
      <c r="V71" s="513"/>
      <c r="W71" s="513"/>
      <c r="X71" s="513"/>
      <c r="Y71" s="513"/>
      <c r="Z71" s="513"/>
      <c r="AA71" s="513"/>
      <c r="AB71" s="513"/>
      <c r="AC71" s="513"/>
      <c r="AD71" s="513"/>
      <c r="AE71" s="513"/>
      <c r="AF71" s="561"/>
    </row>
    <row r="72" spans="1:32" ht="13.5">
      <c r="A72" s="562" t="s">
        <v>586</v>
      </c>
      <c r="B72" s="557" t="s">
        <v>587</v>
      </c>
      <c r="C72" s="558" t="s">
        <v>10</v>
      </c>
      <c r="D72" s="535">
        <f>SUM(J72:AE72)</f>
        <v>993</v>
      </c>
      <c r="E72" s="513">
        <f aca="true" t="shared" si="23" ref="E72:AE72">E73+E74</f>
        <v>0</v>
      </c>
      <c r="F72" s="513">
        <f t="shared" si="23"/>
        <v>0</v>
      </c>
      <c r="G72" s="513">
        <f t="shared" si="23"/>
        <v>0</v>
      </c>
      <c r="H72" s="513">
        <f t="shared" si="23"/>
        <v>0</v>
      </c>
      <c r="I72" s="513">
        <f t="shared" si="23"/>
        <v>0</v>
      </c>
      <c r="J72" s="513">
        <f t="shared" si="23"/>
        <v>0</v>
      </c>
      <c r="K72" s="513">
        <f t="shared" si="23"/>
        <v>0</v>
      </c>
      <c r="L72" s="513">
        <f t="shared" si="23"/>
        <v>0</v>
      </c>
      <c r="M72" s="513">
        <f t="shared" si="23"/>
        <v>0</v>
      </c>
      <c r="N72" s="513">
        <f t="shared" si="23"/>
        <v>0</v>
      </c>
      <c r="O72" s="513">
        <f t="shared" si="23"/>
        <v>1</v>
      </c>
      <c r="P72" s="513">
        <f t="shared" si="23"/>
        <v>1</v>
      </c>
      <c r="Q72" s="513">
        <f t="shared" si="23"/>
        <v>1</v>
      </c>
      <c r="R72" s="513">
        <f t="shared" si="23"/>
        <v>3</v>
      </c>
      <c r="S72" s="513">
        <f t="shared" si="23"/>
        <v>2</v>
      </c>
      <c r="T72" s="513">
        <f t="shared" si="23"/>
        <v>3</v>
      </c>
      <c r="U72" s="513">
        <f t="shared" si="23"/>
        <v>20</v>
      </c>
      <c r="V72" s="513">
        <f t="shared" si="23"/>
        <v>24</v>
      </c>
      <c r="W72" s="513">
        <f t="shared" si="23"/>
        <v>44</v>
      </c>
      <c r="X72" s="513">
        <f t="shared" si="23"/>
        <v>76</v>
      </c>
      <c r="Y72" s="513">
        <f t="shared" si="23"/>
        <v>121</v>
      </c>
      <c r="Z72" s="513">
        <f t="shared" si="23"/>
        <v>211</v>
      </c>
      <c r="AA72" s="513">
        <f t="shared" si="23"/>
        <v>226</v>
      </c>
      <c r="AB72" s="513">
        <f t="shared" si="23"/>
        <v>173</v>
      </c>
      <c r="AC72" s="513">
        <f t="shared" si="23"/>
        <v>72</v>
      </c>
      <c r="AD72" s="513">
        <f t="shared" si="23"/>
        <v>15</v>
      </c>
      <c r="AE72" s="513">
        <f t="shared" si="23"/>
        <v>0</v>
      </c>
      <c r="AF72" s="563" t="s">
        <v>586</v>
      </c>
    </row>
    <row r="73" spans="1:32" ht="13.5">
      <c r="A73" s="556"/>
      <c r="B73" s="557"/>
      <c r="C73" s="558" t="s">
        <v>11</v>
      </c>
      <c r="D73" s="535">
        <f>SUM(J73:AE73)</f>
        <v>484</v>
      </c>
      <c r="E73" s="515">
        <f>E77+'5(6)'!E5+'5(6)'!E21</f>
        <v>0</v>
      </c>
      <c r="F73" s="515">
        <f>F77+'5(6)'!F5+'5(6)'!F21</f>
        <v>0</v>
      </c>
      <c r="G73" s="515">
        <f>G77+'5(6)'!G5+'5(6)'!G21</f>
        <v>0</v>
      </c>
      <c r="H73" s="515">
        <f>H77+'5(6)'!H5+'5(6)'!H21</f>
        <v>0</v>
      </c>
      <c r="I73" s="515">
        <f>I77+'5(6)'!I5+'5(6)'!I21</f>
        <v>0</v>
      </c>
      <c r="J73" s="515">
        <f>J77+'5(6)'!J5+'5(6)'!J21</f>
        <v>0</v>
      </c>
      <c r="K73" s="515">
        <f>K77+'5(6)'!K5+'5(6)'!K21</f>
        <v>0</v>
      </c>
      <c r="L73" s="515">
        <f>L77+'5(6)'!L5+'5(6)'!L21</f>
        <v>0</v>
      </c>
      <c r="M73" s="515">
        <f>M77+'5(6)'!M5+'5(6)'!M21</f>
        <v>0</v>
      </c>
      <c r="N73" s="515">
        <f>N77+'5(6)'!N5+'5(6)'!N21</f>
        <v>0</v>
      </c>
      <c r="O73" s="515">
        <f>O77+'5(6)'!O5+'5(6)'!O21</f>
        <v>1</v>
      </c>
      <c r="P73" s="515">
        <f>P77+'5(6)'!P5+'5(6)'!P21</f>
        <v>1</v>
      </c>
      <c r="Q73" s="515">
        <f>Q77+'5(6)'!Q5+'5(6)'!Q21</f>
        <v>0</v>
      </c>
      <c r="R73" s="515">
        <f>R77+'5(6)'!R5+'5(6)'!R21</f>
        <v>1</v>
      </c>
      <c r="S73" s="515">
        <f>S77+'5(6)'!S5+'5(6)'!S21</f>
        <v>1</v>
      </c>
      <c r="T73" s="515">
        <f>T77+'5(6)'!T5+'5(6)'!T21</f>
        <v>2</v>
      </c>
      <c r="U73" s="515">
        <f>U77+'5(6)'!U5+'5(6)'!U21</f>
        <v>11</v>
      </c>
      <c r="V73" s="515">
        <f>V77+'5(6)'!V5+'5(6)'!V21</f>
        <v>14</v>
      </c>
      <c r="W73" s="515">
        <f>W77+'5(6)'!W5+'5(6)'!W21</f>
        <v>29</v>
      </c>
      <c r="X73" s="515">
        <f>X77+'5(6)'!X5+'5(6)'!X21</f>
        <v>48</v>
      </c>
      <c r="Y73" s="515">
        <f>Y77+'5(6)'!Y5+'5(6)'!Y21</f>
        <v>70</v>
      </c>
      <c r="Z73" s="515">
        <f>Z77+'5(6)'!Z5+'5(6)'!Z21</f>
        <v>114</v>
      </c>
      <c r="AA73" s="515">
        <f>AA77+'5(6)'!AA5+'5(6)'!AA21</f>
        <v>100</v>
      </c>
      <c r="AB73" s="515">
        <f>AB77+'5(6)'!AB5+'5(6)'!AB21</f>
        <v>65</v>
      </c>
      <c r="AC73" s="515">
        <f>AC77+'5(6)'!AC5+'5(6)'!AC21</f>
        <v>22</v>
      </c>
      <c r="AD73" s="515">
        <f>AD77+'5(6)'!AD5+'5(6)'!AD21</f>
        <v>5</v>
      </c>
      <c r="AE73" s="515">
        <f>AE77+'5(6)'!AE5+'5(6)'!AE21</f>
        <v>0</v>
      </c>
      <c r="AF73" s="561"/>
    </row>
    <row r="74" spans="1:32" ht="13.5">
      <c r="A74" s="556"/>
      <c r="B74" s="557"/>
      <c r="C74" s="558" t="s">
        <v>12</v>
      </c>
      <c r="D74" s="535">
        <f>SUM(J74:AE74)</f>
        <v>509</v>
      </c>
      <c r="E74" s="515">
        <f>E78+'5(6)'!E6+'5(6)'!E22</f>
        <v>0</v>
      </c>
      <c r="F74" s="515">
        <f>F78+'5(6)'!F6+'5(6)'!F22</f>
        <v>0</v>
      </c>
      <c r="G74" s="515">
        <f>G78+'5(6)'!G6+'5(6)'!G22</f>
        <v>0</v>
      </c>
      <c r="H74" s="515">
        <f>H78+'5(6)'!H6+'5(6)'!H22</f>
        <v>0</v>
      </c>
      <c r="I74" s="515">
        <f>I78+'5(6)'!I6+'5(6)'!I22</f>
        <v>0</v>
      </c>
      <c r="J74" s="515">
        <f>J78+'5(6)'!J6+'5(6)'!J22</f>
        <v>0</v>
      </c>
      <c r="K74" s="515">
        <f>K78+'5(6)'!K6+'5(6)'!K22</f>
        <v>0</v>
      </c>
      <c r="L74" s="515">
        <f>L78+'5(6)'!L6+'5(6)'!L22</f>
        <v>0</v>
      </c>
      <c r="M74" s="515">
        <f>M78+'5(6)'!M6+'5(6)'!M22</f>
        <v>0</v>
      </c>
      <c r="N74" s="515">
        <f>N78+'5(6)'!N6+'5(6)'!N22</f>
        <v>0</v>
      </c>
      <c r="O74" s="515">
        <f>O78+'5(6)'!O6+'5(6)'!O22</f>
        <v>0</v>
      </c>
      <c r="P74" s="515">
        <f>P78+'5(6)'!P6+'5(6)'!P22</f>
        <v>0</v>
      </c>
      <c r="Q74" s="515">
        <f>Q78+'5(6)'!Q6+'5(6)'!Q22</f>
        <v>1</v>
      </c>
      <c r="R74" s="515">
        <f>R78+'5(6)'!R6+'5(6)'!R22</f>
        <v>2</v>
      </c>
      <c r="S74" s="515">
        <f>S78+'5(6)'!S6+'5(6)'!S22</f>
        <v>1</v>
      </c>
      <c r="T74" s="515">
        <f>T78+'5(6)'!T6+'5(6)'!T22</f>
        <v>1</v>
      </c>
      <c r="U74" s="515">
        <f>U78+'5(6)'!U6+'5(6)'!U22</f>
        <v>9</v>
      </c>
      <c r="V74" s="515">
        <f>V78+'5(6)'!V6+'5(6)'!V22</f>
        <v>10</v>
      </c>
      <c r="W74" s="515">
        <f>W78+'5(6)'!W6+'5(6)'!W22</f>
        <v>15</v>
      </c>
      <c r="X74" s="515">
        <f>X78+'5(6)'!X6+'5(6)'!X22</f>
        <v>28</v>
      </c>
      <c r="Y74" s="515">
        <f>Y78+'5(6)'!Y6+'5(6)'!Y22</f>
        <v>51</v>
      </c>
      <c r="Z74" s="515">
        <f>Z78+'5(6)'!Z6+'5(6)'!Z22</f>
        <v>97</v>
      </c>
      <c r="AA74" s="515">
        <f>AA78+'5(6)'!AA6+'5(6)'!AA22</f>
        <v>126</v>
      </c>
      <c r="AB74" s="515">
        <f>AB78+'5(6)'!AB6+'5(6)'!AB22</f>
        <v>108</v>
      </c>
      <c r="AC74" s="515">
        <f>AC78+'5(6)'!AC6+'5(6)'!AC22</f>
        <v>50</v>
      </c>
      <c r="AD74" s="515">
        <f>AD78+'5(6)'!AD6+'5(6)'!AD22</f>
        <v>10</v>
      </c>
      <c r="AE74" s="515">
        <f>AE78+'5(6)'!AE6+'5(6)'!AE22</f>
        <v>0</v>
      </c>
      <c r="AF74" s="561"/>
    </row>
    <row r="75" spans="1:32" ht="13.5">
      <c r="A75" s="556"/>
      <c r="B75" s="557"/>
      <c r="C75" s="558"/>
      <c r="D75" s="535"/>
      <c r="E75" s="513"/>
      <c r="F75" s="513"/>
      <c r="G75" s="513"/>
      <c r="H75" s="513"/>
      <c r="I75" s="513"/>
      <c r="J75" s="513"/>
      <c r="K75" s="513"/>
      <c r="L75" s="513"/>
      <c r="M75" s="513"/>
      <c r="N75" s="513"/>
      <c r="O75" s="513"/>
      <c r="P75" s="513"/>
      <c r="Q75" s="513"/>
      <c r="R75" s="513"/>
      <c r="S75" s="513"/>
      <c r="T75" s="513"/>
      <c r="U75" s="513"/>
      <c r="V75" s="513"/>
      <c r="W75" s="513"/>
      <c r="X75" s="513"/>
      <c r="Y75" s="513"/>
      <c r="Z75" s="513"/>
      <c r="AA75" s="513"/>
      <c r="AB75" s="513"/>
      <c r="AC75" s="513"/>
      <c r="AD75" s="513"/>
      <c r="AE75" s="513"/>
      <c r="AF75" s="561"/>
    </row>
    <row r="76" spans="1:32" ht="13.5">
      <c r="A76" s="562" t="s">
        <v>588</v>
      </c>
      <c r="B76" s="557" t="s">
        <v>589</v>
      </c>
      <c r="C76" s="558" t="s">
        <v>10</v>
      </c>
      <c r="D76" s="535">
        <f>SUM(J76:AE76)</f>
        <v>78</v>
      </c>
      <c r="E76" s="513">
        <f aca="true" t="shared" si="24" ref="E76:AE76">E77+E78</f>
        <v>0</v>
      </c>
      <c r="F76" s="513">
        <f t="shared" si="24"/>
        <v>0</v>
      </c>
      <c r="G76" s="513">
        <f t="shared" si="24"/>
        <v>0</v>
      </c>
      <c r="H76" s="513">
        <f t="shared" si="24"/>
        <v>0</v>
      </c>
      <c r="I76" s="513">
        <f t="shared" si="24"/>
        <v>0</v>
      </c>
      <c r="J76" s="513">
        <f t="shared" si="24"/>
        <v>0</v>
      </c>
      <c r="K76" s="513">
        <f t="shared" si="24"/>
        <v>0</v>
      </c>
      <c r="L76" s="513">
        <f t="shared" si="24"/>
        <v>0</v>
      </c>
      <c r="M76" s="513">
        <f t="shared" si="24"/>
        <v>0</v>
      </c>
      <c r="N76" s="513">
        <f t="shared" si="24"/>
        <v>0</v>
      </c>
      <c r="O76" s="513">
        <f t="shared" si="24"/>
        <v>1</v>
      </c>
      <c r="P76" s="513">
        <f t="shared" si="24"/>
        <v>0</v>
      </c>
      <c r="Q76" s="513">
        <f t="shared" si="24"/>
        <v>0</v>
      </c>
      <c r="R76" s="513">
        <f t="shared" si="24"/>
        <v>0</v>
      </c>
      <c r="S76" s="513">
        <f t="shared" si="24"/>
        <v>1</v>
      </c>
      <c r="T76" s="513">
        <f t="shared" si="24"/>
        <v>0</v>
      </c>
      <c r="U76" s="513">
        <f t="shared" si="24"/>
        <v>0</v>
      </c>
      <c r="V76" s="513">
        <f t="shared" si="24"/>
        <v>1</v>
      </c>
      <c r="W76" s="513">
        <f t="shared" si="24"/>
        <v>5</v>
      </c>
      <c r="X76" s="513">
        <f t="shared" si="24"/>
        <v>7</v>
      </c>
      <c r="Y76" s="513">
        <f t="shared" si="24"/>
        <v>14</v>
      </c>
      <c r="Z76" s="513">
        <f t="shared" si="24"/>
        <v>17</v>
      </c>
      <c r="AA76" s="513">
        <f t="shared" si="24"/>
        <v>16</v>
      </c>
      <c r="AB76" s="513">
        <f t="shared" si="24"/>
        <v>11</v>
      </c>
      <c r="AC76" s="513">
        <f t="shared" si="24"/>
        <v>3</v>
      </c>
      <c r="AD76" s="513">
        <f t="shared" si="24"/>
        <v>2</v>
      </c>
      <c r="AE76" s="513">
        <f t="shared" si="24"/>
        <v>0</v>
      </c>
      <c r="AF76" s="563" t="s">
        <v>588</v>
      </c>
    </row>
    <row r="77" spans="1:32" ht="13.5">
      <c r="A77" s="556"/>
      <c r="B77" s="557"/>
      <c r="C77" s="558" t="s">
        <v>11</v>
      </c>
      <c r="D77" s="535">
        <f>SUM(J77:AE77)</f>
        <v>30</v>
      </c>
      <c r="E77" s="517">
        <v>0</v>
      </c>
      <c r="F77" s="517">
        <v>0</v>
      </c>
      <c r="G77" s="517">
        <v>0</v>
      </c>
      <c r="H77" s="517">
        <v>0</v>
      </c>
      <c r="I77" s="517">
        <v>0</v>
      </c>
      <c r="J77" s="517">
        <v>0</v>
      </c>
      <c r="K77" s="517">
        <v>0</v>
      </c>
      <c r="L77" s="517">
        <v>0</v>
      </c>
      <c r="M77" s="517">
        <v>0</v>
      </c>
      <c r="N77" s="517">
        <v>0</v>
      </c>
      <c r="O77" s="517">
        <v>1</v>
      </c>
      <c r="P77" s="517">
        <v>0</v>
      </c>
      <c r="Q77" s="517">
        <v>0</v>
      </c>
      <c r="R77" s="517">
        <v>0</v>
      </c>
      <c r="S77" s="517">
        <v>1</v>
      </c>
      <c r="T77" s="517">
        <v>0</v>
      </c>
      <c r="U77" s="517">
        <v>0</v>
      </c>
      <c r="V77" s="517">
        <v>1</v>
      </c>
      <c r="W77" s="517">
        <v>3</v>
      </c>
      <c r="X77" s="517">
        <v>2</v>
      </c>
      <c r="Y77" s="517">
        <v>6</v>
      </c>
      <c r="Z77" s="517">
        <v>8</v>
      </c>
      <c r="AA77" s="517">
        <v>4</v>
      </c>
      <c r="AB77" s="517">
        <v>4</v>
      </c>
      <c r="AC77" s="517">
        <v>0</v>
      </c>
      <c r="AD77" s="517">
        <v>0</v>
      </c>
      <c r="AE77" s="520">
        <v>0</v>
      </c>
      <c r="AF77" s="561"/>
    </row>
    <row r="78" spans="1:32" ht="13.5">
      <c r="A78" s="556"/>
      <c r="B78" s="557"/>
      <c r="C78" s="558" t="s">
        <v>12</v>
      </c>
      <c r="D78" s="535">
        <f>SUM(J78:AE78)</f>
        <v>48</v>
      </c>
      <c r="E78" s="525">
        <v>0</v>
      </c>
      <c r="F78" s="525">
        <v>0</v>
      </c>
      <c r="G78" s="525">
        <v>0</v>
      </c>
      <c r="H78" s="525">
        <v>0</v>
      </c>
      <c r="I78" s="525">
        <v>0</v>
      </c>
      <c r="J78" s="525">
        <v>0</v>
      </c>
      <c r="K78" s="525">
        <v>0</v>
      </c>
      <c r="L78" s="525">
        <v>0</v>
      </c>
      <c r="M78" s="525">
        <v>0</v>
      </c>
      <c r="N78" s="525">
        <v>0</v>
      </c>
      <c r="O78" s="525">
        <v>0</v>
      </c>
      <c r="P78" s="525">
        <v>0</v>
      </c>
      <c r="Q78" s="525">
        <v>0</v>
      </c>
      <c r="R78" s="525">
        <v>0</v>
      </c>
      <c r="S78" s="525">
        <v>0</v>
      </c>
      <c r="T78" s="525">
        <v>0</v>
      </c>
      <c r="U78" s="525">
        <v>0</v>
      </c>
      <c r="V78" s="525">
        <v>0</v>
      </c>
      <c r="W78" s="525">
        <v>2</v>
      </c>
      <c r="X78" s="525">
        <v>5</v>
      </c>
      <c r="Y78" s="525">
        <v>8</v>
      </c>
      <c r="Z78" s="525">
        <v>9</v>
      </c>
      <c r="AA78" s="525">
        <v>12</v>
      </c>
      <c r="AB78" s="525">
        <v>7</v>
      </c>
      <c r="AC78" s="525">
        <v>3</v>
      </c>
      <c r="AD78" s="525">
        <v>2</v>
      </c>
      <c r="AE78" s="526">
        <v>0</v>
      </c>
      <c r="AF78" s="561"/>
    </row>
    <row r="79" spans="1:32" ht="13.5">
      <c r="A79" s="567"/>
      <c r="B79" s="568"/>
      <c r="C79" s="567"/>
      <c r="D79" s="539"/>
      <c r="E79" s="560"/>
      <c r="F79" s="560"/>
      <c r="G79" s="560"/>
      <c r="H79" s="560"/>
      <c r="I79" s="560"/>
      <c r="J79" s="560"/>
      <c r="K79" s="560"/>
      <c r="L79" s="560"/>
      <c r="M79" s="560"/>
      <c r="N79" s="560"/>
      <c r="O79" s="560"/>
      <c r="P79" s="560"/>
      <c r="Q79" s="560"/>
      <c r="R79" s="560"/>
      <c r="S79" s="560"/>
      <c r="T79" s="560"/>
      <c r="U79" s="560"/>
      <c r="V79" s="560"/>
      <c r="W79" s="560"/>
      <c r="X79" s="560"/>
      <c r="Y79" s="560"/>
      <c r="Z79" s="560"/>
      <c r="AA79" s="560"/>
      <c r="AB79" s="560"/>
      <c r="AC79" s="560"/>
      <c r="AD79" s="560"/>
      <c r="AE79" s="560"/>
      <c r="AF79" s="567"/>
    </row>
    <row r="80" spans="1:32" ht="13.5">
      <c r="A80" s="569"/>
      <c r="B80" s="570"/>
      <c r="C80" s="569"/>
      <c r="D80" s="535"/>
      <c r="E80" s="559"/>
      <c r="F80" s="559"/>
      <c r="G80" s="559"/>
      <c r="H80" s="559"/>
      <c r="I80" s="559"/>
      <c r="J80" s="559"/>
      <c r="K80" s="559"/>
      <c r="L80" s="559"/>
      <c r="M80" s="559"/>
      <c r="N80" s="559"/>
      <c r="O80" s="559"/>
      <c r="P80" s="559"/>
      <c r="Q80" s="559"/>
      <c r="R80" s="559"/>
      <c r="S80" s="559"/>
      <c r="T80" s="559"/>
      <c r="U80" s="559"/>
      <c r="V80" s="559"/>
      <c r="W80" s="559"/>
      <c r="X80" s="559"/>
      <c r="Y80" s="559"/>
      <c r="Z80" s="559"/>
      <c r="AA80" s="559"/>
      <c r="AB80" s="559"/>
      <c r="AC80" s="559"/>
      <c r="AD80" s="559"/>
      <c r="AE80" s="559"/>
      <c r="AF80" s="569"/>
    </row>
    <row r="81" spans="1:32" ht="7.5" customHeight="1">
      <c r="A81" s="569"/>
      <c r="B81" s="570"/>
      <c r="C81" s="569"/>
      <c r="D81" s="535"/>
      <c r="E81" s="559"/>
      <c r="F81" s="559"/>
      <c r="G81" s="559"/>
      <c r="H81" s="559"/>
      <c r="I81" s="559"/>
      <c r="J81" s="559"/>
      <c r="K81" s="559"/>
      <c r="L81" s="559"/>
      <c r="M81" s="559"/>
      <c r="N81" s="559"/>
      <c r="O81" s="559"/>
      <c r="P81" s="559"/>
      <c r="Q81" s="559"/>
      <c r="R81" s="559"/>
      <c r="S81" s="559"/>
      <c r="T81" s="559"/>
      <c r="U81" s="559"/>
      <c r="V81" s="559"/>
      <c r="W81" s="559"/>
      <c r="X81" s="559"/>
      <c r="Y81" s="559"/>
      <c r="Z81" s="559"/>
      <c r="AA81" s="559"/>
      <c r="AB81" s="559"/>
      <c r="AC81" s="559"/>
      <c r="AD81" s="559"/>
      <c r="AE81" s="559"/>
      <c r="AF81" s="569"/>
    </row>
    <row r="82" spans="1:32" ht="13.5">
      <c r="A82" s="569"/>
      <c r="B82" s="570"/>
      <c r="C82" s="569"/>
      <c r="D82" s="535"/>
      <c r="E82" s="559"/>
      <c r="F82" s="559"/>
      <c r="G82" s="559"/>
      <c r="H82" s="559"/>
      <c r="I82" s="559"/>
      <c r="J82" s="559"/>
      <c r="K82" s="559"/>
      <c r="L82" s="559"/>
      <c r="M82" s="559"/>
      <c r="N82" s="559"/>
      <c r="O82" s="559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59"/>
      <c r="AA82" s="559"/>
      <c r="AB82" s="559"/>
      <c r="AC82" s="559"/>
      <c r="AD82" s="559"/>
      <c r="AE82" s="559"/>
      <c r="AF82" s="569"/>
    </row>
    <row r="83" spans="3:31" ht="13.5">
      <c r="C83" s="571" t="s">
        <v>436</v>
      </c>
      <c r="D83" s="491" t="s">
        <v>437</v>
      </c>
      <c r="E83" s="547" t="s">
        <v>437</v>
      </c>
      <c r="F83" s="547" t="s">
        <v>437</v>
      </c>
      <c r="G83" s="547" t="s">
        <v>437</v>
      </c>
      <c r="H83" s="547" t="s">
        <v>437</v>
      </c>
      <c r="I83" s="547" t="s">
        <v>437</v>
      </c>
      <c r="J83" s="547" t="s">
        <v>437</v>
      </c>
      <c r="K83" s="547" t="s">
        <v>437</v>
      </c>
      <c r="L83" s="547" t="s">
        <v>437</v>
      </c>
      <c r="M83" s="547" t="s">
        <v>437</v>
      </c>
      <c r="N83" s="547" t="s">
        <v>437</v>
      </c>
      <c r="O83" s="547" t="s">
        <v>437</v>
      </c>
      <c r="P83" s="547" t="s">
        <v>437</v>
      </c>
      <c r="Q83" s="547" t="s">
        <v>437</v>
      </c>
      <c r="R83" s="547" t="s">
        <v>437</v>
      </c>
      <c r="S83" s="547" t="s">
        <v>437</v>
      </c>
      <c r="T83" s="547" t="s">
        <v>437</v>
      </c>
      <c r="U83" s="547" t="s">
        <v>437</v>
      </c>
      <c r="V83" s="547" t="s">
        <v>437</v>
      </c>
      <c r="W83" s="547" t="s">
        <v>437</v>
      </c>
      <c r="X83" s="547" t="s">
        <v>437</v>
      </c>
      <c r="Y83" s="547" t="s">
        <v>437</v>
      </c>
      <c r="Z83" s="547" t="s">
        <v>437</v>
      </c>
      <c r="AA83" s="547" t="s">
        <v>437</v>
      </c>
      <c r="AB83" s="547" t="s">
        <v>437</v>
      </c>
      <c r="AC83" s="547" t="s">
        <v>437</v>
      </c>
      <c r="AD83" s="547" t="s">
        <v>437</v>
      </c>
      <c r="AE83" s="547" t="s">
        <v>437</v>
      </c>
    </row>
    <row r="84" spans="3:31" ht="13.5">
      <c r="C84" s="571" t="s">
        <v>436</v>
      </c>
      <c r="D84" s="491" t="s">
        <v>437</v>
      </c>
      <c r="E84" s="547" t="s">
        <v>437</v>
      </c>
      <c r="F84" s="547" t="s">
        <v>437</v>
      </c>
      <c r="G84" s="472" t="s">
        <v>779</v>
      </c>
      <c r="H84" s="547" t="s">
        <v>437</v>
      </c>
      <c r="I84" s="547" t="s">
        <v>437</v>
      </c>
      <c r="J84" s="547" t="s">
        <v>437</v>
      </c>
      <c r="K84" s="547" t="s">
        <v>437</v>
      </c>
      <c r="L84" s="547" t="s">
        <v>437</v>
      </c>
      <c r="M84" s="547" t="s">
        <v>437</v>
      </c>
      <c r="N84" s="547" t="s">
        <v>437</v>
      </c>
      <c r="O84" s="547" t="s">
        <v>437</v>
      </c>
      <c r="P84" s="547" t="s">
        <v>437</v>
      </c>
      <c r="Q84" s="547" t="s">
        <v>437</v>
      </c>
      <c r="R84" s="547" t="s">
        <v>437</v>
      </c>
      <c r="S84" s="547" t="s">
        <v>437</v>
      </c>
      <c r="T84" s="547" t="s">
        <v>437</v>
      </c>
      <c r="U84" s="547" t="s">
        <v>437</v>
      </c>
      <c r="V84" s="547" t="s">
        <v>437</v>
      </c>
      <c r="W84" s="547" t="s">
        <v>437</v>
      </c>
      <c r="Y84" s="472" t="s">
        <v>780</v>
      </c>
      <c r="Z84" s="547" t="s">
        <v>437</v>
      </c>
      <c r="AA84" s="547" t="s">
        <v>437</v>
      </c>
      <c r="AB84" s="547" t="s">
        <v>437</v>
      </c>
      <c r="AC84" s="547" t="s">
        <v>437</v>
      </c>
      <c r="AD84" s="547" t="s">
        <v>437</v>
      </c>
      <c r="AE84" s="547" t="s">
        <v>437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68" r:id="rId1"/>
  <colBreaks count="1" manualBreakCount="1">
    <brk id="1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F84"/>
  <sheetViews>
    <sheetView showGridLines="0" zoomScale="75" zoomScaleNormal="75" workbookViewId="0" topLeftCell="A1">
      <pane xSplit="4" ySplit="3" topLeftCell="W49" activePane="bottomRight" state="frozen"/>
      <selection pane="topLeft" activeCell="P16" sqref="P16"/>
      <selection pane="topRight" activeCell="P16" sqref="P16"/>
      <selection pane="bottomLeft" activeCell="P16" sqref="P16"/>
      <selection pane="bottomRight" activeCell="P16" sqref="P16"/>
    </sheetView>
  </sheetViews>
  <sheetFormatPr defaultColWidth="9.00390625" defaultRowHeight="13.5"/>
  <cols>
    <col min="1" max="1" width="9.875" style="571" bestFit="1" customWidth="1"/>
    <col min="2" max="2" width="27.875" style="547" bestFit="1" customWidth="1"/>
    <col min="3" max="3" width="7.75390625" style="571" bestFit="1" customWidth="1"/>
    <col min="4" max="4" width="7.00390625" style="491" bestFit="1" customWidth="1"/>
    <col min="5" max="5" width="4.75390625" style="547" bestFit="1" customWidth="1"/>
    <col min="6" max="6" width="4.625" style="547" bestFit="1" customWidth="1"/>
    <col min="7" max="9" width="4.75390625" style="547" bestFit="1" customWidth="1"/>
    <col min="10" max="30" width="6.50390625" style="547" customWidth="1"/>
    <col min="31" max="31" width="5.25390625" style="547" bestFit="1" customWidth="1"/>
    <col min="32" max="32" width="9.875" style="547" bestFit="1" customWidth="1"/>
    <col min="33" max="16384" width="9.00390625" style="547" customWidth="1"/>
  </cols>
  <sheetData>
    <row r="1" spans="1:32" ht="13.5">
      <c r="A1" s="542" t="s">
        <v>438</v>
      </c>
      <c r="B1" s="543"/>
      <c r="C1" s="544"/>
      <c r="D1" s="532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6" t="str">
        <f>+'5(1)'!AF2</f>
        <v>（平成20年）</v>
      </c>
    </row>
    <row r="2" spans="1:32" s="555" customFormat="1" ht="24">
      <c r="A2" s="548" t="s">
        <v>391</v>
      </c>
      <c r="B2" s="549" t="s">
        <v>392</v>
      </c>
      <c r="C2" s="550"/>
      <c r="D2" s="496" t="s">
        <v>10</v>
      </c>
      <c r="E2" s="551" t="s">
        <v>393</v>
      </c>
      <c r="F2" s="552" t="s">
        <v>394</v>
      </c>
      <c r="G2" s="552" t="s">
        <v>395</v>
      </c>
      <c r="H2" s="552" t="s">
        <v>396</v>
      </c>
      <c r="I2" s="553" t="s">
        <v>397</v>
      </c>
      <c r="J2" s="551" t="s">
        <v>398</v>
      </c>
      <c r="K2" s="554" t="s">
        <v>781</v>
      </c>
      <c r="L2" s="554" t="s">
        <v>782</v>
      </c>
      <c r="M2" s="554" t="s">
        <v>783</v>
      </c>
      <c r="N2" s="552" t="s">
        <v>784</v>
      </c>
      <c r="O2" s="552" t="s">
        <v>785</v>
      </c>
      <c r="P2" s="552" t="s">
        <v>786</v>
      </c>
      <c r="Q2" s="552" t="s">
        <v>787</v>
      </c>
      <c r="R2" s="552" t="s">
        <v>788</v>
      </c>
      <c r="S2" s="552" t="s">
        <v>789</v>
      </c>
      <c r="T2" s="552" t="s">
        <v>790</v>
      </c>
      <c r="U2" s="552" t="s">
        <v>791</v>
      </c>
      <c r="V2" s="552" t="s">
        <v>792</v>
      </c>
      <c r="W2" s="552" t="s">
        <v>793</v>
      </c>
      <c r="X2" s="552" t="s">
        <v>794</v>
      </c>
      <c r="Y2" s="552" t="s">
        <v>795</v>
      </c>
      <c r="Z2" s="552" t="s">
        <v>796</v>
      </c>
      <c r="AA2" s="552" t="s">
        <v>797</v>
      </c>
      <c r="AB2" s="552" t="s">
        <v>798</v>
      </c>
      <c r="AC2" s="552" t="s">
        <v>799</v>
      </c>
      <c r="AD2" s="552" t="s">
        <v>399</v>
      </c>
      <c r="AE2" s="553" t="s">
        <v>367</v>
      </c>
      <c r="AF2" s="548" t="s">
        <v>391</v>
      </c>
    </row>
    <row r="3" spans="1:32" ht="13.5">
      <c r="A3" s="556"/>
      <c r="B3" s="557"/>
      <c r="C3" s="558"/>
      <c r="D3" s="535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60"/>
      <c r="Q3" s="560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61"/>
    </row>
    <row r="4" spans="1:32" ht="13.5">
      <c r="A4" s="562" t="s">
        <v>590</v>
      </c>
      <c r="B4" s="557" t="s">
        <v>591</v>
      </c>
      <c r="C4" s="558" t="s">
        <v>10</v>
      </c>
      <c r="D4" s="535">
        <f>SUM(J4:AE4)</f>
        <v>788</v>
      </c>
      <c r="E4" s="513">
        <f aca="true" t="shared" si="0" ref="E4:AE4">E5+E6</f>
        <v>0</v>
      </c>
      <c r="F4" s="513">
        <f t="shared" si="0"/>
        <v>0</v>
      </c>
      <c r="G4" s="513">
        <f t="shared" si="0"/>
        <v>0</v>
      </c>
      <c r="H4" s="513">
        <f t="shared" si="0"/>
        <v>0</v>
      </c>
      <c r="I4" s="513">
        <f t="shared" si="0"/>
        <v>0</v>
      </c>
      <c r="J4" s="513">
        <f t="shared" si="0"/>
        <v>0</v>
      </c>
      <c r="K4" s="513">
        <f t="shared" si="0"/>
        <v>0</v>
      </c>
      <c r="L4" s="513">
        <f t="shared" si="0"/>
        <v>0</v>
      </c>
      <c r="M4" s="513">
        <f t="shared" si="0"/>
        <v>0</v>
      </c>
      <c r="N4" s="513">
        <f t="shared" si="0"/>
        <v>0</v>
      </c>
      <c r="O4" s="513">
        <f t="shared" si="0"/>
        <v>0</v>
      </c>
      <c r="P4" s="513">
        <f t="shared" si="0"/>
        <v>1</v>
      </c>
      <c r="Q4" s="513">
        <f t="shared" si="0"/>
        <v>1</v>
      </c>
      <c r="R4" s="513">
        <f t="shared" si="0"/>
        <v>3</v>
      </c>
      <c r="S4" s="513">
        <f t="shared" si="0"/>
        <v>0</v>
      </c>
      <c r="T4" s="513">
        <f t="shared" si="0"/>
        <v>2</v>
      </c>
      <c r="U4" s="513">
        <f t="shared" si="0"/>
        <v>17</v>
      </c>
      <c r="V4" s="513">
        <f t="shared" si="0"/>
        <v>21</v>
      </c>
      <c r="W4" s="513">
        <f t="shared" si="0"/>
        <v>34</v>
      </c>
      <c r="X4" s="513">
        <f t="shared" si="0"/>
        <v>60</v>
      </c>
      <c r="Y4" s="513">
        <f t="shared" si="0"/>
        <v>89</v>
      </c>
      <c r="Z4" s="513">
        <f t="shared" si="0"/>
        <v>171</v>
      </c>
      <c r="AA4" s="513">
        <f t="shared" si="0"/>
        <v>182</v>
      </c>
      <c r="AB4" s="513">
        <f t="shared" si="0"/>
        <v>136</v>
      </c>
      <c r="AC4" s="513">
        <f t="shared" si="0"/>
        <v>59</v>
      </c>
      <c r="AD4" s="513">
        <f t="shared" si="0"/>
        <v>12</v>
      </c>
      <c r="AE4" s="513">
        <f t="shared" si="0"/>
        <v>0</v>
      </c>
      <c r="AF4" s="563" t="s">
        <v>590</v>
      </c>
    </row>
    <row r="5" spans="1:32" ht="13.5">
      <c r="A5" s="556"/>
      <c r="B5" s="557"/>
      <c r="C5" s="558" t="s">
        <v>11</v>
      </c>
      <c r="D5" s="535">
        <f>SUM(J5:AE5)</f>
        <v>406</v>
      </c>
      <c r="E5" s="513">
        <f aca="true" t="shared" si="1" ref="E5:AE5">E9+E13+E17</f>
        <v>0</v>
      </c>
      <c r="F5" s="513">
        <f t="shared" si="1"/>
        <v>0</v>
      </c>
      <c r="G5" s="513">
        <f t="shared" si="1"/>
        <v>0</v>
      </c>
      <c r="H5" s="513">
        <f t="shared" si="1"/>
        <v>0</v>
      </c>
      <c r="I5" s="513">
        <f t="shared" si="1"/>
        <v>0</v>
      </c>
      <c r="J5" s="513">
        <f t="shared" si="1"/>
        <v>0</v>
      </c>
      <c r="K5" s="513">
        <f t="shared" si="1"/>
        <v>0</v>
      </c>
      <c r="L5" s="513">
        <f t="shared" si="1"/>
        <v>0</v>
      </c>
      <c r="M5" s="513">
        <f t="shared" si="1"/>
        <v>0</v>
      </c>
      <c r="N5" s="513">
        <f t="shared" si="1"/>
        <v>0</v>
      </c>
      <c r="O5" s="513">
        <f t="shared" si="1"/>
        <v>0</v>
      </c>
      <c r="P5" s="513">
        <f t="shared" si="1"/>
        <v>1</v>
      </c>
      <c r="Q5" s="513">
        <f t="shared" si="1"/>
        <v>0</v>
      </c>
      <c r="R5" s="513">
        <f t="shared" si="1"/>
        <v>1</v>
      </c>
      <c r="S5" s="513">
        <f t="shared" si="1"/>
        <v>0</v>
      </c>
      <c r="T5" s="513">
        <f t="shared" si="1"/>
        <v>1</v>
      </c>
      <c r="U5" s="513">
        <f t="shared" si="1"/>
        <v>10</v>
      </c>
      <c r="V5" s="513">
        <f t="shared" si="1"/>
        <v>12</v>
      </c>
      <c r="W5" s="513">
        <f t="shared" si="1"/>
        <v>24</v>
      </c>
      <c r="X5" s="513">
        <f t="shared" si="1"/>
        <v>39</v>
      </c>
      <c r="Y5" s="513">
        <f t="shared" si="1"/>
        <v>56</v>
      </c>
      <c r="Z5" s="513">
        <f t="shared" si="1"/>
        <v>91</v>
      </c>
      <c r="AA5" s="513">
        <f t="shared" si="1"/>
        <v>91</v>
      </c>
      <c r="AB5" s="513">
        <f t="shared" si="1"/>
        <v>55</v>
      </c>
      <c r="AC5" s="513">
        <f t="shared" si="1"/>
        <v>21</v>
      </c>
      <c r="AD5" s="513">
        <f t="shared" si="1"/>
        <v>4</v>
      </c>
      <c r="AE5" s="513">
        <f t="shared" si="1"/>
        <v>0</v>
      </c>
      <c r="AF5" s="561"/>
    </row>
    <row r="6" spans="1:32" ht="13.5">
      <c r="A6" s="556"/>
      <c r="B6" s="557"/>
      <c r="C6" s="558" t="s">
        <v>12</v>
      </c>
      <c r="D6" s="535">
        <f>SUM(J6:AE6)</f>
        <v>382</v>
      </c>
      <c r="E6" s="513">
        <f aca="true" t="shared" si="2" ref="E6:AE6">E10+E14+E18</f>
        <v>0</v>
      </c>
      <c r="F6" s="513">
        <f t="shared" si="2"/>
        <v>0</v>
      </c>
      <c r="G6" s="513">
        <f t="shared" si="2"/>
        <v>0</v>
      </c>
      <c r="H6" s="513">
        <f t="shared" si="2"/>
        <v>0</v>
      </c>
      <c r="I6" s="513">
        <f t="shared" si="2"/>
        <v>0</v>
      </c>
      <c r="J6" s="513">
        <f t="shared" si="2"/>
        <v>0</v>
      </c>
      <c r="K6" s="513">
        <f t="shared" si="2"/>
        <v>0</v>
      </c>
      <c r="L6" s="513">
        <f t="shared" si="2"/>
        <v>0</v>
      </c>
      <c r="M6" s="513">
        <f t="shared" si="2"/>
        <v>0</v>
      </c>
      <c r="N6" s="513">
        <f t="shared" si="2"/>
        <v>0</v>
      </c>
      <c r="O6" s="513">
        <f t="shared" si="2"/>
        <v>0</v>
      </c>
      <c r="P6" s="513">
        <f t="shared" si="2"/>
        <v>0</v>
      </c>
      <c r="Q6" s="513">
        <f t="shared" si="2"/>
        <v>1</v>
      </c>
      <c r="R6" s="513">
        <f t="shared" si="2"/>
        <v>2</v>
      </c>
      <c r="S6" s="513">
        <f t="shared" si="2"/>
        <v>0</v>
      </c>
      <c r="T6" s="513">
        <f t="shared" si="2"/>
        <v>1</v>
      </c>
      <c r="U6" s="513">
        <f t="shared" si="2"/>
        <v>7</v>
      </c>
      <c r="V6" s="513">
        <f t="shared" si="2"/>
        <v>9</v>
      </c>
      <c r="W6" s="513">
        <f t="shared" si="2"/>
        <v>10</v>
      </c>
      <c r="X6" s="513">
        <f t="shared" si="2"/>
        <v>21</v>
      </c>
      <c r="Y6" s="513">
        <f t="shared" si="2"/>
        <v>33</v>
      </c>
      <c r="Z6" s="513">
        <f t="shared" si="2"/>
        <v>80</v>
      </c>
      <c r="AA6" s="513">
        <f t="shared" si="2"/>
        <v>91</v>
      </c>
      <c r="AB6" s="513">
        <f t="shared" si="2"/>
        <v>81</v>
      </c>
      <c r="AC6" s="513">
        <f t="shared" si="2"/>
        <v>38</v>
      </c>
      <c r="AD6" s="513">
        <f t="shared" si="2"/>
        <v>8</v>
      </c>
      <c r="AE6" s="513">
        <f t="shared" si="2"/>
        <v>0</v>
      </c>
      <c r="AF6" s="561"/>
    </row>
    <row r="7" spans="1:32" ht="13.5">
      <c r="A7" s="556"/>
      <c r="B7" s="557"/>
      <c r="C7" s="558"/>
      <c r="D7" s="535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  <c r="AE7" s="513"/>
      <c r="AF7" s="561"/>
    </row>
    <row r="8" spans="1:32" ht="13.5">
      <c r="A8" s="562" t="s">
        <v>592</v>
      </c>
      <c r="B8" s="557" t="s">
        <v>593</v>
      </c>
      <c r="C8" s="558" t="s">
        <v>10</v>
      </c>
      <c r="D8" s="535">
        <f>SUM(J8:AE8)</f>
        <v>106</v>
      </c>
      <c r="E8" s="513">
        <f aca="true" t="shared" si="3" ref="E8:AE8">E9+E10</f>
        <v>0</v>
      </c>
      <c r="F8" s="513">
        <f t="shared" si="3"/>
        <v>0</v>
      </c>
      <c r="G8" s="513">
        <f t="shared" si="3"/>
        <v>0</v>
      </c>
      <c r="H8" s="513">
        <f t="shared" si="3"/>
        <v>0</v>
      </c>
      <c r="I8" s="513">
        <f t="shared" si="3"/>
        <v>0</v>
      </c>
      <c r="J8" s="513">
        <f t="shared" si="3"/>
        <v>0</v>
      </c>
      <c r="K8" s="513">
        <f t="shared" si="3"/>
        <v>0</v>
      </c>
      <c r="L8" s="513">
        <f t="shared" si="3"/>
        <v>0</v>
      </c>
      <c r="M8" s="513">
        <f t="shared" si="3"/>
        <v>0</v>
      </c>
      <c r="N8" s="513">
        <f t="shared" si="3"/>
        <v>0</v>
      </c>
      <c r="O8" s="513">
        <f t="shared" si="3"/>
        <v>0</v>
      </c>
      <c r="P8" s="513">
        <f t="shared" si="3"/>
        <v>0</v>
      </c>
      <c r="Q8" s="513">
        <f t="shared" si="3"/>
        <v>0</v>
      </c>
      <c r="R8" s="513">
        <f t="shared" si="3"/>
        <v>0</v>
      </c>
      <c r="S8" s="513">
        <f t="shared" si="3"/>
        <v>0</v>
      </c>
      <c r="T8" s="513">
        <f t="shared" si="3"/>
        <v>0</v>
      </c>
      <c r="U8" s="513">
        <f t="shared" si="3"/>
        <v>2</v>
      </c>
      <c r="V8" s="513">
        <f t="shared" si="3"/>
        <v>1</v>
      </c>
      <c r="W8" s="513">
        <f t="shared" si="3"/>
        <v>4</v>
      </c>
      <c r="X8" s="513">
        <f t="shared" si="3"/>
        <v>8</v>
      </c>
      <c r="Y8" s="513">
        <f t="shared" si="3"/>
        <v>13</v>
      </c>
      <c r="Z8" s="513">
        <f t="shared" si="3"/>
        <v>27</v>
      </c>
      <c r="AA8" s="513">
        <f t="shared" si="3"/>
        <v>22</v>
      </c>
      <c r="AB8" s="513">
        <f t="shared" si="3"/>
        <v>18</v>
      </c>
      <c r="AC8" s="513">
        <f t="shared" si="3"/>
        <v>10</v>
      </c>
      <c r="AD8" s="513">
        <f t="shared" si="3"/>
        <v>1</v>
      </c>
      <c r="AE8" s="513">
        <f t="shared" si="3"/>
        <v>0</v>
      </c>
      <c r="AF8" s="563" t="s">
        <v>592</v>
      </c>
    </row>
    <row r="9" spans="1:32" ht="13.5">
      <c r="A9" s="556"/>
      <c r="B9" s="557"/>
      <c r="C9" s="558" t="s">
        <v>11</v>
      </c>
      <c r="D9" s="535">
        <f>SUM(J9:AE9)</f>
        <v>56</v>
      </c>
      <c r="E9" s="517">
        <v>0</v>
      </c>
      <c r="F9" s="517">
        <v>0</v>
      </c>
      <c r="G9" s="517">
        <v>0</v>
      </c>
      <c r="H9" s="517">
        <v>0</v>
      </c>
      <c r="I9" s="517">
        <v>0</v>
      </c>
      <c r="J9" s="517">
        <v>0</v>
      </c>
      <c r="K9" s="517">
        <v>0</v>
      </c>
      <c r="L9" s="517">
        <v>0</v>
      </c>
      <c r="M9" s="517">
        <v>0</v>
      </c>
      <c r="N9" s="517">
        <v>0</v>
      </c>
      <c r="O9" s="517">
        <v>0</v>
      </c>
      <c r="P9" s="517">
        <v>0</v>
      </c>
      <c r="Q9" s="517">
        <v>0</v>
      </c>
      <c r="R9" s="517">
        <v>0</v>
      </c>
      <c r="S9" s="517">
        <v>0</v>
      </c>
      <c r="T9" s="517">
        <v>0</v>
      </c>
      <c r="U9" s="517">
        <v>2</v>
      </c>
      <c r="V9" s="517">
        <v>1</v>
      </c>
      <c r="W9" s="517">
        <v>3</v>
      </c>
      <c r="X9" s="517">
        <v>7</v>
      </c>
      <c r="Y9" s="517">
        <v>10</v>
      </c>
      <c r="Z9" s="517">
        <v>15</v>
      </c>
      <c r="AA9" s="517">
        <v>10</v>
      </c>
      <c r="AB9" s="517">
        <v>6</v>
      </c>
      <c r="AC9" s="517">
        <v>2</v>
      </c>
      <c r="AD9" s="517">
        <v>0</v>
      </c>
      <c r="AE9" s="517">
        <v>0</v>
      </c>
      <c r="AF9" s="561"/>
    </row>
    <row r="10" spans="1:32" ht="13.5">
      <c r="A10" s="556"/>
      <c r="B10" s="557"/>
      <c r="C10" s="558" t="s">
        <v>12</v>
      </c>
      <c r="D10" s="535">
        <f>SUM(J10:AE10)</f>
        <v>50</v>
      </c>
      <c r="E10" s="517">
        <v>0</v>
      </c>
      <c r="F10" s="517">
        <v>0</v>
      </c>
      <c r="G10" s="517">
        <v>0</v>
      </c>
      <c r="H10" s="517">
        <v>0</v>
      </c>
      <c r="I10" s="517">
        <v>0</v>
      </c>
      <c r="J10" s="517">
        <v>0</v>
      </c>
      <c r="K10" s="517">
        <v>0</v>
      </c>
      <c r="L10" s="517">
        <v>0</v>
      </c>
      <c r="M10" s="517">
        <v>0</v>
      </c>
      <c r="N10" s="517">
        <v>0</v>
      </c>
      <c r="O10" s="517">
        <v>0</v>
      </c>
      <c r="P10" s="517">
        <v>0</v>
      </c>
      <c r="Q10" s="517">
        <v>0</v>
      </c>
      <c r="R10" s="517">
        <v>0</v>
      </c>
      <c r="S10" s="517">
        <v>0</v>
      </c>
      <c r="T10" s="517">
        <v>0</v>
      </c>
      <c r="U10" s="517">
        <v>0</v>
      </c>
      <c r="V10" s="517">
        <v>0</v>
      </c>
      <c r="W10" s="517">
        <v>1</v>
      </c>
      <c r="X10" s="517">
        <v>1</v>
      </c>
      <c r="Y10" s="517">
        <v>3</v>
      </c>
      <c r="Z10" s="517">
        <v>12</v>
      </c>
      <c r="AA10" s="517">
        <v>12</v>
      </c>
      <c r="AB10" s="517">
        <v>12</v>
      </c>
      <c r="AC10" s="517">
        <v>8</v>
      </c>
      <c r="AD10" s="517">
        <v>1</v>
      </c>
      <c r="AE10" s="517">
        <v>0</v>
      </c>
      <c r="AF10" s="561"/>
    </row>
    <row r="11" spans="1:32" ht="13.5">
      <c r="A11" s="556"/>
      <c r="B11" s="557"/>
      <c r="C11" s="558"/>
      <c r="D11" s="535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61"/>
    </row>
    <row r="12" spans="1:32" ht="13.5">
      <c r="A12" s="562" t="s">
        <v>594</v>
      </c>
      <c r="B12" s="557" t="s">
        <v>595</v>
      </c>
      <c r="C12" s="558" t="s">
        <v>10</v>
      </c>
      <c r="D12" s="535">
        <f>SUM(J12:AE12)</f>
        <v>510</v>
      </c>
      <c r="E12" s="513">
        <f aca="true" t="shared" si="4" ref="E12:AE12">E13+E14</f>
        <v>0</v>
      </c>
      <c r="F12" s="513">
        <f t="shared" si="4"/>
        <v>0</v>
      </c>
      <c r="G12" s="513">
        <f t="shared" si="4"/>
        <v>0</v>
      </c>
      <c r="H12" s="513">
        <f t="shared" si="4"/>
        <v>0</v>
      </c>
      <c r="I12" s="513">
        <f t="shared" si="4"/>
        <v>0</v>
      </c>
      <c r="J12" s="513">
        <f t="shared" si="4"/>
        <v>0</v>
      </c>
      <c r="K12" s="513">
        <f t="shared" si="4"/>
        <v>0</v>
      </c>
      <c r="L12" s="513">
        <f t="shared" si="4"/>
        <v>0</v>
      </c>
      <c r="M12" s="513">
        <f t="shared" si="4"/>
        <v>0</v>
      </c>
      <c r="N12" s="513">
        <f t="shared" si="4"/>
        <v>0</v>
      </c>
      <c r="O12" s="513">
        <f t="shared" si="4"/>
        <v>0</v>
      </c>
      <c r="P12" s="513">
        <f t="shared" si="4"/>
        <v>1</v>
      </c>
      <c r="Q12" s="513">
        <f t="shared" si="4"/>
        <v>1</v>
      </c>
      <c r="R12" s="513">
        <f t="shared" si="4"/>
        <v>2</v>
      </c>
      <c r="S12" s="513">
        <f t="shared" si="4"/>
        <v>0</v>
      </c>
      <c r="T12" s="513">
        <f t="shared" si="4"/>
        <v>1</v>
      </c>
      <c r="U12" s="513">
        <f t="shared" si="4"/>
        <v>15</v>
      </c>
      <c r="V12" s="513">
        <f t="shared" si="4"/>
        <v>17</v>
      </c>
      <c r="W12" s="513">
        <f t="shared" si="4"/>
        <v>25</v>
      </c>
      <c r="X12" s="513">
        <f t="shared" si="4"/>
        <v>43</v>
      </c>
      <c r="Y12" s="513">
        <f t="shared" si="4"/>
        <v>59</v>
      </c>
      <c r="Z12" s="513">
        <f t="shared" si="4"/>
        <v>117</v>
      </c>
      <c r="AA12" s="513">
        <f t="shared" si="4"/>
        <v>114</v>
      </c>
      <c r="AB12" s="513">
        <f t="shared" si="4"/>
        <v>73</v>
      </c>
      <c r="AC12" s="513">
        <f t="shared" si="4"/>
        <v>34</v>
      </c>
      <c r="AD12" s="513">
        <f t="shared" si="4"/>
        <v>8</v>
      </c>
      <c r="AE12" s="513">
        <f t="shared" si="4"/>
        <v>0</v>
      </c>
      <c r="AF12" s="563" t="s">
        <v>594</v>
      </c>
    </row>
    <row r="13" spans="1:32" ht="13.5">
      <c r="A13" s="556"/>
      <c r="B13" s="557"/>
      <c r="C13" s="558" t="s">
        <v>11</v>
      </c>
      <c r="D13" s="535">
        <f>SUM(J13:AE13)</f>
        <v>270</v>
      </c>
      <c r="E13" s="517">
        <v>0</v>
      </c>
      <c r="F13" s="517">
        <v>0</v>
      </c>
      <c r="G13" s="517">
        <v>0</v>
      </c>
      <c r="H13" s="517">
        <v>0</v>
      </c>
      <c r="I13" s="517">
        <v>0</v>
      </c>
      <c r="J13" s="517">
        <v>0</v>
      </c>
      <c r="K13" s="517">
        <v>0</v>
      </c>
      <c r="L13" s="517">
        <v>0</v>
      </c>
      <c r="M13" s="517">
        <v>0</v>
      </c>
      <c r="N13" s="517">
        <v>0</v>
      </c>
      <c r="O13" s="517">
        <v>0</v>
      </c>
      <c r="P13" s="517">
        <v>1</v>
      </c>
      <c r="Q13" s="517">
        <v>0</v>
      </c>
      <c r="R13" s="517">
        <v>0</v>
      </c>
      <c r="S13" s="517">
        <v>0</v>
      </c>
      <c r="T13" s="517">
        <v>0</v>
      </c>
      <c r="U13" s="517">
        <v>8</v>
      </c>
      <c r="V13" s="517">
        <v>9</v>
      </c>
      <c r="W13" s="517">
        <v>16</v>
      </c>
      <c r="X13" s="517">
        <v>27</v>
      </c>
      <c r="Y13" s="517">
        <v>37</v>
      </c>
      <c r="Z13" s="517">
        <v>63</v>
      </c>
      <c r="AA13" s="517">
        <v>57</v>
      </c>
      <c r="AB13" s="517">
        <v>35</v>
      </c>
      <c r="AC13" s="517">
        <v>14</v>
      </c>
      <c r="AD13" s="517">
        <v>3</v>
      </c>
      <c r="AE13" s="517">
        <v>0</v>
      </c>
      <c r="AF13" s="561"/>
    </row>
    <row r="14" spans="1:32" ht="13.5">
      <c r="A14" s="556"/>
      <c r="B14" s="557"/>
      <c r="C14" s="558" t="s">
        <v>12</v>
      </c>
      <c r="D14" s="535">
        <f>SUM(J14:AE14)</f>
        <v>240</v>
      </c>
      <c r="E14" s="517">
        <v>0</v>
      </c>
      <c r="F14" s="517">
        <v>0</v>
      </c>
      <c r="G14" s="517">
        <v>0</v>
      </c>
      <c r="H14" s="517">
        <v>0</v>
      </c>
      <c r="I14" s="517">
        <v>0</v>
      </c>
      <c r="J14" s="517">
        <v>0</v>
      </c>
      <c r="K14" s="517">
        <v>0</v>
      </c>
      <c r="L14" s="517">
        <v>0</v>
      </c>
      <c r="M14" s="517">
        <v>0</v>
      </c>
      <c r="N14" s="517">
        <v>0</v>
      </c>
      <c r="O14" s="517">
        <v>0</v>
      </c>
      <c r="P14" s="517">
        <v>0</v>
      </c>
      <c r="Q14" s="517">
        <v>1</v>
      </c>
      <c r="R14" s="517">
        <v>2</v>
      </c>
      <c r="S14" s="517">
        <v>0</v>
      </c>
      <c r="T14" s="517">
        <v>1</v>
      </c>
      <c r="U14" s="517">
        <v>7</v>
      </c>
      <c r="V14" s="517">
        <v>8</v>
      </c>
      <c r="W14" s="517">
        <v>9</v>
      </c>
      <c r="X14" s="517">
        <v>16</v>
      </c>
      <c r="Y14" s="517">
        <v>22</v>
      </c>
      <c r="Z14" s="517">
        <v>54</v>
      </c>
      <c r="AA14" s="517">
        <v>57</v>
      </c>
      <c r="AB14" s="517">
        <v>38</v>
      </c>
      <c r="AC14" s="517">
        <v>20</v>
      </c>
      <c r="AD14" s="517">
        <v>5</v>
      </c>
      <c r="AE14" s="517">
        <v>0</v>
      </c>
      <c r="AF14" s="561"/>
    </row>
    <row r="15" spans="1:32" ht="13.5">
      <c r="A15" s="556"/>
      <c r="B15" s="557"/>
      <c r="C15" s="558"/>
      <c r="D15" s="535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61"/>
    </row>
    <row r="16" spans="1:32" ht="13.5">
      <c r="A16" s="562" t="s">
        <v>596</v>
      </c>
      <c r="B16" s="557" t="s">
        <v>597</v>
      </c>
      <c r="C16" s="558" t="s">
        <v>10</v>
      </c>
      <c r="D16" s="535">
        <f>SUM(J16:AE16)</f>
        <v>172</v>
      </c>
      <c r="E16" s="513">
        <f aca="true" t="shared" si="5" ref="E16:AE16">E17+E18</f>
        <v>0</v>
      </c>
      <c r="F16" s="513">
        <f t="shared" si="5"/>
        <v>0</v>
      </c>
      <c r="G16" s="513">
        <f t="shared" si="5"/>
        <v>0</v>
      </c>
      <c r="H16" s="513">
        <f t="shared" si="5"/>
        <v>0</v>
      </c>
      <c r="I16" s="513">
        <f t="shared" si="5"/>
        <v>0</v>
      </c>
      <c r="J16" s="513">
        <f t="shared" si="5"/>
        <v>0</v>
      </c>
      <c r="K16" s="513">
        <f t="shared" si="5"/>
        <v>0</v>
      </c>
      <c r="L16" s="513">
        <f t="shared" si="5"/>
        <v>0</v>
      </c>
      <c r="M16" s="513">
        <f t="shared" si="5"/>
        <v>0</v>
      </c>
      <c r="N16" s="513">
        <f t="shared" si="5"/>
        <v>0</v>
      </c>
      <c r="O16" s="513">
        <f t="shared" si="5"/>
        <v>0</v>
      </c>
      <c r="P16" s="513">
        <f t="shared" si="5"/>
        <v>0</v>
      </c>
      <c r="Q16" s="513">
        <f t="shared" si="5"/>
        <v>0</v>
      </c>
      <c r="R16" s="513">
        <f t="shared" si="5"/>
        <v>1</v>
      </c>
      <c r="S16" s="513">
        <f t="shared" si="5"/>
        <v>0</v>
      </c>
      <c r="T16" s="513">
        <f t="shared" si="5"/>
        <v>1</v>
      </c>
      <c r="U16" s="513">
        <f t="shared" si="5"/>
        <v>0</v>
      </c>
      <c r="V16" s="513">
        <f t="shared" si="5"/>
        <v>3</v>
      </c>
      <c r="W16" s="513">
        <f t="shared" si="5"/>
        <v>5</v>
      </c>
      <c r="X16" s="513">
        <f t="shared" si="5"/>
        <v>9</v>
      </c>
      <c r="Y16" s="513">
        <f t="shared" si="5"/>
        <v>17</v>
      </c>
      <c r="Z16" s="513">
        <f t="shared" si="5"/>
        <v>27</v>
      </c>
      <c r="AA16" s="513">
        <f t="shared" si="5"/>
        <v>46</v>
      </c>
      <c r="AB16" s="513">
        <f t="shared" si="5"/>
        <v>45</v>
      </c>
      <c r="AC16" s="513">
        <f t="shared" si="5"/>
        <v>15</v>
      </c>
      <c r="AD16" s="513">
        <f t="shared" si="5"/>
        <v>3</v>
      </c>
      <c r="AE16" s="513">
        <f t="shared" si="5"/>
        <v>0</v>
      </c>
      <c r="AF16" s="563" t="s">
        <v>596</v>
      </c>
    </row>
    <row r="17" spans="1:32" ht="13.5">
      <c r="A17" s="556"/>
      <c r="B17" s="557"/>
      <c r="C17" s="558" t="s">
        <v>11</v>
      </c>
      <c r="D17" s="535">
        <f>SUM(J17:AE17)</f>
        <v>80</v>
      </c>
      <c r="E17" s="517">
        <v>0</v>
      </c>
      <c r="F17" s="517">
        <v>0</v>
      </c>
      <c r="G17" s="517">
        <v>0</v>
      </c>
      <c r="H17" s="517">
        <v>0</v>
      </c>
      <c r="I17" s="517">
        <v>0</v>
      </c>
      <c r="J17" s="517">
        <v>0</v>
      </c>
      <c r="K17" s="517">
        <v>0</v>
      </c>
      <c r="L17" s="517">
        <v>0</v>
      </c>
      <c r="M17" s="517">
        <v>0</v>
      </c>
      <c r="N17" s="517">
        <v>0</v>
      </c>
      <c r="O17" s="517">
        <v>0</v>
      </c>
      <c r="P17" s="517">
        <v>0</v>
      </c>
      <c r="Q17" s="517">
        <v>0</v>
      </c>
      <c r="R17" s="517">
        <v>1</v>
      </c>
      <c r="S17" s="517">
        <v>0</v>
      </c>
      <c r="T17" s="517">
        <v>1</v>
      </c>
      <c r="U17" s="517">
        <v>0</v>
      </c>
      <c r="V17" s="517">
        <v>2</v>
      </c>
      <c r="W17" s="517">
        <v>5</v>
      </c>
      <c r="X17" s="517">
        <v>5</v>
      </c>
      <c r="Y17" s="517">
        <v>9</v>
      </c>
      <c r="Z17" s="517">
        <v>13</v>
      </c>
      <c r="AA17" s="517">
        <v>24</v>
      </c>
      <c r="AB17" s="517">
        <v>14</v>
      </c>
      <c r="AC17" s="517">
        <v>5</v>
      </c>
      <c r="AD17" s="517">
        <v>1</v>
      </c>
      <c r="AE17" s="517">
        <v>0</v>
      </c>
      <c r="AF17" s="561"/>
    </row>
    <row r="18" spans="1:32" ht="13.5">
      <c r="A18" s="556"/>
      <c r="B18" s="557"/>
      <c r="C18" s="558" t="s">
        <v>12</v>
      </c>
      <c r="D18" s="535">
        <f>SUM(J18:AE18)</f>
        <v>92</v>
      </c>
      <c r="E18" s="517">
        <v>0</v>
      </c>
      <c r="F18" s="517">
        <v>0</v>
      </c>
      <c r="G18" s="517">
        <v>0</v>
      </c>
      <c r="H18" s="517">
        <v>0</v>
      </c>
      <c r="I18" s="517">
        <v>0</v>
      </c>
      <c r="J18" s="517">
        <v>0</v>
      </c>
      <c r="K18" s="517">
        <v>0</v>
      </c>
      <c r="L18" s="517">
        <v>0</v>
      </c>
      <c r="M18" s="517">
        <v>0</v>
      </c>
      <c r="N18" s="517">
        <v>0</v>
      </c>
      <c r="O18" s="517">
        <v>0</v>
      </c>
      <c r="P18" s="517">
        <v>0</v>
      </c>
      <c r="Q18" s="517">
        <v>0</v>
      </c>
      <c r="R18" s="517">
        <v>0</v>
      </c>
      <c r="S18" s="517">
        <v>0</v>
      </c>
      <c r="T18" s="517">
        <v>0</v>
      </c>
      <c r="U18" s="517">
        <v>0</v>
      </c>
      <c r="V18" s="517">
        <v>1</v>
      </c>
      <c r="W18" s="517">
        <v>0</v>
      </c>
      <c r="X18" s="517">
        <v>4</v>
      </c>
      <c r="Y18" s="517">
        <v>8</v>
      </c>
      <c r="Z18" s="517">
        <v>14</v>
      </c>
      <c r="AA18" s="517">
        <v>22</v>
      </c>
      <c r="AB18" s="517">
        <v>31</v>
      </c>
      <c r="AC18" s="517">
        <v>10</v>
      </c>
      <c r="AD18" s="517">
        <v>2</v>
      </c>
      <c r="AE18" s="517">
        <v>0</v>
      </c>
      <c r="AF18" s="561"/>
    </row>
    <row r="19" spans="1:32" ht="13.5">
      <c r="A19" s="556"/>
      <c r="B19" s="557"/>
      <c r="C19" s="558"/>
      <c r="D19" s="535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61"/>
    </row>
    <row r="20" spans="1:32" ht="13.5">
      <c r="A20" s="562" t="s">
        <v>598</v>
      </c>
      <c r="B20" s="627" t="s">
        <v>823</v>
      </c>
      <c r="C20" s="558" t="s">
        <v>10</v>
      </c>
      <c r="D20" s="535">
        <f>SUM(J20:AE20)</f>
        <v>127</v>
      </c>
      <c r="E20" s="513">
        <f aca="true" t="shared" si="6" ref="E20:AE20">E21+E22</f>
        <v>0</v>
      </c>
      <c r="F20" s="513">
        <f t="shared" si="6"/>
        <v>0</v>
      </c>
      <c r="G20" s="513">
        <f t="shared" si="6"/>
        <v>0</v>
      </c>
      <c r="H20" s="513">
        <f t="shared" si="6"/>
        <v>0</v>
      </c>
      <c r="I20" s="513">
        <f t="shared" si="6"/>
        <v>0</v>
      </c>
      <c r="J20" s="513">
        <f t="shared" si="6"/>
        <v>0</v>
      </c>
      <c r="K20" s="513">
        <f t="shared" si="6"/>
        <v>0</v>
      </c>
      <c r="L20" s="513">
        <f t="shared" si="6"/>
        <v>0</v>
      </c>
      <c r="M20" s="513">
        <f t="shared" si="6"/>
        <v>0</v>
      </c>
      <c r="N20" s="513">
        <f t="shared" si="6"/>
        <v>0</v>
      </c>
      <c r="O20" s="513">
        <f t="shared" si="6"/>
        <v>0</v>
      </c>
      <c r="P20" s="513">
        <f t="shared" si="6"/>
        <v>0</v>
      </c>
      <c r="Q20" s="513">
        <f t="shared" si="6"/>
        <v>0</v>
      </c>
      <c r="R20" s="513">
        <f t="shared" si="6"/>
        <v>0</v>
      </c>
      <c r="S20" s="513">
        <f t="shared" si="6"/>
        <v>1</v>
      </c>
      <c r="T20" s="513">
        <f t="shared" si="6"/>
        <v>1</v>
      </c>
      <c r="U20" s="513">
        <f t="shared" si="6"/>
        <v>3</v>
      </c>
      <c r="V20" s="513">
        <f t="shared" si="6"/>
        <v>2</v>
      </c>
      <c r="W20" s="513">
        <f t="shared" si="6"/>
        <v>5</v>
      </c>
      <c r="X20" s="513">
        <f t="shared" si="6"/>
        <v>9</v>
      </c>
      <c r="Y20" s="513">
        <f t="shared" si="6"/>
        <v>18</v>
      </c>
      <c r="Z20" s="513">
        <f t="shared" si="6"/>
        <v>23</v>
      </c>
      <c r="AA20" s="513">
        <f t="shared" si="6"/>
        <v>28</v>
      </c>
      <c r="AB20" s="513">
        <f t="shared" si="6"/>
        <v>26</v>
      </c>
      <c r="AC20" s="513">
        <f t="shared" si="6"/>
        <v>10</v>
      </c>
      <c r="AD20" s="513">
        <f t="shared" si="6"/>
        <v>1</v>
      </c>
      <c r="AE20" s="513">
        <f t="shared" si="6"/>
        <v>0</v>
      </c>
      <c r="AF20" s="563" t="s">
        <v>598</v>
      </c>
    </row>
    <row r="21" spans="1:32" ht="13.5">
      <c r="A21" s="556"/>
      <c r="B21" s="557"/>
      <c r="C21" s="558" t="s">
        <v>11</v>
      </c>
      <c r="D21" s="535">
        <f>SUM(J21:AE21)</f>
        <v>48</v>
      </c>
      <c r="E21" s="516">
        <v>0</v>
      </c>
      <c r="F21" s="516">
        <v>0</v>
      </c>
      <c r="G21" s="516">
        <v>0</v>
      </c>
      <c r="H21" s="516">
        <v>0</v>
      </c>
      <c r="I21" s="516">
        <v>0</v>
      </c>
      <c r="J21" s="516">
        <v>0</v>
      </c>
      <c r="K21" s="516">
        <v>0</v>
      </c>
      <c r="L21" s="516">
        <v>0</v>
      </c>
      <c r="M21" s="516">
        <v>0</v>
      </c>
      <c r="N21" s="516">
        <v>0</v>
      </c>
      <c r="O21" s="516">
        <v>0</v>
      </c>
      <c r="P21" s="516">
        <v>0</v>
      </c>
      <c r="Q21" s="516">
        <v>0</v>
      </c>
      <c r="R21" s="516">
        <v>0</v>
      </c>
      <c r="S21" s="516">
        <v>0</v>
      </c>
      <c r="T21" s="516">
        <v>1</v>
      </c>
      <c r="U21" s="516">
        <v>1</v>
      </c>
      <c r="V21" s="516">
        <v>1</v>
      </c>
      <c r="W21" s="516">
        <v>2</v>
      </c>
      <c r="X21" s="516">
        <v>7</v>
      </c>
      <c r="Y21" s="516">
        <v>8</v>
      </c>
      <c r="Z21" s="516">
        <v>15</v>
      </c>
      <c r="AA21" s="516">
        <v>5</v>
      </c>
      <c r="AB21" s="516">
        <v>6</v>
      </c>
      <c r="AC21" s="516">
        <v>1</v>
      </c>
      <c r="AD21" s="516">
        <v>1</v>
      </c>
      <c r="AE21" s="516">
        <v>0</v>
      </c>
      <c r="AF21" s="561"/>
    </row>
    <row r="22" spans="1:32" ht="13.5">
      <c r="A22" s="556"/>
      <c r="B22" s="557"/>
      <c r="C22" s="558" t="s">
        <v>12</v>
      </c>
      <c r="D22" s="535">
        <f>SUM(J22:AE22)</f>
        <v>79</v>
      </c>
      <c r="E22" s="516">
        <v>0</v>
      </c>
      <c r="F22" s="516">
        <v>0</v>
      </c>
      <c r="G22" s="516">
        <v>0</v>
      </c>
      <c r="H22" s="516">
        <v>0</v>
      </c>
      <c r="I22" s="516">
        <v>0</v>
      </c>
      <c r="J22" s="516">
        <v>0</v>
      </c>
      <c r="K22" s="516">
        <v>0</v>
      </c>
      <c r="L22" s="516">
        <v>0</v>
      </c>
      <c r="M22" s="516">
        <v>0</v>
      </c>
      <c r="N22" s="516">
        <v>0</v>
      </c>
      <c r="O22" s="516">
        <v>0</v>
      </c>
      <c r="P22" s="516">
        <v>0</v>
      </c>
      <c r="Q22" s="516">
        <v>0</v>
      </c>
      <c r="R22" s="516">
        <v>0</v>
      </c>
      <c r="S22" s="516">
        <v>1</v>
      </c>
      <c r="T22" s="516">
        <v>0</v>
      </c>
      <c r="U22" s="516">
        <v>2</v>
      </c>
      <c r="V22" s="516">
        <v>1</v>
      </c>
      <c r="W22" s="516">
        <v>3</v>
      </c>
      <c r="X22" s="516">
        <v>2</v>
      </c>
      <c r="Y22" s="516">
        <v>10</v>
      </c>
      <c r="Z22" s="516">
        <v>8</v>
      </c>
      <c r="AA22" s="516">
        <v>23</v>
      </c>
      <c r="AB22" s="516">
        <v>20</v>
      </c>
      <c r="AC22" s="516">
        <v>9</v>
      </c>
      <c r="AD22" s="516">
        <v>0</v>
      </c>
      <c r="AE22" s="516">
        <v>0</v>
      </c>
      <c r="AF22" s="561"/>
    </row>
    <row r="23" spans="1:32" ht="13.5">
      <c r="A23" s="556"/>
      <c r="B23" s="557"/>
      <c r="C23" s="558"/>
      <c r="D23" s="535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  <c r="AE23" s="513"/>
      <c r="AF23" s="561"/>
    </row>
    <row r="24" spans="1:32" ht="13.5">
      <c r="A24" s="562" t="s">
        <v>599</v>
      </c>
      <c r="B24" s="557" t="s">
        <v>600</v>
      </c>
      <c r="C24" s="558" t="s">
        <v>10</v>
      </c>
      <c r="D24" s="535">
        <f>SUM(J24:AE24)</f>
        <v>1</v>
      </c>
      <c r="E24" s="513">
        <f aca="true" t="shared" si="7" ref="E24:AE24">+E26</f>
        <v>0</v>
      </c>
      <c r="F24" s="513">
        <f t="shared" si="7"/>
        <v>0</v>
      </c>
      <c r="G24" s="513">
        <f t="shared" si="7"/>
        <v>0</v>
      </c>
      <c r="H24" s="513">
        <f t="shared" si="7"/>
        <v>0</v>
      </c>
      <c r="I24" s="513">
        <f t="shared" si="7"/>
        <v>0</v>
      </c>
      <c r="J24" s="513">
        <f t="shared" si="7"/>
        <v>0</v>
      </c>
      <c r="K24" s="513">
        <f t="shared" si="7"/>
        <v>0</v>
      </c>
      <c r="L24" s="513">
        <f t="shared" si="7"/>
        <v>0</v>
      </c>
      <c r="M24" s="513">
        <f t="shared" si="7"/>
        <v>0</v>
      </c>
      <c r="N24" s="513">
        <f t="shared" si="7"/>
        <v>1</v>
      </c>
      <c r="O24" s="513">
        <f t="shared" si="7"/>
        <v>0</v>
      </c>
      <c r="P24" s="513">
        <f t="shared" si="7"/>
        <v>0</v>
      </c>
      <c r="Q24" s="513">
        <f t="shared" si="7"/>
        <v>0</v>
      </c>
      <c r="R24" s="513">
        <f t="shared" si="7"/>
        <v>0</v>
      </c>
      <c r="S24" s="513">
        <f t="shared" si="7"/>
        <v>0</v>
      </c>
      <c r="T24" s="513">
        <f t="shared" si="7"/>
        <v>0</v>
      </c>
      <c r="U24" s="513">
        <f t="shared" si="7"/>
        <v>0</v>
      </c>
      <c r="V24" s="513">
        <f t="shared" si="7"/>
        <v>0</v>
      </c>
      <c r="W24" s="513">
        <f t="shared" si="7"/>
        <v>0</v>
      </c>
      <c r="X24" s="513">
        <f t="shared" si="7"/>
        <v>0</v>
      </c>
      <c r="Y24" s="513">
        <f t="shared" si="7"/>
        <v>0</v>
      </c>
      <c r="Z24" s="513">
        <f t="shared" si="7"/>
        <v>0</v>
      </c>
      <c r="AA24" s="513">
        <f t="shared" si="7"/>
        <v>0</v>
      </c>
      <c r="AB24" s="513">
        <f t="shared" si="7"/>
        <v>0</v>
      </c>
      <c r="AC24" s="513">
        <f t="shared" si="7"/>
        <v>0</v>
      </c>
      <c r="AD24" s="513">
        <f t="shared" si="7"/>
        <v>0</v>
      </c>
      <c r="AE24" s="513">
        <f t="shared" si="7"/>
        <v>0</v>
      </c>
      <c r="AF24" s="563" t="s">
        <v>599</v>
      </c>
    </row>
    <row r="25" spans="1:32" ht="13.5">
      <c r="A25" s="556"/>
      <c r="B25" s="557"/>
      <c r="C25" s="558" t="s">
        <v>11</v>
      </c>
      <c r="D25" s="572" t="s">
        <v>459</v>
      </c>
      <c r="E25" s="572" t="s">
        <v>459</v>
      </c>
      <c r="F25" s="572" t="s">
        <v>459</v>
      </c>
      <c r="G25" s="572" t="s">
        <v>459</v>
      </c>
      <c r="H25" s="572" t="s">
        <v>459</v>
      </c>
      <c r="I25" s="572" t="s">
        <v>459</v>
      </c>
      <c r="J25" s="572" t="s">
        <v>459</v>
      </c>
      <c r="K25" s="572" t="s">
        <v>459</v>
      </c>
      <c r="L25" s="572" t="s">
        <v>459</v>
      </c>
      <c r="M25" s="572" t="s">
        <v>459</v>
      </c>
      <c r="N25" s="572" t="s">
        <v>459</v>
      </c>
      <c r="O25" s="572" t="s">
        <v>459</v>
      </c>
      <c r="P25" s="572" t="s">
        <v>459</v>
      </c>
      <c r="Q25" s="572" t="s">
        <v>459</v>
      </c>
      <c r="R25" s="572" t="s">
        <v>459</v>
      </c>
      <c r="S25" s="572" t="s">
        <v>459</v>
      </c>
      <c r="T25" s="572" t="s">
        <v>459</v>
      </c>
      <c r="U25" s="572" t="s">
        <v>459</v>
      </c>
      <c r="V25" s="572" t="s">
        <v>459</v>
      </c>
      <c r="W25" s="572" t="s">
        <v>459</v>
      </c>
      <c r="X25" s="572" t="s">
        <v>459</v>
      </c>
      <c r="Y25" s="572" t="s">
        <v>459</v>
      </c>
      <c r="Z25" s="572" t="s">
        <v>459</v>
      </c>
      <c r="AA25" s="572" t="s">
        <v>459</v>
      </c>
      <c r="AB25" s="572" t="s">
        <v>459</v>
      </c>
      <c r="AC25" s="572" t="s">
        <v>459</v>
      </c>
      <c r="AD25" s="572" t="s">
        <v>459</v>
      </c>
      <c r="AE25" s="572" t="s">
        <v>459</v>
      </c>
      <c r="AF25" s="561"/>
    </row>
    <row r="26" spans="1:32" ht="13.5">
      <c r="A26" s="556"/>
      <c r="B26" s="557"/>
      <c r="C26" s="558" t="s">
        <v>12</v>
      </c>
      <c r="D26" s="535">
        <f>SUM(J26:AE26)</f>
        <v>1</v>
      </c>
      <c r="E26" s="517">
        <v>0</v>
      </c>
      <c r="F26" s="517">
        <v>0</v>
      </c>
      <c r="G26" s="517">
        <v>0</v>
      </c>
      <c r="H26" s="517">
        <v>0</v>
      </c>
      <c r="I26" s="517">
        <v>0</v>
      </c>
      <c r="J26" s="517">
        <v>0</v>
      </c>
      <c r="K26" s="517">
        <v>0</v>
      </c>
      <c r="L26" s="517">
        <v>0</v>
      </c>
      <c r="M26" s="517">
        <v>0</v>
      </c>
      <c r="N26" s="517">
        <v>1</v>
      </c>
      <c r="O26" s="517">
        <v>0</v>
      </c>
      <c r="P26" s="517">
        <v>0</v>
      </c>
      <c r="Q26" s="517">
        <v>0</v>
      </c>
      <c r="R26" s="517">
        <v>0</v>
      </c>
      <c r="S26" s="517">
        <v>0</v>
      </c>
      <c r="T26" s="517">
        <v>0</v>
      </c>
      <c r="U26" s="517">
        <v>0</v>
      </c>
      <c r="V26" s="517">
        <v>0</v>
      </c>
      <c r="W26" s="517">
        <v>0</v>
      </c>
      <c r="X26" s="517">
        <v>0</v>
      </c>
      <c r="Y26" s="517">
        <v>0</v>
      </c>
      <c r="Z26" s="517">
        <v>0</v>
      </c>
      <c r="AA26" s="517">
        <v>0</v>
      </c>
      <c r="AB26" s="517">
        <v>0</v>
      </c>
      <c r="AC26" s="517">
        <v>0</v>
      </c>
      <c r="AD26" s="517">
        <v>0</v>
      </c>
      <c r="AE26" s="517">
        <v>0</v>
      </c>
      <c r="AF26" s="561"/>
    </row>
    <row r="27" spans="1:32" ht="13.5">
      <c r="A27" s="556"/>
      <c r="B27" s="557"/>
      <c r="C27" s="558"/>
      <c r="D27" s="535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561"/>
    </row>
    <row r="28" spans="1:32" ht="13.5">
      <c r="A28" s="562" t="s">
        <v>601</v>
      </c>
      <c r="B28" s="557" t="s">
        <v>602</v>
      </c>
      <c r="C28" s="558" t="s">
        <v>10</v>
      </c>
      <c r="D28" s="535">
        <f>SUM(J28:AE28)</f>
        <v>27</v>
      </c>
      <c r="E28" s="513">
        <f aca="true" t="shared" si="8" ref="E28:AE28">E29+E30</f>
        <v>26</v>
      </c>
      <c r="F28" s="513">
        <f t="shared" si="8"/>
        <v>1</v>
      </c>
      <c r="G28" s="513">
        <f t="shared" si="8"/>
        <v>0</v>
      </c>
      <c r="H28" s="513">
        <f t="shared" si="8"/>
        <v>0</v>
      </c>
      <c r="I28" s="513">
        <f t="shared" si="8"/>
        <v>0</v>
      </c>
      <c r="J28" s="513">
        <f t="shared" si="8"/>
        <v>27</v>
      </c>
      <c r="K28" s="513">
        <f t="shared" si="8"/>
        <v>0</v>
      </c>
      <c r="L28" s="513">
        <f t="shared" si="8"/>
        <v>0</v>
      </c>
      <c r="M28" s="513">
        <f t="shared" si="8"/>
        <v>0</v>
      </c>
      <c r="N28" s="513">
        <f t="shared" si="8"/>
        <v>0</v>
      </c>
      <c r="O28" s="513">
        <f t="shared" si="8"/>
        <v>0</v>
      </c>
      <c r="P28" s="513">
        <f t="shared" si="8"/>
        <v>0</v>
      </c>
      <c r="Q28" s="513">
        <f t="shared" si="8"/>
        <v>0</v>
      </c>
      <c r="R28" s="513">
        <f t="shared" si="8"/>
        <v>0</v>
      </c>
      <c r="S28" s="513">
        <f t="shared" si="8"/>
        <v>0</v>
      </c>
      <c r="T28" s="513">
        <f t="shared" si="8"/>
        <v>0</v>
      </c>
      <c r="U28" s="513">
        <f t="shared" si="8"/>
        <v>0</v>
      </c>
      <c r="V28" s="513">
        <f t="shared" si="8"/>
        <v>0</v>
      </c>
      <c r="W28" s="513">
        <f t="shared" si="8"/>
        <v>0</v>
      </c>
      <c r="X28" s="513">
        <f t="shared" si="8"/>
        <v>0</v>
      </c>
      <c r="Y28" s="513">
        <f t="shared" si="8"/>
        <v>0</v>
      </c>
      <c r="Z28" s="513">
        <f t="shared" si="8"/>
        <v>0</v>
      </c>
      <c r="AA28" s="513">
        <f t="shared" si="8"/>
        <v>0</v>
      </c>
      <c r="AB28" s="513">
        <f t="shared" si="8"/>
        <v>0</v>
      </c>
      <c r="AC28" s="513">
        <f t="shared" si="8"/>
        <v>0</v>
      </c>
      <c r="AD28" s="513">
        <f t="shared" si="8"/>
        <v>0</v>
      </c>
      <c r="AE28" s="513">
        <f t="shared" si="8"/>
        <v>0</v>
      </c>
      <c r="AF28" s="563" t="s">
        <v>601</v>
      </c>
    </row>
    <row r="29" spans="1:32" ht="13.5">
      <c r="A29" s="556"/>
      <c r="B29" s="557"/>
      <c r="C29" s="558" t="s">
        <v>11</v>
      </c>
      <c r="D29" s="535">
        <f>SUM(J29:AE29)</f>
        <v>16</v>
      </c>
      <c r="E29" s="513">
        <f aca="true" t="shared" si="9" ref="E29:AE29">E33+E37+E41+E45+E49+E53</f>
        <v>16</v>
      </c>
      <c r="F29" s="513">
        <f t="shared" si="9"/>
        <v>0</v>
      </c>
      <c r="G29" s="513">
        <f t="shared" si="9"/>
        <v>0</v>
      </c>
      <c r="H29" s="513">
        <f t="shared" si="9"/>
        <v>0</v>
      </c>
      <c r="I29" s="513">
        <f t="shared" si="9"/>
        <v>0</v>
      </c>
      <c r="J29" s="513">
        <f t="shared" si="9"/>
        <v>16</v>
      </c>
      <c r="K29" s="513">
        <f t="shared" si="9"/>
        <v>0</v>
      </c>
      <c r="L29" s="513">
        <f t="shared" si="9"/>
        <v>0</v>
      </c>
      <c r="M29" s="513">
        <f t="shared" si="9"/>
        <v>0</v>
      </c>
      <c r="N29" s="513">
        <f t="shared" si="9"/>
        <v>0</v>
      </c>
      <c r="O29" s="513">
        <f t="shared" si="9"/>
        <v>0</v>
      </c>
      <c r="P29" s="513">
        <f t="shared" si="9"/>
        <v>0</v>
      </c>
      <c r="Q29" s="513">
        <f t="shared" si="9"/>
        <v>0</v>
      </c>
      <c r="R29" s="513">
        <f t="shared" si="9"/>
        <v>0</v>
      </c>
      <c r="S29" s="513">
        <f t="shared" si="9"/>
        <v>0</v>
      </c>
      <c r="T29" s="513">
        <f t="shared" si="9"/>
        <v>0</v>
      </c>
      <c r="U29" s="513">
        <f t="shared" si="9"/>
        <v>0</v>
      </c>
      <c r="V29" s="513">
        <f t="shared" si="9"/>
        <v>0</v>
      </c>
      <c r="W29" s="513">
        <f t="shared" si="9"/>
        <v>0</v>
      </c>
      <c r="X29" s="513">
        <f t="shared" si="9"/>
        <v>0</v>
      </c>
      <c r="Y29" s="513">
        <f t="shared" si="9"/>
        <v>0</v>
      </c>
      <c r="Z29" s="513">
        <f t="shared" si="9"/>
        <v>0</v>
      </c>
      <c r="AA29" s="513">
        <f t="shared" si="9"/>
        <v>0</v>
      </c>
      <c r="AB29" s="513">
        <f t="shared" si="9"/>
        <v>0</v>
      </c>
      <c r="AC29" s="513">
        <f t="shared" si="9"/>
        <v>0</v>
      </c>
      <c r="AD29" s="513">
        <f t="shared" si="9"/>
        <v>0</v>
      </c>
      <c r="AE29" s="513">
        <f t="shared" si="9"/>
        <v>0</v>
      </c>
      <c r="AF29" s="561"/>
    </row>
    <row r="30" spans="1:32" ht="13.5">
      <c r="A30" s="556"/>
      <c r="B30" s="557"/>
      <c r="C30" s="558" t="s">
        <v>12</v>
      </c>
      <c r="D30" s="535">
        <f>SUM(J30:AE30)</f>
        <v>11</v>
      </c>
      <c r="E30" s="513">
        <f aca="true" t="shared" si="10" ref="E30:AE30">E34+E38+E42+E46+E50+E54</f>
        <v>10</v>
      </c>
      <c r="F30" s="513">
        <f t="shared" si="10"/>
        <v>1</v>
      </c>
      <c r="G30" s="513">
        <f t="shared" si="10"/>
        <v>0</v>
      </c>
      <c r="H30" s="513">
        <f t="shared" si="10"/>
        <v>0</v>
      </c>
      <c r="I30" s="513">
        <f t="shared" si="10"/>
        <v>0</v>
      </c>
      <c r="J30" s="513">
        <f t="shared" si="10"/>
        <v>11</v>
      </c>
      <c r="K30" s="513">
        <f t="shared" si="10"/>
        <v>0</v>
      </c>
      <c r="L30" s="513">
        <f t="shared" si="10"/>
        <v>0</v>
      </c>
      <c r="M30" s="513">
        <f t="shared" si="10"/>
        <v>0</v>
      </c>
      <c r="N30" s="513">
        <f t="shared" si="10"/>
        <v>0</v>
      </c>
      <c r="O30" s="513">
        <f t="shared" si="10"/>
        <v>0</v>
      </c>
      <c r="P30" s="513">
        <f t="shared" si="10"/>
        <v>0</v>
      </c>
      <c r="Q30" s="513">
        <f t="shared" si="10"/>
        <v>0</v>
      </c>
      <c r="R30" s="513">
        <f t="shared" si="10"/>
        <v>0</v>
      </c>
      <c r="S30" s="513">
        <f t="shared" si="10"/>
        <v>0</v>
      </c>
      <c r="T30" s="513">
        <f t="shared" si="10"/>
        <v>0</v>
      </c>
      <c r="U30" s="513">
        <f t="shared" si="10"/>
        <v>0</v>
      </c>
      <c r="V30" s="513">
        <f t="shared" si="10"/>
        <v>0</v>
      </c>
      <c r="W30" s="513">
        <f t="shared" si="10"/>
        <v>0</v>
      </c>
      <c r="X30" s="513">
        <f t="shared" si="10"/>
        <v>0</v>
      </c>
      <c r="Y30" s="513">
        <f t="shared" si="10"/>
        <v>0</v>
      </c>
      <c r="Z30" s="513">
        <f t="shared" si="10"/>
        <v>0</v>
      </c>
      <c r="AA30" s="513">
        <f t="shared" si="10"/>
        <v>0</v>
      </c>
      <c r="AB30" s="513">
        <f t="shared" si="10"/>
        <v>0</v>
      </c>
      <c r="AC30" s="513">
        <f t="shared" si="10"/>
        <v>0</v>
      </c>
      <c r="AD30" s="513">
        <f t="shared" si="10"/>
        <v>0</v>
      </c>
      <c r="AE30" s="513">
        <f t="shared" si="10"/>
        <v>0</v>
      </c>
      <c r="AF30" s="561"/>
    </row>
    <row r="31" spans="1:32" ht="13.5">
      <c r="A31" s="556"/>
      <c r="B31" s="557"/>
      <c r="C31" s="558"/>
      <c r="D31" s="535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  <c r="AA31" s="513"/>
      <c r="AB31" s="513"/>
      <c r="AC31" s="513"/>
      <c r="AD31" s="513"/>
      <c r="AE31" s="513"/>
      <c r="AF31" s="561"/>
    </row>
    <row r="32" spans="1:32" ht="13.5">
      <c r="A32" s="562" t="s">
        <v>603</v>
      </c>
      <c r="B32" s="557" t="s">
        <v>604</v>
      </c>
      <c r="C32" s="558" t="s">
        <v>10</v>
      </c>
      <c r="D32" s="535">
        <f>SUM(J32:AE32)</f>
        <v>4</v>
      </c>
      <c r="E32" s="513">
        <f aca="true" t="shared" si="11" ref="E32:AE32">E33+E34</f>
        <v>3</v>
      </c>
      <c r="F32" s="513">
        <f t="shared" si="11"/>
        <v>1</v>
      </c>
      <c r="G32" s="513">
        <f t="shared" si="11"/>
        <v>0</v>
      </c>
      <c r="H32" s="513">
        <f t="shared" si="11"/>
        <v>0</v>
      </c>
      <c r="I32" s="513">
        <f t="shared" si="11"/>
        <v>0</v>
      </c>
      <c r="J32" s="513">
        <f t="shared" si="11"/>
        <v>4</v>
      </c>
      <c r="K32" s="513">
        <f t="shared" si="11"/>
        <v>0</v>
      </c>
      <c r="L32" s="513">
        <f t="shared" si="11"/>
        <v>0</v>
      </c>
      <c r="M32" s="513">
        <f t="shared" si="11"/>
        <v>0</v>
      </c>
      <c r="N32" s="513">
        <f t="shared" si="11"/>
        <v>0</v>
      </c>
      <c r="O32" s="513">
        <f t="shared" si="11"/>
        <v>0</v>
      </c>
      <c r="P32" s="513">
        <f t="shared" si="11"/>
        <v>0</v>
      </c>
      <c r="Q32" s="513">
        <f t="shared" si="11"/>
        <v>0</v>
      </c>
      <c r="R32" s="513">
        <f t="shared" si="11"/>
        <v>0</v>
      </c>
      <c r="S32" s="513">
        <f t="shared" si="11"/>
        <v>0</v>
      </c>
      <c r="T32" s="513">
        <f t="shared" si="11"/>
        <v>0</v>
      </c>
      <c r="U32" s="513">
        <f t="shared" si="11"/>
        <v>0</v>
      </c>
      <c r="V32" s="513">
        <f t="shared" si="11"/>
        <v>0</v>
      </c>
      <c r="W32" s="513">
        <f t="shared" si="11"/>
        <v>0</v>
      </c>
      <c r="X32" s="513">
        <f t="shared" si="11"/>
        <v>0</v>
      </c>
      <c r="Y32" s="513">
        <f t="shared" si="11"/>
        <v>0</v>
      </c>
      <c r="Z32" s="513">
        <f t="shared" si="11"/>
        <v>0</v>
      </c>
      <c r="AA32" s="513">
        <f t="shared" si="11"/>
        <v>0</v>
      </c>
      <c r="AB32" s="513">
        <f t="shared" si="11"/>
        <v>0</v>
      </c>
      <c r="AC32" s="513">
        <f t="shared" si="11"/>
        <v>0</v>
      </c>
      <c r="AD32" s="513">
        <f t="shared" si="11"/>
        <v>0</v>
      </c>
      <c r="AE32" s="513">
        <f t="shared" si="11"/>
        <v>0</v>
      </c>
      <c r="AF32" s="563" t="s">
        <v>603</v>
      </c>
    </row>
    <row r="33" spans="1:32" ht="13.5">
      <c r="A33" s="556"/>
      <c r="B33" s="557"/>
      <c r="C33" s="558" t="s">
        <v>11</v>
      </c>
      <c r="D33" s="535">
        <f>SUM(J33:AE33)</f>
        <v>1</v>
      </c>
      <c r="E33" s="517">
        <v>1</v>
      </c>
      <c r="F33" s="517">
        <v>0</v>
      </c>
      <c r="G33" s="517">
        <v>0</v>
      </c>
      <c r="H33" s="517">
        <v>0</v>
      </c>
      <c r="I33" s="517">
        <v>0</v>
      </c>
      <c r="J33" s="517">
        <v>1</v>
      </c>
      <c r="K33" s="517">
        <v>0</v>
      </c>
      <c r="L33" s="517">
        <v>0</v>
      </c>
      <c r="M33" s="517">
        <v>0</v>
      </c>
      <c r="N33" s="517">
        <v>0</v>
      </c>
      <c r="O33" s="517">
        <v>0</v>
      </c>
      <c r="P33" s="517">
        <v>0</v>
      </c>
      <c r="Q33" s="517">
        <v>0</v>
      </c>
      <c r="R33" s="517">
        <v>0</v>
      </c>
      <c r="S33" s="517">
        <v>0</v>
      </c>
      <c r="T33" s="517">
        <v>0</v>
      </c>
      <c r="U33" s="517">
        <v>0</v>
      </c>
      <c r="V33" s="517">
        <v>0</v>
      </c>
      <c r="W33" s="517">
        <v>0</v>
      </c>
      <c r="X33" s="517">
        <v>0</v>
      </c>
      <c r="Y33" s="517">
        <v>0</v>
      </c>
      <c r="Z33" s="517">
        <v>0</v>
      </c>
      <c r="AA33" s="517">
        <v>0</v>
      </c>
      <c r="AB33" s="517">
        <v>0</v>
      </c>
      <c r="AC33" s="517">
        <v>0</v>
      </c>
      <c r="AD33" s="517">
        <v>0</v>
      </c>
      <c r="AE33" s="517">
        <v>0</v>
      </c>
      <c r="AF33" s="561"/>
    </row>
    <row r="34" spans="1:32" ht="13.5">
      <c r="A34" s="556"/>
      <c r="B34" s="557"/>
      <c r="C34" s="558" t="s">
        <v>12</v>
      </c>
      <c r="D34" s="535">
        <f>SUM(J34:AE34)</f>
        <v>3</v>
      </c>
      <c r="E34" s="517">
        <v>2</v>
      </c>
      <c r="F34" s="517">
        <v>1</v>
      </c>
      <c r="G34" s="517">
        <v>0</v>
      </c>
      <c r="H34" s="517">
        <v>0</v>
      </c>
      <c r="I34" s="517">
        <v>0</v>
      </c>
      <c r="J34" s="517">
        <v>3</v>
      </c>
      <c r="K34" s="517">
        <v>0</v>
      </c>
      <c r="L34" s="517">
        <v>0</v>
      </c>
      <c r="M34" s="517">
        <v>0</v>
      </c>
      <c r="N34" s="517">
        <v>0</v>
      </c>
      <c r="O34" s="517">
        <v>0</v>
      </c>
      <c r="P34" s="517">
        <v>0</v>
      </c>
      <c r="Q34" s="517">
        <v>0</v>
      </c>
      <c r="R34" s="517">
        <v>0</v>
      </c>
      <c r="S34" s="517">
        <v>0</v>
      </c>
      <c r="T34" s="517">
        <v>0</v>
      </c>
      <c r="U34" s="517">
        <v>0</v>
      </c>
      <c r="V34" s="517">
        <v>0</v>
      </c>
      <c r="W34" s="517">
        <v>0</v>
      </c>
      <c r="X34" s="517">
        <v>0</v>
      </c>
      <c r="Y34" s="517">
        <v>0</v>
      </c>
      <c r="Z34" s="517">
        <v>0</v>
      </c>
      <c r="AA34" s="517">
        <v>0</v>
      </c>
      <c r="AB34" s="517">
        <v>0</v>
      </c>
      <c r="AC34" s="517">
        <v>0</v>
      </c>
      <c r="AD34" s="517">
        <v>0</v>
      </c>
      <c r="AE34" s="517">
        <v>0</v>
      </c>
      <c r="AF34" s="561"/>
    </row>
    <row r="35" spans="1:32" ht="13.5">
      <c r="A35" s="556"/>
      <c r="B35" s="557"/>
      <c r="C35" s="558"/>
      <c r="D35" s="535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61"/>
    </row>
    <row r="36" spans="1:32" ht="13.5">
      <c r="A36" s="562" t="s">
        <v>605</v>
      </c>
      <c r="B36" s="557" t="s">
        <v>606</v>
      </c>
      <c r="C36" s="558" t="s">
        <v>10</v>
      </c>
      <c r="D36" s="535">
        <f>SUM(J36:AE36)</f>
        <v>0</v>
      </c>
      <c r="E36" s="513">
        <f aca="true" t="shared" si="12" ref="E36:AE36">E37+E38</f>
        <v>0</v>
      </c>
      <c r="F36" s="513">
        <f t="shared" si="12"/>
        <v>0</v>
      </c>
      <c r="G36" s="513">
        <f t="shared" si="12"/>
        <v>0</v>
      </c>
      <c r="H36" s="513">
        <f t="shared" si="12"/>
        <v>0</v>
      </c>
      <c r="I36" s="513">
        <f t="shared" si="12"/>
        <v>0</v>
      </c>
      <c r="J36" s="513">
        <f t="shared" si="12"/>
        <v>0</v>
      </c>
      <c r="K36" s="513">
        <f t="shared" si="12"/>
        <v>0</v>
      </c>
      <c r="L36" s="513">
        <f t="shared" si="12"/>
        <v>0</v>
      </c>
      <c r="M36" s="513">
        <f t="shared" si="12"/>
        <v>0</v>
      </c>
      <c r="N36" s="513">
        <f t="shared" si="12"/>
        <v>0</v>
      </c>
      <c r="O36" s="513">
        <f t="shared" si="12"/>
        <v>0</v>
      </c>
      <c r="P36" s="513">
        <f t="shared" si="12"/>
        <v>0</v>
      </c>
      <c r="Q36" s="513">
        <f t="shared" si="12"/>
        <v>0</v>
      </c>
      <c r="R36" s="513">
        <f t="shared" si="12"/>
        <v>0</v>
      </c>
      <c r="S36" s="513">
        <f t="shared" si="12"/>
        <v>0</v>
      </c>
      <c r="T36" s="513">
        <f t="shared" si="12"/>
        <v>0</v>
      </c>
      <c r="U36" s="513">
        <f t="shared" si="12"/>
        <v>0</v>
      </c>
      <c r="V36" s="513">
        <f t="shared" si="12"/>
        <v>0</v>
      </c>
      <c r="W36" s="513">
        <f t="shared" si="12"/>
        <v>0</v>
      </c>
      <c r="X36" s="513">
        <f t="shared" si="12"/>
        <v>0</v>
      </c>
      <c r="Y36" s="513">
        <f t="shared" si="12"/>
        <v>0</v>
      </c>
      <c r="Z36" s="513">
        <f t="shared" si="12"/>
        <v>0</v>
      </c>
      <c r="AA36" s="513">
        <f t="shared" si="12"/>
        <v>0</v>
      </c>
      <c r="AB36" s="513">
        <f t="shared" si="12"/>
        <v>0</v>
      </c>
      <c r="AC36" s="513">
        <f t="shared" si="12"/>
        <v>0</v>
      </c>
      <c r="AD36" s="513">
        <f t="shared" si="12"/>
        <v>0</v>
      </c>
      <c r="AE36" s="513">
        <f t="shared" si="12"/>
        <v>0</v>
      </c>
      <c r="AF36" s="563" t="s">
        <v>605</v>
      </c>
    </row>
    <row r="37" spans="1:32" ht="13.5">
      <c r="A37" s="556"/>
      <c r="B37" s="557"/>
      <c r="C37" s="558" t="s">
        <v>11</v>
      </c>
      <c r="D37" s="535">
        <f>SUM(J37:AE37)</f>
        <v>0</v>
      </c>
      <c r="E37" s="517">
        <v>0</v>
      </c>
      <c r="F37" s="517">
        <v>0</v>
      </c>
      <c r="G37" s="517">
        <v>0</v>
      </c>
      <c r="H37" s="517">
        <v>0</v>
      </c>
      <c r="I37" s="517">
        <v>0</v>
      </c>
      <c r="J37" s="517">
        <v>0</v>
      </c>
      <c r="K37" s="517">
        <v>0</v>
      </c>
      <c r="L37" s="517">
        <v>0</v>
      </c>
      <c r="M37" s="517">
        <v>0</v>
      </c>
      <c r="N37" s="517">
        <v>0</v>
      </c>
      <c r="O37" s="517">
        <v>0</v>
      </c>
      <c r="P37" s="517">
        <v>0</v>
      </c>
      <c r="Q37" s="517">
        <v>0</v>
      </c>
      <c r="R37" s="517">
        <v>0</v>
      </c>
      <c r="S37" s="517">
        <v>0</v>
      </c>
      <c r="T37" s="517">
        <v>0</v>
      </c>
      <c r="U37" s="517">
        <v>0</v>
      </c>
      <c r="V37" s="517">
        <v>0</v>
      </c>
      <c r="W37" s="517">
        <v>0</v>
      </c>
      <c r="X37" s="517">
        <v>0</v>
      </c>
      <c r="Y37" s="517">
        <v>0</v>
      </c>
      <c r="Z37" s="517">
        <v>0</v>
      </c>
      <c r="AA37" s="517">
        <v>0</v>
      </c>
      <c r="AB37" s="517">
        <v>0</v>
      </c>
      <c r="AC37" s="517">
        <v>0</v>
      </c>
      <c r="AD37" s="517">
        <v>0</v>
      </c>
      <c r="AE37" s="517">
        <v>0</v>
      </c>
      <c r="AF37" s="561"/>
    </row>
    <row r="38" spans="1:32" ht="13.5">
      <c r="A38" s="556"/>
      <c r="B38" s="557"/>
      <c r="C38" s="558" t="s">
        <v>12</v>
      </c>
      <c r="D38" s="535">
        <f>SUM(J38:AE38)</f>
        <v>0</v>
      </c>
      <c r="E38" s="517">
        <v>0</v>
      </c>
      <c r="F38" s="517">
        <v>0</v>
      </c>
      <c r="G38" s="517">
        <v>0</v>
      </c>
      <c r="H38" s="517">
        <v>0</v>
      </c>
      <c r="I38" s="517">
        <v>0</v>
      </c>
      <c r="J38" s="517">
        <v>0</v>
      </c>
      <c r="K38" s="517">
        <v>0</v>
      </c>
      <c r="L38" s="517">
        <v>0</v>
      </c>
      <c r="M38" s="517">
        <v>0</v>
      </c>
      <c r="N38" s="517">
        <v>0</v>
      </c>
      <c r="O38" s="517">
        <v>0</v>
      </c>
      <c r="P38" s="517">
        <v>0</v>
      </c>
      <c r="Q38" s="517">
        <v>0</v>
      </c>
      <c r="R38" s="517">
        <v>0</v>
      </c>
      <c r="S38" s="517">
        <v>0</v>
      </c>
      <c r="T38" s="517">
        <v>0</v>
      </c>
      <c r="U38" s="517">
        <v>0</v>
      </c>
      <c r="V38" s="517">
        <v>0</v>
      </c>
      <c r="W38" s="517">
        <v>0</v>
      </c>
      <c r="X38" s="517">
        <v>0</v>
      </c>
      <c r="Y38" s="517">
        <v>0</v>
      </c>
      <c r="Z38" s="517">
        <v>0</v>
      </c>
      <c r="AA38" s="517">
        <v>0</v>
      </c>
      <c r="AB38" s="517">
        <v>0</v>
      </c>
      <c r="AC38" s="517">
        <v>0</v>
      </c>
      <c r="AD38" s="517">
        <v>0</v>
      </c>
      <c r="AE38" s="517">
        <v>0</v>
      </c>
      <c r="AF38" s="561"/>
    </row>
    <row r="39" spans="1:32" ht="13.5">
      <c r="A39" s="556"/>
      <c r="B39" s="557"/>
      <c r="C39" s="558"/>
      <c r="D39" s="535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13"/>
      <c r="AF39" s="561"/>
    </row>
    <row r="40" spans="1:32" ht="13.5">
      <c r="A40" s="562" t="s">
        <v>607</v>
      </c>
      <c r="B40" s="557" t="s">
        <v>608</v>
      </c>
      <c r="C40" s="558" t="s">
        <v>10</v>
      </c>
      <c r="D40" s="535">
        <f>SUM(J40:AE40)</f>
        <v>13</v>
      </c>
      <c r="E40" s="513">
        <f aca="true" t="shared" si="13" ref="E40:AE40">E41+E42</f>
        <v>13</v>
      </c>
      <c r="F40" s="513">
        <f t="shared" si="13"/>
        <v>0</v>
      </c>
      <c r="G40" s="513">
        <f t="shared" si="13"/>
        <v>0</v>
      </c>
      <c r="H40" s="513">
        <f t="shared" si="13"/>
        <v>0</v>
      </c>
      <c r="I40" s="513">
        <f t="shared" si="13"/>
        <v>0</v>
      </c>
      <c r="J40" s="513">
        <f t="shared" si="13"/>
        <v>13</v>
      </c>
      <c r="K40" s="513">
        <f t="shared" si="13"/>
        <v>0</v>
      </c>
      <c r="L40" s="513">
        <f t="shared" si="13"/>
        <v>0</v>
      </c>
      <c r="M40" s="513">
        <f t="shared" si="13"/>
        <v>0</v>
      </c>
      <c r="N40" s="513">
        <f t="shared" si="13"/>
        <v>0</v>
      </c>
      <c r="O40" s="513">
        <f t="shared" si="13"/>
        <v>0</v>
      </c>
      <c r="P40" s="513">
        <f t="shared" si="13"/>
        <v>0</v>
      </c>
      <c r="Q40" s="513">
        <f t="shared" si="13"/>
        <v>0</v>
      </c>
      <c r="R40" s="513">
        <f t="shared" si="13"/>
        <v>0</v>
      </c>
      <c r="S40" s="513">
        <f t="shared" si="13"/>
        <v>0</v>
      </c>
      <c r="T40" s="513">
        <f t="shared" si="13"/>
        <v>0</v>
      </c>
      <c r="U40" s="513">
        <f t="shared" si="13"/>
        <v>0</v>
      </c>
      <c r="V40" s="513">
        <f t="shared" si="13"/>
        <v>0</v>
      </c>
      <c r="W40" s="513">
        <f t="shared" si="13"/>
        <v>0</v>
      </c>
      <c r="X40" s="513">
        <f t="shared" si="13"/>
        <v>0</v>
      </c>
      <c r="Y40" s="513">
        <f t="shared" si="13"/>
        <v>0</v>
      </c>
      <c r="Z40" s="513">
        <f t="shared" si="13"/>
        <v>0</v>
      </c>
      <c r="AA40" s="513">
        <f t="shared" si="13"/>
        <v>0</v>
      </c>
      <c r="AB40" s="513">
        <f t="shared" si="13"/>
        <v>0</v>
      </c>
      <c r="AC40" s="513">
        <f t="shared" si="13"/>
        <v>0</v>
      </c>
      <c r="AD40" s="513">
        <f t="shared" si="13"/>
        <v>0</v>
      </c>
      <c r="AE40" s="513">
        <f t="shared" si="13"/>
        <v>0</v>
      </c>
      <c r="AF40" s="563" t="s">
        <v>607</v>
      </c>
    </row>
    <row r="41" spans="1:32" ht="13.5">
      <c r="A41" s="556"/>
      <c r="B41" s="557"/>
      <c r="C41" s="558" t="s">
        <v>11</v>
      </c>
      <c r="D41" s="535">
        <f>SUM(J41:AE41)</f>
        <v>9</v>
      </c>
      <c r="E41" s="517">
        <v>9</v>
      </c>
      <c r="F41" s="517">
        <v>0</v>
      </c>
      <c r="G41" s="517">
        <v>0</v>
      </c>
      <c r="H41" s="517">
        <v>0</v>
      </c>
      <c r="I41" s="517">
        <v>0</v>
      </c>
      <c r="J41" s="517">
        <v>9</v>
      </c>
      <c r="K41" s="517">
        <v>0</v>
      </c>
      <c r="L41" s="517">
        <v>0</v>
      </c>
      <c r="M41" s="517">
        <v>0</v>
      </c>
      <c r="N41" s="517">
        <v>0</v>
      </c>
      <c r="O41" s="517">
        <v>0</v>
      </c>
      <c r="P41" s="517">
        <v>0</v>
      </c>
      <c r="Q41" s="517">
        <v>0</v>
      </c>
      <c r="R41" s="517">
        <v>0</v>
      </c>
      <c r="S41" s="517">
        <v>0</v>
      </c>
      <c r="T41" s="517">
        <v>0</v>
      </c>
      <c r="U41" s="517">
        <v>0</v>
      </c>
      <c r="V41" s="517">
        <v>0</v>
      </c>
      <c r="W41" s="517">
        <v>0</v>
      </c>
      <c r="X41" s="517">
        <v>0</v>
      </c>
      <c r="Y41" s="517">
        <v>0</v>
      </c>
      <c r="Z41" s="517">
        <v>0</v>
      </c>
      <c r="AA41" s="517">
        <v>0</v>
      </c>
      <c r="AB41" s="517">
        <v>0</v>
      </c>
      <c r="AC41" s="517">
        <v>0</v>
      </c>
      <c r="AD41" s="517">
        <v>0</v>
      </c>
      <c r="AE41" s="517">
        <v>0</v>
      </c>
      <c r="AF41" s="561"/>
    </row>
    <row r="42" spans="1:32" ht="13.5">
      <c r="A42" s="556"/>
      <c r="B42" s="557"/>
      <c r="C42" s="558" t="s">
        <v>12</v>
      </c>
      <c r="D42" s="535">
        <f>SUM(J42:AE42)</f>
        <v>4</v>
      </c>
      <c r="E42" s="517">
        <v>4</v>
      </c>
      <c r="F42" s="517">
        <v>0</v>
      </c>
      <c r="G42" s="517">
        <v>0</v>
      </c>
      <c r="H42" s="517">
        <v>0</v>
      </c>
      <c r="I42" s="517">
        <v>0</v>
      </c>
      <c r="J42" s="517">
        <v>4</v>
      </c>
      <c r="K42" s="517">
        <v>0</v>
      </c>
      <c r="L42" s="517">
        <v>0</v>
      </c>
      <c r="M42" s="517">
        <v>0</v>
      </c>
      <c r="N42" s="517">
        <v>0</v>
      </c>
      <c r="O42" s="517">
        <v>0</v>
      </c>
      <c r="P42" s="517">
        <v>0</v>
      </c>
      <c r="Q42" s="517">
        <v>0</v>
      </c>
      <c r="R42" s="517">
        <v>0</v>
      </c>
      <c r="S42" s="517">
        <v>0</v>
      </c>
      <c r="T42" s="517">
        <v>0</v>
      </c>
      <c r="U42" s="517">
        <v>0</v>
      </c>
      <c r="V42" s="517">
        <v>0</v>
      </c>
      <c r="W42" s="517">
        <v>0</v>
      </c>
      <c r="X42" s="517">
        <v>0</v>
      </c>
      <c r="Y42" s="517">
        <v>0</v>
      </c>
      <c r="Z42" s="517">
        <v>0</v>
      </c>
      <c r="AA42" s="517">
        <v>0</v>
      </c>
      <c r="AB42" s="517">
        <v>0</v>
      </c>
      <c r="AC42" s="517">
        <v>0</v>
      </c>
      <c r="AD42" s="517">
        <v>0</v>
      </c>
      <c r="AE42" s="517">
        <v>0</v>
      </c>
      <c r="AF42" s="561"/>
    </row>
    <row r="43" spans="1:32" ht="13.5">
      <c r="A43" s="556"/>
      <c r="B43" s="557"/>
      <c r="C43" s="558"/>
      <c r="D43" s="535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513"/>
      <c r="AA43" s="513"/>
      <c r="AB43" s="513"/>
      <c r="AC43" s="513"/>
      <c r="AD43" s="513"/>
      <c r="AE43" s="513"/>
      <c r="AF43" s="561"/>
    </row>
    <row r="44" spans="1:32" ht="13.5">
      <c r="A44" s="562" t="s">
        <v>609</v>
      </c>
      <c r="B44" s="557" t="s">
        <v>610</v>
      </c>
      <c r="C44" s="558" t="s">
        <v>10</v>
      </c>
      <c r="D44" s="535">
        <f>SUM(J44:AE44)</f>
        <v>2</v>
      </c>
      <c r="E44" s="513">
        <f aca="true" t="shared" si="14" ref="E44:AE44">E45+E46</f>
        <v>2</v>
      </c>
      <c r="F44" s="513">
        <f t="shared" si="14"/>
        <v>0</v>
      </c>
      <c r="G44" s="513">
        <f t="shared" si="14"/>
        <v>0</v>
      </c>
      <c r="H44" s="513">
        <f t="shared" si="14"/>
        <v>0</v>
      </c>
      <c r="I44" s="513">
        <f t="shared" si="14"/>
        <v>0</v>
      </c>
      <c r="J44" s="513">
        <f t="shared" si="14"/>
        <v>2</v>
      </c>
      <c r="K44" s="513">
        <f t="shared" si="14"/>
        <v>0</v>
      </c>
      <c r="L44" s="513">
        <f t="shared" si="14"/>
        <v>0</v>
      </c>
      <c r="M44" s="513">
        <f t="shared" si="14"/>
        <v>0</v>
      </c>
      <c r="N44" s="513">
        <f t="shared" si="14"/>
        <v>0</v>
      </c>
      <c r="O44" s="513">
        <f t="shared" si="14"/>
        <v>0</v>
      </c>
      <c r="P44" s="513">
        <f t="shared" si="14"/>
        <v>0</v>
      </c>
      <c r="Q44" s="513">
        <f t="shared" si="14"/>
        <v>0</v>
      </c>
      <c r="R44" s="513">
        <f t="shared" si="14"/>
        <v>0</v>
      </c>
      <c r="S44" s="513">
        <f t="shared" si="14"/>
        <v>0</v>
      </c>
      <c r="T44" s="513">
        <f t="shared" si="14"/>
        <v>0</v>
      </c>
      <c r="U44" s="513">
        <f t="shared" si="14"/>
        <v>0</v>
      </c>
      <c r="V44" s="513">
        <f t="shared" si="14"/>
        <v>0</v>
      </c>
      <c r="W44" s="513">
        <f t="shared" si="14"/>
        <v>0</v>
      </c>
      <c r="X44" s="513">
        <f t="shared" si="14"/>
        <v>0</v>
      </c>
      <c r="Y44" s="513">
        <f t="shared" si="14"/>
        <v>0</v>
      </c>
      <c r="Z44" s="513">
        <f t="shared" si="14"/>
        <v>0</v>
      </c>
      <c r="AA44" s="513">
        <f t="shared" si="14"/>
        <v>0</v>
      </c>
      <c r="AB44" s="513">
        <f t="shared" si="14"/>
        <v>0</v>
      </c>
      <c r="AC44" s="513">
        <f t="shared" si="14"/>
        <v>0</v>
      </c>
      <c r="AD44" s="513">
        <f t="shared" si="14"/>
        <v>0</v>
      </c>
      <c r="AE44" s="513">
        <f t="shared" si="14"/>
        <v>0</v>
      </c>
      <c r="AF44" s="563" t="s">
        <v>609</v>
      </c>
    </row>
    <row r="45" spans="1:32" ht="13.5">
      <c r="A45" s="556"/>
      <c r="B45" s="557"/>
      <c r="C45" s="558" t="s">
        <v>11</v>
      </c>
      <c r="D45" s="535">
        <f>SUM(J45:AE45)</f>
        <v>1</v>
      </c>
      <c r="E45" s="517">
        <v>1</v>
      </c>
      <c r="F45" s="517">
        <v>0</v>
      </c>
      <c r="G45" s="517">
        <v>0</v>
      </c>
      <c r="H45" s="517">
        <v>0</v>
      </c>
      <c r="I45" s="517">
        <v>0</v>
      </c>
      <c r="J45" s="517">
        <v>1</v>
      </c>
      <c r="K45" s="517">
        <v>0</v>
      </c>
      <c r="L45" s="517">
        <v>0</v>
      </c>
      <c r="M45" s="517">
        <v>0</v>
      </c>
      <c r="N45" s="517">
        <v>0</v>
      </c>
      <c r="O45" s="517">
        <v>0</v>
      </c>
      <c r="P45" s="517">
        <v>0</v>
      </c>
      <c r="Q45" s="517">
        <v>0</v>
      </c>
      <c r="R45" s="517">
        <v>0</v>
      </c>
      <c r="S45" s="517">
        <v>0</v>
      </c>
      <c r="T45" s="517">
        <v>0</v>
      </c>
      <c r="U45" s="517">
        <v>0</v>
      </c>
      <c r="V45" s="517">
        <v>0</v>
      </c>
      <c r="W45" s="517">
        <v>0</v>
      </c>
      <c r="X45" s="517">
        <v>0</v>
      </c>
      <c r="Y45" s="517">
        <v>0</v>
      </c>
      <c r="Z45" s="517">
        <v>0</v>
      </c>
      <c r="AA45" s="517">
        <v>0</v>
      </c>
      <c r="AB45" s="517">
        <v>0</v>
      </c>
      <c r="AC45" s="517">
        <v>0</v>
      </c>
      <c r="AD45" s="517">
        <v>0</v>
      </c>
      <c r="AE45" s="517">
        <v>0</v>
      </c>
      <c r="AF45" s="561"/>
    </row>
    <row r="46" spans="1:32" ht="13.5">
      <c r="A46" s="556"/>
      <c r="B46" s="557"/>
      <c r="C46" s="558" t="s">
        <v>12</v>
      </c>
      <c r="D46" s="535">
        <f>SUM(J46:AE46)</f>
        <v>1</v>
      </c>
      <c r="E46" s="517">
        <v>1</v>
      </c>
      <c r="F46" s="517">
        <v>0</v>
      </c>
      <c r="G46" s="517">
        <v>0</v>
      </c>
      <c r="H46" s="517">
        <v>0</v>
      </c>
      <c r="I46" s="517">
        <v>0</v>
      </c>
      <c r="J46" s="517">
        <v>1</v>
      </c>
      <c r="K46" s="517">
        <v>0</v>
      </c>
      <c r="L46" s="517">
        <v>0</v>
      </c>
      <c r="M46" s="517">
        <v>0</v>
      </c>
      <c r="N46" s="517">
        <v>0</v>
      </c>
      <c r="O46" s="517">
        <v>0</v>
      </c>
      <c r="P46" s="517">
        <v>0</v>
      </c>
      <c r="Q46" s="517">
        <v>0</v>
      </c>
      <c r="R46" s="517">
        <v>0</v>
      </c>
      <c r="S46" s="517">
        <v>0</v>
      </c>
      <c r="T46" s="517">
        <v>0</v>
      </c>
      <c r="U46" s="517">
        <v>0</v>
      </c>
      <c r="V46" s="517">
        <v>0</v>
      </c>
      <c r="W46" s="517">
        <v>0</v>
      </c>
      <c r="X46" s="517">
        <v>0</v>
      </c>
      <c r="Y46" s="517">
        <v>0</v>
      </c>
      <c r="Z46" s="517">
        <v>0</v>
      </c>
      <c r="AA46" s="517">
        <v>0</v>
      </c>
      <c r="AB46" s="517">
        <v>0</v>
      </c>
      <c r="AC46" s="517">
        <v>0</v>
      </c>
      <c r="AD46" s="517">
        <v>0</v>
      </c>
      <c r="AE46" s="517">
        <v>0</v>
      </c>
      <c r="AF46" s="561"/>
    </row>
    <row r="47" spans="1:32" ht="13.5">
      <c r="A47" s="556"/>
      <c r="B47" s="557"/>
      <c r="C47" s="558"/>
      <c r="D47" s="535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  <c r="R47" s="513"/>
      <c r="S47" s="513"/>
      <c r="T47" s="513"/>
      <c r="U47" s="513"/>
      <c r="V47" s="513"/>
      <c r="W47" s="513"/>
      <c r="X47" s="513"/>
      <c r="Y47" s="513"/>
      <c r="Z47" s="513"/>
      <c r="AA47" s="513"/>
      <c r="AB47" s="513"/>
      <c r="AC47" s="513"/>
      <c r="AD47" s="513"/>
      <c r="AE47" s="513"/>
      <c r="AF47" s="561"/>
    </row>
    <row r="48" spans="1:32" ht="13.5">
      <c r="A48" s="562" t="s">
        <v>611</v>
      </c>
      <c r="B48" s="557" t="s">
        <v>612</v>
      </c>
      <c r="C48" s="558" t="s">
        <v>10</v>
      </c>
      <c r="D48" s="535">
        <f>SUM(J48:AE48)</f>
        <v>5</v>
      </c>
      <c r="E48" s="513">
        <f aca="true" t="shared" si="15" ref="E48:AE48">E49+E50</f>
        <v>5</v>
      </c>
      <c r="F48" s="513">
        <f t="shared" si="15"/>
        <v>0</v>
      </c>
      <c r="G48" s="513">
        <f t="shared" si="15"/>
        <v>0</v>
      </c>
      <c r="H48" s="513">
        <f t="shared" si="15"/>
        <v>0</v>
      </c>
      <c r="I48" s="513">
        <f t="shared" si="15"/>
        <v>0</v>
      </c>
      <c r="J48" s="513">
        <f t="shared" si="15"/>
        <v>5</v>
      </c>
      <c r="K48" s="513">
        <f t="shared" si="15"/>
        <v>0</v>
      </c>
      <c r="L48" s="513">
        <f t="shared" si="15"/>
        <v>0</v>
      </c>
      <c r="M48" s="513">
        <f t="shared" si="15"/>
        <v>0</v>
      </c>
      <c r="N48" s="513">
        <f t="shared" si="15"/>
        <v>0</v>
      </c>
      <c r="O48" s="513">
        <f t="shared" si="15"/>
        <v>0</v>
      </c>
      <c r="P48" s="513">
        <f t="shared" si="15"/>
        <v>0</v>
      </c>
      <c r="Q48" s="513">
        <f t="shared" si="15"/>
        <v>0</v>
      </c>
      <c r="R48" s="513">
        <f t="shared" si="15"/>
        <v>0</v>
      </c>
      <c r="S48" s="513">
        <f t="shared" si="15"/>
        <v>0</v>
      </c>
      <c r="T48" s="513">
        <f t="shared" si="15"/>
        <v>0</v>
      </c>
      <c r="U48" s="513">
        <f t="shared" si="15"/>
        <v>0</v>
      </c>
      <c r="V48" s="513">
        <f t="shared" si="15"/>
        <v>0</v>
      </c>
      <c r="W48" s="513">
        <f t="shared" si="15"/>
        <v>0</v>
      </c>
      <c r="X48" s="513">
        <f t="shared" si="15"/>
        <v>0</v>
      </c>
      <c r="Y48" s="513">
        <f t="shared" si="15"/>
        <v>0</v>
      </c>
      <c r="Z48" s="513">
        <f t="shared" si="15"/>
        <v>0</v>
      </c>
      <c r="AA48" s="513">
        <f t="shared" si="15"/>
        <v>0</v>
      </c>
      <c r="AB48" s="513">
        <f t="shared" si="15"/>
        <v>0</v>
      </c>
      <c r="AC48" s="513">
        <f t="shared" si="15"/>
        <v>0</v>
      </c>
      <c r="AD48" s="513">
        <f t="shared" si="15"/>
        <v>0</v>
      </c>
      <c r="AE48" s="513">
        <f t="shared" si="15"/>
        <v>0</v>
      </c>
      <c r="AF48" s="563" t="s">
        <v>611</v>
      </c>
    </row>
    <row r="49" spans="1:32" ht="13.5">
      <c r="A49" s="556"/>
      <c r="B49" s="557"/>
      <c r="C49" s="558" t="s">
        <v>11</v>
      </c>
      <c r="D49" s="535">
        <f>SUM(J49:AE49)</f>
        <v>3</v>
      </c>
      <c r="E49" s="517">
        <v>3</v>
      </c>
      <c r="F49" s="517">
        <v>0</v>
      </c>
      <c r="G49" s="517">
        <v>0</v>
      </c>
      <c r="H49" s="517">
        <v>0</v>
      </c>
      <c r="I49" s="517">
        <v>0</v>
      </c>
      <c r="J49" s="517">
        <v>3</v>
      </c>
      <c r="K49" s="517">
        <v>0</v>
      </c>
      <c r="L49" s="517">
        <v>0</v>
      </c>
      <c r="M49" s="517">
        <v>0</v>
      </c>
      <c r="N49" s="517">
        <v>0</v>
      </c>
      <c r="O49" s="517">
        <v>0</v>
      </c>
      <c r="P49" s="517">
        <v>0</v>
      </c>
      <c r="Q49" s="517">
        <v>0</v>
      </c>
      <c r="R49" s="517">
        <v>0</v>
      </c>
      <c r="S49" s="517">
        <v>0</v>
      </c>
      <c r="T49" s="517">
        <v>0</v>
      </c>
      <c r="U49" s="517">
        <v>0</v>
      </c>
      <c r="V49" s="517">
        <v>0</v>
      </c>
      <c r="W49" s="517">
        <v>0</v>
      </c>
      <c r="X49" s="517">
        <v>0</v>
      </c>
      <c r="Y49" s="517">
        <v>0</v>
      </c>
      <c r="Z49" s="517">
        <v>0</v>
      </c>
      <c r="AA49" s="517">
        <v>0</v>
      </c>
      <c r="AB49" s="517">
        <v>0</v>
      </c>
      <c r="AC49" s="517">
        <v>0</v>
      </c>
      <c r="AD49" s="517">
        <v>0</v>
      </c>
      <c r="AE49" s="517">
        <v>0</v>
      </c>
      <c r="AF49" s="561"/>
    </row>
    <row r="50" spans="1:32" ht="13.5">
      <c r="A50" s="556"/>
      <c r="B50" s="557"/>
      <c r="C50" s="558" t="s">
        <v>12</v>
      </c>
      <c r="D50" s="535">
        <f>SUM(J50:AE50)</f>
        <v>2</v>
      </c>
      <c r="E50" s="517">
        <v>2</v>
      </c>
      <c r="F50" s="517">
        <v>0</v>
      </c>
      <c r="G50" s="517">
        <v>0</v>
      </c>
      <c r="H50" s="517">
        <v>0</v>
      </c>
      <c r="I50" s="517">
        <v>0</v>
      </c>
      <c r="J50" s="517">
        <v>2</v>
      </c>
      <c r="K50" s="517">
        <v>0</v>
      </c>
      <c r="L50" s="517">
        <v>0</v>
      </c>
      <c r="M50" s="517">
        <v>0</v>
      </c>
      <c r="N50" s="517">
        <v>0</v>
      </c>
      <c r="O50" s="517">
        <v>0</v>
      </c>
      <c r="P50" s="517">
        <v>0</v>
      </c>
      <c r="Q50" s="517">
        <v>0</v>
      </c>
      <c r="R50" s="517">
        <v>0</v>
      </c>
      <c r="S50" s="517">
        <v>0</v>
      </c>
      <c r="T50" s="517">
        <v>0</v>
      </c>
      <c r="U50" s="517">
        <v>0</v>
      </c>
      <c r="V50" s="517">
        <v>0</v>
      </c>
      <c r="W50" s="517">
        <v>0</v>
      </c>
      <c r="X50" s="517">
        <v>0</v>
      </c>
      <c r="Y50" s="517">
        <v>0</v>
      </c>
      <c r="Z50" s="517">
        <v>0</v>
      </c>
      <c r="AA50" s="517">
        <v>0</v>
      </c>
      <c r="AB50" s="517">
        <v>0</v>
      </c>
      <c r="AC50" s="517">
        <v>0</v>
      </c>
      <c r="AD50" s="517">
        <v>0</v>
      </c>
      <c r="AE50" s="517">
        <v>0</v>
      </c>
      <c r="AF50" s="561"/>
    </row>
    <row r="51" spans="1:32" ht="13.5">
      <c r="A51" s="556"/>
      <c r="B51" s="557"/>
      <c r="C51" s="558"/>
      <c r="D51" s="535"/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  <c r="AE51" s="513"/>
      <c r="AF51" s="561"/>
    </row>
    <row r="52" spans="1:32" ht="13.5">
      <c r="A52" s="562" t="s">
        <v>613</v>
      </c>
      <c r="B52" s="557" t="s">
        <v>614</v>
      </c>
      <c r="C52" s="558" t="s">
        <v>10</v>
      </c>
      <c r="D52" s="535">
        <f>SUM(J52:AE52)</f>
        <v>3</v>
      </c>
      <c r="E52" s="513">
        <f aca="true" t="shared" si="16" ref="E52:AE52">E53+E54</f>
        <v>3</v>
      </c>
      <c r="F52" s="513">
        <f t="shared" si="16"/>
        <v>0</v>
      </c>
      <c r="G52" s="513">
        <f t="shared" si="16"/>
        <v>0</v>
      </c>
      <c r="H52" s="513">
        <f t="shared" si="16"/>
        <v>0</v>
      </c>
      <c r="I52" s="513">
        <f t="shared" si="16"/>
        <v>0</v>
      </c>
      <c r="J52" s="513">
        <f t="shared" si="16"/>
        <v>3</v>
      </c>
      <c r="K52" s="513">
        <f t="shared" si="16"/>
        <v>0</v>
      </c>
      <c r="L52" s="513">
        <f t="shared" si="16"/>
        <v>0</v>
      </c>
      <c r="M52" s="513">
        <f t="shared" si="16"/>
        <v>0</v>
      </c>
      <c r="N52" s="513">
        <f t="shared" si="16"/>
        <v>0</v>
      </c>
      <c r="O52" s="513">
        <f t="shared" si="16"/>
        <v>0</v>
      </c>
      <c r="P52" s="513">
        <f t="shared" si="16"/>
        <v>0</v>
      </c>
      <c r="Q52" s="513">
        <f t="shared" si="16"/>
        <v>0</v>
      </c>
      <c r="R52" s="513">
        <f t="shared" si="16"/>
        <v>0</v>
      </c>
      <c r="S52" s="513">
        <f t="shared" si="16"/>
        <v>0</v>
      </c>
      <c r="T52" s="513">
        <f t="shared" si="16"/>
        <v>0</v>
      </c>
      <c r="U52" s="513">
        <f t="shared" si="16"/>
        <v>0</v>
      </c>
      <c r="V52" s="513">
        <f t="shared" si="16"/>
        <v>0</v>
      </c>
      <c r="W52" s="513">
        <f t="shared" si="16"/>
        <v>0</v>
      </c>
      <c r="X52" s="513">
        <f t="shared" si="16"/>
        <v>0</v>
      </c>
      <c r="Y52" s="513">
        <f t="shared" si="16"/>
        <v>0</v>
      </c>
      <c r="Z52" s="513">
        <f t="shared" si="16"/>
        <v>0</v>
      </c>
      <c r="AA52" s="513">
        <f t="shared" si="16"/>
        <v>0</v>
      </c>
      <c r="AB52" s="513">
        <f t="shared" si="16"/>
        <v>0</v>
      </c>
      <c r="AC52" s="513">
        <f t="shared" si="16"/>
        <v>0</v>
      </c>
      <c r="AD52" s="513">
        <f t="shared" si="16"/>
        <v>0</v>
      </c>
      <c r="AE52" s="513">
        <f t="shared" si="16"/>
        <v>0</v>
      </c>
      <c r="AF52" s="563" t="s">
        <v>613</v>
      </c>
    </row>
    <row r="53" spans="1:32" ht="13.5">
      <c r="A53" s="556"/>
      <c r="B53" s="557"/>
      <c r="C53" s="558" t="s">
        <v>11</v>
      </c>
      <c r="D53" s="535">
        <f>SUM(J53:AE53)</f>
        <v>2</v>
      </c>
      <c r="E53" s="517">
        <v>2</v>
      </c>
      <c r="F53" s="517">
        <v>0</v>
      </c>
      <c r="G53" s="517">
        <v>0</v>
      </c>
      <c r="H53" s="517">
        <v>0</v>
      </c>
      <c r="I53" s="517">
        <v>0</v>
      </c>
      <c r="J53" s="517">
        <v>2</v>
      </c>
      <c r="K53" s="517">
        <v>0</v>
      </c>
      <c r="L53" s="517">
        <v>0</v>
      </c>
      <c r="M53" s="517">
        <v>0</v>
      </c>
      <c r="N53" s="517">
        <v>0</v>
      </c>
      <c r="O53" s="517">
        <v>0</v>
      </c>
      <c r="P53" s="517">
        <v>0</v>
      </c>
      <c r="Q53" s="517">
        <v>0</v>
      </c>
      <c r="R53" s="517">
        <v>0</v>
      </c>
      <c r="S53" s="517">
        <v>0</v>
      </c>
      <c r="T53" s="517">
        <v>0</v>
      </c>
      <c r="U53" s="517">
        <v>0</v>
      </c>
      <c r="V53" s="517">
        <v>0</v>
      </c>
      <c r="W53" s="517">
        <v>0</v>
      </c>
      <c r="X53" s="517">
        <v>0</v>
      </c>
      <c r="Y53" s="517">
        <v>0</v>
      </c>
      <c r="Z53" s="517">
        <v>0</v>
      </c>
      <c r="AA53" s="517">
        <v>0</v>
      </c>
      <c r="AB53" s="517">
        <v>0</v>
      </c>
      <c r="AC53" s="517">
        <v>0</v>
      </c>
      <c r="AD53" s="517">
        <v>0</v>
      </c>
      <c r="AE53" s="517">
        <v>0</v>
      </c>
      <c r="AF53" s="561"/>
    </row>
    <row r="54" spans="1:32" ht="13.5">
      <c r="A54" s="556"/>
      <c r="B54" s="557"/>
      <c r="C54" s="558" t="s">
        <v>12</v>
      </c>
      <c r="D54" s="535">
        <f>SUM(J54:AE54)</f>
        <v>1</v>
      </c>
      <c r="E54" s="517">
        <v>1</v>
      </c>
      <c r="F54" s="517">
        <v>0</v>
      </c>
      <c r="G54" s="517">
        <v>0</v>
      </c>
      <c r="H54" s="517">
        <v>0</v>
      </c>
      <c r="I54" s="517">
        <v>0</v>
      </c>
      <c r="J54" s="517">
        <v>1</v>
      </c>
      <c r="K54" s="517">
        <v>0</v>
      </c>
      <c r="L54" s="517">
        <v>0</v>
      </c>
      <c r="M54" s="517">
        <v>0</v>
      </c>
      <c r="N54" s="517">
        <v>0</v>
      </c>
      <c r="O54" s="517">
        <v>0</v>
      </c>
      <c r="P54" s="517">
        <v>0</v>
      </c>
      <c r="Q54" s="517">
        <v>0</v>
      </c>
      <c r="R54" s="517">
        <v>0</v>
      </c>
      <c r="S54" s="517">
        <v>0</v>
      </c>
      <c r="T54" s="517">
        <v>0</v>
      </c>
      <c r="U54" s="517">
        <v>0</v>
      </c>
      <c r="V54" s="517">
        <v>0</v>
      </c>
      <c r="W54" s="517">
        <v>0</v>
      </c>
      <c r="X54" s="517">
        <v>0</v>
      </c>
      <c r="Y54" s="517">
        <v>0</v>
      </c>
      <c r="Z54" s="517">
        <v>0</v>
      </c>
      <c r="AA54" s="517">
        <v>0</v>
      </c>
      <c r="AB54" s="517">
        <v>0</v>
      </c>
      <c r="AC54" s="517">
        <v>0</v>
      </c>
      <c r="AD54" s="517">
        <v>0</v>
      </c>
      <c r="AE54" s="517">
        <v>0</v>
      </c>
      <c r="AF54" s="561"/>
    </row>
    <row r="55" spans="1:32" ht="13.5">
      <c r="A55" s="556"/>
      <c r="B55" s="557"/>
      <c r="C55" s="558"/>
      <c r="D55" s="535"/>
      <c r="E55" s="513"/>
      <c r="F55" s="513"/>
      <c r="G55" s="513"/>
      <c r="H55" s="513"/>
      <c r="I55" s="513"/>
      <c r="J55" s="513"/>
      <c r="K55" s="513"/>
      <c r="L55" s="513"/>
      <c r="M55" s="513"/>
      <c r="N55" s="513"/>
      <c r="O55" s="513"/>
      <c r="P55" s="513"/>
      <c r="Q55" s="513"/>
      <c r="R55" s="513"/>
      <c r="S55" s="513"/>
      <c r="T55" s="513"/>
      <c r="U55" s="513"/>
      <c r="V55" s="513"/>
      <c r="W55" s="513"/>
      <c r="X55" s="513"/>
      <c r="Y55" s="513"/>
      <c r="Z55" s="513"/>
      <c r="AA55" s="513"/>
      <c r="AB55" s="513"/>
      <c r="AC55" s="513"/>
      <c r="AD55" s="513"/>
      <c r="AE55" s="513"/>
      <c r="AF55" s="561"/>
    </row>
    <row r="56" spans="1:32" ht="13.5">
      <c r="A56" s="562" t="s">
        <v>615</v>
      </c>
      <c r="B56" s="557" t="s">
        <v>616</v>
      </c>
      <c r="C56" s="558" t="s">
        <v>10</v>
      </c>
      <c r="D56" s="535">
        <f>SUM(J56:AE56)</f>
        <v>68</v>
      </c>
      <c r="E56" s="513">
        <f aca="true" t="shared" si="17" ref="E56:AE56">E57+E58</f>
        <v>30</v>
      </c>
      <c r="F56" s="513">
        <f t="shared" si="17"/>
        <v>3</v>
      </c>
      <c r="G56" s="513">
        <f t="shared" si="17"/>
        <v>1</v>
      </c>
      <c r="H56" s="513">
        <f t="shared" si="17"/>
        <v>0</v>
      </c>
      <c r="I56" s="513">
        <f t="shared" si="17"/>
        <v>0</v>
      </c>
      <c r="J56" s="513">
        <f t="shared" si="17"/>
        <v>34</v>
      </c>
      <c r="K56" s="513">
        <f t="shared" si="17"/>
        <v>1</v>
      </c>
      <c r="L56" s="513">
        <f t="shared" si="17"/>
        <v>0</v>
      </c>
      <c r="M56" s="513">
        <f t="shared" si="17"/>
        <v>1</v>
      </c>
      <c r="N56" s="513">
        <f t="shared" si="17"/>
        <v>0</v>
      </c>
      <c r="O56" s="513">
        <f t="shared" si="17"/>
        <v>1</v>
      </c>
      <c r="P56" s="513">
        <f t="shared" si="17"/>
        <v>3</v>
      </c>
      <c r="Q56" s="513">
        <f t="shared" si="17"/>
        <v>1</v>
      </c>
      <c r="R56" s="513">
        <f t="shared" si="17"/>
        <v>0</v>
      </c>
      <c r="S56" s="513">
        <f t="shared" si="17"/>
        <v>1</v>
      </c>
      <c r="T56" s="513">
        <f t="shared" si="17"/>
        <v>0</v>
      </c>
      <c r="U56" s="513">
        <f t="shared" si="17"/>
        <v>1</v>
      </c>
      <c r="V56" s="513">
        <f t="shared" si="17"/>
        <v>2</v>
      </c>
      <c r="W56" s="513">
        <f t="shared" si="17"/>
        <v>3</v>
      </c>
      <c r="X56" s="513">
        <f t="shared" si="17"/>
        <v>1</v>
      </c>
      <c r="Y56" s="513">
        <f t="shared" si="17"/>
        <v>5</v>
      </c>
      <c r="Z56" s="513">
        <f t="shared" si="17"/>
        <v>9</v>
      </c>
      <c r="AA56" s="513">
        <f t="shared" si="17"/>
        <v>2</v>
      </c>
      <c r="AB56" s="513">
        <f t="shared" si="17"/>
        <v>3</v>
      </c>
      <c r="AC56" s="513">
        <f t="shared" si="17"/>
        <v>0</v>
      </c>
      <c r="AD56" s="513">
        <f t="shared" si="17"/>
        <v>0</v>
      </c>
      <c r="AE56" s="513">
        <f t="shared" si="17"/>
        <v>0</v>
      </c>
      <c r="AF56" s="563" t="s">
        <v>615</v>
      </c>
    </row>
    <row r="57" spans="1:32" ht="13.5">
      <c r="A57" s="556"/>
      <c r="B57" s="557"/>
      <c r="C57" s="558" t="s">
        <v>11</v>
      </c>
      <c r="D57" s="535">
        <f>SUM(J57:AE57)</f>
        <v>32</v>
      </c>
      <c r="E57" s="513">
        <f>E61+E65+E77+'5(7)'!E5+'5(7)'!E9</f>
        <v>13</v>
      </c>
      <c r="F57" s="513">
        <f>F61+F65+F77+'5(7)'!F5+'5(7)'!F9</f>
        <v>2</v>
      </c>
      <c r="G57" s="513">
        <f>G61+G65+G77+'5(7)'!G5+'5(7)'!G9</f>
        <v>0</v>
      </c>
      <c r="H57" s="513">
        <f>H61+H65+H77+'5(7)'!H5+'5(7)'!H9</f>
        <v>0</v>
      </c>
      <c r="I57" s="513">
        <f>I61+I65+I77+'5(7)'!I5+'5(7)'!I9</f>
        <v>0</v>
      </c>
      <c r="J57" s="513">
        <f>J61+J65+J77+'5(7)'!J5+'5(7)'!J9</f>
        <v>15</v>
      </c>
      <c r="K57" s="513">
        <f>K61+K65+K77+'5(7)'!K5+'5(7)'!K9</f>
        <v>0</v>
      </c>
      <c r="L57" s="513">
        <f>L61+L65+L77+'5(7)'!L5+'5(7)'!L9</f>
        <v>0</v>
      </c>
      <c r="M57" s="513">
        <f>M61+M65+M77+'5(7)'!M5+'5(7)'!M9</f>
        <v>1</v>
      </c>
      <c r="N57" s="513">
        <f>N61+N65+N77+'5(7)'!N5+'5(7)'!N9</f>
        <v>0</v>
      </c>
      <c r="O57" s="513">
        <f>O61+O65+O77+'5(7)'!O5+'5(7)'!O9</f>
        <v>0</v>
      </c>
      <c r="P57" s="513">
        <f>P61+P65+P77+'5(7)'!P5+'5(7)'!P9</f>
        <v>2</v>
      </c>
      <c r="Q57" s="513">
        <f>Q61+Q65+Q77+'5(7)'!Q5+'5(7)'!Q9</f>
        <v>0</v>
      </c>
      <c r="R57" s="513">
        <f>R61+R65+R77+'5(7)'!R5+'5(7)'!R9</f>
        <v>0</v>
      </c>
      <c r="S57" s="513">
        <f>S61+S65+S77+'5(7)'!S5+'5(7)'!S9</f>
        <v>1</v>
      </c>
      <c r="T57" s="513">
        <f>T61+T65+T77+'5(7)'!T5+'5(7)'!T9</f>
        <v>0</v>
      </c>
      <c r="U57" s="513">
        <f>U61+U65+U77+'5(7)'!U5+'5(7)'!U9</f>
        <v>1</v>
      </c>
      <c r="V57" s="513">
        <f>V61+V65+V77+'5(7)'!V5+'5(7)'!V9</f>
        <v>1</v>
      </c>
      <c r="W57" s="513">
        <f>W61+W65+W77+'5(7)'!W5+'5(7)'!W9</f>
        <v>1</v>
      </c>
      <c r="X57" s="513">
        <f>X61+X65+X77+'5(7)'!X5+'5(7)'!X9</f>
        <v>1</v>
      </c>
      <c r="Y57" s="513">
        <f>Y61+Y65+Y77+'5(7)'!Y5+'5(7)'!Y9</f>
        <v>3</v>
      </c>
      <c r="Z57" s="513">
        <f>Z61+Z65+Z77+'5(7)'!Z5+'5(7)'!Z9</f>
        <v>4</v>
      </c>
      <c r="AA57" s="513">
        <f>AA61+AA65+AA77+'5(7)'!AA5+'5(7)'!AA9</f>
        <v>2</v>
      </c>
      <c r="AB57" s="513">
        <f>AB61+AB65+AB77+'5(7)'!AB5+'5(7)'!AB9</f>
        <v>0</v>
      </c>
      <c r="AC57" s="513">
        <f>AC61+AC65+AC77+'5(7)'!AC5+'5(7)'!AC9</f>
        <v>0</v>
      </c>
      <c r="AD57" s="513">
        <f>AD61+AD65+AD77+'5(7)'!AD5+'5(7)'!AD9</f>
        <v>0</v>
      </c>
      <c r="AE57" s="513">
        <f>AE61+AE65+AE77+'5(7)'!AE5+'5(7)'!AE9</f>
        <v>0</v>
      </c>
      <c r="AF57" s="561"/>
    </row>
    <row r="58" spans="1:32" ht="13.5">
      <c r="A58" s="556"/>
      <c r="B58" s="557"/>
      <c r="C58" s="558" t="s">
        <v>12</v>
      </c>
      <c r="D58" s="535">
        <f>SUM(J58:AE58)</f>
        <v>36</v>
      </c>
      <c r="E58" s="513">
        <f>E62+E66+E78+'5(7)'!E6+'5(7)'!E10</f>
        <v>17</v>
      </c>
      <c r="F58" s="513">
        <f>F62+F66+F78+'5(7)'!F6+'5(7)'!F10</f>
        <v>1</v>
      </c>
      <c r="G58" s="513">
        <f>G62+G66+G78+'5(7)'!G6+'5(7)'!G10</f>
        <v>1</v>
      </c>
      <c r="H58" s="513">
        <f>H62+H66+H78+'5(7)'!H6+'5(7)'!H10</f>
        <v>0</v>
      </c>
      <c r="I58" s="513">
        <f>I62+I66+I78+'5(7)'!I6+'5(7)'!I10</f>
        <v>0</v>
      </c>
      <c r="J58" s="513">
        <f>J62+J66+J78+'5(7)'!J6+'5(7)'!J10</f>
        <v>19</v>
      </c>
      <c r="K58" s="513">
        <f>K62+K66+K78+'5(7)'!K6+'5(7)'!K10</f>
        <v>1</v>
      </c>
      <c r="L58" s="513">
        <f>L62+L66+L78+'5(7)'!L6+'5(7)'!L10</f>
        <v>0</v>
      </c>
      <c r="M58" s="513">
        <f>M62+M66+M78+'5(7)'!M6+'5(7)'!M10</f>
        <v>0</v>
      </c>
      <c r="N58" s="513">
        <f>N62+N66+N78+'5(7)'!N6+'5(7)'!N10</f>
        <v>0</v>
      </c>
      <c r="O58" s="513">
        <f>O62+O66+O78+'5(7)'!O6+'5(7)'!O10</f>
        <v>1</v>
      </c>
      <c r="P58" s="513">
        <f>P62+P66+P78+'5(7)'!P6+'5(7)'!P10</f>
        <v>1</v>
      </c>
      <c r="Q58" s="513">
        <f>Q62+Q66+Q78+'5(7)'!Q6+'5(7)'!Q10</f>
        <v>1</v>
      </c>
      <c r="R58" s="513">
        <f>R62+R66+R78+'5(7)'!R6+'5(7)'!R10</f>
        <v>0</v>
      </c>
      <c r="S58" s="513">
        <f>S62+S66+S78+'5(7)'!S6+'5(7)'!S10</f>
        <v>0</v>
      </c>
      <c r="T58" s="513">
        <f>T62+T66+T78+'5(7)'!T6+'5(7)'!T10</f>
        <v>0</v>
      </c>
      <c r="U58" s="513">
        <f>U62+U66+U78+'5(7)'!U6+'5(7)'!U10</f>
        <v>0</v>
      </c>
      <c r="V58" s="513">
        <f>V62+V66+V78+'5(7)'!V6+'5(7)'!V10</f>
        <v>1</v>
      </c>
      <c r="W58" s="513">
        <f>W62+W66+W78+'5(7)'!W6+'5(7)'!W10</f>
        <v>2</v>
      </c>
      <c r="X58" s="513">
        <f>X62+X66+X78+'5(7)'!X6+'5(7)'!X10</f>
        <v>0</v>
      </c>
      <c r="Y58" s="513">
        <f>Y62+Y66+Y78+'5(7)'!Y6+'5(7)'!Y10</f>
        <v>2</v>
      </c>
      <c r="Z58" s="513">
        <f>Z62+Z66+Z78+'5(7)'!Z6+'5(7)'!Z10</f>
        <v>5</v>
      </c>
      <c r="AA58" s="513">
        <f>AA62+AA66+AA78+'5(7)'!AA6+'5(7)'!AA10</f>
        <v>0</v>
      </c>
      <c r="AB58" s="513">
        <f>AB62+AB66+AB78+'5(7)'!AB6+'5(7)'!AB10</f>
        <v>3</v>
      </c>
      <c r="AC58" s="513">
        <f>AC62+AC66+AC78+'5(7)'!AC6+'5(7)'!AC10</f>
        <v>0</v>
      </c>
      <c r="AD58" s="513">
        <f>AD62+AD66+AD78+'5(7)'!AD6+'5(7)'!AD10</f>
        <v>0</v>
      </c>
      <c r="AE58" s="513">
        <f>AE62+AE66+AE78+'5(7)'!AE6+'5(7)'!AE10</f>
        <v>0</v>
      </c>
      <c r="AF58" s="561"/>
    </row>
    <row r="59" spans="1:32" ht="13.5">
      <c r="A59" s="556"/>
      <c r="B59" s="557"/>
      <c r="C59" s="558"/>
      <c r="D59" s="535"/>
      <c r="E59" s="513"/>
      <c r="F59" s="513"/>
      <c r="G59" s="513"/>
      <c r="H59" s="513"/>
      <c r="I59" s="513"/>
      <c r="J59" s="513"/>
      <c r="K59" s="513"/>
      <c r="L59" s="513"/>
      <c r="M59" s="513"/>
      <c r="N59" s="513"/>
      <c r="O59" s="513"/>
      <c r="P59" s="513"/>
      <c r="Q59" s="513"/>
      <c r="R59" s="513"/>
      <c r="S59" s="513"/>
      <c r="T59" s="513"/>
      <c r="U59" s="513"/>
      <c r="V59" s="513"/>
      <c r="W59" s="513"/>
      <c r="X59" s="513"/>
      <c r="Y59" s="513"/>
      <c r="Z59" s="513"/>
      <c r="AA59" s="513"/>
      <c r="AB59" s="513"/>
      <c r="AC59" s="513"/>
      <c r="AD59" s="513"/>
      <c r="AE59" s="513"/>
      <c r="AF59" s="561"/>
    </row>
    <row r="60" spans="1:32" ht="13.5">
      <c r="A60" s="562" t="s">
        <v>617</v>
      </c>
      <c r="B60" s="557" t="s">
        <v>618</v>
      </c>
      <c r="C60" s="558" t="s">
        <v>10</v>
      </c>
      <c r="D60" s="535">
        <f>SUM(J60:AE60)</f>
        <v>7</v>
      </c>
      <c r="E60" s="513">
        <f aca="true" t="shared" si="18" ref="E60:AE60">E61+E62</f>
        <v>4</v>
      </c>
      <c r="F60" s="513">
        <f t="shared" si="18"/>
        <v>1</v>
      </c>
      <c r="G60" s="513">
        <f t="shared" si="18"/>
        <v>1</v>
      </c>
      <c r="H60" s="513">
        <f t="shared" si="18"/>
        <v>0</v>
      </c>
      <c r="I60" s="513">
        <f t="shared" si="18"/>
        <v>0</v>
      </c>
      <c r="J60" s="513">
        <f t="shared" si="18"/>
        <v>6</v>
      </c>
      <c r="K60" s="513">
        <f t="shared" si="18"/>
        <v>0</v>
      </c>
      <c r="L60" s="513">
        <f t="shared" si="18"/>
        <v>0</v>
      </c>
      <c r="M60" s="513">
        <f t="shared" si="18"/>
        <v>0</v>
      </c>
      <c r="N60" s="513">
        <f t="shared" si="18"/>
        <v>0</v>
      </c>
      <c r="O60" s="513">
        <f t="shared" si="18"/>
        <v>1</v>
      </c>
      <c r="P60" s="513">
        <f t="shared" si="18"/>
        <v>0</v>
      </c>
      <c r="Q60" s="513">
        <f t="shared" si="18"/>
        <v>0</v>
      </c>
      <c r="R60" s="513">
        <f t="shared" si="18"/>
        <v>0</v>
      </c>
      <c r="S60" s="513">
        <f t="shared" si="18"/>
        <v>0</v>
      </c>
      <c r="T60" s="513">
        <f t="shared" si="18"/>
        <v>0</v>
      </c>
      <c r="U60" s="513">
        <f t="shared" si="18"/>
        <v>0</v>
      </c>
      <c r="V60" s="513">
        <f t="shared" si="18"/>
        <v>0</v>
      </c>
      <c r="W60" s="513">
        <f t="shared" si="18"/>
        <v>0</v>
      </c>
      <c r="X60" s="513">
        <f t="shared" si="18"/>
        <v>0</v>
      </c>
      <c r="Y60" s="513">
        <f t="shared" si="18"/>
        <v>0</v>
      </c>
      <c r="Z60" s="513">
        <f t="shared" si="18"/>
        <v>0</v>
      </c>
      <c r="AA60" s="513">
        <f t="shared" si="18"/>
        <v>0</v>
      </c>
      <c r="AB60" s="513">
        <f t="shared" si="18"/>
        <v>0</v>
      </c>
      <c r="AC60" s="513">
        <f t="shared" si="18"/>
        <v>0</v>
      </c>
      <c r="AD60" s="513">
        <f t="shared" si="18"/>
        <v>0</v>
      </c>
      <c r="AE60" s="513">
        <f t="shared" si="18"/>
        <v>0</v>
      </c>
      <c r="AF60" s="563" t="s">
        <v>617</v>
      </c>
    </row>
    <row r="61" spans="1:32" ht="13.5">
      <c r="A61" s="556"/>
      <c r="B61" s="557"/>
      <c r="C61" s="558" t="s">
        <v>11</v>
      </c>
      <c r="D61" s="535">
        <f>SUM(J61:AE61)</f>
        <v>2</v>
      </c>
      <c r="E61" s="517">
        <v>1</v>
      </c>
      <c r="F61" s="517">
        <v>1</v>
      </c>
      <c r="G61" s="517">
        <v>0</v>
      </c>
      <c r="H61" s="517">
        <v>0</v>
      </c>
      <c r="I61" s="517">
        <v>0</v>
      </c>
      <c r="J61" s="517">
        <v>2</v>
      </c>
      <c r="K61" s="517">
        <v>0</v>
      </c>
      <c r="L61" s="517">
        <v>0</v>
      </c>
      <c r="M61" s="517">
        <v>0</v>
      </c>
      <c r="N61" s="517">
        <v>0</v>
      </c>
      <c r="O61" s="517">
        <v>0</v>
      </c>
      <c r="P61" s="517">
        <v>0</v>
      </c>
      <c r="Q61" s="517">
        <v>0</v>
      </c>
      <c r="R61" s="517">
        <v>0</v>
      </c>
      <c r="S61" s="517">
        <v>0</v>
      </c>
      <c r="T61" s="517">
        <v>0</v>
      </c>
      <c r="U61" s="517">
        <v>0</v>
      </c>
      <c r="V61" s="517">
        <v>0</v>
      </c>
      <c r="W61" s="517">
        <v>0</v>
      </c>
      <c r="X61" s="517">
        <v>0</v>
      </c>
      <c r="Y61" s="517">
        <v>0</v>
      </c>
      <c r="Z61" s="517">
        <v>0</v>
      </c>
      <c r="AA61" s="517">
        <v>0</v>
      </c>
      <c r="AB61" s="517">
        <v>0</v>
      </c>
      <c r="AC61" s="517">
        <v>0</v>
      </c>
      <c r="AD61" s="517">
        <v>0</v>
      </c>
      <c r="AE61" s="517">
        <v>0</v>
      </c>
      <c r="AF61" s="561"/>
    </row>
    <row r="62" spans="1:32" ht="13.5">
      <c r="A62" s="556"/>
      <c r="B62" s="557"/>
      <c r="C62" s="558" t="s">
        <v>12</v>
      </c>
      <c r="D62" s="535">
        <f>SUM(J62:AE62)</f>
        <v>5</v>
      </c>
      <c r="E62" s="517">
        <v>3</v>
      </c>
      <c r="F62" s="517">
        <v>0</v>
      </c>
      <c r="G62" s="517">
        <v>1</v>
      </c>
      <c r="H62" s="517">
        <v>0</v>
      </c>
      <c r="I62" s="517">
        <v>0</v>
      </c>
      <c r="J62" s="517">
        <v>4</v>
      </c>
      <c r="K62" s="517">
        <v>0</v>
      </c>
      <c r="L62" s="517">
        <v>0</v>
      </c>
      <c r="M62" s="517">
        <v>0</v>
      </c>
      <c r="N62" s="517">
        <v>0</v>
      </c>
      <c r="O62" s="517">
        <v>1</v>
      </c>
      <c r="P62" s="517">
        <v>0</v>
      </c>
      <c r="Q62" s="517">
        <v>0</v>
      </c>
      <c r="R62" s="517">
        <v>0</v>
      </c>
      <c r="S62" s="517">
        <v>0</v>
      </c>
      <c r="T62" s="517">
        <v>0</v>
      </c>
      <c r="U62" s="517">
        <v>0</v>
      </c>
      <c r="V62" s="517">
        <v>0</v>
      </c>
      <c r="W62" s="517">
        <v>0</v>
      </c>
      <c r="X62" s="517">
        <v>0</v>
      </c>
      <c r="Y62" s="517">
        <v>0</v>
      </c>
      <c r="Z62" s="517">
        <v>0</v>
      </c>
      <c r="AA62" s="517">
        <v>0</v>
      </c>
      <c r="AB62" s="517">
        <v>0</v>
      </c>
      <c r="AC62" s="517">
        <v>0</v>
      </c>
      <c r="AD62" s="517">
        <v>0</v>
      </c>
      <c r="AE62" s="517">
        <v>0</v>
      </c>
      <c r="AF62" s="561"/>
    </row>
    <row r="63" spans="1:32" ht="13.5">
      <c r="A63" s="556"/>
      <c r="B63" s="557"/>
      <c r="C63" s="558"/>
      <c r="D63" s="535"/>
      <c r="E63" s="513"/>
      <c r="F63" s="513"/>
      <c r="G63" s="513"/>
      <c r="H63" s="513"/>
      <c r="I63" s="513"/>
      <c r="J63" s="513"/>
      <c r="K63" s="513"/>
      <c r="L63" s="513"/>
      <c r="M63" s="513"/>
      <c r="N63" s="513"/>
      <c r="O63" s="513"/>
      <c r="P63" s="513"/>
      <c r="Q63" s="513"/>
      <c r="R63" s="513"/>
      <c r="S63" s="513"/>
      <c r="T63" s="513"/>
      <c r="U63" s="513"/>
      <c r="V63" s="513"/>
      <c r="W63" s="513"/>
      <c r="X63" s="513"/>
      <c r="Y63" s="513"/>
      <c r="Z63" s="513"/>
      <c r="AA63" s="513"/>
      <c r="AB63" s="513"/>
      <c r="AC63" s="513"/>
      <c r="AD63" s="513"/>
      <c r="AE63" s="513"/>
      <c r="AF63" s="561"/>
    </row>
    <row r="64" spans="1:32" ht="13.5">
      <c r="A64" s="562" t="s">
        <v>619</v>
      </c>
      <c r="B64" s="557" t="s">
        <v>620</v>
      </c>
      <c r="C64" s="558" t="s">
        <v>10</v>
      </c>
      <c r="D64" s="535">
        <f>SUM(J64:AE64)</f>
        <v>27</v>
      </c>
      <c r="E64" s="513">
        <f aca="true" t="shared" si="19" ref="E64:AE64">E65+E66</f>
        <v>6</v>
      </c>
      <c r="F64" s="513">
        <f t="shared" si="19"/>
        <v>2</v>
      </c>
      <c r="G64" s="513">
        <f t="shared" si="19"/>
        <v>0</v>
      </c>
      <c r="H64" s="513">
        <f t="shared" si="19"/>
        <v>0</v>
      </c>
      <c r="I64" s="513">
        <f t="shared" si="19"/>
        <v>0</v>
      </c>
      <c r="J64" s="513">
        <f t="shared" si="19"/>
        <v>8</v>
      </c>
      <c r="K64" s="513">
        <f t="shared" si="19"/>
        <v>0</v>
      </c>
      <c r="L64" s="513">
        <f t="shared" si="19"/>
        <v>0</v>
      </c>
      <c r="M64" s="513">
        <f t="shared" si="19"/>
        <v>0</v>
      </c>
      <c r="N64" s="513">
        <f t="shared" si="19"/>
        <v>0</v>
      </c>
      <c r="O64" s="513">
        <f t="shared" si="19"/>
        <v>0</v>
      </c>
      <c r="P64" s="513">
        <f t="shared" si="19"/>
        <v>1</v>
      </c>
      <c r="Q64" s="513">
        <f t="shared" si="19"/>
        <v>1</v>
      </c>
      <c r="R64" s="513">
        <f t="shared" si="19"/>
        <v>0</v>
      </c>
      <c r="S64" s="513">
        <f t="shared" si="19"/>
        <v>1</v>
      </c>
      <c r="T64" s="513">
        <f t="shared" si="19"/>
        <v>0</v>
      </c>
      <c r="U64" s="513">
        <f t="shared" si="19"/>
        <v>1</v>
      </c>
      <c r="V64" s="513">
        <f t="shared" si="19"/>
        <v>0</v>
      </c>
      <c r="W64" s="513">
        <f t="shared" si="19"/>
        <v>1</v>
      </c>
      <c r="X64" s="513">
        <f t="shared" si="19"/>
        <v>0</v>
      </c>
      <c r="Y64" s="513">
        <f t="shared" si="19"/>
        <v>3</v>
      </c>
      <c r="Z64" s="513">
        <f t="shared" si="19"/>
        <v>7</v>
      </c>
      <c r="AA64" s="513">
        <f t="shared" si="19"/>
        <v>2</v>
      </c>
      <c r="AB64" s="513">
        <f t="shared" si="19"/>
        <v>2</v>
      </c>
      <c r="AC64" s="513">
        <f t="shared" si="19"/>
        <v>0</v>
      </c>
      <c r="AD64" s="513">
        <f t="shared" si="19"/>
        <v>0</v>
      </c>
      <c r="AE64" s="513">
        <f t="shared" si="19"/>
        <v>0</v>
      </c>
      <c r="AF64" s="563" t="s">
        <v>619</v>
      </c>
    </row>
    <row r="65" spans="1:32" ht="13.5">
      <c r="A65" s="556"/>
      <c r="B65" s="557"/>
      <c r="C65" s="558" t="s">
        <v>11</v>
      </c>
      <c r="D65" s="535">
        <f>SUM(J65:AE65)</f>
        <v>14</v>
      </c>
      <c r="E65" s="513">
        <f aca="true" t="shared" si="20" ref="E65:AE65">E69+E73</f>
        <v>4</v>
      </c>
      <c r="F65" s="513">
        <f t="shared" si="20"/>
        <v>1</v>
      </c>
      <c r="G65" s="513">
        <f t="shared" si="20"/>
        <v>0</v>
      </c>
      <c r="H65" s="513">
        <f t="shared" si="20"/>
        <v>0</v>
      </c>
      <c r="I65" s="513">
        <f t="shared" si="20"/>
        <v>0</v>
      </c>
      <c r="J65" s="513">
        <f t="shared" si="20"/>
        <v>5</v>
      </c>
      <c r="K65" s="513">
        <f t="shared" si="20"/>
        <v>0</v>
      </c>
      <c r="L65" s="513">
        <f t="shared" si="20"/>
        <v>0</v>
      </c>
      <c r="M65" s="513">
        <f t="shared" si="20"/>
        <v>0</v>
      </c>
      <c r="N65" s="513">
        <f t="shared" si="20"/>
        <v>0</v>
      </c>
      <c r="O65" s="513">
        <f t="shared" si="20"/>
        <v>0</v>
      </c>
      <c r="P65" s="513">
        <f t="shared" si="20"/>
        <v>1</v>
      </c>
      <c r="Q65" s="513">
        <f t="shared" si="20"/>
        <v>0</v>
      </c>
      <c r="R65" s="513">
        <f t="shared" si="20"/>
        <v>0</v>
      </c>
      <c r="S65" s="513">
        <f t="shared" si="20"/>
        <v>1</v>
      </c>
      <c r="T65" s="513">
        <f t="shared" si="20"/>
        <v>0</v>
      </c>
      <c r="U65" s="513">
        <f t="shared" si="20"/>
        <v>1</v>
      </c>
      <c r="V65" s="513">
        <f t="shared" si="20"/>
        <v>0</v>
      </c>
      <c r="W65" s="513">
        <f t="shared" si="20"/>
        <v>0</v>
      </c>
      <c r="X65" s="513">
        <f t="shared" si="20"/>
        <v>0</v>
      </c>
      <c r="Y65" s="513">
        <f t="shared" si="20"/>
        <v>2</v>
      </c>
      <c r="Z65" s="513">
        <f t="shared" si="20"/>
        <v>2</v>
      </c>
      <c r="AA65" s="513">
        <f t="shared" si="20"/>
        <v>2</v>
      </c>
      <c r="AB65" s="513">
        <f t="shared" si="20"/>
        <v>0</v>
      </c>
      <c r="AC65" s="513">
        <f t="shared" si="20"/>
        <v>0</v>
      </c>
      <c r="AD65" s="513">
        <f t="shared" si="20"/>
        <v>0</v>
      </c>
      <c r="AE65" s="513">
        <f t="shared" si="20"/>
        <v>0</v>
      </c>
      <c r="AF65" s="561"/>
    </row>
    <row r="66" spans="1:32" ht="13.5">
      <c r="A66" s="556"/>
      <c r="B66" s="557"/>
      <c r="C66" s="558" t="s">
        <v>12</v>
      </c>
      <c r="D66" s="535">
        <f>SUM(J66:AE66)</f>
        <v>13</v>
      </c>
      <c r="E66" s="513">
        <f aca="true" t="shared" si="21" ref="E66:AE66">E70+E74</f>
        <v>2</v>
      </c>
      <c r="F66" s="513">
        <f t="shared" si="21"/>
        <v>1</v>
      </c>
      <c r="G66" s="513">
        <f t="shared" si="21"/>
        <v>0</v>
      </c>
      <c r="H66" s="513">
        <f t="shared" si="21"/>
        <v>0</v>
      </c>
      <c r="I66" s="513">
        <f t="shared" si="21"/>
        <v>0</v>
      </c>
      <c r="J66" s="513">
        <f t="shared" si="21"/>
        <v>3</v>
      </c>
      <c r="K66" s="513">
        <f t="shared" si="21"/>
        <v>0</v>
      </c>
      <c r="L66" s="513">
        <f t="shared" si="21"/>
        <v>0</v>
      </c>
      <c r="M66" s="513">
        <f t="shared" si="21"/>
        <v>0</v>
      </c>
      <c r="N66" s="513">
        <f t="shared" si="21"/>
        <v>0</v>
      </c>
      <c r="O66" s="513">
        <f t="shared" si="21"/>
        <v>0</v>
      </c>
      <c r="P66" s="513">
        <f t="shared" si="21"/>
        <v>0</v>
      </c>
      <c r="Q66" s="513">
        <f t="shared" si="21"/>
        <v>1</v>
      </c>
      <c r="R66" s="513">
        <f t="shared" si="21"/>
        <v>0</v>
      </c>
      <c r="S66" s="513">
        <f t="shared" si="21"/>
        <v>0</v>
      </c>
      <c r="T66" s="513">
        <f t="shared" si="21"/>
        <v>0</v>
      </c>
      <c r="U66" s="513">
        <f t="shared" si="21"/>
        <v>0</v>
      </c>
      <c r="V66" s="513">
        <f t="shared" si="21"/>
        <v>0</v>
      </c>
      <c r="W66" s="513">
        <f t="shared" si="21"/>
        <v>1</v>
      </c>
      <c r="X66" s="513">
        <f t="shared" si="21"/>
        <v>0</v>
      </c>
      <c r="Y66" s="513">
        <f t="shared" si="21"/>
        <v>1</v>
      </c>
      <c r="Z66" s="513">
        <f t="shared" si="21"/>
        <v>5</v>
      </c>
      <c r="AA66" s="513">
        <f t="shared" si="21"/>
        <v>0</v>
      </c>
      <c r="AB66" s="513">
        <f t="shared" si="21"/>
        <v>2</v>
      </c>
      <c r="AC66" s="513">
        <f t="shared" si="21"/>
        <v>0</v>
      </c>
      <c r="AD66" s="513">
        <f t="shared" si="21"/>
        <v>0</v>
      </c>
      <c r="AE66" s="513">
        <f t="shared" si="21"/>
        <v>0</v>
      </c>
      <c r="AF66" s="561"/>
    </row>
    <row r="67" spans="1:32" ht="13.5">
      <c r="A67" s="556"/>
      <c r="B67" s="557"/>
      <c r="C67" s="558"/>
      <c r="D67" s="535"/>
      <c r="E67" s="513"/>
      <c r="F67" s="513"/>
      <c r="G67" s="513"/>
      <c r="H67" s="513"/>
      <c r="I67" s="513"/>
      <c r="J67" s="513"/>
      <c r="K67" s="513"/>
      <c r="L67" s="513"/>
      <c r="M67" s="513"/>
      <c r="N67" s="513"/>
      <c r="O67" s="513"/>
      <c r="P67" s="513"/>
      <c r="Q67" s="513"/>
      <c r="R67" s="513"/>
      <c r="S67" s="513"/>
      <c r="T67" s="513"/>
      <c r="U67" s="513"/>
      <c r="V67" s="513"/>
      <c r="W67" s="513"/>
      <c r="X67" s="513"/>
      <c r="Y67" s="513"/>
      <c r="Z67" s="513"/>
      <c r="AA67" s="513"/>
      <c r="AB67" s="513"/>
      <c r="AC67" s="513"/>
      <c r="AD67" s="513"/>
      <c r="AE67" s="513"/>
      <c r="AF67" s="561"/>
    </row>
    <row r="68" spans="1:32" ht="13.5">
      <c r="A68" s="562" t="s">
        <v>621</v>
      </c>
      <c r="B68" s="557" t="s">
        <v>622</v>
      </c>
      <c r="C68" s="558" t="s">
        <v>10</v>
      </c>
      <c r="D68" s="535">
        <f>SUM(J68:AE68)</f>
        <v>20</v>
      </c>
      <c r="E68" s="513">
        <f aca="true" t="shared" si="22" ref="E68:AE68">E69+E70</f>
        <v>4</v>
      </c>
      <c r="F68" s="513">
        <f t="shared" si="22"/>
        <v>2</v>
      </c>
      <c r="G68" s="513">
        <f t="shared" si="22"/>
        <v>0</v>
      </c>
      <c r="H68" s="513">
        <f t="shared" si="22"/>
        <v>0</v>
      </c>
      <c r="I68" s="513">
        <f t="shared" si="22"/>
        <v>0</v>
      </c>
      <c r="J68" s="513">
        <f t="shared" si="22"/>
        <v>6</v>
      </c>
      <c r="K68" s="513">
        <f t="shared" si="22"/>
        <v>0</v>
      </c>
      <c r="L68" s="513">
        <f t="shared" si="22"/>
        <v>0</v>
      </c>
      <c r="M68" s="513">
        <f t="shared" si="22"/>
        <v>0</v>
      </c>
      <c r="N68" s="513">
        <f t="shared" si="22"/>
        <v>0</v>
      </c>
      <c r="O68" s="513">
        <f t="shared" si="22"/>
        <v>0</v>
      </c>
      <c r="P68" s="513">
        <f t="shared" si="22"/>
        <v>1</v>
      </c>
      <c r="Q68" s="513">
        <f t="shared" si="22"/>
        <v>1</v>
      </c>
      <c r="R68" s="513">
        <f t="shared" si="22"/>
        <v>0</v>
      </c>
      <c r="S68" s="513">
        <f t="shared" si="22"/>
        <v>0</v>
      </c>
      <c r="T68" s="513">
        <f t="shared" si="22"/>
        <v>0</v>
      </c>
      <c r="U68" s="513">
        <f t="shared" si="22"/>
        <v>1</v>
      </c>
      <c r="V68" s="513">
        <f t="shared" si="22"/>
        <v>0</v>
      </c>
      <c r="W68" s="513">
        <f t="shared" si="22"/>
        <v>1</v>
      </c>
      <c r="X68" s="513">
        <f t="shared" si="22"/>
        <v>0</v>
      </c>
      <c r="Y68" s="513">
        <f t="shared" si="22"/>
        <v>3</v>
      </c>
      <c r="Z68" s="513">
        <f t="shared" si="22"/>
        <v>5</v>
      </c>
      <c r="AA68" s="513">
        <f t="shared" si="22"/>
        <v>1</v>
      </c>
      <c r="AB68" s="513">
        <f t="shared" si="22"/>
        <v>1</v>
      </c>
      <c r="AC68" s="513">
        <f t="shared" si="22"/>
        <v>0</v>
      </c>
      <c r="AD68" s="513">
        <f t="shared" si="22"/>
        <v>0</v>
      </c>
      <c r="AE68" s="513">
        <f t="shared" si="22"/>
        <v>0</v>
      </c>
      <c r="AF68" s="563" t="s">
        <v>621</v>
      </c>
    </row>
    <row r="69" spans="1:32" ht="13.5">
      <c r="A69" s="556"/>
      <c r="B69" s="557"/>
      <c r="C69" s="558" t="s">
        <v>11</v>
      </c>
      <c r="D69" s="535">
        <f>SUM(J69:AE69)</f>
        <v>11</v>
      </c>
      <c r="E69" s="517">
        <v>3</v>
      </c>
      <c r="F69" s="517">
        <v>1</v>
      </c>
      <c r="G69" s="517">
        <v>0</v>
      </c>
      <c r="H69" s="517">
        <v>0</v>
      </c>
      <c r="I69" s="517">
        <v>0</v>
      </c>
      <c r="J69" s="517">
        <v>4</v>
      </c>
      <c r="K69" s="517">
        <v>0</v>
      </c>
      <c r="L69" s="517">
        <v>0</v>
      </c>
      <c r="M69" s="517">
        <v>0</v>
      </c>
      <c r="N69" s="517">
        <v>0</v>
      </c>
      <c r="O69" s="517">
        <v>0</v>
      </c>
      <c r="P69" s="517">
        <v>1</v>
      </c>
      <c r="Q69" s="517">
        <v>0</v>
      </c>
      <c r="R69" s="517">
        <v>0</v>
      </c>
      <c r="S69" s="517">
        <v>0</v>
      </c>
      <c r="T69" s="517">
        <v>0</v>
      </c>
      <c r="U69" s="517">
        <v>1</v>
      </c>
      <c r="V69" s="517">
        <v>0</v>
      </c>
      <c r="W69" s="517">
        <v>0</v>
      </c>
      <c r="X69" s="517">
        <v>0</v>
      </c>
      <c r="Y69" s="517">
        <v>2</v>
      </c>
      <c r="Z69" s="517">
        <v>2</v>
      </c>
      <c r="AA69" s="517">
        <v>1</v>
      </c>
      <c r="AB69" s="517">
        <v>0</v>
      </c>
      <c r="AC69" s="517">
        <v>0</v>
      </c>
      <c r="AD69" s="517">
        <v>0</v>
      </c>
      <c r="AE69" s="517">
        <v>0</v>
      </c>
      <c r="AF69" s="561"/>
    </row>
    <row r="70" spans="1:32" ht="13.5">
      <c r="A70" s="556"/>
      <c r="B70" s="557"/>
      <c r="C70" s="558" t="s">
        <v>12</v>
      </c>
      <c r="D70" s="535">
        <f>SUM(J70:AE70)</f>
        <v>9</v>
      </c>
      <c r="E70" s="517">
        <v>1</v>
      </c>
      <c r="F70" s="517">
        <v>1</v>
      </c>
      <c r="G70" s="517">
        <v>0</v>
      </c>
      <c r="H70" s="517">
        <v>0</v>
      </c>
      <c r="I70" s="517">
        <v>0</v>
      </c>
      <c r="J70" s="517">
        <v>2</v>
      </c>
      <c r="K70" s="517">
        <v>0</v>
      </c>
      <c r="L70" s="517">
        <v>0</v>
      </c>
      <c r="M70" s="517">
        <v>0</v>
      </c>
      <c r="N70" s="517">
        <v>0</v>
      </c>
      <c r="O70" s="517">
        <v>0</v>
      </c>
      <c r="P70" s="517">
        <v>0</v>
      </c>
      <c r="Q70" s="517">
        <v>1</v>
      </c>
      <c r="R70" s="517">
        <v>0</v>
      </c>
      <c r="S70" s="517">
        <v>0</v>
      </c>
      <c r="T70" s="517">
        <v>0</v>
      </c>
      <c r="U70" s="517">
        <v>0</v>
      </c>
      <c r="V70" s="517">
        <v>0</v>
      </c>
      <c r="W70" s="517">
        <v>1</v>
      </c>
      <c r="X70" s="517">
        <v>0</v>
      </c>
      <c r="Y70" s="517">
        <v>1</v>
      </c>
      <c r="Z70" s="517">
        <v>3</v>
      </c>
      <c r="AA70" s="517">
        <v>0</v>
      </c>
      <c r="AB70" s="517">
        <v>1</v>
      </c>
      <c r="AC70" s="517">
        <v>0</v>
      </c>
      <c r="AD70" s="517">
        <v>0</v>
      </c>
      <c r="AE70" s="517">
        <v>0</v>
      </c>
      <c r="AF70" s="561"/>
    </row>
    <row r="71" spans="1:32" ht="13.5">
      <c r="A71" s="556"/>
      <c r="B71" s="557"/>
      <c r="C71" s="558"/>
      <c r="D71" s="535"/>
      <c r="E71" s="513"/>
      <c r="F71" s="513"/>
      <c r="G71" s="513"/>
      <c r="H71" s="513"/>
      <c r="I71" s="513"/>
      <c r="J71" s="513"/>
      <c r="K71" s="513"/>
      <c r="L71" s="513"/>
      <c r="M71" s="513"/>
      <c r="N71" s="513"/>
      <c r="O71" s="513"/>
      <c r="P71" s="513"/>
      <c r="Q71" s="513"/>
      <c r="R71" s="513"/>
      <c r="S71" s="513"/>
      <c r="T71" s="513"/>
      <c r="U71" s="513"/>
      <c r="V71" s="513"/>
      <c r="W71" s="513"/>
      <c r="X71" s="513"/>
      <c r="Y71" s="513"/>
      <c r="Z71" s="513"/>
      <c r="AA71" s="513"/>
      <c r="AB71" s="513"/>
      <c r="AC71" s="513"/>
      <c r="AD71" s="513"/>
      <c r="AE71" s="513"/>
      <c r="AF71" s="561"/>
    </row>
    <row r="72" spans="1:32" ht="13.5">
      <c r="A72" s="562" t="s">
        <v>623</v>
      </c>
      <c r="B72" s="557" t="s">
        <v>624</v>
      </c>
      <c r="C72" s="558" t="s">
        <v>10</v>
      </c>
      <c r="D72" s="535">
        <f>SUM(J72:AE72)</f>
        <v>7</v>
      </c>
      <c r="E72" s="513">
        <f aca="true" t="shared" si="23" ref="E72:AE72">E73+E74</f>
        <v>2</v>
      </c>
      <c r="F72" s="513">
        <f t="shared" si="23"/>
        <v>0</v>
      </c>
      <c r="G72" s="513">
        <f t="shared" si="23"/>
        <v>0</v>
      </c>
      <c r="H72" s="513">
        <f t="shared" si="23"/>
        <v>0</v>
      </c>
      <c r="I72" s="513">
        <f t="shared" si="23"/>
        <v>0</v>
      </c>
      <c r="J72" s="513">
        <f t="shared" si="23"/>
        <v>2</v>
      </c>
      <c r="K72" s="513">
        <f t="shared" si="23"/>
        <v>0</v>
      </c>
      <c r="L72" s="513">
        <f t="shared" si="23"/>
        <v>0</v>
      </c>
      <c r="M72" s="513">
        <f t="shared" si="23"/>
        <v>0</v>
      </c>
      <c r="N72" s="513">
        <f t="shared" si="23"/>
        <v>0</v>
      </c>
      <c r="O72" s="513">
        <f t="shared" si="23"/>
        <v>0</v>
      </c>
      <c r="P72" s="513">
        <f t="shared" si="23"/>
        <v>0</v>
      </c>
      <c r="Q72" s="513">
        <f t="shared" si="23"/>
        <v>0</v>
      </c>
      <c r="R72" s="513">
        <f t="shared" si="23"/>
        <v>0</v>
      </c>
      <c r="S72" s="513">
        <f t="shared" si="23"/>
        <v>1</v>
      </c>
      <c r="T72" s="513">
        <f t="shared" si="23"/>
        <v>0</v>
      </c>
      <c r="U72" s="513">
        <f t="shared" si="23"/>
        <v>0</v>
      </c>
      <c r="V72" s="513">
        <f t="shared" si="23"/>
        <v>0</v>
      </c>
      <c r="W72" s="513">
        <f t="shared" si="23"/>
        <v>0</v>
      </c>
      <c r="X72" s="513">
        <f t="shared" si="23"/>
        <v>0</v>
      </c>
      <c r="Y72" s="513">
        <f t="shared" si="23"/>
        <v>0</v>
      </c>
      <c r="Z72" s="513">
        <f t="shared" si="23"/>
        <v>2</v>
      </c>
      <c r="AA72" s="513">
        <f t="shared" si="23"/>
        <v>1</v>
      </c>
      <c r="AB72" s="513">
        <f t="shared" si="23"/>
        <v>1</v>
      </c>
      <c r="AC72" s="513">
        <f t="shared" si="23"/>
        <v>0</v>
      </c>
      <c r="AD72" s="513">
        <f t="shared" si="23"/>
        <v>0</v>
      </c>
      <c r="AE72" s="513">
        <f t="shared" si="23"/>
        <v>0</v>
      </c>
      <c r="AF72" s="563" t="s">
        <v>623</v>
      </c>
    </row>
    <row r="73" spans="1:32" ht="13.5">
      <c r="A73" s="556"/>
      <c r="B73" s="557"/>
      <c r="C73" s="558" t="s">
        <v>11</v>
      </c>
      <c r="D73" s="535">
        <f>SUM(J73:AE73)</f>
        <v>3</v>
      </c>
      <c r="E73" s="517">
        <v>1</v>
      </c>
      <c r="F73" s="517">
        <v>0</v>
      </c>
      <c r="G73" s="517">
        <v>0</v>
      </c>
      <c r="H73" s="517">
        <v>0</v>
      </c>
      <c r="I73" s="517">
        <v>0</v>
      </c>
      <c r="J73" s="517">
        <v>1</v>
      </c>
      <c r="K73" s="517">
        <v>0</v>
      </c>
      <c r="L73" s="517">
        <v>0</v>
      </c>
      <c r="M73" s="517">
        <v>0</v>
      </c>
      <c r="N73" s="517">
        <v>0</v>
      </c>
      <c r="O73" s="517">
        <v>0</v>
      </c>
      <c r="P73" s="517">
        <v>0</v>
      </c>
      <c r="Q73" s="517">
        <v>0</v>
      </c>
      <c r="R73" s="517">
        <v>0</v>
      </c>
      <c r="S73" s="517">
        <v>1</v>
      </c>
      <c r="T73" s="517">
        <v>0</v>
      </c>
      <c r="U73" s="517">
        <v>0</v>
      </c>
      <c r="V73" s="517">
        <v>0</v>
      </c>
      <c r="W73" s="517">
        <v>0</v>
      </c>
      <c r="X73" s="517">
        <v>0</v>
      </c>
      <c r="Y73" s="517">
        <v>0</v>
      </c>
      <c r="Z73" s="517">
        <v>0</v>
      </c>
      <c r="AA73" s="517">
        <v>1</v>
      </c>
      <c r="AB73" s="517">
        <v>0</v>
      </c>
      <c r="AC73" s="517">
        <v>0</v>
      </c>
      <c r="AD73" s="517">
        <v>0</v>
      </c>
      <c r="AE73" s="517">
        <v>0</v>
      </c>
      <c r="AF73" s="561"/>
    </row>
    <row r="74" spans="1:32" ht="13.5">
      <c r="A74" s="556"/>
      <c r="B74" s="557"/>
      <c r="C74" s="558" t="s">
        <v>12</v>
      </c>
      <c r="D74" s="535">
        <f>SUM(J74:AE74)</f>
        <v>4</v>
      </c>
      <c r="E74" s="517">
        <v>1</v>
      </c>
      <c r="F74" s="517">
        <v>0</v>
      </c>
      <c r="G74" s="517">
        <v>0</v>
      </c>
      <c r="H74" s="517">
        <v>0</v>
      </c>
      <c r="I74" s="517">
        <v>0</v>
      </c>
      <c r="J74" s="517">
        <v>1</v>
      </c>
      <c r="K74" s="517">
        <v>0</v>
      </c>
      <c r="L74" s="517">
        <v>0</v>
      </c>
      <c r="M74" s="517">
        <v>0</v>
      </c>
      <c r="N74" s="517">
        <v>0</v>
      </c>
      <c r="O74" s="517">
        <v>0</v>
      </c>
      <c r="P74" s="517">
        <v>0</v>
      </c>
      <c r="Q74" s="517">
        <v>0</v>
      </c>
      <c r="R74" s="517">
        <v>0</v>
      </c>
      <c r="S74" s="517">
        <v>0</v>
      </c>
      <c r="T74" s="517">
        <v>0</v>
      </c>
      <c r="U74" s="517">
        <v>0</v>
      </c>
      <c r="V74" s="517">
        <v>0</v>
      </c>
      <c r="W74" s="517">
        <v>0</v>
      </c>
      <c r="X74" s="517">
        <v>0</v>
      </c>
      <c r="Y74" s="517">
        <v>0</v>
      </c>
      <c r="Z74" s="517">
        <v>2</v>
      </c>
      <c r="AA74" s="517">
        <v>0</v>
      </c>
      <c r="AB74" s="517">
        <v>1</v>
      </c>
      <c r="AC74" s="517">
        <v>0</v>
      </c>
      <c r="AD74" s="517">
        <v>0</v>
      </c>
      <c r="AE74" s="517">
        <v>0</v>
      </c>
      <c r="AF74" s="561"/>
    </row>
    <row r="75" spans="1:32" ht="13.5">
      <c r="A75" s="556"/>
      <c r="B75" s="557"/>
      <c r="C75" s="558"/>
      <c r="D75" s="535"/>
      <c r="E75" s="513"/>
      <c r="F75" s="513"/>
      <c r="G75" s="513"/>
      <c r="H75" s="513"/>
      <c r="I75" s="513"/>
      <c r="J75" s="513"/>
      <c r="K75" s="513"/>
      <c r="L75" s="513"/>
      <c r="M75" s="513"/>
      <c r="N75" s="513"/>
      <c r="O75" s="513"/>
      <c r="P75" s="513"/>
      <c r="Q75" s="513"/>
      <c r="R75" s="513"/>
      <c r="S75" s="513"/>
      <c r="T75" s="513"/>
      <c r="U75" s="513"/>
      <c r="V75" s="513"/>
      <c r="W75" s="513"/>
      <c r="X75" s="513"/>
      <c r="Y75" s="513"/>
      <c r="Z75" s="513"/>
      <c r="AA75" s="513"/>
      <c r="AB75" s="513"/>
      <c r="AC75" s="513"/>
      <c r="AD75" s="513"/>
      <c r="AE75" s="513"/>
      <c r="AF75" s="561"/>
    </row>
    <row r="76" spans="1:32" ht="13.5">
      <c r="A76" s="562" t="s">
        <v>625</v>
      </c>
      <c r="B76" s="557" t="s">
        <v>626</v>
      </c>
      <c r="C76" s="558" t="s">
        <v>10</v>
      </c>
      <c r="D76" s="535">
        <f>SUM(J76:AE76)</f>
        <v>2</v>
      </c>
      <c r="E76" s="513">
        <f aca="true" t="shared" si="24" ref="E76:AE76">E77+E78</f>
        <v>1</v>
      </c>
      <c r="F76" s="513">
        <f t="shared" si="24"/>
        <v>0</v>
      </c>
      <c r="G76" s="513">
        <f t="shared" si="24"/>
        <v>0</v>
      </c>
      <c r="H76" s="513">
        <f t="shared" si="24"/>
        <v>0</v>
      </c>
      <c r="I76" s="513">
        <f t="shared" si="24"/>
        <v>0</v>
      </c>
      <c r="J76" s="513">
        <f t="shared" si="24"/>
        <v>1</v>
      </c>
      <c r="K76" s="513">
        <f t="shared" si="24"/>
        <v>0</v>
      </c>
      <c r="L76" s="513">
        <f t="shared" si="24"/>
        <v>0</v>
      </c>
      <c r="M76" s="513">
        <f t="shared" si="24"/>
        <v>1</v>
      </c>
      <c r="N76" s="513">
        <f t="shared" si="24"/>
        <v>0</v>
      </c>
      <c r="O76" s="513">
        <f t="shared" si="24"/>
        <v>0</v>
      </c>
      <c r="P76" s="513">
        <f t="shared" si="24"/>
        <v>0</v>
      </c>
      <c r="Q76" s="513">
        <f t="shared" si="24"/>
        <v>0</v>
      </c>
      <c r="R76" s="513">
        <f t="shared" si="24"/>
        <v>0</v>
      </c>
      <c r="S76" s="513">
        <f t="shared" si="24"/>
        <v>0</v>
      </c>
      <c r="T76" s="513">
        <f t="shared" si="24"/>
        <v>0</v>
      </c>
      <c r="U76" s="513">
        <f t="shared" si="24"/>
        <v>0</v>
      </c>
      <c r="V76" s="513">
        <f t="shared" si="24"/>
        <v>0</v>
      </c>
      <c r="W76" s="513">
        <f t="shared" si="24"/>
        <v>0</v>
      </c>
      <c r="X76" s="513">
        <f t="shared" si="24"/>
        <v>0</v>
      </c>
      <c r="Y76" s="513">
        <f t="shared" si="24"/>
        <v>0</v>
      </c>
      <c r="Z76" s="513">
        <f t="shared" si="24"/>
        <v>0</v>
      </c>
      <c r="AA76" s="513">
        <f t="shared" si="24"/>
        <v>0</v>
      </c>
      <c r="AB76" s="513">
        <f t="shared" si="24"/>
        <v>0</v>
      </c>
      <c r="AC76" s="513">
        <f t="shared" si="24"/>
        <v>0</v>
      </c>
      <c r="AD76" s="513">
        <f t="shared" si="24"/>
        <v>0</v>
      </c>
      <c r="AE76" s="513">
        <f t="shared" si="24"/>
        <v>0</v>
      </c>
      <c r="AF76" s="563" t="s">
        <v>625</v>
      </c>
    </row>
    <row r="77" spans="1:32" ht="13.5">
      <c r="A77" s="556"/>
      <c r="B77" s="557"/>
      <c r="C77" s="558" t="s">
        <v>11</v>
      </c>
      <c r="D77" s="535">
        <f>SUM(J77:AE77)</f>
        <v>2</v>
      </c>
      <c r="E77" s="517">
        <v>1</v>
      </c>
      <c r="F77" s="517">
        <v>0</v>
      </c>
      <c r="G77" s="517">
        <v>0</v>
      </c>
      <c r="H77" s="517">
        <v>0</v>
      </c>
      <c r="I77" s="517">
        <v>0</v>
      </c>
      <c r="J77" s="517">
        <v>1</v>
      </c>
      <c r="K77" s="517">
        <v>0</v>
      </c>
      <c r="L77" s="517">
        <v>0</v>
      </c>
      <c r="M77" s="517">
        <v>1</v>
      </c>
      <c r="N77" s="517">
        <v>0</v>
      </c>
      <c r="O77" s="517">
        <v>0</v>
      </c>
      <c r="P77" s="517">
        <v>0</v>
      </c>
      <c r="Q77" s="517">
        <v>0</v>
      </c>
      <c r="R77" s="517">
        <v>0</v>
      </c>
      <c r="S77" s="517">
        <v>0</v>
      </c>
      <c r="T77" s="517">
        <v>0</v>
      </c>
      <c r="U77" s="517">
        <v>0</v>
      </c>
      <c r="V77" s="517">
        <v>0</v>
      </c>
      <c r="W77" s="517">
        <v>0</v>
      </c>
      <c r="X77" s="517">
        <v>0</v>
      </c>
      <c r="Y77" s="517">
        <v>0</v>
      </c>
      <c r="Z77" s="517">
        <v>0</v>
      </c>
      <c r="AA77" s="517">
        <v>0</v>
      </c>
      <c r="AB77" s="517">
        <v>0</v>
      </c>
      <c r="AC77" s="517">
        <v>0</v>
      </c>
      <c r="AD77" s="517">
        <v>0</v>
      </c>
      <c r="AE77" s="520">
        <v>0</v>
      </c>
      <c r="AF77" s="561"/>
    </row>
    <row r="78" spans="1:32" ht="13.5">
      <c r="A78" s="573"/>
      <c r="B78" s="574"/>
      <c r="C78" s="575" t="s">
        <v>12</v>
      </c>
      <c r="D78" s="532">
        <f>SUM(J78:AE78)</f>
        <v>0</v>
      </c>
      <c r="E78" s="525">
        <v>0</v>
      </c>
      <c r="F78" s="525">
        <v>0</v>
      </c>
      <c r="G78" s="525">
        <v>0</v>
      </c>
      <c r="H78" s="525">
        <v>0</v>
      </c>
      <c r="I78" s="525">
        <v>0</v>
      </c>
      <c r="J78" s="525">
        <v>0</v>
      </c>
      <c r="K78" s="525">
        <v>0</v>
      </c>
      <c r="L78" s="525">
        <v>0</v>
      </c>
      <c r="M78" s="525">
        <v>0</v>
      </c>
      <c r="N78" s="525">
        <v>0</v>
      </c>
      <c r="O78" s="525">
        <v>0</v>
      </c>
      <c r="P78" s="525">
        <v>0</v>
      </c>
      <c r="Q78" s="525">
        <v>0</v>
      </c>
      <c r="R78" s="525">
        <v>0</v>
      </c>
      <c r="S78" s="525">
        <v>0</v>
      </c>
      <c r="T78" s="525">
        <v>0</v>
      </c>
      <c r="U78" s="525">
        <v>0</v>
      </c>
      <c r="V78" s="525">
        <v>0</v>
      </c>
      <c r="W78" s="525">
        <v>0</v>
      </c>
      <c r="X78" s="525">
        <v>0</v>
      </c>
      <c r="Y78" s="525">
        <v>0</v>
      </c>
      <c r="Z78" s="525">
        <v>0</v>
      </c>
      <c r="AA78" s="525">
        <v>0</v>
      </c>
      <c r="AB78" s="525">
        <v>0</v>
      </c>
      <c r="AC78" s="525">
        <v>0</v>
      </c>
      <c r="AD78" s="525">
        <v>0</v>
      </c>
      <c r="AE78" s="526">
        <v>0</v>
      </c>
      <c r="AF78" s="576"/>
    </row>
    <row r="79" spans="1:32" ht="13.5">
      <c r="A79" s="567"/>
      <c r="B79" s="568"/>
      <c r="C79" s="567"/>
      <c r="D79" s="539"/>
      <c r="E79" s="560"/>
      <c r="F79" s="560"/>
      <c r="G79" s="560"/>
      <c r="H79" s="560"/>
      <c r="I79" s="560"/>
      <c r="J79" s="560"/>
      <c r="K79" s="560"/>
      <c r="L79" s="560"/>
      <c r="M79" s="560"/>
      <c r="N79" s="560"/>
      <c r="O79" s="560"/>
      <c r="P79" s="560"/>
      <c r="Q79" s="560"/>
      <c r="R79" s="560"/>
      <c r="S79" s="560"/>
      <c r="T79" s="560"/>
      <c r="U79" s="560"/>
      <c r="V79" s="560"/>
      <c r="W79" s="560"/>
      <c r="X79" s="560"/>
      <c r="Y79" s="560"/>
      <c r="Z79" s="560"/>
      <c r="AA79" s="560"/>
      <c r="AB79" s="560"/>
      <c r="AC79" s="560"/>
      <c r="AD79" s="560"/>
      <c r="AE79" s="560"/>
      <c r="AF79" s="567"/>
    </row>
    <row r="80" spans="1:32" ht="13.5">
      <c r="A80" s="569"/>
      <c r="B80" s="570"/>
      <c r="C80" s="569"/>
      <c r="D80" s="535"/>
      <c r="E80" s="559"/>
      <c r="F80" s="559"/>
      <c r="G80" s="559"/>
      <c r="H80" s="559"/>
      <c r="I80" s="559"/>
      <c r="J80" s="559"/>
      <c r="K80" s="559"/>
      <c r="L80" s="559"/>
      <c r="M80" s="559"/>
      <c r="N80" s="559"/>
      <c r="O80" s="559"/>
      <c r="P80" s="559"/>
      <c r="Q80" s="559"/>
      <c r="R80" s="559"/>
      <c r="S80" s="559"/>
      <c r="T80" s="559"/>
      <c r="U80" s="559"/>
      <c r="V80" s="559"/>
      <c r="W80" s="559"/>
      <c r="X80" s="559"/>
      <c r="Y80" s="559"/>
      <c r="Z80" s="559"/>
      <c r="AA80" s="559"/>
      <c r="AB80" s="559"/>
      <c r="AC80" s="559"/>
      <c r="AD80" s="559"/>
      <c r="AE80" s="559"/>
      <c r="AF80" s="569"/>
    </row>
    <row r="81" spans="1:32" ht="7.5" customHeight="1">
      <c r="A81" s="569"/>
      <c r="B81" s="570"/>
      <c r="C81" s="569"/>
      <c r="D81" s="535"/>
      <c r="E81" s="559"/>
      <c r="F81" s="559"/>
      <c r="G81" s="559"/>
      <c r="H81" s="559"/>
      <c r="I81" s="559"/>
      <c r="J81" s="559"/>
      <c r="K81" s="559"/>
      <c r="L81" s="559"/>
      <c r="M81" s="559"/>
      <c r="N81" s="559"/>
      <c r="O81" s="559"/>
      <c r="P81" s="559"/>
      <c r="Q81" s="559"/>
      <c r="R81" s="559"/>
      <c r="S81" s="559"/>
      <c r="T81" s="559"/>
      <c r="U81" s="559"/>
      <c r="V81" s="559"/>
      <c r="W81" s="559"/>
      <c r="X81" s="559"/>
      <c r="Y81" s="559"/>
      <c r="Z81" s="559"/>
      <c r="AA81" s="559"/>
      <c r="AB81" s="559"/>
      <c r="AC81" s="559"/>
      <c r="AD81" s="559"/>
      <c r="AE81" s="559"/>
      <c r="AF81" s="569"/>
    </row>
    <row r="82" spans="1:32" ht="13.5">
      <c r="A82" s="569"/>
      <c r="B82" s="570"/>
      <c r="C82" s="569"/>
      <c r="D82" s="535"/>
      <c r="E82" s="559"/>
      <c r="F82" s="559"/>
      <c r="G82" s="559"/>
      <c r="H82" s="559"/>
      <c r="I82" s="559"/>
      <c r="J82" s="559"/>
      <c r="K82" s="559"/>
      <c r="L82" s="559"/>
      <c r="M82" s="559"/>
      <c r="N82" s="559"/>
      <c r="O82" s="559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59"/>
      <c r="AA82" s="559"/>
      <c r="AB82" s="559"/>
      <c r="AC82" s="559"/>
      <c r="AD82" s="559"/>
      <c r="AE82" s="559"/>
      <c r="AF82" s="569"/>
    </row>
    <row r="83" spans="3:31" ht="13.5">
      <c r="C83" s="571" t="s">
        <v>436</v>
      </c>
      <c r="D83" s="491" t="s">
        <v>437</v>
      </c>
      <c r="E83" s="547" t="s">
        <v>437</v>
      </c>
      <c r="F83" s="547" t="s">
        <v>437</v>
      </c>
      <c r="G83" s="547" t="s">
        <v>437</v>
      </c>
      <c r="H83" s="547" t="s">
        <v>437</v>
      </c>
      <c r="I83" s="547" t="s">
        <v>437</v>
      </c>
      <c r="J83" s="547" t="s">
        <v>437</v>
      </c>
      <c r="K83" s="547" t="s">
        <v>437</v>
      </c>
      <c r="L83" s="547" t="s">
        <v>437</v>
      </c>
      <c r="M83" s="547" t="s">
        <v>437</v>
      </c>
      <c r="N83" s="547" t="s">
        <v>437</v>
      </c>
      <c r="O83" s="547" t="s">
        <v>437</v>
      </c>
      <c r="P83" s="547" t="s">
        <v>437</v>
      </c>
      <c r="Q83" s="547" t="s">
        <v>437</v>
      </c>
      <c r="R83" s="547" t="s">
        <v>437</v>
      </c>
      <c r="S83" s="547" t="s">
        <v>437</v>
      </c>
      <c r="T83" s="547" t="s">
        <v>437</v>
      </c>
      <c r="U83" s="547" t="s">
        <v>437</v>
      </c>
      <c r="V83" s="547" t="s">
        <v>437</v>
      </c>
      <c r="W83" s="547" t="s">
        <v>437</v>
      </c>
      <c r="X83" s="547" t="s">
        <v>437</v>
      </c>
      <c r="Y83" s="547" t="s">
        <v>437</v>
      </c>
      <c r="Z83" s="547" t="s">
        <v>437</v>
      </c>
      <c r="AA83" s="547" t="s">
        <v>437</v>
      </c>
      <c r="AB83" s="547" t="s">
        <v>437</v>
      </c>
      <c r="AC83" s="547" t="s">
        <v>437</v>
      </c>
      <c r="AD83" s="547" t="s">
        <v>437</v>
      </c>
      <c r="AE83" s="547" t="s">
        <v>437</v>
      </c>
    </row>
    <row r="84" spans="3:31" ht="13.5">
      <c r="C84" s="571" t="s">
        <v>436</v>
      </c>
      <c r="D84" s="491" t="s">
        <v>437</v>
      </c>
      <c r="E84" s="547" t="s">
        <v>437</v>
      </c>
      <c r="F84" s="547" t="s">
        <v>437</v>
      </c>
      <c r="G84" s="472" t="s">
        <v>800</v>
      </c>
      <c r="H84" s="547" t="s">
        <v>437</v>
      </c>
      <c r="I84" s="547" t="s">
        <v>437</v>
      </c>
      <c r="J84" s="547" t="s">
        <v>437</v>
      </c>
      <c r="K84" s="547" t="s">
        <v>437</v>
      </c>
      <c r="L84" s="547" t="s">
        <v>437</v>
      </c>
      <c r="M84" s="547" t="s">
        <v>437</v>
      </c>
      <c r="N84" s="547" t="s">
        <v>437</v>
      </c>
      <c r="O84" s="547" t="s">
        <v>437</v>
      </c>
      <c r="P84" s="547" t="s">
        <v>437</v>
      </c>
      <c r="Q84" s="547" t="s">
        <v>437</v>
      </c>
      <c r="R84" s="547" t="s">
        <v>437</v>
      </c>
      <c r="S84" s="547" t="s">
        <v>437</v>
      </c>
      <c r="T84" s="547" t="s">
        <v>437</v>
      </c>
      <c r="U84" s="547" t="s">
        <v>437</v>
      </c>
      <c r="V84" s="547" t="s">
        <v>437</v>
      </c>
      <c r="W84" s="547" t="s">
        <v>437</v>
      </c>
      <c r="Y84" s="472" t="s">
        <v>801</v>
      </c>
      <c r="Z84" s="547" t="s">
        <v>437</v>
      </c>
      <c r="AA84" s="547" t="s">
        <v>437</v>
      </c>
      <c r="AB84" s="547" t="s">
        <v>437</v>
      </c>
      <c r="AC84" s="547" t="s">
        <v>437</v>
      </c>
      <c r="AD84" s="547" t="s">
        <v>437</v>
      </c>
      <c r="AE84" s="547" t="s">
        <v>437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68" r:id="rId1"/>
  <colBreaks count="1" manualBreakCount="1">
    <brk id="1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F77"/>
  <sheetViews>
    <sheetView showGridLines="0" zoomScale="75" zoomScaleNormal="75" workbookViewId="0" topLeftCell="A1">
      <pane xSplit="4" ySplit="3" topLeftCell="E46" activePane="bottomRight" state="frozen"/>
      <selection pane="topLeft" activeCell="P16" sqref="P16"/>
      <selection pane="topRight" activeCell="P16" sqref="P16"/>
      <selection pane="bottomLeft" activeCell="P16" sqref="P16"/>
      <selection pane="bottomRight" activeCell="AH79" sqref="AH79:AH82"/>
    </sheetView>
  </sheetViews>
  <sheetFormatPr defaultColWidth="9.00390625" defaultRowHeight="13.5"/>
  <cols>
    <col min="1" max="1" width="9.875" style="571" bestFit="1" customWidth="1"/>
    <col min="2" max="2" width="27.875" style="547" bestFit="1" customWidth="1"/>
    <col min="3" max="3" width="7.75390625" style="571" bestFit="1" customWidth="1"/>
    <col min="4" max="4" width="7.25390625" style="491" bestFit="1" customWidth="1"/>
    <col min="5" max="5" width="5.00390625" style="547" bestFit="1" customWidth="1"/>
    <col min="6" max="6" width="4.625" style="547" bestFit="1" customWidth="1"/>
    <col min="7" max="9" width="4.75390625" style="547" bestFit="1" customWidth="1"/>
    <col min="10" max="30" width="6.50390625" style="547" customWidth="1"/>
    <col min="31" max="31" width="5.25390625" style="547" bestFit="1" customWidth="1"/>
    <col min="32" max="32" width="9.875" style="547" bestFit="1" customWidth="1"/>
    <col min="33" max="16384" width="9.00390625" style="547" customWidth="1"/>
  </cols>
  <sheetData>
    <row r="1" spans="1:32" ht="13.5">
      <c r="A1" s="542" t="s">
        <v>438</v>
      </c>
      <c r="B1" s="543"/>
      <c r="C1" s="544"/>
      <c r="D1" s="532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6" t="str">
        <f>+'5(1)'!AF2</f>
        <v>（平成20年）</v>
      </c>
    </row>
    <row r="2" spans="1:32" s="555" customFormat="1" ht="26.25" customHeight="1">
      <c r="A2" s="548" t="s">
        <v>391</v>
      </c>
      <c r="B2" s="549" t="s">
        <v>392</v>
      </c>
      <c r="C2" s="550"/>
      <c r="D2" s="496" t="s">
        <v>10</v>
      </c>
      <c r="E2" s="551" t="s">
        <v>393</v>
      </c>
      <c r="F2" s="552" t="s">
        <v>394</v>
      </c>
      <c r="G2" s="552" t="s">
        <v>395</v>
      </c>
      <c r="H2" s="552" t="s">
        <v>396</v>
      </c>
      <c r="I2" s="553" t="s">
        <v>397</v>
      </c>
      <c r="J2" s="551" t="s">
        <v>398</v>
      </c>
      <c r="K2" s="554" t="s">
        <v>802</v>
      </c>
      <c r="L2" s="554" t="s">
        <v>803</v>
      </c>
      <c r="M2" s="554" t="s">
        <v>804</v>
      </c>
      <c r="N2" s="552" t="s">
        <v>805</v>
      </c>
      <c r="O2" s="552" t="s">
        <v>806</v>
      </c>
      <c r="P2" s="552" t="s">
        <v>807</v>
      </c>
      <c r="Q2" s="552" t="s">
        <v>808</v>
      </c>
      <c r="R2" s="552" t="s">
        <v>809</v>
      </c>
      <c r="S2" s="552" t="s">
        <v>810</v>
      </c>
      <c r="T2" s="552" t="s">
        <v>811</v>
      </c>
      <c r="U2" s="552" t="s">
        <v>812</v>
      </c>
      <c r="V2" s="552" t="s">
        <v>813</v>
      </c>
      <c r="W2" s="552" t="s">
        <v>814</v>
      </c>
      <c r="X2" s="552" t="s">
        <v>815</v>
      </c>
      <c r="Y2" s="552" t="s">
        <v>816</v>
      </c>
      <c r="Z2" s="552" t="s">
        <v>817</v>
      </c>
      <c r="AA2" s="552" t="s">
        <v>818</v>
      </c>
      <c r="AB2" s="552" t="s">
        <v>819</v>
      </c>
      <c r="AC2" s="552" t="s">
        <v>820</v>
      </c>
      <c r="AD2" s="552" t="s">
        <v>399</v>
      </c>
      <c r="AE2" s="553" t="s">
        <v>367</v>
      </c>
      <c r="AF2" s="548" t="s">
        <v>391</v>
      </c>
    </row>
    <row r="3" spans="1:32" ht="13.5">
      <c r="A3" s="556"/>
      <c r="B3" s="557"/>
      <c r="C3" s="558"/>
      <c r="D3" s="535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60"/>
      <c r="Q3" s="560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61"/>
    </row>
    <row r="4" spans="1:32" ht="13.5">
      <c r="A4" s="562" t="s">
        <v>627</v>
      </c>
      <c r="B4" s="557" t="s">
        <v>628</v>
      </c>
      <c r="C4" s="558" t="s">
        <v>10</v>
      </c>
      <c r="D4" s="535">
        <f>SUM(J4:AE4)</f>
        <v>20</v>
      </c>
      <c r="E4" s="513">
        <f aca="true" t="shared" si="0" ref="E4:AE4">E5+E6</f>
        <v>9</v>
      </c>
      <c r="F4" s="513">
        <f t="shared" si="0"/>
        <v>0</v>
      </c>
      <c r="G4" s="513">
        <f t="shared" si="0"/>
        <v>0</v>
      </c>
      <c r="H4" s="513">
        <f t="shared" si="0"/>
        <v>0</v>
      </c>
      <c r="I4" s="513">
        <f t="shared" si="0"/>
        <v>0</v>
      </c>
      <c r="J4" s="513">
        <f t="shared" si="0"/>
        <v>9</v>
      </c>
      <c r="K4" s="513">
        <f t="shared" si="0"/>
        <v>0</v>
      </c>
      <c r="L4" s="513">
        <f t="shared" si="0"/>
        <v>0</v>
      </c>
      <c r="M4" s="513">
        <f t="shared" si="0"/>
        <v>0</v>
      </c>
      <c r="N4" s="513">
        <f t="shared" si="0"/>
        <v>0</v>
      </c>
      <c r="O4" s="513">
        <f t="shared" si="0"/>
        <v>0</v>
      </c>
      <c r="P4" s="513">
        <f t="shared" si="0"/>
        <v>2</v>
      </c>
      <c r="Q4" s="513">
        <f t="shared" si="0"/>
        <v>0</v>
      </c>
      <c r="R4" s="513">
        <f t="shared" si="0"/>
        <v>0</v>
      </c>
      <c r="S4" s="513">
        <f t="shared" si="0"/>
        <v>0</v>
      </c>
      <c r="T4" s="513">
        <f t="shared" si="0"/>
        <v>0</v>
      </c>
      <c r="U4" s="513">
        <f t="shared" si="0"/>
        <v>0</v>
      </c>
      <c r="V4" s="513">
        <f t="shared" si="0"/>
        <v>2</v>
      </c>
      <c r="W4" s="513">
        <f t="shared" si="0"/>
        <v>1</v>
      </c>
      <c r="X4" s="513">
        <f t="shared" si="0"/>
        <v>1</v>
      </c>
      <c r="Y4" s="513">
        <f t="shared" si="0"/>
        <v>2</v>
      </c>
      <c r="Z4" s="513">
        <f t="shared" si="0"/>
        <v>2</v>
      </c>
      <c r="AA4" s="513">
        <f t="shared" si="0"/>
        <v>0</v>
      </c>
      <c r="AB4" s="513">
        <f t="shared" si="0"/>
        <v>1</v>
      </c>
      <c r="AC4" s="513">
        <f t="shared" si="0"/>
        <v>0</v>
      </c>
      <c r="AD4" s="513">
        <f t="shared" si="0"/>
        <v>0</v>
      </c>
      <c r="AE4" s="513">
        <f t="shared" si="0"/>
        <v>0</v>
      </c>
      <c r="AF4" s="563" t="s">
        <v>627</v>
      </c>
    </row>
    <row r="5" spans="1:32" ht="13.5">
      <c r="A5" s="556"/>
      <c r="B5" s="557"/>
      <c r="C5" s="558" t="s">
        <v>11</v>
      </c>
      <c r="D5" s="535">
        <f>SUM(J5:AE5)</f>
        <v>11</v>
      </c>
      <c r="E5" s="517">
        <v>5</v>
      </c>
      <c r="F5" s="517">
        <v>0</v>
      </c>
      <c r="G5" s="517">
        <v>0</v>
      </c>
      <c r="H5" s="517">
        <v>0</v>
      </c>
      <c r="I5" s="517">
        <v>0</v>
      </c>
      <c r="J5" s="517">
        <v>5</v>
      </c>
      <c r="K5" s="517">
        <v>0</v>
      </c>
      <c r="L5" s="517">
        <v>0</v>
      </c>
      <c r="M5" s="517">
        <v>0</v>
      </c>
      <c r="N5" s="517">
        <v>0</v>
      </c>
      <c r="O5" s="517">
        <v>0</v>
      </c>
      <c r="P5" s="517">
        <v>1</v>
      </c>
      <c r="Q5" s="517">
        <v>0</v>
      </c>
      <c r="R5" s="517">
        <v>0</v>
      </c>
      <c r="S5" s="517">
        <v>0</v>
      </c>
      <c r="T5" s="517">
        <v>0</v>
      </c>
      <c r="U5" s="517">
        <v>0</v>
      </c>
      <c r="V5" s="517">
        <v>1</v>
      </c>
      <c r="W5" s="517">
        <v>0</v>
      </c>
      <c r="X5" s="517">
        <v>1</v>
      </c>
      <c r="Y5" s="517">
        <v>1</v>
      </c>
      <c r="Z5" s="517">
        <v>2</v>
      </c>
      <c r="AA5" s="517">
        <v>0</v>
      </c>
      <c r="AB5" s="517">
        <v>0</v>
      </c>
      <c r="AC5" s="517">
        <v>0</v>
      </c>
      <c r="AD5" s="517">
        <v>0</v>
      </c>
      <c r="AE5" s="517">
        <v>0</v>
      </c>
      <c r="AF5" s="561"/>
    </row>
    <row r="6" spans="1:32" ht="13.5">
      <c r="A6" s="556"/>
      <c r="B6" s="557"/>
      <c r="C6" s="558" t="s">
        <v>12</v>
      </c>
      <c r="D6" s="535">
        <f>SUM(J6:AE6)</f>
        <v>9</v>
      </c>
      <c r="E6" s="517">
        <v>4</v>
      </c>
      <c r="F6" s="517">
        <v>0</v>
      </c>
      <c r="G6" s="517">
        <v>0</v>
      </c>
      <c r="H6" s="517">
        <v>0</v>
      </c>
      <c r="I6" s="517">
        <v>0</v>
      </c>
      <c r="J6" s="517">
        <v>4</v>
      </c>
      <c r="K6" s="517">
        <v>0</v>
      </c>
      <c r="L6" s="517">
        <v>0</v>
      </c>
      <c r="M6" s="517">
        <v>0</v>
      </c>
      <c r="N6" s="517">
        <v>0</v>
      </c>
      <c r="O6" s="517">
        <v>0</v>
      </c>
      <c r="P6" s="517">
        <v>1</v>
      </c>
      <c r="Q6" s="517">
        <v>0</v>
      </c>
      <c r="R6" s="517">
        <v>0</v>
      </c>
      <c r="S6" s="517">
        <v>0</v>
      </c>
      <c r="T6" s="517">
        <v>0</v>
      </c>
      <c r="U6" s="517">
        <v>0</v>
      </c>
      <c r="V6" s="517">
        <v>1</v>
      </c>
      <c r="W6" s="517">
        <v>1</v>
      </c>
      <c r="X6" s="517">
        <v>0</v>
      </c>
      <c r="Y6" s="517">
        <v>1</v>
      </c>
      <c r="Z6" s="517">
        <v>0</v>
      </c>
      <c r="AA6" s="517">
        <v>0</v>
      </c>
      <c r="AB6" s="517">
        <v>1</v>
      </c>
      <c r="AC6" s="517">
        <v>0</v>
      </c>
      <c r="AD6" s="517">
        <v>0</v>
      </c>
      <c r="AE6" s="517">
        <v>0</v>
      </c>
      <c r="AF6" s="561"/>
    </row>
    <row r="7" spans="1:32" ht="13.5">
      <c r="A7" s="556"/>
      <c r="B7" s="557"/>
      <c r="C7" s="558"/>
      <c r="D7" s="535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  <c r="AE7" s="513"/>
      <c r="AF7" s="561"/>
    </row>
    <row r="8" spans="1:32" ht="13.5">
      <c r="A8" s="562" t="s">
        <v>629</v>
      </c>
      <c r="B8" s="557" t="s">
        <v>630</v>
      </c>
      <c r="C8" s="558" t="s">
        <v>10</v>
      </c>
      <c r="D8" s="535">
        <f>SUM(J8:AE8)</f>
        <v>12</v>
      </c>
      <c r="E8" s="513">
        <f aca="true" t="shared" si="1" ref="E8:AE8">E9+E10</f>
        <v>10</v>
      </c>
      <c r="F8" s="513">
        <f t="shared" si="1"/>
        <v>0</v>
      </c>
      <c r="G8" s="513">
        <f t="shared" si="1"/>
        <v>0</v>
      </c>
      <c r="H8" s="513">
        <f t="shared" si="1"/>
        <v>0</v>
      </c>
      <c r="I8" s="513">
        <f t="shared" si="1"/>
        <v>0</v>
      </c>
      <c r="J8" s="513">
        <f t="shared" si="1"/>
        <v>10</v>
      </c>
      <c r="K8" s="513">
        <f t="shared" si="1"/>
        <v>1</v>
      </c>
      <c r="L8" s="513">
        <f t="shared" si="1"/>
        <v>0</v>
      </c>
      <c r="M8" s="513">
        <f t="shared" si="1"/>
        <v>0</v>
      </c>
      <c r="N8" s="513">
        <f t="shared" si="1"/>
        <v>0</v>
      </c>
      <c r="O8" s="513">
        <f t="shared" si="1"/>
        <v>0</v>
      </c>
      <c r="P8" s="513">
        <f t="shared" si="1"/>
        <v>0</v>
      </c>
      <c r="Q8" s="513">
        <f t="shared" si="1"/>
        <v>0</v>
      </c>
      <c r="R8" s="513">
        <f t="shared" si="1"/>
        <v>0</v>
      </c>
      <c r="S8" s="513">
        <f t="shared" si="1"/>
        <v>0</v>
      </c>
      <c r="T8" s="513">
        <f t="shared" si="1"/>
        <v>0</v>
      </c>
      <c r="U8" s="513">
        <f t="shared" si="1"/>
        <v>0</v>
      </c>
      <c r="V8" s="513">
        <f t="shared" si="1"/>
        <v>0</v>
      </c>
      <c r="W8" s="513">
        <f t="shared" si="1"/>
        <v>1</v>
      </c>
      <c r="X8" s="513">
        <f t="shared" si="1"/>
        <v>0</v>
      </c>
      <c r="Y8" s="513">
        <f t="shared" si="1"/>
        <v>0</v>
      </c>
      <c r="Z8" s="513">
        <f t="shared" si="1"/>
        <v>0</v>
      </c>
      <c r="AA8" s="513">
        <f t="shared" si="1"/>
        <v>0</v>
      </c>
      <c r="AB8" s="513">
        <f t="shared" si="1"/>
        <v>0</v>
      </c>
      <c r="AC8" s="513">
        <f t="shared" si="1"/>
        <v>0</v>
      </c>
      <c r="AD8" s="513">
        <f t="shared" si="1"/>
        <v>0</v>
      </c>
      <c r="AE8" s="513">
        <f t="shared" si="1"/>
        <v>0</v>
      </c>
      <c r="AF8" s="563" t="s">
        <v>629</v>
      </c>
    </row>
    <row r="9" spans="1:32" ht="13.5">
      <c r="A9" s="556"/>
      <c r="B9" s="557"/>
      <c r="C9" s="558" t="s">
        <v>11</v>
      </c>
      <c r="D9" s="535">
        <f>SUM(J9:AE9)</f>
        <v>3</v>
      </c>
      <c r="E9" s="517">
        <v>2</v>
      </c>
      <c r="F9" s="517">
        <v>0</v>
      </c>
      <c r="G9" s="517">
        <v>0</v>
      </c>
      <c r="H9" s="517">
        <v>0</v>
      </c>
      <c r="I9" s="517">
        <v>0</v>
      </c>
      <c r="J9" s="517">
        <v>2</v>
      </c>
      <c r="K9" s="517">
        <v>0</v>
      </c>
      <c r="L9" s="517">
        <v>0</v>
      </c>
      <c r="M9" s="517">
        <v>0</v>
      </c>
      <c r="N9" s="517">
        <v>0</v>
      </c>
      <c r="O9" s="517">
        <v>0</v>
      </c>
      <c r="P9" s="517">
        <v>0</v>
      </c>
      <c r="Q9" s="517">
        <v>0</v>
      </c>
      <c r="R9" s="517">
        <v>0</v>
      </c>
      <c r="S9" s="517">
        <v>0</v>
      </c>
      <c r="T9" s="517">
        <v>0</v>
      </c>
      <c r="U9" s="517">
        <v>0</v>
      </c>
      <c r="V9" s="517">
        <v>0</v>
      </c>
      <c r="W9" s="517">
        <v>1</v>
      </c>
      <c r="X9" s="517">
        <v>0</v>
      </c>
      <c r="Y9" s="517">
        <v>0</v>
      </c>
      <c r="Z9" s="517">
        <v>0</v>
      </c>
      <c r="AA9" s="517">
        <v>0</v>
      </c>
      <c r="AB9" s="517">
        <v>0</v>
      </c>
      <c r="AC9" s="517">
        <v>0</v>
      </c>
      <c r="AD9" s="517">
        <v>0</v>
      </c>
      <c r="AE9" s="517">
        <v>0</v>
      </c>
      <c r="AF9" s="561"/>
    </row>
    <row r="10" spans="1:32" ht="13.5">
      <c r="A10" s="556"/>
      <c r="B10" s="557"/>
      <c r="C10" s="558" t="s">
        <v>12</v>
      </c>
      <c r="D10" s="535">
        <f>SUM(J10:AE10)</f>
        <v>9</v>
      </c>
      <c r="E10" s="517">
        <v>8</v>
      </c>
      <c r="F10" s="517">
        <v>0</v>
      </c>
      <c r="G10" s="517">
        <v>0</v>
      </c>
      <c r="H10" s="517">
        <v>0</v>
      </c>
      <c r="I10" s="517">
        <v>0</v>
      </c>
      <c r="J10" s="517">
        <v>8</v>
      </c>
      <c r="K10" s="517">
        <v>1</v>
      </c>
      <c r="L10" s="517">
        <v>0</v>
      </c>
      <c r="M10" s="517">
        <v>0</v>
      </c>
      <c r="N10" s="517">
        <v>0</v>
      </c>
      <c r="O10" s="517">
        <v>0</v>
      </c>
      <c r="P10" s="517">
        <v>0</v>
      </c>
      <c r="Q10" s="517">
        <v>0</v>
      </c>
      <c r="R10" s="517">
        <v>0</v>
      </c>
      <c r="S10" s="517">
        <v>0</v>
      </c>
      <c r="T10" s="517">
        <v>0</v>
      </c>
      <c r="U10" s="517">
        <v>0</v>
      </c>
      <c r="V10" s="517">
        <v>0</v>
      </c>
      <c r="W10" s="517">
        <v>0</v>
      </c>
      <c r="X10" s="517">
        <v>0</v>
      </c>
      <c r="Y10" s="517">
        <v>0</v>
      </c>
      <c r="Z10" s="517">
        <v>0</v>
      </c>
      <c r="AA10" s="517">
        <v>0</v>
      </c>
      <c r="AB10" s="517">
        <v>0</v>
      </c>
      <c r="AC10" s="517">
        <v>0</v>
      </c>
      <c r="AD10" s="517">
        <v>0</v>
      </c>
      <c r="AE10" s="517">
        <v>0</v>
      </c>
      <c r="AF10" s="561"/>
    </row>
    <row r="11" spans="1:32" ht="13.5">
      <c r="A11" s="556"/>
      <c r="B11" s="557"/>
      <c r="C11" s="558"/>
      <c r="D11" s="535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61"/>
    </row>
    <row r="12" spans="1:32" ht="13.5">
      <c r="A12" s="562" t="s">
        <v>631</v>
      </c>
      <c r="B12" s="557" t="s">
        <v>632</v>
      </c>
      <c r="C12" s="558" t="s">
        <v>10</v>
      </c>
      <c r="D12" s="535">
        <f>SUM(J12:AE12)</f>
        <v>1995</v>
      </c>
      <c r="E12" s="513">
        <f aca="true" t="shared" si="2" ref="E12:AE12">E13+E14</f>
        <v>7</v>
      </c>
      <c r="F12" s="513">
        <f t="shared" si="2"/>
        <v>2</v>
      </c>
      <c r="G12" s="513">
        <f t="shared" si="2"/>
        <v>0</v>
      </c>
      <c r="H12" s="513">
        <f t="shared" si="2"/>
        <v>0</v>
      </c>
      <c r="I12" s="513">
        <f t="shared" si="2"/>
        <v>0</v>
      </c>
      <c r="J12" s="513">
        <f t="shared" si="2"/>
        <v>9</v>
      </c>
      <c r="K12" s="513">
        <f t="shared" si="2"/>
        <v>0</v>
      </c>
      <c r="L12" s="513">
        <f t="shared" si="2"/>
        <v>0</v>
      </c>
      <c r="M12" s="513">
        <f t="shared" si="2"/>
        <v>0</v>
      </c>
      <c r="N12" s="513">
        <f t="shared" si="2"/>
        <v>0</v>
      </c>
      <c r="O12" s="513">
        <f t="shared" si="2"/>
        <v>3</v>
      </c>
      <c r="P12" s="513">
        <f t="shared" si="2"/>
        <v>2</v>
      </c>
      <c r="Q12" s="513">
        <f t="shared" si="2"/>
        <v>2</v>
      </c>
      <c r="R12" s="513">
        <f t="shared" si="2"/>
        <v>8</v>
      </c>
      <c r="S12" s="513">
        <f t="shared" si="2"/>
        <v>3</v>
      </c>
      <c r="T12" s="513">
        <f t="shared" si="2"/>
        <v>11</v>
      </c>
      <c r="U12" s="513">
        <f t="shared" si="2"/>
        <v>12</v>
      </c>
      <c r="V12" s="513">
        <f t="shared" si="2"/>
        <v>28</v>
      </c>
      <c r="W12" s="513">
        <f t="shared" si="2"/>
        <v>37</v>
      </c>
      <c r="X12" s="513">
        <f t="shared" si="2"/>
        <v>45</v>
      </c>
      <c r="Y12" s="513">
        <f t="shared" si="2"/>
        <v>75</v>
      </c>
      <c r="Z12" s="513">
        <f t="shared" si="2"/>
        <v>208</v>
      </c>
      <c r="AA12" s="513">
        <f t="shared" si="2"/>
        <v>374</v>
      </c>
      <c r="AB12" s="513">
        <f t="shared" si="2"/>
        <v>601</v>
      </c>
      <c r="AC12" s="513">
        <f t="shared" si="2"/>
        <v>422</v>
      </c>
      <c r="AD12" s="513">
        <f t="shared" si="2"/>
        <v>155</v>
      </c>
      <c r="AE12" s="513">
        <f t="shared" si="2"/>
        <v>0</v>
      </c>
      <c r="AF12" s="563" t="s">
        <v>631</v>
      </c>
    </row>
    <row r="13" spans="1:32" ht="13.5">
      <c r="A13" s="556"/>
      <c r="B13" s="557"/>
      <c r="C13" s="558" t="s">
        <v>11</v>
      </c>
      <c r="D13" s="535">
        <f>SUM(J13:AE13)</f>
        <v>629</v>
      </c>
      <c r="E13" s="513">
        <f aca="true" t="shared" si="3" ref="E13:AE13">E17+E21+E25</f>
        <v>7</v>
      </c>
      <c r="F13" s="513">
        <f t="shared" si="3"/>
        <v>1</v>
      </c>
      <c r="G13" s="513">
        <f t="shared" si="3"/>
        <v>0</v>
      </c>
      <c r="H13" s="513">
        <f t="shared" si="3"/>
        <v>0</v>
      </c>
      <c r="I13" s="513">
        <f t="shared" si="3"/>
        <v>0</v>
      </c>
      <c r="J13" s="513">
        <f t="shared" si="3"/>
        <v>8</v>
      </c>
      <c r="K13" s="513">
        <f t="shared" si="3"/>
        <v>0</v>
      </c>
      <c r="L13" s="513">
        <f t="shared" si="3"/>
        <v>0</v>
      </c>
      <c r="M13" s="513">
        <f t="shared" si="3"/>
        <v>0</v>
      </c>
      <c r="N13" s="513">
        <f t="shared" si="3"/>
        <v>0</v>
      </c>
      <c r="O13" s="513">
        <f t="shared" si="3"/>
        <v>2</v>
      </c>
      <c r="P13" s="513">
        <f t="shared" si="3"/>
        <v>1</v>
      </c>
      <c r="Q13" s="513">
        <f t="shared" si="3"/>
        <v>2</v>
      </c>
      <c r="R13" s="513">
        <f t="shared" si="3"/>
        <v>7</v>
      </c>
      <c r="S13" s="513">
        <f t="shared" si="3"/>
        <v>2</v>
      </c>
      <c r="T13" s="513">
        <f t="shared" si="3"/>
        <v>8</v>
      </c>
      <c r="U13" s="513">
        <f t="shared" si="3"/>
        <v>11</v>
      </c>
      <c r="V13" s="513">
        <f t="shared" si="3"/>
        <v>26</v>
      </c>
      <c r="W13" s="513">
        <f t="shared" si="3"/>
        <v>26</v>
      </c>
      <c r="X13" s="513">
        <f t="shared" si="3"/>
        <v>34</v>
      </c>
      <c r="Y13" s="513">
        <f t="shared" si="3"/>
        <v>51</v>
      </c>
      <c r="Z13" s="513">
        <f t="shared" si="3"/>
        <v>89</v>
      </c>
      <c r="AA13" s="513">
        <f t="shared" si="3"/>
        <v>118</v>
      </c>
      <c r="AB13" s="513">
        <f t="shared" si="3"/>
        <v>151</v>
      </c>
      <c r="AC13" s="513">
        <f t="shared" si="3"/>
        <v>76</v>
      </c>
      <c r="AD13" s="513">
        <f t="shared" si="3"/>
        <v>17</v>
      </c>
      <c r="AE13" s="513">
        <f t="shared" si="3"/>
        <v>0</v>
      </c>
      <c r="AF13" s="561"/>
    </row>
    <row r="14" spans="1:32" ht="13.5">
      <c r="A14" s="556"/>
      <c r="B14" s="557"/>
      <c r="C14" s="558" t="s">
        <v>12</v>
      </c>
      <c r="D14" s="535">
        <f>SUM(J14:AE14)</f>
        <v>1366</v>
      </c>
      <c r="E14" s="513">
        <f aca="true" t="shared" si="4" ref="E14:AE14">E18+E22+E26</f>
        <v>0</v>
      </c>
      <c r="F14" s="513">
        <f t="shared" si="4"/>
        <v>1</v>
      </c>
      <c r="G14" s="513">
        <f t="shared" si="4"/>
        <v>0</v>
      </c>
      <c r="H14" s="513">
        <f t="shared" si="4"/>
        <v>0</v>
      </c>
      <c r="I14" s="513">
        <f t="shared" si="4"/>
        <v>0</v>
      </c>
      <c r="J14" s="513">
        <f t="shared" si="4"/>
        <v>1</v>
      </c>
      <c r="K14" s="513">
        <f t="shared" si="4"/>
        <v>0</v>
      </c>
      <c r="L14" s="513">
        <f t="shared" si="4"/>
        <v>0</v>
      </c>
      <c r="M14" s="513">
        <f t="shared" si="4"/>
        <v>0</v>
      </c>
      <c r="N14" s="513">
        <f t="shared" si="4"/>
        <v>0</v>
      </c>
      <c r="O14" s="513">
        <f t="shared" si="4"/>
        <v>1</v>
      </c>
      <c r="P14" s="513">
        <f t="shared" si="4"/>
        <v>1</v>
      </c>
      <c r="Q14" s="513">
        <f t="shared" si="4"/>
        <v>0</v>
      </c>
      <c r="R14" s="513">
        <f t="shared" si="4"/>
        <v>1</v>
      </c>
      <c r="S14" s="513">
        <f t="shared" si="4"/>
        <v>1</v>
      </c>
      <c r="T14" s="513">
        <f t="shared" si="4"/>
        <v>3</v>
      </c>
      <c r="U14" s="513">
        <f t="shared" si="4"/>
        <v>1</v>
      </c>
      <c r="V14" s="513">
        <f t="shared" si="4"/>
        <v>2</v>
      </c>
      <c r="W14" s="513">
        <f t="shared" si="4"/>
        <v>11</v>
      </c>
      <c r="X14" s="513">
        <f t="shared" si="4"/>
        <v>11</v>
      </c>
      <c r="Y14" s="513">
        <f t="shared" si="4"/>
        <v>24</v>
      </c>
      <c r="Z14" s="513">
        <f t="shared" si="4"/>
        <v>119</v>
      </c>
      <c r="AA14" s="513">
        <f t="shared" si="4"/>
        <v>256</v>
      </c>
      <c r="AB14" s="513">
        <f t="shared" si="4"/>
        <v>450</v>
      </c>
      <c r="AC14" s="513">
        <f t="shared" si="4"/>
        <v>346</v>
      </c>
      <c r="AD14" s="513">
        <f t="shared" si="4"/>
        <v>138</v>
      </c>
      <c r="AE14" s="513">
        <f t="shared" si="4"/>
        <v>0</v>
      </c>
      <c r="AF14" s="561"/>
    </row>
    <row r="15" spans="1:32" ht="13.5">
      <c r="A15" s="556"/>
      <c r="B15" s="557"/>
      <c r="C15" s="558"/>
      <c r="D15" s="535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61"/>
    </row>
    <row r="16" spans="1:32" ht="13.5">
      <c r="A16" s="562" t="s">
        <v>633</v>
      </c>
      <c r="B16" s="557" t="s">
        <v>634</v>
      </c>
      <c r="C16" s="558" t="s">
        <v>10</v>
      </c>
      <c r="D16" s="535">
        <f>SUM(J16:AE16)</f>
        <v>1643</v>
      </c>
      <c r="E16" s="513">
        <f aca="true" t="shared" si="5" ref="E16:AE16">E17+E18</f>
        <v>0</v>
      </c>
      <c r="F16" s="513">
        <f t="shared" si="5"/>
        <v>0</v>
      </c>
      <c r="G16" s="513">
        <f t="shared" si="5"/>
        <v>0</v>
      </c>
      <c r="H16" s="513">
        <f t="shared" si="5"/>
        <v>0</v>
      </c>
      <c r="I16" s="513">
        <f t="shared" si="5"/>
        <v>0</v>
      </c>
      <c r="J16" s="513">
        <f t="shared" si="5"/>
        <v>0</v>
      </c>
      <c r="K16" s="513">
        <f t="shared" si="5"/>
        <v>0</v>
      </c>
      <c r="L16" s="513">
        <f t="shared" si="5"/>
        <v>0</v>
      </c>
      <c r="M16" s="513">
        <f t="shared" si="5"/>
        <v>0</v>
      </c>
      <c r="N16" s="513">
        <f t="shared" si="5"/>
        <v>0</v>
      </c>
      <c r="O16" s="513">
        <f t="shared" si="5"/>
        <v>0</v>
      </c>
      <c r="P16" s="513">
        <f t="shared" si="5"/>
        <v>0</v>
      </c>
      <c r="Q16" s="513">
        <f t="shared" si="5"/>
        <v>0</v>
      </c>
      <c r="R16" s="513">
        <f t="shared" si="5"/>
        <v>0</v>
      </c>
      <c r="S16" s="513">
        <f t="shared" si="5"/>
        <v>0</v>
      </c>
      <c r="T16" s="513">
        <f t="shared" si="5"/>
        <v>0</v>
      </c>
      <c r="U16" s="513">
        <f t="shared" si="5"/>
        <v>0</v>
      </c>
      <c r="V16" s="513">
        <f t="shared" si="5"/>
        <v>0</v>
      </c>
      <c r="W16" s="513">
        <f t="shared" si="5"/>
        <v>5</v>
      </c>
      <c r="X16" s="513">
        <f t="shared" si="5"/>
        <v>12</v>
      </c>
      <c r="Y16" s="513">
        <f t="shared" si="5"/>
        <v>35</v>
      </c>
      <c r="Z16" s="513">
        <f t="shared" si="5"/>
        <v>150</v>
      </c>
      <c r="AA16" s="513">
        <f t="shared" si="5"/>
        <v>316</v>
      </c>
      <c r="AB16" s="513">
        <f t="shared" si="5"/>
        <v>560</v>
      </c>
      <c r="AC16" s="513">
        <f t="shared" si="5"/>
        <v>411</v>
      </c>
      <c r="AD16" s="513">
        <f t="shared" si="5"/>
        <v>154</v>
      </c>
      <c r="AE16" s="513">
        <f t="shared" si="5"/>
        <v>0</v>
      </c>
      <c r="AF16" s="563" t="s">
        <v>633</v>
      </c>
    </row>
    <row r="17" spans="1:32" ht="13.5">
      <c r="A17" s="556"/>
      <c r="B17" s="557"/>
      <c r="C17" s="558" t="s">
        <v>11</v>
      </c>
      <c r="D17" s="535">
        <f>SUM(J17:AE17)</f>
        <v>409</v>
      </c>
      <c r="E17" s="517">
        <v>0</v>
      </c>
      <c r="F17" s="517">
        <v>0</v>
      </c>
      <c r="G17" s="517">
        <v>0</v>
      </c>
      <c r="H17" s="517">
        <v>0</v>
      </c>
      <c r="I17" s="517">
        <v>0</v>
      </c>
      <c r="J17" s="517">
        <v>0</v>
      </c>
      <c r="K17" s="517">
        <v>0</v>
      </c>
      <c r="L17" s="517">
        <v>0</v>
      </c>
      <c r="M17" s="517">
        <v>0</v>
      </c>
      <c r="N17" s="517">
        <v>0</v>
      </c>
      <c r="O17" s="517">
        <v>0</v>
      </c>
      <c r="P17" s="517">
        <v>0</v>
      </c>
      <c r="Q17" s="517">
        <v>0</v>
      </c>
      <c r="R17" s="517">
        <v>0</v>
      </c>
      <c r="S17" s="517">
        <v>0</v>
      </c>
      <c r="T17" s="517">
        <v>0</v>
      </c>
      <c r="U17" s="517">
        <v>0</v>
      </c>
      <c r="V17" s="517">
        <v>0</v>
      </c>
      <c r="W17" s="517">
        <v>2</v>
      </c>
      <c r="X17" s="517">
        <v>7</v>
      </c>
      <c r="Y17" s="517">
        <v>22</v>
      </c>
      <c r="Z17" s="517">
        <v>58</v>
      </c>
      <c r="AA17" s="517">
        <v>93</v>
      </c>
      <c r="AB17" s="517">
        <v>136</v>
      </c>
      <c r="AC17" s="517">
        <v>74</v>
      </c>
      <c r="AD17" s="517">
        <v>17</v>
      </c>
      <c r="AE17" s="517">
        <v>0</v>
      </c>
      <c r="AF17" s="561"/>
    </row>
    <row r="18" spans="1:32" ht="13.5">
      <c r="A18" s="556"/>
      <c r="B18" s="557"/>
      <c r="C18" s="558" t="s">
        <v>12</v>
      </c>
      <c r="D18" s="535">
        <f>SUM(J18:AE18)</f>
        <v>1234</v>
      </c>
      <c r="E18" s="517">
        <v>0</v>
      </c>
      <c r="F18" s="517">
        <v>0</v>
      </c>
      <c r="G18" s="517">
        <v>0</v>
      </c>
      <c r="H18" s="517">
        <v>0</v>
      </c>
      <c r="I18" s="517">
        <v>0</v>
      </c>
      <c r="J18" s="517">
        <v>0</v>
      </c>
      <c r="K18" s="517">
        <v>0</v>
      </c>
      <c r="L18" s="517">
        <v>0</v>
      </c>
      <c r="M18" s="517">
        <v>0</v>
      </c>
      <c r="N18" s="517">
        <v>0</v>
      </c>
      <c r="O18" s="517">
        <v>0</v>
      </c>
      <c r="P18" s="517">
        <v>0</v>
      </c>
      <c r="Q18" s="517">
        <v>0</v>
      </c>
      <c r="R18" s="517">
        <v>0</v>
      </c>
      <c r="S18" s="517">
        <v>0</v>
      </c>
      <c r="T18" s="517">
        <v>0</v>
      </c>
      <c r="U18" s="517">
        <v>0</v>
      </c>
      <c r="V18" s="517">
        <v>0</v>
      </c>
      <c r="W18" s="517">
        <v>3</v>
      </c>
      <c r="X18" s="517">
        <v>5</v>
      </c>
      <c r="Y18" s="517">
        <v>13</v>
      </c>
      <c r="Z18" s="517">
        <v>92</v>
      </c>
      <c r="AA18" s="517">
        <v>223</v>
      </c>
      <c r="AB18" s="517">
        <v>424</v>
      </c>
      <c r="AC18" s="517">
        <v>337</v>
      </c>
      <c r="AD18" s="517">
        <v>137</v>
      </c>
      <c r="AE18" s="517">
        <v>0</v>
      </c>
      <c r="AF18" s="561"/>
    </row>
    <row r="19" spans="1:32" ht="13.5">
      <c r="A19" s="556"/>
      <c r="B19" s="557"/>
      <c r="C19" s="558"/>
      <c r="D19" s="535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61"/>
    </row>
    <row r="20" spans="1:32" ht="13.5">
      <c r="A20" s="562" t="s">
        <v>635</v>
      </c>
      <c r="B20" s="557" t="s">
        <v>636</v>
      </c>
      <c r="C20" s="558" t="s">
        <v>10</v>
      </c>
      <c r="D20" s="535">
        <f>SUM(J20:AE20)</f>
        <v>4</v>
      </c>
      <c r="E20" s="513">
        <f aca="true" t="shared" si="6" ref="E20:AE20">E21+E22</f>
        <v>3</v>
      </c>
      <c r="F20" s="513">
        <f t="shared" si="6"/>
        <v>1</v>
      </c>
      <c r="G20" s="513">
        <f t="shared" si="6"/>
        <v>0</v>
      </c>
      <c r="H20" s="513">
        <f t="shared" si="6"/>
        <v>0</v>
      </c>
      <c r="I20" s="513">
        <f t="shared" si="6"/>
        <v>0</v>
      </c>
      <c r="J20" s="513">
        <f t="shared" si="6"/>
        <v>4</v>
      </c>
      <c r="K20" s="513">
        <f t="shared" si="6"/>
        <v>0</v>
      </c>
      <c r="L20" s="513">
        <f t="shared" si="6"/>
        <v>0</v>
      </c>
      <c r="M20" s="513">
        <f t="shared" si="6"/>
        <v>0</v>
      </c>
      <c r="N20" s="513">
        <f t="shared" si="6"/>
        <v>0</v>
      </c>
      <c r="O20" s="513">
        <f t="shared" si="6"/>
        <v>0</v>
      </c>
      <c r="P20" s="513">
        <f t="shared" si="6"/>
        <v>0</v>
      </c>
      <c r="Q20" s="513">
        <f t="shared" si="6"/>
        <v>0</v>
      </c>
      <c r="R20" s="513">
        <f t="shared" si="6"/>
        <v>0</v>
      </c>
      <c r="S20" s="513">
        <f t="shared" si="6"/>
        <v>0</v>
      </c>
      <c r="T20" s="513">
        <f t="shared" si="6"/>
        <v>0</v>
      </c>
      <c r="U20" s="513">
        <f t="shared" si="6"/>
        <v>0</v>
      </c>
      <c r="V20" s="513">
        <f t="shared" si="6"/>
        <v>0</v>
      </c>
      <c r="W20" s="513">
        <f t="shared" si="6"/>
        <v>0</v>
      </c>
      <c r="X20" s="513">
        <f t="shared" si="6"/>
        <v>0</v>
      </c>
      <c r="Y20" s="513">
        <f t="shared" si="6"/>
        <v>0</v>
      </c>
      <c r="Z20" s="513">
        <f t="shared" si="6"/>
        <v>0</v>
      </c>
      <c r="AA20" s="513">
        <f t="shared" si="6"/>
        <v>0</v>
      </c>
      <c r="AB20" s="513">
        <f t="shared" si="6"/>
        <v>0</v>
      </c>
      <c r="AC20" s="513">
        <f t="shared" si="6"/>
        <v>0</v>
      </c>
      <c r="AD20" s="513">
        <f t="shared" si="6"/>
        <v>0</v>
      </c>
      <c r="AE20" s="513">
        <f t="shared" si="6"/>
        <v>0</v>
      </c>
      <c r="AF20" s="563" t="s">
        <v>635</v>
      </c>
    </row>
    <row r="21" spans="1:32" ht="13.5">
      <c r="A21" s="556"/>
      <c r="B21" s="557"/>
      <c r="C21" s="558" t="s">
        <v>11</v>
      </c>
      <c r="D21" s="535">
        <f>SUM(J21:AE21)</f>
        <v>4</v>
      </c>
      <c r="E21" s="517">
        <v>3</v>
      </c>
      <c r="F21" s="517">
        <v>1</v>
      </c>
      <c r="G21" s="517">
        <v>0</v>
      </c>
      <c r="H21" s="517">
        <v>0</v>
      </c>
      <c r="I21" s="517">
        <v>0</v>
      </c>
      <c r="J21" s="517">
        <v>4</v>
      </c>
      <c r="K21" s="517">
        <v>0</v>
      </c>
      <c r="L21" s="517">
        <v>0</v>
      </c>
      <c r="M21" s="517">
        <v>0</v>
      </c>
      <c r="N21" s="517">
        <v>0</v>
      </c>
      <c r="O21" s="517">
        <v>0</v>
      </c>
      <c r="P21" s="517">
        <v>0</v>
      </c>
      <c r="Q21" s="517">
        <v>0</v>
      </c>
      <c r="R21" s="517">
        <v>0</v>
      </c>
      <c r="S21" s="517">
        <v>0</v>
      </c>
      <c r="T21" s="517">
        <v>0</v>
      </c>
      <c r="U21" s="517">
        <v>0</v>
      </c>
      <c r="V21" s="517">
        <v>0</v>
      </c>
      <c r="W21" s="517">
        <v>0</v>
      </c>
      <c r="X21" s="517">
        <v>0</v>
      </c>
      <c r="Y21" s="517">
        <v>0</v>
      </c>
      <c r="Z21" s="517">
        <v>0</v>
      </c>
      <c r="AA21" s="517">
        <v>0</v>
      </c>
      <c r="AB21" s="517">
        <v>0</v>
      </c>
      <c r="AC21" s="517">
        <v>0</v>
      </c>
      <c r="AD21" s="517">
        <v>0</v>
      </c>
      <c r="AE21" s="517">
        <v>0</v>
      </c>
      <c r="AF21" s="561"/>
    </row>
    <row r="22" spans="1:32" ht="13.5">
      <c r="A22" s="556"/>
      <c r="B22" s="557"/>
      <c r="C22" s="558" t="s">
        <v>12</v>
      </c>
      <c r="D22" s="535">
        <f>SUM(J22:AE22)</f>
        <v>0</v>
      </c>
      <c r="E22" s="517">
        <v>0</v>
      </c>
      <c r="F22" s="517">
        <v>0</v>
      </c>
      <c r="G22" s="517">
        <v>0</v>
      </c>
      <c r="H22" s="517">
        <v>0</v>
      </c>
      <c r="I22" s="517">
        <v>0</v>
      </c>
      <c r="J22" s="517">
        <v>0</v>
      </c>
      <c r="K22" s="517">
        <v>0</v>
      </c>
      <c r="L22" s="517">
        <v>0</v>
      </c>
      <c r="M22" s="517">
        <v>0</v>
      </c>
      <c r="N22" s="517">
        <v>0</v>
      </c>
      <c r="O22" s="517">
        <v>0</v>
      </c>
      <c r="P22" s="517">
        <v>0</v>
      </c>
      <c r="Q22" s="517">
        <v>0</v>
      </c>
      <c r="R22" s="517">
        <v>0</v>
      </c>
      <c r="S22" s="517">
        <v>0</v>
      </c>
      <c r="T22" s="517">
        <v>0</v>
      </c>
      <c r="U22" s="517">
        <v>0</v>
      </c>
      <c r="V22" s="517">
        <v>0</v>
      </c>
      <c r="W22" s="517">
        <v>0</v>
      </c>
      <c r="X22" s="517">
        <v>0</v>
      </c>
      <c r="Y22" s="517">
        <v>0</v>
      </c>
      <c r="Z22" s="517">
        <v>0</v>
      </c>
      <c r="AA22" s="517">
        <v>0</v>
      </c>
      <c r="AB22" s="517">
        <v>0</v>
      </c>
      <c r="AC22" s="517">
        <v>0</v>
      </c>
      <c r="AD22" s="517">
        <v>0</v>
      </c>
      <c r="AE22" s="517">
        <v>0</v>
      </c>
      <c r="AF22" s="561"/>
    </row>
    <row r="23" spans="1:32" ht="13.5">
      <c r="A23" s="556"/>
      <c r="B23" s="557"/>
      <c r="C23" s="558"/>
      <c r="D23" s="535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  <c r="AE23" s="513"/>
      <c r="AF23" s="561"/>
    </row>
    <row r="24" spans="1:32" ht="13.5">
      <c r="A24" s="562" t="s">
        <v>637</v>
      </c>
      <c r="B24" s="557" t="s">
        <v>638</v>
      </c>
      <c r="C24" s="558" t="s">
        <v>10</v>
      </c>
      <c r="D24" s="535">
        <f>SUM(J24:AE24)</f>
        <v>348</v>
      </c>
      <c r="E24" s="513">
        <f aca="true" t="shared" si="7" ref="E24:AE24">E25+E26</f>
        <v>4</v>
      </c>
      <c r="F24" s="513">
        <f t="shared" si="7"/>
        <v>1</v>
      </c>
      <c r="G24" s="513">
        <f t="shared" si="7"/>
        <v>0</v>
      </c>
      <c r="H24" s="513">
        <f t="shared" si="7"/>
        <v>0</v>
      </c>
      <c r="I24" s="513">
        <f t="shared" si="7"/>
        <v>0</v>
      </c>
      <c r="J24" s="513">
        <f t="shared" si="7"/>
        <v>5</v>
      </c>
      <c r="K24" s="513">
        <f t="shared" si="7"/>
        <v>0</v>
      </c>
      <c r="L24" s="513">
        <f t="shared" si="7"/>
        <v>0</v>
      </c>
      <c r="M24" s="513">
        <f t="shared" si="7"/>
        <v>0</v>
      </c>
      <c r="N24" s="513">
        <f t="shared" si="7"/>
        <v>0</v>
      </c>
      <c r="O24" s="513">
        <f t="shared" si="7"/>
        <v>3</v>
      </c>
      <c r="P24" s="513">
        <f t="shared" si="7"/>
        <v>2</v>
      </c>
      <c r="Q24" s="513">
        <f t="shared" si="7"/>
        <v>2</v>
      </c>
      <c r="R24" s="513">
        <f t="shared" si="7"/>
        <v>8</v>
      </c>
      <c r="S24" s="513">
        <f t="shared" si="7"/>
        <v>3</v>
      </c>
      <c r="T24" s="513">
        <f t="shared" si="7"/>
        <v>11</v>
      </c>
      <c r="U24" s="513">
        <f t="shared" si="7"/>
        <v>12</v>
      </c>
      <c r="V24" s="513">
        <f t="shared" si="7"/>
        <v>28</v>
      </c>
      <c r="W24" s="513">
        <f t="shared" si="7"/>
        <v>32</v>
      </c>
      <c r="X24" s="513">
        <f t="shared" si="7"/>
        <v>33</v>
      </c>
      <c r="Y24" s="513">
        <f t="shared" si="7"/>
        <v>40</v>
      </c>
      <c r="Z24" s="513">
        <f t="shared" si="7"/>
        <v>58</v>
      </c>
      <c r="AA24" s="513">
        <f t="shared" si="7"/>
        <v>58</v>
      </c>
      <c r="AB24" s="513">
        <f t="shared" si="7"/>
        <v>41</v>
      </c>
      <c r="AC24" s="513">
        <f t="shared" si="7"/>
        <v>11</v>
      </c>
      <c r="AD24" s="513">
        <f t="shared" si="7"/>
        <v>1</v>
      </c>
      <c r="AE24" s="513">
        <f t="shared" si="7"/>
        <v>0</v>
      </c>
      <c r="AF24" s="563" t="s">
        <v>637</v>
      </c>
    </row>
    <row r="25" spans="1:32" ht="13.5">
      <c r="A25" s="556"/>
      <c r="B25" s="557"/>
      <c r="C25" s="558" t="s">
        <v>11</v>
      </c>
      <c r="D25" s="535">
        <f>SUM(J25:AE25)</f>
        <v>216</v>
      </c>
      <c r="E25" s="516">
        <v>4</v>
      </c>
      <c r="F25" s="516">
        <v>0</v>
      </c>
      <c r="G25" s="516">
        <v>0</v>
      </c>
      <c r="H25" s="516">
        <v>0</v>
      </c>
      <c r="I25" s="516">
        <v>0</v>
      </c>
      <c r="J25" s="516">
        <v>4</v>
      </c>
      <c r="K25" s="516">
        <v>0</v>
      </c>
      <c r="L25" s="516">
        <v>0</v>
      </c>
      <c r="M25" s="516">
        <v>0</v>
      </c>
      <c r="N25" s="516">
        <v>0</v>
      </c>
      <c r="O25" s="516">
        <v>2</v>
      </c>
      <c r="P25" s="516">
        <v>1</v>
      </c>
      <c r="Q25" s="516">
        <v>2</v>
      </c>
      <c r="R25" s="516">
        <v>7</v>
      </c>
      <c r="S25" s="516">
        <v>2</v>
      </c>
      <c r="T25" s="516">
        <v>8</v>
      </c>
      <c r="U25" s="516">
        <v>11</v>
      </c>
      <c r="V25" s="516">
        <v>26</v>
      </c>
      <c r="W25" s="516">
        <v>24</v>
      </c>
      <c r="X25" s="516">
        <v>27</v>
      </c>
      <c r="Y25" s="516">
        <v>29</v>
      </c>
      <c r="Z25" s="516">
        <v>31</v>
      </c>
      <c r="AA25" s="516">
        <v>25</v>
      </c>
      <c r="AB25" s="516">
        <v>15</v>
      </c>
      <c r="AC25" s="516">
        <v>2</v>
      </c>
      <c r="AD25" s="516">
        <v>0</v>
      </c>
      <c r="AE25" s="516">
        <v>0</v>
      </c>
      <c r="AF25" s="561"/>
    </row>
    <row r="26" spans="1:32" ht="13.5">
      <c r="A26" s="556"/>
      <c r="B26" s="557"/>
      <c r="C26" s="558" t="s">
        <v>12</v>
      </c>
      <c r="D26" s="535">
        <f>SUM(J26:AE26)</f>
        <v>132</v>
      </c>
      <c r="E26" s="516">
        <v>0</v>
      </c>
      <c r="F26" s="516">
        <v>1</v>
      </c>
      <c r="G26" s="516">
        <v>0</v>
      </c>
      <c r="H26" s="516">
        <v>0</v>
      </c>
      <c r="I26" s="516">
        <v>0</v>
      </c>
      <c r="J26" s="516">
        <v>1</v>
      </c>
      <c r="K26" s="516">
        <v>0</v>
      </c>
      <c r="L26" s="516">
        <v>0</v>
      </c>
      <c r="M26" s="516">
        <v>0</v>
      </c>
      <c r="N26" s="516">
        <v>0</v>
      </c>
      <c r="O26" s="516">
        <v>1</v>
      </c>
      <c r="P26" s="516">
        <v>1</v>
      </c>
      <c r="Q26" s="516">
        <v>0</v>
      </c>
      <c r="R26" s="516">
        <v>1</v>
      </c>
      <c r="S26" s="516">
        <v>1</v>
      </c>
      <c r="T26" s="516">
        <v>3</v>
      </c>
      <c r="U26" s="516">
        <v>1</v>
      </c>
      <c r="V26" s="516">
        <v>2</v>
      </c>
      <c r="W26" s="516">
        <v>8</v>
      </c>
      <c r="X26" s="516">
        <v>6</v>
      </c>
      <c r="Y26" s="516">
        <v>11</v>
      </c>
      <c r="Z26" s="516">
        <v>27</v>
      </c>
      <c r="AA26" s="516">
        <v>33</v>
      </c>
      <c r="AB26" s="516">
        <v>26</v>
      </c>
      <c r="AC26" s="516">
        <v>9</v>
      </c>
      <c r="AD26" s="516">
        <v>1</v>
      </c>
      <c r="AE26" s="516">
        <v>0</v>
      </c>
      <c r="AF26" s="561"/>
    </row>
    <row r="27" spans="1:32" ht="13.5">
      <c r="A27" s="556"/>
      <c r="B27" s="557"/>
      <c r="C27" s="558"/>
      <c r="D27" s="535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561"/>
    </row>
    <row r="28" spans="1:32" ht="13.5">
      <c r="A28" s="562" t="s">
        <v>639</v>
      </c>
      <c r="B28" s="557" t="s">
        <v>640</v>
      </c>
      <c r="C28" s="558" t="s">
        <v>10</v>
      </c>
      <c r="D28" s="535">
        <f>SUM(J28:AE28)</f>
        <v>2167</v>
      </c>
      <c r="E28" s="513">
        <f aca="true" t="shared" si="8" ref="E28:AE28">E29+E30</f>
        <v>4</v>
      </c>
      <c r="F28" s="513">
        <f t="shared" si="8"/>
        <v>4</v>
      </c>
      <c r="G28" s="513">
        <f t="shared" si="8"/>
        <v>5</v>
      </c>
      <c r="H28" s="513">
        <f t="shared" si="8"/>
        <v>1</v>
      </c>
      <c r="I28" s="513">
        <f t="shared" si="8"/>
        <v>0</v>
      </c>
      <c r="J28" s="513">
        <f t="shared" si="8"/>
        <v>14</v>
      </c>
      <c r="K28" s="513">
        <f t="shared" si="8"/>
        <v>3</v>
      </c>
      <c r="L28" s="513">
        <f t="shared" si="8"/>
        <v>4</v>
      </c>
      <c r="M28" s="513">
        <f t="shared" si="8"/>
        <v>46</v>
      </c>
      <c r="N28" s="513">
        <f t="shared" si="8"/>
        <v>50</v>
      </c>
      <c r="O28" s="513">
        <f t="shared" si="8"/>
        <v>61</v>
      </c>
      <c r="P28" s="513">
        <f t="shared" si="8"/>
        <v>92</v>
      </c>
      <c r="Q28" s="513">
        <f t="shared" si="8"/>
        <v>98</v>
      </c>
      <c r="R28" s="513">
        <f t="shared" si="8"/>
        <v>76</v>
      </c>
      <c r="S28" s="513">
        <f t="shared" si="8"/>
        <v>95</v>
      </c>
      <c r="T28" s="513">
        <f t="shared" si="8"/>
        <v>86</v>
      </c>
      <c r="U28" s="513">
        <f t="shared" si="8"/>
        <v>141</v>
      </c>
      <c r="V28" s="513">
        <f t="shared" si="8"/>
        <v>152</v>
      </c>
      <c r="W28" s="513">
        <f t="shared" si="8"/>
        <v>175</v>
      </c>
      <c r="X28" s="513">
        <f t="shared" si="8"/>
        <v>193</v>
      </c>
      <c r="Y28" s="513">
        <f t="shared" si="8"/>
        <v>232</v>
      </c>
      <c r="Z28" s="513">
        <f t="shared" si="8"/>
        <v>259</v>
      </c>
      <c r="AA28" s="513">
        <f t="shared" si="8"/>
        <v>205</v>
      </c>
      <c r="AB28" s="513">
        <f t="shared" si="8"/>
        <v>120</v>
      </c>
      <c r="AC28" s="513">
        <f t="shared" si="8"/>
        <v>56</v>
      </c>
      <c r="AD28" s="513">
        <f t="shared" si="8"/>
        <v>9</v>
      </c>
      <c r="AE28" s="513">
        <f t="shared" si="8"/>
        <v>0</v>
      </c>
      <c r="AF28" s="563" t="s">
        <v>639</v>
      </c>
    </row>
    <row r="29" spans="1:32" ht="13.5">
      <c r="A29" s="556"/>
      <c r="B29" s="557"/>
      <c r="C29" s="558" t="s">
        <v>11</v>
      </c>
      <c r="D29" s="535">
        <f>SUM(J29:AE29)</f>
        <v>1395</v>
      </c>
      <c r="E29" s="513">
        <f aca="true" t="shared" si="9" ref="E29:AE29">E33+E65+E69+E73</f>
        <v>2</v>
      </c>
      <c r="F29" s="513">
        <f t="shared" si="9"/>
        <v>3</v>
      </c>
      <c r="G29" s="513">
        <f t="shared" si="9"/>
        <v>2</v>
      </c>
      <c r="H29" s="513">
        <f t="shared" si="9"/>
        <v>0</v>
      </c>
      <c r="I29" s="513">
        <f t="shared" si="9"/>
        <v>0</v>
      </c>
      <c r="J29" s="513">
        <f t="shared" si="9"/>
        <v>7</v>
      </c>
      <c r="K29" s="513">
        <f t="shared" si="9"/>
        <v>3</v>
      </c>
      <c r="L29" s="513">
        <f t="shared" si="9"/>
        <v>3</v>
      </c>
      <c r="M29" s="513">
        <f t="shared" si="9"/>
        <v>33</v>
      </c>
      <c r="N29" s="513">
        <f t="shared" si="9"/>
        <v>38</v>
      </c>
      <c r="O29" s="513">
        <f t="shared" si="9"/>
        <v>49</v>
      </c>
      <c r="P29" s="513">
        <f t="shared" si="9"/>
        <v>66</v>
      </c>
      <c r="Q29" s="513">
        <f t="shared" si="9"/>
        <v>78</v>
      </c>
      <c r="R29" s="513">
        <f t="shared" si="9"/>
        <v>63</v>
      </c>
      <c r="S29" s="513">
        <f t="shared" si="9"/>
        <v>77</v>
      </c>
      <c r="T29" s="513">
        <f t="shared" si="9"/>
        <v>72</v>
      </c>
      <c r="U29" s="513">
        <f t="shared" si="9"/>
        <v>109</v>
      </c>
      <c r="V29" s="513">
        <f t="shared" si="9"/>
        <v>109</v>
      </c>
      <c r="W29" s="513">
        <f t="shared" si="9"/>
        <v>118</v>
      </c>
      <c r="X29" s="513">
        <f t="shared" si="9"/>
        <v>126</v>
      </c>
      <c r="Y29" s="513">
        <f t="shared" si="9"/>
        <v>137</v>
      </c>
      <c r="Z29" s="513">
        <f t="shared" si="9"/>
        <v>152</v>
      </c>
      <c r="AA29" s="513">
        <f t="shared" si="9"/>
        <v>92</v>
      </c>
      <c r="AB29" s="513">
        <f t="shared" si="9"/>
        <v>48</v>
      </c>
      <c r="AC29" s="513">
        <f t="shared" si="9"/>
        <v>14</v>
      </c>
      <c r="AD29" s="513">
        <f t="shared" si="9"/>
        <v>1</v>
      </c>
      <c r="AE29" s="513">
        <f t="shared" si="9"/>
        <v>0</v>
      </c>
      <c r="AF29" s="561"/>
    </row>
    <row r="30" spans="1:32" ht="13.5">
      <c r="A30" s="556"/>
      <c r="B30" s="557"/>
      <c r="C30" s="558" t="s">
        <v>12</v>
      </c>
      <c r="D30" s="535">
        <f>SUM(J30:AE30)</f>
        <v>772</v>
      </c>
      <c r="E30" s="513">
        <f aca="true" t="shared" si="10" ref="E30:AE30">E34+E66+E70+E74</f>
        <v>2</v>
      </c>
      <c r="F30" s="513">
        <f t="shared" si="10"/>
        <v>1</v>
      </c>
      <c r="G30" s="513">
        <f t="shared" si="10"/>
        <v>3</v>
      </c>
      <c r="H30" s="513">
        <f t="shared" si="10"/>
        <v>1</v>
      </c>
      <c r="I30" s="513">
        <f t="shared" si="10"/>
        <v>0</v>
      </c>
      <c r="J30" s="513">
        <f t="shared" si="10"/>
        <v>7</v>
      </c>
      <c r="K30" s="513">
        <f t="shared" si="10"/>
        <v>0</v>
      </c>
      <c r="L30" s="513">
        <f t="shared" si="10"/>
        <v>1</v>
      </c>
      <c r="M30" s="513">
        <f t="shared" si="10"/>
        <v>13</v>
      </c>
      <c r="N30" s="513">
        <f t="shared" si="10"/>
        <v>12</v>
      </c>
      <c r="O30" s="513">
        <f t="shared" si="10"/>
        <v>12</v>
      </c>
      <c r="P30" s="513">
        <f t="shared" si="10"/>
        <v>26</v>
      </c>
      <c r="Q30" s="513">
        <f t="shared" si="10"/>
        <v>20</v>
      </c>
      <c r="R30" s="513">
        <f t="shared" si="10"/>
        <v>13</v>
      </c>
      <c r="S30" s="513">
        <f t="shared" si="10"/>
        <v>18</v>
      </c>
      <c r="T30" s="513">
        <f t="shared" si="10"/>
        <v>14</v>
      </c>
      <c r="U30" s="513">
        <f t="shared" si="10"/>
        <v>32</v>
      </c>
      <c r="V30" s="513">
        <f t="shared" si="10"/>
        <v>43</v>
      </c>
      <c r="W30" s="513">
        <f t="shared" si="10"/>
        <v>57</v>
      </c>
      <c r="X30" s="513">
        <f t="shared" si="10"/>
        <v>67</v>
      </c>
      <c r="Y30" s="513">
        <f t="shared" si="10"/>
        <v>95</v>
      </c>
      <c r="Z30" s="513">
        <f t="shared" si="10"/>
        <v>107</v>
      </c>
      <c r="AA30" s="513">
        <f t="shared" si="10"/>
        <v>113</v>
      </c>
      <c r="AB30" s="513">
        <f t="shared" si="10"/>
        <v>72</v>
      </c>
      <c r="AC30" s="513">
        <f t="shared" si="10"/>
        <v>42</v>
      </c>
      <c r="AD30" s="513">
        <f t="shared" si="10"/>
        <v>8</v>
      </c>
      <c r="AE30" s="513">
        <f t="shared" si="10"/>
        <v>0</v>
      </c>
      <c r="AF30" s="561"/>
    </row>
    <row r="31" spans="1:32" ht="13.5">
      <c r="A31" s="556"/>
      <c r="B31" s="557"/>
      <c r="C31" s="558"/>
      <c r="D31" s="535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  <c r="AA31" s="513"/>
      <c r="AB31" s="513"/>
      <c r="AC31" s="513"/>
      <c r="AD31" s="513"/>
      <c r="AE31" s="513"/>
      <c r="AF31" s="561"/>
    </row>
    <row r="32" spans="1:32" ht="13.5">
      <c r="A32" s="562" t="s">
        <v>641</v>
      </c>
      <c r="B32" s="557" t="s">
        <v>642</v>
      </c>
      <c r="C32" s="558" t="s">
        <v>10</v>
      </c>
      <c r="D32" s="535">
        <f>SUM(J32:AE32)</f>
        <v>1228</v>
      </c>
      <c r="E32" s="513">
        <f aca="true" t="shared" si="11" ref="E32:AE32">E33+E34</f>
        <v>3</v>
      </c>
      <c r="F32" s="513">
        <f t="shared" si="11"/>
        <v>3</v>
      </c>
      <c r="G32" s="513">
        <f t="shared" si="11"/>
        <v>5</v>
      </c>
      <c r="H32" s="513">
        <f t="shared" si="11"/>
        <v>0</v>
      </c>
      <c r="I32" s="513">
        <f t="shared" si="11"/>
        <v>0</v>
      </c>
      <c r="J32" s="513">
        <f t="shared" si="11"/>
        <v>11</v>
      </c>
      <c r="K32" s="513">
        <f t="shared" si="11"/>
        <v>2</v>
      </c>
      <c r="L32" s="513">
        <f t="shared" si="11"/>
        <v>1</v>
      </c>
      <c r="M32" s="513">
        <f t="shared" si="11"/>
        <v>28</v>
      </c>
      <c r="N32" s="513">
        <f t="shared" si="11"/>
        <v>25</v>
      </c>
      <c r="O32" s="513">
        <f t="shared" si="11"/>
        <v>18</v>
      </c>
      <c r="P32" s="513">
        <f t="shared" si="11"/>
        <v>25</v>
      </c>
      <c r="Q32" s="513">
        <f t="shared" si="11"/>
        <v>27</v>
      </c>
      <c r="R32" s="513">
        <f t="shared" si="11"/>
        <v>15</v>
      </c>
      <c r="S32" s="513">
        <f t="shared" si="11"/>
        <v>23</v>
      </c>
      <c r="T32" s="513">
        <f t="shared" si="11"/>
        <v>28</v>
      </c>
      <c r="U32" s="513">
        <f t="shared" si="11"/>
        <v>48</v>
      </c>
      <c r="V32" s="513">
        <f t="shared" si="11"/>
        <v>56</v>
      </c>
      <c r="W32" s="513">
        <f t="shared" si="11"/>
        <v>89</v>
      </c>
      <c r="X32" s="513">
        <f t="shared" si="11"/>
        <v>136</v>
      </c>
      <c r="Y32" s="513">
        <f t="shared" si="11"/>
        <v>168</v>
      </c>
      <c r="Z32" s="513">
        <f t="shared" si="11"/>
        <v>214</v>
      </c>
      <c r="AA32" s="513">
        <f t="shared" si="11"/>
        <v>165</v>
      </c>
      <c r="AB32" s="513">
        <f t="shared" si="11"/>
        <v>103</v>
      </c>
      <c r="AC32" s="513">
        <f t="shared" si="11"/>
        <v>41</v>
      </c>
      <c r="AD32" s="513">
        <f t="shared" si="11"/>
        <v>5</v>
      </c>
      <c r="AE32" s="513">
        <f t="shared" si="11"/>
        <v>0</v>
      </c>
      <c r="AF32" s="563" t="s">
        <v>641</v>
      </c>
    </row>
    <row r="33" spans="1:32" ht="13.5">
      <c r="A33" s="556"/>
      <c r="B33" s="557"/>
      <c r="C33" s="558" t="s">
        <v>11</v>
      </c>
      <c r="D33" s="535">
        <f>SUM(J33:AE33)</f>
        <v>743</v>
      </c>
      <c r="E33" s="513">
        <f aca="true" t="shared" si="12" ref="E33:AE33">E37+E41+E45+E49+E53+E57+E61</f>
        <v>2</v>
      </c>
      <c r="F33" s="513">
        <f t="shared" si="12"/>
        <v>2</v>
      </c>
      <c r="G33" s="513">
        <f t="shared" si="12"/>
        <v>2</v>
      </c>
      <c r="H33" s="513">
        <f t="shared" si="12"/>
        <v>0</v>
      </c>
      <c r="I33" s="513">
        <f t="shared" si="12"/>
        <v>0</v>
      </c>
      <c r="J33" s="513">
        <f t="shared" si="12"/>
        <v>6</v>
      </c>
      <c r="K33" s="513">
        <f t="shared" si="12"/>
        <v>2</v>
      </c>
      <c r="L33" s="513">
        <f t="shared" si="12"/>
        <v>1</v>
      </c>
      <c r="M33" s="513">
        <f t="shared" si="12"/>
        <v>24</v>
      </c>
      <c r="N33" s="513">
        <f t="shared" si="12"/>
        <v>18</v>
      </c>
      <c r="O33" s="513">
        <f t="shared" si="12"/>
        <v>15</v>
      </c>
      <c r="P33" s="513">
        <f t="shared" si="12"/>
        <v>21</v>
      </c>
      <c r="Q33" s="513">
        <f t="shared" si="12"/>
        <v>25</v>
      </c>
      <c r="R33" s="513">
        <f t="shared" si="12"/>
        <v>12</v>
      </c>
      <c r="S33" s="513">
        <f t="shared" si="12"/>
        <v>20</v>
      </c>
      <c r="T33" s="513">
        <f t="shared" si="12"/>
        <v>22</v>
      </c>
      <c r="U33" s="513">
        <f t="shared" si="12"/>
        <v>40</v>
      </c>
      <c r="V33" s="513">
        <f t="shared" si="12"/>
        <v>39</v>
      </c>
      <c r="W33" s="513">
        <f t="shared" si="12"/>
        <v>62</v>
      </c>
      <c r="X33" s="513">
        <f t="shared" si="12"/>
        <v>79</v>
      </c>
      <c r="Y33" s="513">
        <f t="shared" si="12"/>
        <v>103</v>
      </c>
      <c r="Z33" s="513">
        <f t="shared" si="12"/>
        <v>124</v>
      </c>
      <c r="AA33" s="513">
        <f t="shared" si="12"/>
        <v>77</v>
      </c>
      <c r="AB33" s="513">
        <f t="shared" si="12"/>
        <v>42</v>
      </c>
      <c r="AC33" s="513">
        <f t="shared" si="12"/>
        <v>10</v>
      </c>
      <c r="AD33" s="513">
        <f t="shared" si="12"/>
        <v>1</v>
      </c>
      <c r="AE33" s="513">
        <f t="shared" si="12"/>
        <v>0</v>
      </c>
      <c r="AF33" s="561"/>
    </row>
    <row r="34" spans="1:32" ht="13.5">
      <c r="A34" s="556"/>
      <c r="B34" s="557"/>
      <c r="C34" s="558" t="s">
        <v>12</v>
      </c>
      <c r="D34" s="535">
        <f>SUM(J34:AE34)</f>
        <v>485</v>
      </c>
      <c r="E34" s="513">
        <f aca="true" t="shared" si="13" ref="E34:AE34">E38+E42+E46+E50+E54+E58+E62</f>
        <v>1</v>
      </c>
      <c r="F34" s="513">
        <f t="shared" si="13"/>
        <v>1</v>
      </c>
      <c r="G34" s="513">
        <f t="shared" si="13"/>
        <v>3</v>
      </c>
      <c r="H34" s="513">
        <f t="shared" si="13"/>
        <v>0</v>
      </c>
      <c r="I34" s="513">
        <f t="shared" si="13"/>
        <v>0</v>
      </c>
      <c r="J34" s="513">
        <f t="shared" si="13"/>
        <v>5</v>
      </c>
      <c r="K34" s="513">
        <f t="shared" si="13"/>
        <v>0</v>
      </c>
      <c r="L34" s="513">
        <f t="shared" si="13"/>
        <v>0</v>
      </c>
      <c r="M34" s="513">
        <f t="shared" si="13"/>
        <v>4</v>
      </c>
      <c r="N34" s="513">
        <f t="shared" si="13"/>
        <v>7</v>
      </c>
      <c r="O34" s="513">
        <f t="shared" si="13"/>
        <v>3</v>
      </c>
      <c r="P34" s="513">
        <f t="shared" si="13"/>
        <v>4</v>
      </c>
      <c r="Q34" s="513">
        <f t="shared" si="13"/>
        <v>2</v>
      </c>
      <c r="R34" s="513">
        <f t="shared" si="13"/>
        <v>3</v>
      </c>
      <c r="S34" s="513">
        <f t="shared" si="13"/>
        <v>3</v>
      </c>
      <c r="T34" s="513">
        <f t="shared" si="13"/>
        <v>6</v>
      </c>
      <c r="U34" s="513">
        <f t="shared" si="13"/>
        <v>8</v>
      </c>
      <c r="V34" s="513">
        <f t="shared" si="13"/>
        <v>17</v>
      </c>
      <c r="W34" s="513">
        <f t="shared" si="13"/>
        <v>27</v>
      </c>
      <c r="X34" s="513">
        <f t="shared" si="13"/>
        <v>57</v>
      </c>
      <c r="Y34" s="513">
        <f t="shared" si="13"/>
        <v>65</v>
      </c>
      <c r="Z34" s="513">
        <f t="shared" si="13"/>
        <v>90</v>
      </c>
      <c r="AA34" s="513">
        <f t="shared" si="13"/>
        <v>88</v>
      </c>
      <c r="AB34" s="513">
        <f t="shared" si="13"/>
        <v>61</v>
      </c>
      <c r="AC34" s="513">
        <f t="shared" si="13"/>
        <v>31</v>
      </c>
      <c r="AD34" s="513">
        <f t="shared" si="13"/>
        <v>4</v>
      </c>
      <c r="AE34" s="513">
        <f t="shared" si="13"/>
        <v>0</v>
      </c>
      <c r="AF34" s="561"/>
    </row>
    <row r="35" spans="1:32" ht="13.5">
      <c r="A35" s="556"/>
      <c r="B35" s="557"/>
      <c r="C35" s="558"/>
      <c r="D35" s="535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61"/>
    </row>
    <row r="36" spans="1:32" ht="13.5">
      <c r="A36" s="562" t="s">
        <v>643</v>
      </c>
      <c r="B36" s="557" t="s">
        <v>644</v>
      </c>
      <c r="C36" s="558" t="s">
        <v>10</v>
      </c>
      <c r="D36" s="535">
        <f>SUM(J36:AE36)</f>
        <v>274</v>
      </c>
      <c r="E36" s="513">
        <f aca="true" t="shared" si="14" ref="E36:AE36">E37+E38</f>
        <v>1</v>
      </c>
      <c r="F36" s="513">
        <f t="shared" si="14"/>
        <v>1</v>
      </c>
      <c r="G36" s="513">
        <f t="shared" si="14"/>
        <v>3</v>
      </c>
      <c r="H36" s="513">
        <f t="shared" si="14"/>
        <v>0</v>
      </c>
      <c r="I36" s="513">
        <f t="shared" si="14"/>
        <v>0</v>
      </c>
      <c r="J36" s="513">
        <f t="shared" si="14"/>
        <v>5</v>
      </c>
      <c r="K36" s="513">
        <f t="shared" si="14"/>
        <v>2</v>
      </c>
      <c r="L36" s="513">
        <f t="shared" si="14"/>
        <v>1</v>
      </c>
      <c r="M36" s="513">
        <f t="shared" si="14"/>
        <v>21</v>
      </c>
      <c r="N36" s="513">
        <f t="shared" si="14"/>
        <v>14</v>
      </c>
      <c r="O36" s="513">
        <f t="shared" si="14"/>
        <v>7</v>
      </c>
      <c r="P36" s="513">
        <f t="shared" si="14"/>
        <v>13</v>
      </c>
      <c r="Q36" s="513">
        <f t="shared" si="14"/>
        <v>17</v>
      </c>
      <c r="R36" s="513">
        <f t="shared" si="14"/>
        <v>8</v>
      </c>
      <c r="S36" s="513">
        <f t="shared" si="14"/>
        <v>9</v>
      </c>
      <c r="T36" s="513">
        <f t="shared" si="14"/>
        <v>9</v>
      </c>
      <c r="U36" s="513">
        <f t="shared" si="14"/>
        <v>16</v>
      </c>
      <c r="V36" s="513">
        <f t="shared" si="14"/>
        <v>15</v>
      </c>
      <c r="W36" s="513">
        <f t="shared" si="14"/>
        <v>25</v>
      </c>
      <c r="X36" s="513">
        <f t="shared" si="14"/>
        <v>35</v>
      </c>
      <c r="Y36" s="513">
        <f t="shared" si="14"/>
        <v>27</v>
      </c>
      <c r="Z36" s="513">
        <f t="shared" si="14"/>
        <v>27</v>
      </c>
      <c r="AA36" s="513">
        <f t="shared" si="14"/>
        <v>19</v>
      </c>
      <c r="AB36" s="513">
        <f t="shared" si="14"/>
        <v>4</v>
      </c>
      <c r="AC36" s="513">
        <f t="shared" si="14"/>
        <v>0</v>
      </c>
      <c r="AD36" s="513">
        <f t="shared" si="14"/>
        <v>0</v>
      </c>
      <c r="AE36" s="513">
        <f t="shared" si="14"/>
        <v>0</v>
      </c>
      <c r="AF36" s="563" t="s">
        <v>643</v>
      </c>
    </row>
    <row r="37" spans="1:32" ht="13.5">
      <c r="A37" s="556"/>
      <c r="B37" s="557"/>
      <c r="C37" s="558" t="s">
        <v>11</v>
      </c>
      <c r="D37" s="535">
        <f>SUM(J37:AE37)</f>
        <v>189</v>
      </c>
      <c r="E37" s="516">
        <v>0</v>
      </c>
      <c r="F37" s="516">
        <v>1</v>
      </c>
      <c r="G37" s="516">
        <v>2</v>
      </c>
      <c r="H37" s="516">
        <v>0</v>
      </c>
      <c r="I37" s="516">
        <v>0</v>
      </c>
      <c r="J37" s="516">
        <v>3</v>
      </c>
      <c r="K37" s="516">
        <v>2</v>
      </c>
      <c r="L37" s="516">
        <v>1</v>
      </c>
      <c r="M37" s="516">
        <v>18</v>
      </c>
      <c r="N37" s="516">
        <v>12</v>
      </c>
      <c r="O37" s="516">
        <v>7</v>
      </c>
      <c r="P37" s="516">
        <v>12</v>
      </c>
      <c r="Q37" s="516">
        <v>17</v>
      </c>
      <c r="R37" s="516">
        <v>8</v>
      </c>
      <c r="S37" s="516">
        <v>8</v>
      </c>
      <c r="T37" s="516">
        <v>7</v>
      </c>
      <c r="U37" s="516">
        <v>13</v>
      </c>
      <c r="V37" s="516">
        <v>12</v>
      </c>
      <c r="W37" s="516">
        <v>15</v>
      </c>
      <c r="X37" s="516">
        <v>18</v>
      </c>
      <c r="Y37" s="516">
        <v>14</v>
      </c>
      <c r="Z37" s="516">
        <v>10</v>
      </c>
      <c r="AA37" s="516">
        <v>10</v>
      </c>
      <c r="AB37" s="516">
        <v>2</v>
      </c>
      <c r="AC37" s="516">
        <v>0</v>
      </c>
      <c r="AD37" s="516">
        <v>0</v>
      </c>
      <c r="AE37" s="516">
        <v>0</v>
      </c>
      <c r="AF37" s="561"/>
    </row>
    <row r="38" spans="1:32" ht="13.5">
      <c r="A38" s="556"/>
      <c r="B38" s="557"/>
      <c r="C38" s="558" t="s">
        <v>12</v>
      </c>
      <c r="D38" s="535">
        <f>SUM(J38:AE38)</f>
        <v>85</v>
      </c>
      <c r="E38" s="516">
        <v>1</v>
      </c>
      <c r="F38" s="516">
        <v>0</v>
      </c>
      <c r="G38" s="516">
        <v>1</v>
      </c>
      <c r="H38" s="516">
        <v>0</v>
      </c>
      <c r="I38" s="516">
        <v>0</v>
      </c>
      <c r="J38" s="516">
        <v>2</v>
      </c>
      <c r="K38" s="516">
        <v>0</v>
      </c>
      <c r="L38" s="516">
        <v>0</v>
      </c>
      <c r="M38" s="516">
        <v>3</v>
      </c>
      <c r="N38" s="516">
        <v>2</v>
      </c>
      <c r="O38" s="516">
        <v>0</v>
      </c>
      <c r="P38" s="516">
        <v>1</v>
      </c>
      <c r="Q38" s="516">
        <v>0</v>
      </c>
      <c r="R38" s="516">
        <v>0</v>
      </c>
      <c r="S38" s="516">
        <v>1</v>
      </c>
      <c r="T38" s="516">
        <v>2</v>
      </c>
      <c r="U38" s="516">
        <v>3</v>
      </c>
      <c r="V38" s="516">
        <v>3</v>
      </c>
      <c r="W38" s="516">
        <v>10</v>
      </c>
      <c r="X38" s="516">
        <v>17</v>
      </c>
      <c r="Y38" s="516">
        <v>13</v>
      </c>
      <c r="Z38" s="516">
        <v>17</v>
      </c>
      <c r="AA38" s="516">
        <v>9</v>
      </c>
      <c r="AB38" s="516">
        <v>2</v>
      </c>
      <c r="AC38" s="516">
        <v>0</v>
      </c>
      <c r="AD38" s="516">
        <v>0</v>
      </c>
      <c r="AE38" s="516">
        <v>0</v>
      </c>
      <c r="AF38" s="561"/>
    </row>
    <row r="39" spans="1:32" ht="13.5">
      <c r="A39" s="556"/>
      <c r="B39" s="557"/>
      <c r="C39" s="558"/>
      <c r="D39" s="535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13"/>
      <c r="AF39" s="561"/>
    </row>
    <row r="40" spans="1:32" ht="13.5">
      <c r="A40" s="562" t="s">
        <v>645</v>
      </c>
      <c r="B40" s="557" t="s">
        <v>646</v>
      </c>
      <c r="C40" s="558" t="s">
        <v>10</v>
      </c>
      <c r="D40" s="535">
        <f>SUM(J40:AE40)</f>
        <v>239</v>
      </c>
      <c r="E40" s="513">
        <f aca="true" t="shared" si="15" ref="E40:AE40">E41+E42</f>
        <v>0</v>
      </c>
      <c r="F40" s="513">
        <f t="shared" si="15"/>
        <v>0</v>
      </c>
      <c r="G40" s="513">
        <f t="shared" si="15"/>
        <v>1</v>
      </c>
      <c r="H40" s="513">
        <f t="shared" si="15"/>
        <v>0</v>
      </c>
      <c r="I40" s="513">
        <f t="shared" si="15"/>
        <v>0</v>
      </c>
      <c r="J40" s="513">
        <f t="shared" si="15"/>
        <v>1</v>
      </c>
      <c r="K40" s="513">
        <f t="shared" si="15"/>
        <v>0</v>
      </c>
      <c r="L40" s="513">
        <f t="shared" si="15"/>
        <v>0</v>
      </c>
      <c r="M40" s="513">
        <f t="shared" si="15"/>
        <v>1</v>
      </c>
      <c r="N40" s="513">
        <f t="shared" si="15"/>
        <v>1</v>
      </c>
      <c r="O40" s="513">
        <f t="shared" si="15"/>
        <v>3</v>
      </c>
      <c r="P40" s="513">
        <f t="shared" si="15"/>
        <v>3</v>
      </c>
      <c r="Q40" s="513">
        <f t="shared" si="15"/>
        <v>1</v>
      </c>
      <c r="R40" s="513">
        <f t="shared" si="15"/>
        <v>1</v>
      </c>
      <c r="S40" s="513">
        <f t="shared" si="15"/>
        <v>4</v>
      </c>
      <c r="T40" s="513">
        <f t="shared" si="15"/>
        <v>3</v>
      </c>
      <c r="U40" s="513">
        <f t="shared" si="15"/>
        <v>11</v>
      </c>
      <c r="V40" s="513">
        <f t="shared" si="15"/>
        <v>9</v>
      </c>
      <c r="W40" s="513">
        <f t="shared" si="15"/>
        <v>17</v>
      </c>
      <c r="X40" s="513">
        <f t="shared" si="15"/>
        <v>18</v>
      </c>
      <c r="Y40" s="513">
        <f t="shared" si="15"/>
        <v>34</v>
      </c>
      <c r="Z40" s="513">
        <f t="shared" si="15"/>
        <v>44</v>
      </c>
      <c r="AA40" s="513">
        <f t="shared" si="15"/>
        <v>41</v>
      </c>
      <c r="AB40" s="513">
        <f t="shared" si="15"/>
        <v>31</v>
      </c>
      <c r="AC40" s="513">
        <f t="shared" si="15"/>
        <v>13</v>
      </c>
      <c r="AD40" s="513">
        <f t="shared" si="15"/>
        <v>3</v>
      </c>
      <c r="AE40" s="513">
        <f t="shared" si="15"/>
        <v>0</v>
      </c>
      <c r="AF40" s="563" t="s">
        <v>645</v>
      </c>
    </row>
    <row r="41" spans="1:32" ht="13.5">
      <c r="A41" s="556"/>
      <c r="B41" s="557"/>
      <c r="C41" s="558" t="s">
        <v>11</v>
      </c>
      <c r="D41" s="535">
        <f>SUM(J41:AE41)</f>
        <v>142</v>
      </c>
      <c r="E41" s="516">
        <v>0</v>
      </c>
      <c r="F41" s="516">
        <v>0</v>
      </c>
      <c r="G41" s="516">
        <v>0</v>
      </c>
      <c r="H41" s="516">
        <v>0</v>
      </c>
      <c r="I41" s="516">
        <v>0</v>
      </c>
      <c r="J41" s="516">
        <v>0</v>
      </c>
      <c r="K41" s="516">
        <v>0</v>
      </c>
      <c r="L41" s="516">
        <v>0</v>
      </c>
      <c r="M41" s="516">
        <v>1</v>
      </c>
      <c r="N41" s="516">
        <v>0</v>
      </c>
      <c r="O41" s="516">
        <v>2</v>
      </c>
      <c r="P41" s="516">
        <v>2</v>
      </c>
      <c r="Q41" s="516">
        <v>1</v>
      </c>
      <c r="R41" s="516">
        <v>1</v>
      </c>
      <c r="S41" s="516">
        <v>4</v>
      </c>
      <c r="T41" s="516">
        <v>3</v>
      </c>
      <c r="U41" s="516">
        <v>10</v>
      </c>
      <c r="V41" s="516">
        <v>7</v>
      </c>
      <c r="W41" s="516">
        <v>13</v>
      </c>
      <c r="X41" s="516">
        <v>11</v>
      </c>
      <c r="Y41" s="516">
        <v>23</v>
      </c>
      <c r="Z41" s="516">
        <v>32</v>
      </c>
      <c r="AA41" s="516">
        <v>20</v>
      </c>
      <c r="AB41" s="516">
        <v>10</v>
      </c>
      <c r="AC41" s="516">
        <v>1</v>
      </c>
      <c r="AD41" s="516">
        <v>1</v>
      </c>
      <c r="AE41" s="516">
        <v>0</v>
      </c>
      <c r="AF41" s="561"/>
    </row>
    <row r="42" spans="1:32" ht="13.5">
      <c r="A42" s="556"/>
      <c r="B42" s="557"/>
      <c r="C42" s="558" t="s">
        <v>12</v>
      </c>
      <c r="D42" s="535">
        <f>SUM(J42:AE42)</f>
        <v>97</v>
      </c>
      <c r="E42" s="516">
        <v>0</v>
      </c>
      <c r="F42" s="516">
        <v>0</v>
      </c>
      <c r="G42" s="516">
        <v>1</v>
      </c>
      <c r="H42" s="516">
        <v>0</v>
      </c>
      <c r="I42" s="516">
        <v>0</v>
      </c>
      <c r="J42" s="516">
        <v>1</v>
      </c>
      <c r="K42" s="516">
        <v>0</v>
      </c>
      <c r="L42" s="516">
        <v>0</v>
      </c>
      <c r="M42" s="516">
        <v>0</v>
      </c>
      <c r="N42" s="516">
        <v>1</v>
      </c>
      <c r="O42" s="516">
        <v>1</v>
      </c>
      <c r="P42" s="516">
        <v>1</v>
      </c>
      <c r="Q42" s="516">
        <v>0</v>
      </c>
      <c r="R42" s="516">
        <v>0</v>
      </c>
      <c r="S42" s="516">
        <v>0</v>
      </c>
      <c r="T42" s="516">
        <v>0</v>
      </c>
      <c r="U42" s="516">
        <v>1</v>
      </c>
      <c r="V42" s="516">
        <v>2</v>
      </c>
      <c r="W42" s="516">
        <v>4</v>
      </c>
      <c r="X42" s="516">
        <v>7</v>
      </c>
      <c r="Y42" s="516">
        <v>11</v>
      </c>
      <c r="Z42" s="516">
        <v>12</v>
      </c>
      <c r="AA42" s="516">
        <v>21</v>
      </c>
      <c r="AB42" s="516">
        <v>21</v>
      </c>
      <c r="AC42" s="516">
        <v>12</v>
      </c>
      <c r="AD42" s="516">
        <v>2</v>
      </c>
      <c r="AE42" s="516">
        <v>0</v>
      </c>
      <c r="AF42" s="561"/>
    </row>
    <row r="43" spans="1:32" ht="13.5">
      <c r="A43" s="556"/>
      <c r="B43" s="557"/>
      <c r="C43" s="558"/>
      <c r="D43" s="535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513"/>
      <c r="AA43" s="513"/>
      <c r="AB43" s="513"/>
      <c r="AC43" s="513"/>
      <c r="AD43" s="513"/>
      <c r="AE43" s="513"/>
      <c r="AF43" s="561"/>
    </row>
    <row r="44" spans="1:32" ht="13.5">
      <c r="A44" s="562" t="s">
        <v>647</v>
      </c>
      <c r="B44" s="557" t="s">
        <v>648</v>
      </c>
      <c r="C44" s="558" t="s">
        <v>10</v>
      </c>
      <c r="D44" s="535">
        <f>SUM(J44:AE44)</f>
        <v>187</v>
      </c>
      <c r="E44" s="513">
        <f aca="true" t="shared" si="16" ref="E44:AE44">E45+E46</f>
        <v>0</v>
      </c>
      <c r="F44" s="513">
        <f t="shared" si="16"/>
        <v>1</v>
      </c>
      <c r="G44" s="513">
        <f t="shared" si="16"/>
        <v>1</v>
      </c>
      <c r="H44" s="513">
        <f t="shared" si="16"/>
        <v>0</v>
      </c>
      <c r="I44" s="513">
        <f t="shared" si="16"/>
        <v>0</v>
      </c>
      <c r="J44" s="513">
        <f t="shared" si="16"/>
        <v>2</v>
      </c>
      <c r="K44" s="513">
        <f t="shared" si="16"/>
        <v>0</v>
      </c>
      <c r="L44" s="513">
        <f t="shared" si="16"/>
        <v>0</v>
      </c>
      <c r="M44" s="513">
        <f t="shared" si="16"/>
        <v>1</v>
      </c>
      <c r="N44" s="513">
        <f t="shared" si="16"/>
        <v>4</v>
      </c>
      <c r="O44" s="513">
        <f t="shared" si="16"/>
        <v>1</v>
      </c>
      <c r="P44" s="513">
        <f t="shared" si="16"/>
        <v>3</v>
      </c>
      <c r="Q44" s="513">
        <f t="shared" si="16"/>
        <v>1</v>
      </c>
      <c r="R44" s="513">
        <f t="shared" si="16"/>
        <v>1</v>
      </c>
      <c r="S44" s="513">
        <f t="shared" si="16"/>
        <v>0</v>
      </c>
      <c r="T44" s="513">
        <f t="shared" si="16"/>
        <v>6</v>
      </c>
      <c r="U44" s="513">
        <f t="shared" si="16"/>
        <v>4</v>
      </c>
      <c r="V44" s="513">
        <f t="shared" si="16"/>
        <v>8</v>
      </c>
      <c r="W44" s="513">
        <f t="shared" si="16"/>
        <v>18</v>
      </c>
      <c r="X44" s="513">
        <f t="shared" si="16"/>
        <v>21</v>
      </c>
      <c r="Y44" s="513">
        <f t="shared" si="16"/>
        <v>41</v>
      </c>
      <c r="Z44" s="513">
        <f t="shared" si="16"/>
        <v>48</v>
      </c>
      <c r="AA44" s="513">
        <f t="shared" si="16"/>
        <v>17</v>
      </c>
      <c r="AB44" s="513">
        <f t="shared" si="16"/>
        <v>9</v>
      </c>
      <c r="AC44" s="513">
        <f t="shared" si="16"/>
        <v>2</v>
      </c>
      <c r="AD44" s="513">
        <f t="shared" si="16"/>
        <v>0</v>
      </c>
      <c r="AE44" s="513">
        <f t="shared" si="16"/>
        <v>0</v>
      </c>
      <c r="AF44" s="563" t="s">
        <v>647</v>
      </c>
    </row>
    <row r="45" spans="1:32" ht="13.5">
      <c r="A45" s="556"/>
      <c r="B45" s="557"/>
      <c r="C45" s="558" t="s">
        <v>11</v>
      </c>
      <c r="D45" s="535">
        <f>SUM(J45:AE45)</f>
        <v>107</v>
      </c>
      <c r="E45" s="517">
        <v>0</v>
      </c>
      <c r="F45" s="517">
        <v>1</v>
      </c>
      <c r="G45" s="517">
        <v>0</v>
      </c>
      <c r="H45" s="517">
        <v>0</v>
      </c>
      <c r="I45" s="517">
        <v>0</v>
      </c>
      <c r="J45" s="517">
        <v>1</v>
      </c>
      <c r="K45" s="517">
        <v>0</v>
      </c>
      <c r="L45" s="517">
        <v>0</v>
      </c>
      <c r="M45" s="517">
        <v>1</v>
      </c>
      <c r="N45" s="517">
        <v>3</v>
      </c>
      <c r="O45" s="517">
        <v>1</v>
      </c>
      <c r="P45" s="517">
        <v>1</v>
      </c>
      <c r="Q45" s="517">
        <v>1</v>
      </c>
      <c r="R45" s="517">
        <v>1</v>
      </c>
      <c r="S45" s="517">
        <v>0</v>
      </c>
      <c r="T45" s="517">
        <v>5</v>
      </c>
      <c r="U45" s="517">
        <v>4</v>
      </c>
      <c r="V45" s="517">
        <v>6</v>
      </c>
      <c r="W45" s="517">
        <v>13</v>
      </c>
      <c r="X45" s="517">
        <v>10</v>
      </c>
      <c r="Y45" s="517">
        <v>21</v>
      </c>
      <c r="Z45" s="517">
        <v>25</v>
      </c>
      <c r="AA45" s="517">
        <v>6</v>
      </c>
      <c r="AB45" s="517">
        <v>7</v>
      </c>
      <c r="AC45" s="517">
        <v>1</v>
      </c>
      <c r="AD45" s="517">
        <v>0</v>
      </c>
      <c r="AE45" s="517">
        <v>0</v>
      </c>
      <c r="AF45" s="561"/>
    </row>
    <row r="46" spans="1:32" ht="13.5">
      <c r="A46" s="556"/>
      <c r="B46" s="557"/>
      <c r="C46" s="558" t="s">
        <v>12</v>
      </c>
      <c r="D46" s="535">
        <f>SUM(J46:AE46)</f>
        <v>80</v>
      </c>
      <c r="E46" s="517">
        <v>0</v>
      </c>
      <c r="F46" s="517">
        <v>0</v>
      </c>
      <c r="G46" s="517">
        <v>1</v>
      </c>
      <c r="H46" s="517">
        <v>0</v>
      </c>
      <c r="I46" s="517">
        <v>0</v>
      </c>
      <c r="J46" s="517">
        <v>1</v>
      </c>
      <c r="K46" s="517">
        <v>0</v>
      </c>
      <c r="L46" s="517">
        <v>0</v>
      </c>
      <c r="M46" s="517">
        <v>0</v>
      </c>
      <c r="N46" s="517">
        <v>1</v>
      </c>
      <c r="O46" s="517">
        <v>0</v>
      </c>
      <c r="P46" s="517">
        <v>2</v>
      </c>
      <c r="Q46" s="517">
        <v>0</v>
      </c>
      <c r="R46" s="517">
        <v>0</v>
      </c>
      <c r="S46" s="517">
        <v>0</v>
      </c>
      <c r="T46" s="517">
        <v>1</v>
      </c>
      <c r="U46" s="517">
        <v>0</v>
      </c>
      <c r="V46" s="517">
        <v>2</v>
      </c>
      <c r="W46" s="517">
        <v>5</v>
      </c>
      <c r="X46" s="517">
        <v>11</v>
      </c>
      <c r="Y46" s="517">
        <v>20</v>
      </c>
      <c r="Z46" s="517">
        <v>23</v>
      </c>
      <c r="AA46" s="517">
        <v>11</v>
      </c>
      <c r="AB46" s="517">
        <v>2</v>
      </c>
      <c r="AC46" s="517">
        <v>1</v>
      </c>
      <c r="AD46" s="517">
        <v>0</v>
      </c>
      <c r="AE46" s="517">
        <v>0</v>
      </c>
      <c r="AF46" s="561"/>
    </row>
    <row r="47" spans="1:32" ht="13.5">
      <c r="A47" s="556"/>
      <c r="B47" s="557"/>
      <c r="C47" s="558"/>
      <c r="D47" s="535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  <c r="R47" s="513"/>
      <c r="S47" s="513"/>
      <c r="T47" s="513"/>
      <c r="U47" s="513"/>
      <c r="V47" s="513"/>
      <c r="W47" s="513"/>
      <c r="X47" s="513"/>
      <c r="Y47" s="513"/>
      <c r="Z47" s="513"/>
      <c r="AA47" s="513"/>
      <c r="AB47" s="513"/>
      <c r="AC47" s="513"/>
      <c r="AD47" s="513"/>
      <c r="AE47" s="513"/>
      <c r="AF47" s="561"/>
    </row>
    <row r="48" spans="1:32" ht="13.5">
      <c r="A48" s="562" t="s">
        <v>649</v>
      </c>
      <c r="B48" s="557" t="s">
        <v>650</v>
      </c>
      <c r="C48" s="558" t="s">
        <v>10</v>
      </c>
      <c r="D48" s="535">
        <f>SUM(J48:AE48)</f>
        <v>315</v>
      </c>
      <c r="E48" s="513">
        <f aca="true" t="shared" si="17" ref="E48:AE48">E49+E50</f>
        <v>2</v>
      </c>
      <c r="F48" s="513">
        <f t="shared" si="17"/>
        <v>0</v>
      </c>
      <c r="G48" s="513">
        <f t="shared" si="17"/>
        <v>0</v>
      </c>
      <c r="H48" s="513">
        <f t="shared" si="17"/>
        <v>0</v>
      </c>
      <c r="I48" s="513">
        <f t="shared" si="17"/>
        <v>0</v>
      </c>
      <c r="J48" s="513">
        <f t="shared" si="17"/>
        <v>2</v>
      </c>
      <c r="K48" s="513">
        <f t="shared" si="17"/>
        <v>0</v>
      </c>
      <c r="L48" s="513">
        <f t="shared" si="17"/>
        <v>0</v>
      </c>
      <c r="M48" s="513">
        <f t="shared" si="17"/>
        <v>0</v>
      </c>
      <c r="N48" s="513">
        <f t="shared" si="17"/>
        <v>1</v>
      </c>
      <c r="O48" s="513">
        <f t="shared" si="17"/>
        <v>1</v>
      </c>
      <c r="P48" s="513">
        <f t="shared" si="17"/>
        <v>1</v>
      </c>
      <c r="Q48" s="513">
        <f t="shared" si="17"/>
        <v>0</v>
      </c>
      <c r="R48" s="513">
        <f t="shared" si="17"/>
        <v>2</v>
      </c>
      <c r="S48" s="513">
        <f t="shared" si="17"/>
        <v>3</v>
      </c>
      <c r="T48" s="513">
        <f t="shared" si="17"/>
        <v>3</v>
      </c>
      <c r="U48" s="513">
        <f t="shared" si="17"/>
        <v>10</v>
      </c>
      <c r="V48" s="513">
        <f t="shared" si="17"/>
        <v>10</v>
      </c>
      <c r="W48" s="513">
        <f t="shared" si="17"/>
        <v>18</v>
      </c>
      <c r="X48" s="513">
        <f t="shared" si="17"/>
        <v>40</v>
      </c>
      <c r="Y48" s="513">
        <f t="shared" si="17"/>
        <v>41</v>
      </c>
      <c r="Z48" s="513">
        <f t="shared" si="17"/>
        <v>70</v>
      </c>
      <c r="AA48" s="513">
        <f t="shared" si="17"/>
        <v>60</v>
      </c>
      <c r="AB48" s="513">
        <f t="shared" si="17"/>
        <v>38</v>
      </c>
      <c r="AC48" s="513">
        <f t="shared" si="17"/>
        <v>14</v>
      </c>
      <c r="AD48" s="513">
        <f t="shared" si="17"/>
        <v>1</v>
      </c>
      <c r="AE48" s="513">
        <f t="shared" si="17"/>
        <v>0</v>
      </c>
      <c r="AF48" s="563" t="s">
        <v>649</v>
      </c>
    </row>
    <row r="49" spans="1:32" ht="13.5">
      <c r="A49" s="556"/>
      <c r="B49" s="557"/>
      <c r="C49" s="558" t="s">
        <v>11</v>
      </c>
      <c r="D49" s="535">
        <f>SUM(J49:AE49)</f>
        <v>163</v>
      </c>
      <c r="E49" s="516">
        <v>2</v>
      </c>
      <c r="F49" s="516">
        <v>0</v>
      </c>
      <c r="G49" s="516">
        <v>0</v>
      </c>
      <c r="H49" s="516">
        <v>0</v>
      </c>
      <c r="I49" s="516">
        <v>0</v>
      </c>
      <c r="J49" s="516">
        <v>2</v>
      </c>
      <c r="K49" s="516">
        <v>0</v>
      </c>
      <c r="L49" s="516">
        <v>0</v>
      </c>
      <c r="M49" s="516">
        <v>0</v>
      </c>
      <c r="N49" s="516">
        <v>0</v>
      </c>
      <c r="O49" s="516">
        <v>0</v>
      </c>
      <c r="P49" s="516">
        <v>1</v>
      </c>
      <c r="Q49" s="516">
        <v>0</v>
      </c>
      <c r="R49" s="516">
        <v>1</v>
      </c>
      <c r="S49" s="516">
        <v>3</v>
      </c>
      <c r="T49" s="516">
        <v>1</v>
      </c>
      <c r="U49" s="516">
        <v>7</v>
      </c>
      <c r="V49" s="516">
        <v>4</v>
      </c>
      <c r="W49" s="516">
        <v>10</v>
      </c>
      <c r="X49" s="516">
        <v>25</v>
      </c>
      <c r="Y49" s="516">
        <v>26</v>
      </c>
      <c r="Z49" s="516">
        <v>44</v>
      </c>
      <c r="AA49" s="516">
        <v>23</v>
      </c>
      <c r="AB49" s="516">
        <v>14</v>
      </c>
      <c r="AC49" s="516">
        <v>2</v>
      </c>
      <c r="AD49" s="516">
        <v>0</v>
      </c>
      <c r="AE49" s="516">
        <v>0</v>
      </c>
      <c r="AF49" s="561"/>
    </row>
    <row r="50" spans="1:32" ht="13.5">
      <c r="A50" s="556"/>
      <c r="B50" s="557"/>
      <c r="C50" s="558" t="s">
        <v>12</v>
      </c>
      <c r="D50" s="535">
        <f>SUM(J50:AE50)</f>
        <v>152</v>
      </c>
      <c r="E50" s="516">
        <v>0</v>
      </c>
      <c r="F50" s="516">
        <v>0</v>
      </c>
      <c r="G50" s="516">
        <v>0</v>
      </c>
      <c r="H50" s="516">
        <v>0</v>
      </c>
      <c r="I50" s="516">
        <v>0</v>
      </c>
      <c r="J50" s="516">
        <v>0</v>
      </c>
      <c r="K50" s="516">
        <v>0</v>
      </c>
      <c r="L50" s="516">
        <v>0</v>
      </c>
      <c r="M50" s="516">
        <v>0</v>
      </c>
      <c r="N50" s="516">
        <v>1</v>
      </c>
      <c r="O50" s="516">
        <v>1</v>
      </c>
      <c r="P50" s="516">
        <v>0</v>
      </c>
      <c r="Q50" s="516">
        <v>0</v>
      </c>
      <c r="R50" s="516">
        <v>1</v>
      </c>
      <c r="S50" s="516">
        <v>0</v>
      </c>
      <c r="T50" s="516">
        <v>2</v>
      </c>
      <c r="U50" s="516">
        <v>3</v>
      </c>
      <c r="V50" s="516">
        <v>6</v>
      </c>
      <c r="W50" s="516">
        <v>8</v>
      </c>
      <c r="X50" s="516">
        <v>15</v>
      </c>
      <c r="Y50" s="516">
        <v>15</v>
      </c>
      <c r="Z50" s="516">
        <v>26</v>
      </c>
      <c r="AA50" s="516">
        <v>37</v>
      </c>
      <c r="AB50" s="516">
        <v>24</v>
      </c>
      <c r="AC50" s="516">
        <v>12</v>
      </c>
      <c r="AD50" s="516">
        <v>1</v>
      </c>
      <c r="AE50" s="516">
        <v>0</v>
      </c>
      <c r="AF50" s="561"/>
    </row>
    <row r="51" spans="1:32" ht="13.5">
      <c r="A51" s="556"/>
      <c r="B51" s="557"/>
      <c r="C51" s="558"/>
      <c r="D51" s="535"/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  <c r="AE51" s="513"/>
      <c r="AF51" s="561"/>
    </row>
    <row r="52" spans="1:32" ht="13.5">
      <c r="A52" s="562" t="s">
        <v>651</v>
      </c>
      <c r="B52" s="557" t="s">
        <v>652</v>
      </c>
      <c r="C52" s="558" t="s">
        <v>10</v>
      </c>
      <c r="D52" s="535">
        <f>SUM(J52:AE52)</f>
        <v>29</v>
      </c>
      <c r="E52" s="513">
        <f aca="true" t="shared" si="18" ref="E52:AE52">E53+E54</f>
        <v>0</v>
      </c>
      <c r="F52" s="513">
        <f t="shared" si="18"/>
        <v>0</v>
      </c>
      <c r="G52" s="513">
        <f t="shared" si="18"/>
        <v>0</v>
      </c>
      <c r="H52" s="513">
        <f t="shared" si="18"/>
        <v>0</v>
      </c>
      <c r="I52" s="513">
        <f t="shared" si="18"/>
        <v>0</v>
      </c>
      <c r="J52" s="513">
        <f t="shared" si="18"/>
        <v>0</v>
      </c>
      <c r="K52" s="513">
        <f t="shared" si="18"/>
        <v>0</v>
      </c>
      <c r="L52" s="513">
        <f t="shared" si="18"/>
        <v>0</v>
      </c>
      <c r="M52" s="513">
        <f t="shared" si="18"/>
        <v>0</v>
      </c>
      <c r="N52" s="513">
        <f t="shared" si="18"/>
        <v>1</v>
      </c>
      <c r="O52" s="513">
        <f t="shared" si="18"/>
        <v>0</v>
      </c>
      <c r="P52" s="513">
        <f t="shared" si="18"/>
        <v>0</v>
      </c>
      <c r="Q52" s="513">
        <f t="shared" si="18"/>
        <v>1</v>
      </c>
      <c r="R52" s="513">
        <f t="shared" si="18"/>
        <v>1</v>
      </c>
      <c r="S52" s="513">
        <f t="shared" si="18"/>
        <v>1</v>
      </c>
      <c r="T52" s="513">
        <f t="shared" si="18"/>
        <v>1</v>
      </c>
      <c r="U52" s="513">
        <f t="shared" si="18"/>
        <v>0</v>
      </c>
      <c r="V52" s="513">
        <f t="shared" si="18"/>
        <v>5</v>
      </c>
      <c r="W52" s="513">
        <f t="shared" si="18"/>
        <v>0</v>
      </c>
      <c r="X52" s="513">
        <f t="shared" si="18"/>
        <v>5</v>
      </c>
      <c r="Y52" s="513">
        <f t="shared" si="18"/>
        <v>3</v>
      </c>
      <c r="Z52" s="513">
        <f t="shared" si="18"/>
        <v>7</v>
      </c>
      <c r="AA52" s="513">
        <f t="shared" si="18"/>
        <v>1</v>
      </c>
      <c r="AB52" s="513">
        <f t="shared" si="18"/>
        <v>1</v>
      </c>
      <c r="AC52" s="513">
        <f t="shared" si="18"/>
        <v>2</v>
      </c>
      <c r="AD52" s="513">
        <f t="shared" si="18"/>
        <v>0</v>
      </c>
      <c r="AE52" s="513">
        <f t="shared" si="18"/>
        <v>0</v>
      </c>
      <c r="AF52" s="563" t="s">
        <v>651</v>
      </c>
    </row>
    <row r="53" spans="1:32" ht="13.5">
      <c r="A53" s="556"/>
      <c r="B53" s="557"/>
      <c r="C53" s="558" t="s">
        <v>11</v>
      </c>
      <c r="D53" s="535">
        <f>SUM(J53:AE53)</f>
        <v>18</v>
      </c>
      <c r="E53" s="516">
        <v>0</v>
      </c>
      <c r="F53" s="516">
        <v>0</v>
      </c>
      <c r="G53" s="516">
        <v>0</v>
      </c>
      <c r="H53" s="516">
        <v>0</v>
      </c>
      <c r="I53" s="516">
        <v>0</v>
      </c>
      <c r="J53" s="516">
        <v>0</v>
      </c>
      <c r="K53" s="516">
        <v>0</v>
      </c>
      <c r="L53" s="516">
        <v>0</v>
      </c>
      <c r="M53" s="516">
        <v>0</v>
      </c>
      <c r="N53" s="516">
        <v>1</v>
      </c>
      <c r="O53" s="516">
        <v>0</v>
      </c>
      <c r="P53" s="516">
        <v>0</v>
      </c>
      <c r="Q53" s="516">
        <v>0</v>
      </c>
      <c r="R53" s="516">
        <v>0</v>
      </c>
      <c r="S53" s="516">
        <v>1</v>
      </c>
      <c r="T53" s="516">
        <v>1</v>
      </c>
      <c r="U53" s="516">
        <v>0</v>
      </c>
      <c r="V53" s="516">
        <v>3</v>
      </c>
      <c r="W53" s="516">
        <v>0</v>
      </c>
      <c r="X53" s="516">
        <v>5</v>
      </c>
      <c r="Y53" s="516">
        <v>1</v>
      </c>
      <c r="Z53" s="516">
        <v>5</v>
      </c>
      <c r="AA53" s="516">
        <v>0</v>
      </c>
      <c r="AB53" s="516">
        <v>0</v>
      </c>
      <c r="AC53" s="516">
        <v>1</v>
      </c>
      <c r="AD53" s="516">
        <v>0</v>
      </c>
      <c r="AE53" s="516">
        <v>0</v>
      </c>
      <c r="AF53" s="561"/>
    </row>
    <row r="54" spans="1:32" ht="13.5">
      <c r="A54" s="556"/>
      <c r="B54" s="557"/>
      <c r="C54" s="558" t="s">
        <v>12</v>
      </c>
      <c r="D54" s="535">
        <f>SUM(J54:AE54)</f>
        <v>11</v>
      </c>
      <c r="E54" s="516">
        <v>0</v>
      </c>
      <c r="F54" s="516">
        <v>0</v>
      </c>
      <c r="G54" s="516">
        <v>0</v>
      </c>
      <c r="H54" s="516">
        <v>0</v>
      </c>
      <c r="I54" s="516">
        <v>0</v>
      </c>
      <c r="J54" s="516">
        <v>0</v>
      </c>
      <c r="K54" s="516">
        <v>0</v>
      </c>
      <c r="L54" s="516">
        <v>0</v>
      </c>
      <c r="M54" s="516">
        <v>0</v>
      </c>
      <c r="N54" s="516">
        <v>0</v>
      </c>
      <c r="O54" s="516">
        <v>0</v>
      </c>
      <c r="P54" s="516">
        <v>0</v>
      </c>
      <c r="Q54" s="516">
        <v>1</v>
      </c>
      <c r="R54" s="516">
        <v>1</v>
      </c>
      <c r="S54" s="516">
        <v>0</v>
      </c>
      <c r="T54" s="516">
        <v>0</v>
      </c>
      <c r="U54" s="516">
        <v>0</v>
      </c>
      <c r="V54" s="516">
        <v>2</v>
      </c>
      <c r="W54" s="516">
        <v>0</v>
      </c>
      <c r="X54" s="516">
        <v>0</v>
      </c>
      <c r="Y54" s="516">
        <v>2</v>
      </c>
      <c r="Z54" s="516">
        <v>2</v>
      </c>
      <c r="AA54" s="516">
        <v>1</v>
      </c>
      <c r="AB54" s="516">
        <v>1</v>
      </c>
      <c r="AC54" s="516">
        <v>1</v>
      </c>
      <c r="AD54" s="516">
        <v>0</v>
      </c>
      <c r="AE54" s="516">
        <v>0</v>
      </c>
      <c r="AF54" s="561"/>
    </row>
    <row r="55" spans="1:32" ht="13.5">
      <c r="A55" s="556"/>
      <c r="B55" s="557"/>
      <c r="C55" s="558"/>
      <c r="D55" s="535"/>
      <c r="E55" s="513"/>
      <c r="F55" s="513"/>
      <c r="G55" s="513"/>
      <c r="H55" s="513"/>
      <c r="I55" s="513"/>
      <c r="J55" s="513"/>
      <c r="K55" s="513"/>
      <c r="L55" s="513"/>
      <c r="M55" s="513"/>
      <c r="N55" s="513"/>
      <c r="O55" s="513"/>
      <c r="P55" s="513"/>
      <c r="Q55" s="513"/>
      <c r="R55" s="513"/>
      <c r="S55" s="513"/>
      <c r="T55" s="513"/>
      <c r="U55" s="513"/>
      <c r="V55" s="513"/>
      <c r="W55" s="513"/>
      <c r="X55" s="513"/>
      <c r="Y55" s="513"/>
      <c r="Z55" s="513"/>
      <c r="AA55" s="513"/>
      <c r="AB55" s="513"/>
      <c r="AC55" s="513"/>
      <c r="AD55" s="513"/>
      <c r="AE55" s="513"/>
      <c r="AF55" s="561"/>
    </row>
    <row r="56" spans="1:32" ht="13.5">
      <c r="A56" s="562" t="s">
        <v>653</v>
      </c>
      <c r="B56" s="557" t="s">
        <v>654</v>
      </c>
      <c r="C56" s="558" t="s">
        <v>10</v>
      </c>
      <c r="D56" s="535">
        <f>SUM(J56:AE56)</f>
        <v>25</v>
      </c>
      <c r="E56" s="513">
        <f aca="true" t="shared" si="19" ref="E56:AE56">E57+E58</f>
        <v>0</v>
      </c>
      <c r="F56" s="513">
        <f t="shared" si="19"/>
        <v>0</v>
      </c>
      <c r="G56" s="513">
        <f t="shared" si="19"/>
        <v>0</v>
      </c>
      <c r="H56" s="513">
        <f t="shared" si="19"/>
        <v>0</v>
      </c>
      <c r="I56" s="513">
        <f t="shared" si="19"/>
        <v>0</v>
      </c>
      <c r="J56" s="513">
        <f t="shared" si="19"/>
        <v>0</v>
      </c>
      <c r="K56" s="513">
        <f t="shared" si="19"/>
        <v>0</v>
      </c>
      <c r="L56" s="513">
        <f t="shared" si="19"/>
        <v>0</v>
      </c>
      <c r="M56" s="513">
        <f t="shared" si="19"/>
        <v>3</v>
      </c>
      <c r="N56" s="513">
        <f t="shared" si="19"/>
        <v>1</v>
      </c>
      <c r="O56" s="513">
        <f t="shared" si="19"/>
        <v>3</v>
      </c>
      <c r="P56" s="513">
        <f t="shared" si="19"/>
        <v>1</v>
      </c>
      <c r="Q56" s="513">
        <f t="shared" si="19"/>
        <v>1</v>
      </c>
      <c r="R56" s="513">
        <f t="shared" si="19"/>
        <v>1</v>
      </c>
      <c r="S56" s="513">
        <f t="shared" si="19"/>
        <v>1</v>
      </c>
      <c r="T56" s="513">
        <f t="shared" si="19"/>
        <v>1</v>
      </c>
      <c r="U56" s="513">
        <f t="shared" si="19"/>
        <v>3</v>
      </c>
      <c r="V56" s="513">
        <f t="shared" si="19"/>
        <v>1</v>
      </c>
      <c r="W56" s="513">
        <f t="shared" si="19"/>
        <v>2</v>
      </c>
      <c r="X56" s="513">
        <f t="shared" si="19"/>
        <v>2</v>
      </c>
      <c r="Y56" s="513">
        <f t="shared" si="19"/>
        <v>1</v>
      </c>
      <c r="Z56" s="513">
        <f t="shared" si="19"/>
        <v>2</v>
      </c>
      <c r="AA56" s="513">
        <f t="shared" si="19"/>
        <v>1</v>
      </c>
      <c r="AB56" s="513">
        <f t="shared" si="19"/>
        <v>1</v>
      </c>
      <c r="AC56" s="513">
        <f t="shared" si="19"/>
        <v>0</v>
      </c>
      <c r="AD56" s="513">
        <f t="shared" si="19"/>
        <v>0</v>
      </c>
      <c r="AE56" s="513">
        <f t="shared" si="19"/>
        <v>0</v>
      </c>
      <c r="AF56" s="563" t="s">
        <v>653</v>
      </c>
    </row>
    <row r="57" spans="1:32" ht="13.5">
      <c r="A57" s="556"/>
      <c r="B57" s="557"/>
      <c r="C57" s="558" t="s">
        <v>11</v>
      </c>
      <c r="D57" s="535">
        <f>SUM(J57:AE57)</f>
        <v>16</v>
      </c>
      <c r="E57" s="516">
        <v>0</v>
      </c>
      <c r="F57" s="516">
        <v>0</v>
      </c>
      <c r="G57" s="516">
        <v>0</v>
      </c>
      <c r="H57" s="516">
        <v>0</v>
      </c>
      <c r="I57" s="516">
        <v>0</v>
      </c>
      <c r="J57" s="516">
        <v>0</v>
      </c>
      <c r="K57" s="516">
        <v>0</v>
      </c>
      <c r="L57" s="516">
        <v>0</v>
      </c>
      <c r="M57" s="516">
        <v>2</v>
      </c>
      <c r="N57" s="516">
        <v>0</v>
      </c>
      <c r="O57" s="516">
        <v>3</v>
      </c>
      <c r="P57" s="516">
        <v>1</v>
      </c>
      <c r="Q57" s="516">
        <v>0</v>
      </c>
      <c r="R57" s="516">
        <v>0</v>
      </c>
      <c r="S57" s="516">
        <v>0</v>
      </c>
      <c r="T57" s="516">
        <v>1</v>
      </c>
      <c r="U57" s="516">
        <v>2</v>
      </c>
      <c r="V57" s="516">
        <v>1</v>
      </c>
      <c r="W57" s="516">
        <v>2</v>
      </c>
      <c r="X57" s="516">
        <v>1</v>
      </c>
      <c r="Y57" s="516">
        <v>1</v>
      </c>
      <c r="Z57" s="516">
        <v>1</v>
      </c>
      <c r="AA57" s="516">
        <v>1</v>
      </c>
      <c r="AB57" s="516">
        <v>0</v>
      </c>
      <c r="AC57" s="516">
        <v>0</v>
      </c>
      <c r="AD57" s="516">
        <v>0</v>
      </c>
      <c r="AE57" s="516">
        <v>0</v>
      </c>
      <c r="AF57" s="561"/>
    </row>
    <row r="58" spans="1:32" ht="13.5">
      <c r="A58" s="556"/>
      <c r="B58" s="557"/>
      <c r="C58" s="558" t="s">
        <v>12</v>
      </c>
      <c r="D58" s="535">
        <f>SUM(J58:AE58)</f>
        <v>9</v>
      </c>
      <c r="E58" s="516">
        <v>0</v>
      </c>
      <c r="F58" s="516">
        <v>0</v>
      </c>
      <c r="G58" s="516">
        <v>0</v>
      </c>
      <c r="H58" s="516">
        <v>0</v>
      </c>
      <c r="I58" s="516">
        <v>0</v>
      </c>
      <c r="J58" s="516">
        <v>0</v>
      </c>
      <c r="K58" s="516">
        <v>0</v>
      </c>
      <c r="L58" s="516">
        <v>0</v>
      </c>
      <c r="M58" s="516">
        <v>1</v>
      </c>
      <c r="N58" s="516">
        <v>1</v>
      </c>
      <c r="O58" s="516">
        <v>0</v>
      </c>
      <c r="P58" s="516">
        <v>0</v>
      </c>
      <c r="Q58" s="516">
        <v>1</v>
      </c>
      <c r="R58" s="516">
        <v>1</v>
      </c>
      <c r="S58" s="516">
        <v>1</v>
      </c>
      <c r="T58" s="516">
        <v>0</v>
      </c>
      <c r="U58" s="516">
        <v>1</v>
      </c>
      <c r="V58" s="516">
        <v>0</v>
      </c>
      <c r="W58" s="516">
        <v>0</v>
      </c>
      <c r="X58" s="516">
        <v>1</v>
      </c>
      <c r="Y58" s="516">
        <v>0</v>
      </c>
      <c r="Z58" s="516">
        <v>1</v>
      </c>
      <c r="AA58" s="516">
        <v>0</v>
      </c>
      <c r="AB58" s="516">
        <v>1</v>
      </c>
      <c r="AC58" s="516">
        <v>0</v>
      </c>
      <c r="AD58" s="516">
        <v>0</v>
      </c>
      <c r="AE58" s="516">
        <v>0</v>
      </c>
      <c r="AF58" s="561"/>
    </row>
    <row r="59" spans="1:32" ht="13.5">
      <c r="A59" s="556"/>
      <c r="B59" s="557"/>
      <c r="C59" s="558"/>
      <c r="D59" s="535"/>
      <c r="E59" s="513"/>
      <c r="F59" s="513"/>
      <c r="G59" s="513"/>
      <c r="H59" s="513"/>
      <c r="I59" s="513"/>
      <c r="J59" s="513"/>
      <c r="K59" s="513"/>
      <c r="L59" s="513"/>
      <c r="M59" s="513"/>
      <c r="N59" s="513"/>
      <c r="O59" s="513"/>
      <c r="P59" s="513"/>
      <c r="Q59" s="513"/>
      <c r="R59" s="513"/>
      <c r="S59" s="513"/>
      <c r="T59" s="513"/>
      <c r="U59" s="513"/>
      <c r="V59" s="513"/>
      <c r="W59" s="513"/>
      <c r="X59" s="513"/>
      <c r="Y59" s="513"/>
      <c r="Z59" s="513"/>
      <c r="AA59" s="513"/>
      <c r="AB59" s="513"/>
      <c r="AC59" s="513"/>
      <c r="AD59" s="513"/>
      <c r="AE59" s="513"/>
      <c r="AF59" s="561"/>
    </row>
    <row r="60" spans="1:32" ht="13.5">
      <c r="A60" s="562" t="s">
        <v>655</v>
      </c>
      <c r="B60" s="557" t="s">
        <v>656</v>
      </c>
      <c r="C60" s="558" t="s">
        <v>10</v>
      </c>
      <c r="D60" s="535">
        <f>SUM(J60:AE60)</f>
        <v>159</v>
      </c>
      <c r="E60" s="513">
        <f aca="true" t="shared" si="20" ref="E60:AE60">E61+E62</f>
        <v>0</v>
      </c>
      <c r="F60" s="513">
        <f t="shared" si="20"/>
        <v>1</v>
      </c>
      <c r="G60" s="513">
        <f t="shared" si="20"/>
        <v>0</v>
      </c>
      <c r="H60" s="513">
        <f t="shared" si="20"/>
        <v>0</v>
      </c>
      <c r="I60" s="513">
        <f t="shared" si="20"/>
        <v>0</v>
      </c>
      <c r="J60" s="513">
        <f t="shared" si="20"/>
        <v>1</v>
      </c>
      <c r="K60" s="513">
        <f t="shared" si="20"/>
        <v>0</v>
      </c>
      <c r="L60" s="513">
        <f t="shared" si="20"/>
        <v>0</v>
      </c>
      <c r="M60" s="513">
        <f t="shared" si="20"/>
        <v>2</v>
      </c>
      <c r="N60" s="513">
        <f t="shared" si="20"/>
        <v>3</v>
      </c>
      <c r="O60" s="513">
        <f t="shared" si="20"/>
        <v>3</v>
      </c>
      <c r="P60" s="513">
        <f t="shared" si="20"/>
        <v>4</v>
      </c>
      <c r="Q60" s="513">
        <f t="shared" si="20"/>
        <v>6</v>
      </c>
      <c r="R60" s="513">
        <f t="shared" si="20"/>
        <v>1</v>
      </c>
      <c r="S60" s="513">
        <f t="shared" si="20"/>
        <v>5</v>
      </c>
      <c r="T60" s="513">
        <f t="shared" si="20"/>
        <v>5</v>
      </c>
      <c r="U60" s="513">
        <f t="shared" si="20"/>
        <v>4</v>
      </c>
      <c r="V60" s="513">
        <f t="shared" si="20"/>
        <v>8</v>
      </c>
      <c r="W60" s="513">
        <f t="shared" si="20"/>
        <v>9</v>
      </c>
      <c r="X60" s="513">
        <f t="shared" si="20"/>
        <v>15</v>
      </c>
      <c r="Y60" s="513">
        <f t="shared" si="20"/>
        <v>21</v>
      </c>
      <c r="Z60" s="513">
        <f t="shared" si="20"/>
        <v>16</v>
      </c>
      <c r="AA60" s="513">
        <f t="shared" si="20"/>
        <v>26</v>
      </c>
      <c r="AB60" s="513">
        <f t="shared" si="20"/>
        <v>19</v>
      </c>
      <c r="AC60" s="513">
        <f t="shared" si="20"/>
        <v>10</v>
      </c>
      <c r="AD60" s="513">
        <f t="shared" si="20"/>
        <v>1</v>
      </c>
      <c r="AE60" s="513">
        <f t="shared" si="20"/>
        <v>0</v>
      </c>
      <c r="AF60" s="563" t="s">
        <v>655</v>
      </c>
    </row>
    <row r="61" spans="1:32" ht="13.5">
      <c r="A61" s="556"/>
      <c r="B61" s="557"/>
      <c r="C61" s="558" t="s">
        <v>11</v>
      </c>
      <c r="D61" s="535">
        <f>SUM(J61:AE61)</f>
        <v>108</v>
      </c>
      <c r="E61" s="516">
        <v>0</v>
      </c>
      <c r="F61" s="516">
        <v>0</v>
      </c>
      <c r="G61" s="516">
        <v>0</v>
      </c>
      <c r="H61" s="516">
        <v>0</v>
      </c>
      <c r="I61" s="516">
        <v>0</v>
      </c>
      <c r="J61" s="516">
        <v>0</v>
      </c>
      <c r="K61" s="516">
        <v>0</v>
      </c>
      <c r="L61" s="516">
        <v>0</v>
      </c>
      <c r="M61" s="516">
        <v>2</v>
      </c>
      <c r="N61" s="516">
        <v>2</v>
      </c>
      <c r="O61" s="516">
        <v>2</v>
      </c>
      <c r="P61" s="516">
        <v>4</v>
      </c>
      <c r="Q61" s="516">
        <v>6</v>
      </c>
      <c r="R61" s="516">
        <v>1</v>
      </c>
      <c r="S61" s="516">
        <v>4</v>
      </c>
      <c r="T61" s="516">
        <v>4</v>
      </c>
      <c r="U61" s="516">
        <v>4</v>
      </c>
      <c r="V61" s="516">
        <v>6</v>
      </c>
      <c r="W61" s="516">
        <v>9</v>
      </c>
      <c r="X61" s="516">
        <v>9</v>
      </c>
      <c r="Y61" s="516">
        <v>17</v>
      </c>
      <c r="Z61" s="516">
        <v>7</v>
      </c>
      <c r="AA61" s="516">
        <v>17</v>
      </c>
      <c r="AB61" s="516">
        <v>9</v>
      </c>
      <c r="AC61" s="516">
        <v>5</v>
      </c>
      <c r="AD61" s="516">
        <v>0</v>
      </c>
      <c r="AE61" s="516">
        <v>0</v>
      </c>
      <c r="AF61" s="561"/>
    </row>
    <row r="62" spans="1:32" ht="13.5">
      <c r="A62" s="556"/>
      <c r="B62" s="557"/>
      <c r="C62" s="558" t="s">
        <v>12</v>
      </c>
      <c r="D62" s="535">
        <f>SUM(J62:AE62)</f>
        <v>51</v>
      </c>
      <c r="E62" s="516">
        <v>0</v>
      </c>
      <c r="F62" s="516">
        <v>1</v>
      </c>
      <c r="G62" s="516">
        <v>0</v>
      </c>
      <c r="H62" s="516">
        <v>0</v>
      </c>
      <c r="I62" s="516">
        <v>0</v>
      </c>
      <c r="J62" s="516">
        <v>1</v>
      </c>
      <c r="K62" s="516">
        <v>0</v>
      </c>
      <c r="L62" s="516">
        <v>0</v>
      </c>
      <c r="M62" s="516">
        <v>0</v>
      </c>
      <c r="N62" s="516">
        <v>1</v>
      </c>
      <c r="O62" s="516">
        <v>1</v>
      </c>
      <c r="P62" s="516">
        <v>0</v>
      </c>
      <c r="Q62" s="516">
        <v>0</v>
      </c>
      <c r="R62" s="516">
        <v>0</v>
      </c>
      <c r="S62" s="516">
        <v>1</v>
      </c>
      <c r="T62" s="516">
        <v>1</v>
      </c>
      <c r="U62" s="516">
        <v>0</v>
      </c>
      <c r="V62" s="516">
        <v>2</v>
      </c>
      <c r="W62" s="516">
        <v>0</v>
      </c>
      <c r="X62" s="516">
        <v>6</v>
      </c>
      <c r="Y62" s="516">
        <v>4</v>
      </c>
      <c r="Z62" s="516">
        <v>9</v>
      </c>
      <c r="AA62" s="516">
        <v>9</v>
      </c>
      <c r="AB62" s="516">
        <v>10</v>
      </c>
      <c r="AC62" s="516">
        <v>5</v>
      </c>
      <c r="AD62" s="516">
        <v>1</v>
      </c>
      <c r="AE62" s="516">
        <v>0</v>
      </c>
      <c r="AF62" s="561"/>
    </row>
    <row r="63" spans="1:32" ht="13.5">
      <c r="A63" s="556"/>
      <c r="B63" s="557"/>
      <c r="C63" s="558"/>
      <c r="D63" s="535"/>
      <c r="E63" s="513"/>
      <c r="F63" s="513"/>
      <c r="G63" s="513"/>
      <c r="H63" s="513"/>
      <c r="I63" s="513"/>
      <c r="J63" s="513"/>
      <c r="K63" s="513"/>
      <c r="L63" s="513"/>
      <c r="M63" s="513"/>
      <c r="N63" s="513"/>
      <c r="O63" s="513"/>
      <c r="P63" s="513"/>
      <c r="Q63" s="513"/>
      <c r="R63" s="513"/>
      <c r="S63" s="513"/>
      <c r="T63" s="513"/>
      <c r="U63" s="513"/>
      <c r="V63" s="513"/>
      <c r="W63" s="513"/>
      <c r="X63" s="513"/>
      <c r="Y63" s="513"/>
      <c r="Z63" s="513"/>
      <c r="AA63" s="513"/>
      <c r="AB63" s="513"/>
      <c r="AC63" s="513"/>
      <c r="AD63" s="513"/>
      <c r="AE63" s="513"/>
      <c r="AF63" s="561"/>
    </row>
    <row r="64" spans="1:32" ht="13.5">
      <c r="A64" s="562" t="s">
        <v>657</v>
      </c>
      <c r="B64" s="557" t="s">
        <v>658</v>
      </c>
      <c r="C64" s="558" t="s">
        <v>10</v>
      </c>
      <c r="D64" s="535">
        <f>SUM(J64:AE64)</f>
        <v>781</v>
      </c>
      <c r="E64" s="513">
        <f aca="true" t="shared" si="21" ref="E64:AE64">E65+E66</f>
        <v>0</v>
      </c>
      <c r="F64" s="513">
        <f t="shared" si="21"/>
        <v>0</v>
      </c>
      <c r="G64" s="513">
        <f t="shared" si="21"/>
        <v>0</v>
      </c>
      <c r="H64" s="513">
        <f t="shared" si="21"/>
        <v>0</v>
      </c>
      <c r="I64" s="513">
        <f t="shared" si="21"/>
        <v>0</v>
      </c>
      <c r="J64" s="513">
        <f t="shared" si="21"/>
        <v>0</v>
      </c>
      <c r="K64" s="513">
        <f t="shared" si="21"/>
        <v>0</v>
      </c>
      <c r="L64" s="513">
        <f t="shared" si="21"/>
        <v>2</v>
      </c>
      <c r="M64" s="513">
        <f t="shared" si="21"/>
        <v>17</v>
      </c>
      <c r="N64" s="513">
        <f t="shared" si="21"/>
        <v>23</v>
      </c>
      <c r="O64" s="513">
        <f t="shared" si="21"/>
        <v>40</v>
      </c>
      <c r="P64" s="513">
        <f t="shared" si="21"/>
        <v>66</v>
      </c>
      <c r="Q64" s="513">
        <f t="shared" si="21"/>
        <v>68</v>
      </c>
      <c r="R64" s="513">
        <f t="shared" si="21"/>
        <v>56</v>
      </c>
      <c r="S64" s="513">
        <f t="shared" si="21"/>
        <v>67</v>
      </c>
      <c r="T64" s="513">
        <f t="shared" si="21"/>
        <v>55</v>
      </c>
      <c r="U64" s="513">
        <f t="shared" si="21"/>
        <v>84</v>
      </c>
      <c r="V64" s="513">
        <f t="shared" si="21"/>
        <v>86</v>
      </c>
      <c r="W64" s="513">
        <f t="shared" si="21"/>
        <v>73</v>
      </c>
      <c r="X64" s="513">
        <f t="shared" si="21"/>
        <v>45</v>
      </c>
      <c r="Y64" s="513">
        <f t="shared" si="21"/>
        <v>45</v>
      </c>
      <c r="Z64" s="513">
        <f t="shared" si="21"/>
        <v>26</v>
      </c>
      <c r="AA64" s="513">
        <f t="shared" si="21"/>
        <v>19</v>
      </c>
      <c r="AB64" s="513">
        <f t="shared" si="21"/>
        <v>6</v>
      </c>
      <c r="AC64" s="513">
        <f t="shared" si="21"/>
        <v>3</v>
      </c>
      <c r="AD64" s="513">
        <f t="shared" si="21"/>
        <v>0</v>
      </c>
      <c r="AE64" s="513">
        <f t="shared" si="21"/>
        <v>0</v>
      </c>
      <c r="AF64" s="563" t="s">
        <v>657</v>
      </c>
    </row>
    <row r="65" spans="1:32" ht="13.5">
      <c r="A65" s="556"/>
      <c r="B65" s="557"/>
      <c r="C65" s="558" t="s">
        <v>11</v>
      </c>
      <c r="D65" s="535">
        <f>SUM(J65:AE65)</f>
        <v>576</v>
      </c>
      <c r="E65" s="516">
        <v>0</v>
      </c>
      <c r="F65" s="516">
        <v>0</v>
      </c>
      <c r="G65" s="516">
        <v>0</v>
      </c>
      <c r="H65" s="516">
        <v>0</v>
      </c>
      <c r="I65" s="516">
        <v>0</v>
      </c>
      <c r="J65" s="516">
        <v>0</v>
      </c>
      <c r="K65" s="516">
        <v>0</v>
      </c>
      <c r="L65" s="516">
        <v>2</v>
      </c>
      <c r="M65" s="516">
        <v>8</v>
      </c>
      <c r="N65" s="516">
        <v>19</v>
      </c>
      <c r="O65" s="516">
        <v>32</v>
      </c>
      <c r="P65" s="516">
        <v>45</v>
      </c>
      <c r="Q65" s="516">
        <v>50</v>
      </c>
      <c r="R65" s="516">
        <v>49</v>
      </c>
      <c r="S65" s="516">
        <v>54</v>
      </c>
      <c r="T65" s="516">
        <v>49</v>
      </c>
      <c r="U65" s="516">
        <v>64</v>
      </c>
      <c r="V65" s="516">
        <v>63</v>
      </c>
      <c r="W65" s="516">
        <v>48</v>
      </c>
      <c r="X65" s="516">
        <v>37</v>
      </c>
      <c r="Y65" s="516">
        <v>24</v>
      </c>
      <c r="Z65" s="516">
        <v>20</v>
      </c>
      <c r="AA65" s="516">
        <v>6</v>
      </c>
      <c r="AB65" s="516">
        <v>4</v>
      </c>
      <c r="AC65" s="516">
        <v>2</v>
      </c>
      <c r="AD65" s="516">
        <v>0</v>
      </c>
      <c r="AE65" s="516">
        <v>0</v>
      </c>
      <c r="AF65" s="561"/>
    </row>
    <row r="66" spans="1:32" ht="13.5">
      <c r="A66" s="556"/>
      <c r="B66" s="557"/>
      <c r="C66" s="558" t="s">
        <v>12</v>
      </c>
      <c r="D66" s="535">
        <f>SUM(J66:AE66)</f>
        <v>205</v>
      </c>
      <c r="E66" s="516">
        <v>0</v>
      </c>
      <c r="F66" s="516">
        <v>0</v>
      </c>
      <c r="G66" s="516">
        <v>0</v>
      </c>
      <c r="H66" s="516">
        <v>0</v>
      </c>
      <c r="I66" s="516">
        <v>0</v>
      </c>
      <c r="J66" s="516">
        <v>0</v>
      </c>
      <c r="K66" s="516">
        <v>0</v>
      </c>
      <c r="L66" s="516">
        <v>0</v>
      </c>
      <c r="M66" s="516">
        <v>9</v>
      </c>
      <c r="N66" s="516">
        <v>4</v>
      </c>
      <c r="O66" s="516">
        <v>8</v>
      </c>
      <c r="P66" s="516">
        <v>21</v>
      </c>
      <c r="Q66" s="516">
        <v>18</v>
      </c>
      <c r="R66" s="516">
        <v>7</v>
      </c>
      <c r="S66" s="516">
        <v>13</v>
      </c>
      <c r="T66" s="516">
        <v>6</v>
      </c>
      <c r="U66" s="516">
        <v>20</v>
      </c>
      <c r="V66" s="516">
        <v>23</v>
      </c>
      <c r="W66" s="516">
        <v>25</v>
      </c>
      <c r="X66" s="516">
        <v>8</v>
      </c>
      <c r="Y66" s="516">
        <v>21</v>
      </c>
      <c r="Z66" s="516">
        <v>6</v>
      </c>
      <c r="AA66" s="516">
        <v>13</v>
      </c>
      <c r="AB66" s="516">
        <v>2</v>
      </c>
      <c r="AC66" s="516">
        <v>1</v>
      </c>
      <c r="AD66" s="516">
        <v>0</v>
      </c>
      <c r="AE66" s="516">
        <v>0</v>
      </c>
      <c r="AF66" s="561"/>
    </row>
    <row r="67" spans="1:32" ht="13.5">
      <c r="A67" s="556"/>
      <c r="B67" s="557"/>
      <c r="C67" s="558"/>
      <c r="D67" s="535"/>
      <c r="E67" s="513"/>
      <c r="F67" s="513"/>
      <c r="G67" s="513"/>
      <c r="H67" s="513"/>
      <c r="I67" s="513"/>
      <c r="J67" s="513"/>
      <c r="K67" s="513"/>
      <c r="L67" s="513"/>
      <c r="M67" s="513"/>
      <c r="N67" s="513"/>
      <c r="O67" s="513"/>
      <c r="P67" s="513"/>
      <c r="Q67" s="513"/>
      <c r="R67" s="513"/>
      <c r="S67" s="513"/>
      <c r="T67" s="513"/>
      <c r="U67" s="513"/>
      <c r="V67" s="513"/>
      <c r="W67" s="513"/>
      <c r="X67" s="513"/>
      <c r="Y67" s="513"/>
      <c r="Z67" s="513"/>
      <c r="AA67" s="513"/>
      <c r="AB67" s="513"/>
      <c r="AC67" s="513"/>
      <c r="AD67" s="513"/>
      <c r="AE67" s="513"/>
      <c r="AF67" s="561"/>
    </row>
    <row r="68" spans="1:32" ht="13.5">
      <c r="A68" s="562" t="s">
        <v>659</v>
      </c>
      <c r="B68" s="557" t="s">
        <v>660</v>
      </c>
      <c r="C68" s="558" t="s">
        <v>10</v>
      </c>
      <c r="D68" s="535">
        <f>SUM(J68:AE68)</f>
        <v>22</v>
      </c>
      <c r="E68" s="513">
        <f aca="true" t="shared" si="22" ref="E68:AE68">E69+E70</f>
        <v>1</v>
      </c>
      <c r="F68" s="513">
        <f t="shared" si="22"/>
        <v>0</v>
      </c>
      <c r="G68" s="513">
        <f t="shared" si="22"/>
        <v>0</v>
      </c>
      <c r="H68" s="513">
        <f t="shared" si="22"/>
        <v>1</v>
      </c>
      <c r="I68" s="513">
        <f t="shared" si="22"/>
        <v>0</v>
      </c>
      <c r="J68" s="513">
        <f t="shared" si="22"/>
        <v>2</v>
      </c>
      <c r="K68" s="513">
        <f t="shared" si="22"/>
        <v>1</v>
      </c>
      <c r="L68" s="513">
        <f t="shared" si="22"/>
        <v>1</v>
      </c>
      <c r="M68" s="513">
        <f t="shared" si="22"/>
        <v>1</v>
      </c>
      <c r="N68" s="513">
        <f t="shared" si="22"/>
        <v>0</v>
      </c>
      <c r="O68" s="513">
        <f t="shared" si="22"/>
        <v>2</v>
      </c>
      <c r="P68" s="513">
        <f t="shared" si="22"/>
        <v>1</v>
      </c>
      <c r="Q68" s="513">
        <f t="shared" si="22"/>
        <v>0</v>
      </c>
      <c r="R68" s="513">
        <f t="shared" si="22"/>
        <v>3</v>
      </c>
      <c r="S68" s="513">
        <f t="shared" si="22"/>
        <v>0</v>
      </c>
      <c r="T68" s="513">
        <f t="shared" si="22"/>
        <v>0</v>
      </c>
      <c r="U68" s="513">
        <f t="shared" si="22"/>
        <v>1</v>
      </c>
      <c r="V68" s="513">
        <f t="shared" si="22"/>
        <v>2</v>
      </c>
      <c r="W68" s="513">
        <f t="shared" si="22"/>
        <v>3</v>
      </c>
      <c r="X68" s="513">
        <f t="shared" si="22"/>
        <v>1</v>
      </c>
      <c r="Y68" s="513">
        <f t="shared" si="22"/>
        <v>1</v>
      </c>
      <c r="Z68" s="513">
        <f t="shared" si="22"/>
        <v>2</v>
      </c>
      <c r="AA68" s="513">
        <f t="shared" si="22"/>
        <v>0</v>
      </c>
      <c r="AB68" s="513">
        <f t="shared" si="22"/>
        <v>0</v>
      </c>
      <c r="AC68" s="513">
        <f t="shared" si="22"/>
        <v>1</v>
      </c>
      <c r="AD68" s="513">
        <f t="shared" si="22"/>
        <v>0</v>
      </c>
      <c r="AE68" s="513">
        <f t="shared" si="22"/>
        <v>0</v>
      </c>
      <c r="AF68" s="563" t="s">
        <v>659</v>
      </c>
    </row>
    <row r="69" spans="1:32" ht="13.5">
      <c r="A69" s="556"/>
      <c r="B69" s="557"/>
      <c r="C69" s="558" t="s">
        <v>11</v>
      </c>
      <c r="D69" s="535">
        <f>SUM(J69:AE69)</f>
        <v>9</v>
      </c>
      <c r="E69" s="517">
        <v>0</v>
      </c>
      <c r="F69" s="517">
        <v>0</v>
      </c>
      <c r="G69" s="517">
        <v>0</v>
      </c>
      <c r="H69" s="517">
        <v>0</v>
      </c>
      <c r="I69" s="517">
        <v>0</v>
      </c>
      <c r="J69" s="517">
        <v>0</v>
      </c>
      <c r="K69" s="517">
        <v>1</v>
      </c>
      <c r="L69" s="517">
        <v>0</v>
      </c>
      <c r="M69" s="517">
        <v>1</v>
      </c>
      <c r="N69" s="517">
        <v>0</v>
      </c>
      <c r="O69" s="517">
        <v>1</v>
      </c>
      <c r="P69" s="517">
        <v>0</v>
      </c>
      <c r="Q69" s="517">
        <v>0</v>
      </c>
      <c r="R69" s="517">
        <v>1</v>
      </c>
      <c r="S69" s="517">
        <v>0</v>
      </c>
      <c r="T69" s="517">
        <v>0</v>
      </c>
      <c r="U69" s="517">
        <v>0</v>
      </c>
      <c r="V69" s="517">
        <v>1</v>
      </c>
      <c r="W69" s="517">
        <v>2</v>
      </c>
      <c r="X69" s="517">
        <v>1</v>
      </c>
      <c r="Y69" s="517">
        <v>0</v>
      </c>
      <c r="Z69" s="517">
        <v>1</v>
      </c>
      <c r="AA69" s="517">
        <v>0</v>
      </c>
      <c r="AB69" s="517">
        <v>0</v>
      </c>
      <c r="AC69" s="517">
        <v>0</v>
      </c>
      <c r="AD69" s="517">
        <v>0</v>
      </c>
      <c r="AE69" s="517">
        <v>0</v>
      </c>
      <c r="AF69" s="561"/>
    </row>
    <row r="70" spans="1:32" ht="13.5">
      <c r="A70" s="556"/>
      <c r="B70" s="557"/>
      <c r="C70" s="558" t="s">
        <v>12</v>
      </c>
      <c r="D70" s="535">
        <f>SUM(J70:AE70)</f>
        <v>13</v>
      </c>
      <c r="E70" s="517">
        <v>1</v>
      </c>
      <c r="F70" s="517">
        <v>0</v>
      </c>
      <c r="G70" s="517">
        <v>0</v>
      </c>
      <c r="H70" s="517">
        <v>1</v>
      </c>
      <c r="I70" s="517">
        <v>0</v>
      </c>
      <c r="J70" s="517">
        <v>2</v>
      </c>
      <c r="K70" s="517">
        <v>0</v>
      </c>
      <c r="L70" s="517">
        <v>1</v>
      </c>
      <c r="M70" s="517">
        <v>0</v>
      </c>
      <c r="N70" s="517">
        <v>0</v>
      </c>
      <c r="O70" s="517">
        <v>1</v>
      </c>
      <c r="P70" s="517">
        <v>1</v>
      </c>
      <c r="Q70" s="517">
        <v>0</v>
      </c>
      <c r="R70" s="517">
        <v>2</v>
      </c>
      <c r="S70" s="517">
        <v>0</v>
      </c>
      <c r="T70" s="517">
        <v>0</v>
      </c>
      <c r="U70" s="517">
        <v>1</v>
      </c>
      <c r="V70" s="517">
        <v>1</v>
      </c>
      <c r="W70" s="517">
        <v>1</v>
      </c>
      <c r="X70" s="517">
        <v>0</v>
      </c>
      <c r="Y70" s="517">
        <v>1</v>
      </c>
      <c r="Z70" s="517">
        <v>1</v>
      </c>
      <c r="AA70" s="517">
        <v>0</v>
      </c>
      <c r="AB70" s="517">
        <v>0</v>
      </c>
      <c r="AC70" s="517">
        <v>1</v>
      </c>
      <c r="AD70" s="517">
        <v>0</v>
      </c>
      <c r="AE70" s="517">
        <v>0</v>
      </c>
      <c r="AF70" s="561"/>
    </row>
    <row r="71" spans="1:32" ht="13.5">
      <c r="A71" s="556"/>
      <c r="B71" s="557"/>
      <c r="C71" s="558"/>
      <c r="D71" s="535"/>
      <c r="E71" s="513"/>
      <c r="F71" s="513"/>
      <c r="G71" s="513"/>
      <c r="H71" s="513"/>
      <c r="I71" s="513"/>
      <c r="J71" s="513"/>
      <c r="K71" s="513"/>
      <c r="L71" s="513"/>
      <c r="M71" s="513"/>
      <c r="N71" s="513"/>
      <c r="O71" s="513"/>
      <c r="P71" s="513"/>
      <c r="Q71" s="513"/>
      <c r="R71" s="513"/>
      <c r="S71" s="513"/>
      <c r="T71" s="513"/>
      <c r="U71" s="513"/>
      <c r="V71" s="513"/>
      <c r="W71" s="513"/>
      <c r="X71" s="513"/>
      <c r="Y71" s="513"/>
      <c r="Z71" s="513"/>
      <c r="AA71" s="513"/>
      <c r="AB71" s="513"/>
      <c r="AC71" s="513"/>
      <c r="AD71" s="513"/>
      <c r="AE71" s="513"/>
      <c r="AF71" s="561"/>
    </row>
    <row r="72" spans="1:32" ht="13.5">
      <c r="A72" s="562" t="s">
        <v>661</v>
      </c>
      <c r="B72" s="557" t="s">
        <v>662</v>
      </c>
      <c r="C72" s="558" t="s">
        <v>10</v>
      </c>
      <c r="D72" s="535">
        <f>SUM(J72:AE72)</f>
        <v>136</v>
      </c>
      <c r="E72" s="513">
        <f aca="true" t="shared" si="23" ref="E72:AE72">E73+E74</f>
        <v>0</v>
      </c>
      <c r="F72" s="513">
        <f t="shared" si="23"/>
        <v>1</v>
      </c>
      <c r="G72" s="513">
        <f t="shared" si="23"/>
        <v>0</v>
      </c>
      <c r="H72" s="513">
        <f t="shared" si="23"/>
        <v>0</v>
      </c>
      <c r="I72" s="513">
        <f t="shared" si="23"/>
        <v>0</v>
      </c>
      <c r="J72" s="513">
        <f t="shared" si="23"/>
        <v>1</v>
      </c>
      <c r="K72" s="513">
        <f t="shared" si="23"/>
        <v>0</v>
      </c>
      <c r="L72" s="513">
        <f t="shared" si="23"/>
        <v>0</v>
      </c>
      <c r="M72" s="513">
        <f t="shared" si="23"/>
        <v>0</v>
      </c>
      <c r="N72" s="513">
        <f t="shared" si="23"/>
        <v>2</v>
      </c>
      <c r="O72" s="513">
        <f t="shared" si="23"/>
        <v>1</v>
      </c>
      <c r="P72" s="513">
        <f t="shared" si="23"/>
        <v>0</v>
      </c>
      <c r="Q72" s="513">
        <f t="shared" si="23"/>
        <v>3</v>
      </c>
      <c r="R72" s="513">
        <f t="shared" si="23"/>
        <v>2</v>
      </c>
      <c r="S72" s="513">
        <f t="shared" si="23"/>
        <v>5</v>
      </c>
      <c r="T72" s="513">
        <f t="shared" si="23"/>
        <v>3</v>
      </c>
      <c r="U72" s="513">
        <f t="shared" si="23"/>
        <v>8</v>
      </c>
      <c r="V72" s="513">
        <f t="shared" si="23"/>
        <v>8</v>
      </c>
      <c r="W72" s="513">
        <f t="shared" si="23"/>
        <v>10</v>
      </c>
      <c r="X72" s="513">
        <f t="shared" si="23"/>
        <v>11</v>
      </c>
      <c r="Y72" s="513">
        <f t="shared" si="23"/>
        <v>18</v>
      </c>
      <c r="Z72" s="513">
        <f t="shared" si="23"/>
        <v>17</v>
      </c>
      <c r="AA72" s="513">
        <f t="shared" si="23"/>
        <v>21</v>
      </c>
      <c r="AB72" s="513">
        <f t="shared" si="23"/>
        <v>11</v>
      </c>
      <c r="AC72" s="513">
        <f t="shared" si="23"/>
        <v>11</v>
      </c>
      <c r="AD72" s="513">
        <f t="shared" si="23"/>
        <v>4</v>
      </c>
      <c r="AE72" s="513">
        <f t="shared" si="23"/>
        <v>0</v>
      </c>
      <c r="AF72" s="563" t="s">
        <v>661</v>
      </c>
    </row>
    <row r="73" spans="1:32" ht="13.5">
      <c r="A73" s="556"/>
      <c r="B73" s="557"/>
      <c r="C73" s="558" t="s">
        <v>11</v>
      </c>
      <c r="D73" s="535">
        <f>SUM(J73:AE73)</f>
        <v>67</v>
      </c>
      <c r="E73" s="516">
        <v>0</v>
      </c>
      <c r="F73" s="516">
        <v>1</v>
      </c>
      <c r="G73" s="516">
        <v>0</v>
      </c>
      <c r="H73" s="516">
        <v>0</v>
      </c>
      <c r="I73" s="516">
        <v>0</v>
      </c>
      <c r="J73" s="516">
        <v>1</v>
      </c>
      <c r="K73" s="516">
        <v>0</v>
      </c>
      <c r="L73" s="516">
        <v>0</v>
      </c>
      <c r="M73" s="516">
        <v>0</v>
      </c>
      <c r="N73" s="516">
        <v>1</v>
      </c>
      <c r="O73" s="516">
        <v>1</v>
      </c>
      <c r="P73" s="516">
        <v>0</v>
      </c>
      <c r="Q73" s="516">
        <v>3</v>
      </c>
      <c r="R73" s="516">
        <v>1</v>
      </c>
      <c r="S73" s="516">
        <v>3</v>
      </c>
      <c r="T73" s="516">
        <v>1</v>
      </c>
      <c r="U73" s="516">
        <v>5</v>
      </c>
      <c r="V73" s="516">
        <v>6</v>
      </c>
      <c r="W73" s="516">
        <v>6</v>
      </c>
      <c r="X73" s="516">
        <v>9</v>
      </c>
      <c r="Y73" s="516">
        <v>10</v>
      </c>
      <c r="Z73" s="516">
        <v>7</v>
      </c>
      <c r="AA73" s="516">
        <v>9</v>
      </c>
      <c r="AB73" s="516">
        <v>2</v>
      </c>
      <c r="AC73" s="516">
        <v>2</v>
      </c>
      <c r="AD73" s="516">
        <v>0</v>
      </c>
      <c r="AE73" s="564">
        <v>0</v>
      </c>
      <c r="AF73" s="561"/>
    </row>
    <row r="74" spans="1:32" ht="13.5">
      <c r="A74" s="573"/>
      <c r="B74" s="574"/>
      <c r="C74" s="575" t="s">
        <v>12</v>
      </c>
      <c r="D74" s="532">
        <f>SUM(J74:AE74)</f>
        <v>69</v>
      </c>
      <c r="E74" s="565">
        <v>0</v>
      </c>
      <c r="F74" s="565">
        <v>0</v>
      </c>
      <c r="G74" s="565">
        <v>0</v>
      </c>
      <c r="H74" s="565">
        <v>0</v>
      </c>
      <c r="I74" s="565">
        <v>0</v>
      </c>
      <c r="J74" s="565">
        <v>0</v>
      </c>
      <c r="K74" s="565">
        <v>0</v>
      </c>
      <c r="L74" s="565">
        <v>0</v>
      </c>
      <c r="M74" s="565">
        <v>0</v>
      </c>
      <c r="N74" s="565">
        <v>1</v>
      </c>
      <c r="O74" s="565">
        <v>0</v>
      </c>
      <c r="P74" s="565">
        <v>0</v>
      </c>
      <c r="Q74" s="565">
        <v>0</v>
      </c>
      <c r="R74" s="565">
        <v>1</v>
      </c>
      <c r="S74" s="565">
        <v>2</v>
      </c>
      <c r="T74" s="565">
        <v>2</v>
      </c>
      <c r="U74" s="565">
        <v>3</v>
      </c>
      <c r="V74" s="565">
        <v>2</v>
      </c>
      <c r="W74" s="565">
        <v>4</v>
      </c>
      <c r="X74" s="565">
        <v>2</v>
      </c>
      <c r="Y74" s="565">
        <v>8</v>
      </c>
      <c r="Z74" s="565">
        <v>10</v>
      </c>
      <c r="AA74" s="565">
        <v>12</v>
      </c>
      <c r="AB74" s="565">
        <v>9</v>
      </c>
      <c r="AC74" s="565">
        <v>9</v>
      </c>
      <c r="AD74" s="565">
        <v>4</v>
      </c>
      <c r="AE74" s="566">
        <v>0</v>
      </c>
      <c r="AF74" s="576"/>
    </row>
    <row r="75" spans="1:32" ht="13.5">
      <c r="A75" s="577" t="s">
        <v>400</v>
      </c>
      <c r="B75" s="547" t="s">
        <v>663</v>
      </c>
      <c r="C75" s="571" t="s">
        <v>436</v>
      </c>
      <c r="D75" s="491" t="s">
        <v>437</v>
      </c>
      <c r="E75" s="547" t="s">
        <v>437</v>
      </c>
      <c r="F75" s="547" t="s">
        <v>437</v>
      </c>
      <c r="G75" s="547" t="s">
        <v>437</v>
      </c>
      <c r="H75" s="547" t="s">
        <v>437</v>
      </c>
      <c r="I75" s="547" t="s">
        <v>437</v>
      </c>
      <c r="J75" s="547" t="s">
        <v>437</v>
      </c>
      <c r="K75" s="547" t="s">
        <v>437</v>
      </c>
      <c r="L75" s="547" t="s">
        <v>437</v>
      </c>
      <c r="M75" s="547" t="s">
        <v>437</v>
      </c>
      <c r="N75" s="547" t="s">
        <v>437</v>
      </c>
      <c r="O75" s="547" t="s">
        <v>437</v>
      </c>
      <c r="P75" s="547" t="s">
        <v>437</v>
      </c>
      <c r="Q75" s="547" t="s">
        <v>437</v>
      </c>
      <c r="R75" s="547" t="s">
        <v>437</v>
      </c>
      <c r="S75" s="547" t="s">
        <v>437</v>
      </c>
      <c r="T75" s="547" t="s">
        <v>437</v>
      </c>
      <c r="U75" s="547" t="s">
        <v>437</v>
      </c>
      <c r="V75" s="547" t="s">
        <v>437</v>
      </c>
      <c r="W75" s="547" t="s">
        <v>437</v>
      </c>
      <c r="X75" s="547" t="s">
        <v>437</v>
      </c>
      <c r="Y75" s="547" t="s">
        <v>437</v>
      </c>
      <c r="Z75" s="547" t="s">
        <v>437</v>
      </c>
      <c r="AA75" s="547" t="s">
        <v>437</v>
      </c>
      <c r="AB75" s="547" t="s">
        <v>437</v>
      </c>
      <c r="AC75" s="547" t="s">
        <v>437</v>
      </c>
      <c r="AD75" s="547" t="s">
        <v>437</v>
      </c>
      <c r="AE75" s="547" t="s">
        <v>437</v>
      </c>
      <c r="AF75" s="578" t="s">
        <v>400</v>
      </c>
    </row>
    <row r="76" spans="3:31" ht="13.5">
      <c r="C76" s="571" t="s">
        <v>436</v>
      </c>
      <c r="D76" s="491" t="s">
        <v>437</v>
      </c>
      <c r="E76" s="547" t="s">
        <v>437</v>
      </c>
      <c r="F76" s="547" t="s">
        <v>437</v>
      </c>
      <c r="G76" s="547" t="s">
        <v>437</v>
      </c>
      <c r="H76" s="547" t="s">
        <v>437</v>
      </c>
      <c r="I76" s="547" t="s">
        <v>437</v>
      </c>
      <c r="J76" s="547" t="s">
        <v>437</v>
      </c>
      <c r="K76" s="547" t="s">
        <v>437</v>
      </c>
      <c r="L76" s="547" t="s">
        <v>437</v>
      </c>
      <c r="M76" s="547" t="s">
        <v>437</v>
      </c>
      <c r="N76" s="547" t="s">
        <v>437</v>
      </c>
      <c r="O76" s="547" t="s">
        <v>437</v>
      </c>
      <c r="P76" s="547" t="s">
        <v>437</v>
      </c>
      <c r="Q76" s="547" t="s">
        <v>437</v>
      </c>
      <c r="R76" s="547" t="s">
        <v>437</v>
      </c>
      <c r="S76" s="547" t="s">
        <v>437</v>
      </c>
      <c r="T76" s="547" t="s">
        <v>437</v>
      </c>
      <c r="U76" s="547" t="s">
        <v>437</v>
      </c>
      <c r="V76" s="547" t="s">
        <v>437</v>
      </c>
      <c r="W76" s="547" t="s">
        <v>437</v>
      </c>
      <c r="X76" s="547" t="s">
        <v>437</v>
      </c>
      <c r="Y76" s="547" t="s">
        <v>437</v>
      </c>
      <c r="Z76" s="547" t="s">
        <v>437</v>
      </c>
      <c r="AA76" s="547" t="s">
        <v>437</v>
      </c>
      <c r="AB76" s="547" t="s">
        <v>437</v>
      </c>
      <c r="AC76" s="547" t="s">
        <v>437</v>
      </c>
      <c r="AD76" s="547" t="s">
        <v>437</v>
      </c>
      <c r="AE76" s="547" t="s">
        <v>437</v>
      </c>
    </row>
    <row r="77" spans="3:31" ht="13.5">
      <c r="C77" s="571" t="s">
        <v>436</v>
      </c>
      <c r="D77" s="491" t="s">
        <v>437</v>
      </c>
      <c r="E77" s="547" t="s">
        <v>437</v>
      </c>
      <c r="F77" s="547" t="s">
        <v>437</v>
      </c>
      <c r="G77" s="472" t="s">
        <v>821</v>
      </c>
      <c r="H77" s="547" t="s">
        <v>437</v>
      </c>
      <c r="I77" s="547" t="s">
        <v>437</v>
      </c>
      <c r="J77" s="547" t="s">
        <v>437</v>
      </c>
      <c r="K77" s="547" t="s">
        <v>437</v>
      </c>
      <c r="L77" s="547" t="s">
        <v>437</v>
      </c>
      <c r="M77" s="547" t="s">
        <v>437</v>
      </c>
      <c r="N77" s="547" t="s">
        <v>437</v>
      </c>
      <c r="O77" s="547" t="s">
        <v>437</v>
      </c>
      <c r="P77" s="547" t="s">
        <v>437</v>
      </c>
      <c r="Q77" s="547" t="s">
        <v>437</v>
      </c>
      <c r="R77" s="547" t="s">
        <v>437</v>
      </c>
      <c r="S77" s="547" t="s">
        <v>437</v>
      </c>
      <c r="T77" s="547" t="s">
        <v>437</v>
      </c>
      <c r="U77" s="547" t="s">
        <v>437</v>
      </c>
      <c r="V77" s="547" t="s">
        <v>437</v>
      </c>
      <c r="W77" s="547" t="s">
        <v>437</v>
      </c>
      <c r="Y77" s="472" t="s">
        <v>822</v>
      </c>
      <c r="Z77" s="547" t="s">
        <v>437</v>
      </c>
      <c r="AA77" s="547" t="s">
        <v>437</v>
      </c>
      <c r="AB77" s="547" t="s">
        <v>437</v>
      </c>
      <c r="AC77" s="547" t="s">
        <v>437</v>
      </c>
      <c r="AD77" s="547" t="s">
        <v>437</v>
      </c>
      <c r="AE77" s="547" t="s">
        <v>437</v>
      </c>
    </row>
    <row r="81" ht="7.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68" r:id="rId1"/>
  <colBreaks count="1" manualBreakCount="1">
    <brk id="1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95"/>
  <sheetViews>
    <sheetView zoomScale="85" zoomScaleNormal="85" workbookViewId="0" topLeftCell="A1">
      <pane xSplit="2" ySplit="5" topLeftCell="C77" activePane="bottomRight" state="frozen"/>
      <selection pane="topLeft" activeCell="P16" sqref="P16"/>
      <selection pane="topRight" activeCell="P16" sqref="P16"/>
      <selection pane="bottomLeft" activeCell="P16" sqref="P16"/>
      <selection pane="bottomRight" activeCell="P16" sqref="P16"/>
    </sheetView>
  </sheetViews>
  <sheetFormatPr defaultColWidth="9.00390625" defaultRowHeight="19.5" customHeight="1"/>
  <cols>
    <col min="1" max="1" width="3.125" style="611" customWidth="1"/>
    <col min="2" max="2" width="12.125" style="611" customWidth="1"/>
    <col min="3" max="14" width="8.125" style="611" customWidth="1"/>
    <col min="15" max="16384" width="11.00390625" style="611" customWidth="1"/>
  </cols>
  <sheetData>
    <row r="1" spans="1:14" s="583" customFormat="1" ht="19.5" customHeight="1">
      <c r="A1" s="579" t="s">
        <v>664</v>
      </c>
      <c r="B1" s="580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2"/>
    </row>
    <row r="2" spans="1:14" s="583" customFormat="1" ht="19.5" customHeight="1">
      <c r="A2" s="579"/>
      <c r="B2" s="580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4" t="s">
        <v>824</v>
      </c>
    </row>
    <row r="3" spans="1:14" s="586" customFormat="1" ht="19.5" customHeight="1">
      <c r="A3" s="729" t="s">
        <v>0</v>
      </c>
      <c r="B3" s="730"/>
      <c r="C3" s="720" t="s">
        <v>665</v>
      </c>
      <c r="D3" s="721"/>
      <c r="E3" s="722"/>
      <c r="F3" s="720" t="s">
        <v>666</v>
      </c>
      <c r="G3" s="721"/>
      <c r="H3" s="722"/>
      <c r="I3" s="720" t="s">
        <v>667</v>
      </c>
      <c r="J3" s="721"/>
      <c r="K3" s="722"/>
      <c r="L3" s="720" t="s">
        <v>668</v>
      </c>
      <c r="M3" s="721"/>
      <c r="N3" s="722"/>
    </row>
    <row r="4" spans="1:14" s="586" customFormat="1" ht="19.5" customHeight="1">
      <c r="A4" s="731"/>
      <c r="B4" s="732"/>
      <c r="C4" s="587" t="s">
        <v>669</v>
      </c>
      <c r="D4" s="588" t="s">
        <v>11</v>
      </c>
      <c r="E4" s="589" t="s">
        <v>12</v>
      </c>
      <c r="F4" s="587" t="s">
        <v>669</v>
      </c>
      <c r="G4" s="588" t="s">
        <v>11</v>
      </c>
      <c r="H4" s="589" t="s">
        <v>12</v>
      </c>
      <c r="I4" s="587" t="s">
        <v>669</v>
      </c>
      <c r="J4" s="588" t="s">
        <v>11</v>
      </c>
      <c r="K4" s="585" t="s">
        <v>12</v>
      </c>
      <c r="L4" s="587" t="s">
        <v>669</v>
      </c>
      <c r="M4" s="588" t="s">
        <v>11</v>
      </c>
      <c r="N4" s="589" t="s">
        <v>12</v>
      </c>
    </row>
    <row r="5" spans="1:14" s="593" customFormat="1" ht="19.5" customHeight="1">
      <c r="A5" s="723" t="s">
        <v>15</v>
      </c>
      <c r="B5" s="724"/>
      <c r="C5" s="590">
        <f aca="true" t="shared" si="0" ref="C5:C13">SUM(D5:E5)</f>
        <v>34511</v>
      </c>
      <c r="D5" s="591">
        <f aca="true" t="shared" si="1" ref="D5:N5">SUM(D6:D13)</f>
        <v>18503</v>
      </c>
      <c r="E5" s="592">
        <f t="shared" si="1"/>
        <v>16008</v>
      </c>
      <c r="F5" s="590">
        <f t="shared" si="1"/>
        <v>9884</v>
      </c>
      <c r="G5" s="591">
        <f t="shared" si="1"/>
        <v>6033</v>
      </c>
      <c r="H5" s="592">
        <f t="shared" si="1"/>
        <v>3851</v>
      </c>
      <c r="I5" s="590">
        <f t="shared" si="1"/>
        <v>5408</v>
      </c>
      <c r="J5" s="591">
        <f t="shared" si="1"/>
        <v>2616</v>
      </c>
      <c r="K5" s="592">
        <f t="shared" si="1"/>
        <v>2792</v>
      </c>
      <c r="L5" s="590">
        <f t="shared" si="1"/>
        <v>4018</v>
      </c>
      <c r="M5" s="591">
        <f t="shared" si="1"/>
        <v>1950</v>
      </c>
      <c r="N5" s="592">
        <f t="shared" si="1"/>
        <v>2068</v>
      </c>
    </row>
    <row r="6" spans="1:14" s="583" customFormat="1" ht="19.5" customHeight="1">
      <c r="A6" s="725" t="s">
        <v>297</v>
      </c>
      <c r="B6" s="726"/>
      <c r="C6" s="594">
        <f t="shared" si="0"/>
        <v>1157</v>
      </c>
      <c r="D6" s="595">
        <f>D14</f>
        <v>598</v>
      </c>
      <c r="E6" s="596">
        <f>E14</f>
        <v>559</v>
      </c>
      <c r="F6" s="594">
        <f aca="true" t="shared" si="2" ref="F6:F12">SUM(G6:H6)</f>
        <v>316</v>
      </c>
      <c r="G6" s="595">
        <f>G14</f>
        <v>193</v>
      </c>
      <c r="H6" s="596">
        <f>H14</f>
        <v>123</v>
      </c>
      <c r="I6" s="594">
        <f aca="true" t="shared" si="3" ref="I6:I12">SUM(J6:K6)</f>
        <v>220</v>
      </c>
      <c r="J6" s="595">
        <f>J14</f>
        <v>89</v>
      </c>
      <c r="K6" s="596">
        <f>K14</f>
        <v>131</v>
      </c>
      <c r="L6" s="594">
        <f aca="true" t="shared" si="4" ref="L6:L12">SUM(M6:N6)</f>
        <v>126</v>
      </c>
      <c r="M6" s="595">
        <f>M14</f>
        <v>67</v>
      </c>
      <c r="N6" s="596">
        <f>N14</f>
        <v>59</v>
      </c>
    </row>
    <row r="7" spans="1:14" s="583" customFormat="1" ht="19.5" customHeight="1">
      <c r="A7" s="727" t="s">
        <v>16</v>
      </c>
      <c r="B7" s="728"/>
      <c r="C7" s="598">
        <f t="shared" si="0"/>
        <v>1641</v>
      </c>
      <c r="D7" s="599">
        <f>D21</f>
        <v>856</v>
      </c>
      <c r="E7" s="600">
        <f>E21</f>
        <v>785</v>
      </c>
      <c r="F7" s="598">
        <f t="shared" si="2"/>
        <v>494</v>
      </c>
      <c r="G7" s="599">
        <f>G21</f>
        <v>292</v>
      </c>
      <c r="H7" s="600">
        <f>H21</f>
        <v>202</v>
      </c>
      <c r="I7" s="598">
        <f t="shared" si="3"/>
        <v>275</v>
      </c>
      <c r="J7" s="599">
        <f>J21</f>
        <v>138</v>
      </c>
      <c r="K7" s="600">
        <f>K21</f>
        <v>137</v>
      </c>
      <c r="L7" s="598">
        <f t="shared" si="4"/>
        <v>191</v>
      </c>
      <c r="M7" s="599">
        <f>M21</f>
        <v>79</v>
      </c>
      <c r="N7" s="600">
        <f>N21</f>
        <v>112</v>
      </c>
    </row>
    <row r="8" spans="1:14" s="583" customFormat="1" ht="19.5" customHeight="1">
      <c r="A8" s="727" t="s">
        <v>17</v>
      </c>
      <c r="B8" s="728"/>
      <c r="C8" s="598">
        <f t="shared" si="0"/>
        <v>6085</v>
      </c>
      <c r="D8" s="599">
        <f>D24+D33</f>
        <v>3288</v>
      </c>
      <c r="E8" s="600">
        <f>E24+E33</f>
        <v>2797</v>
      </c>
      <c r="F8" s="598">
        <f t="shared" si="2"/>
        <v>1842</v>
      </c>
      <c r="G8" s="599">
        <f>G24+G33</f>
        <v>1105</v>
      </c>
      <c r="H8" s="600">
        <f>H24+H33</f>
        <v>737</v>
      </c>
      <c r="I8" s="598">
        <f t="shared" si="3"/>
        <v>976</v>
      </c>
      <c r="J8" s="599">
        <f>J24+J33</f>
        <v>497</v>
      </c>
      <c r="K8" s="600">
        <f>K24+K33</f>
        <v>479</v>
      </c>
      <c r="L8" s="598">
        <f t="shared" si="4"/>
        <v>684</v>
      </c>
      <c r="M8" s="599">
        <f>M24+M33</f>
        <v>332</v>
      </c>
      <c r="N8" s="600">
        <f>N24+N33</f>
        <v>352</v>
      </c>
    </row>
    <row r="9" spans="1:14" s="583" customFormat="1" ht="19.5" customHeight="1">
      <c r="A9" s="727" t="s">
        <v>18</v>
      </c>
      <c r="B9" s="728"/>
      <c r="C9" s="598">
        <f t="shared" si="0"/>
        <v>3245</v>
      </c>
      <c r="D9" s="599">
        <f>D36</f>
        <v>1791</v>
      </c>
      <c r="E9" s="600">
        <f>E36</f>
        <v>1454</v>
      </c>
      <c r="F9" s="598">
        <f t="shared" si="2"/>
        <v>954</v>
      </c>
      <c r="G9" s="599">
        <f>G36</f>
        <v>591</v>
      </c>
      <c r="H9" s="600">
        <f>H36</f>
        <v>363</v>
      </c>
      <c r="I9" s="598">
        <f t="shared" si="3"/>
        <v>470</v>
      </c>
      <c r="J9" s="599">
        <f>J36</f>
        <v>238</v>
      </c>
      <c r="K9" s="600">
        <f>K36</f>
        <v>232</v>
      </c>
      <c r="L9" s="598">
        <f t="shared" si="4"/>
        <v>375</v>
      </c>
      <c r="M9" s="599">
        <f>M36</f>
        <v>192</v>
      </c>
      <c r="N9" s="600">
        <f>N36</f>
        <v>183</v>
      </c>
    </row>
    <row r="10" spans="1:14" s="583" customFormat="1" ht="19.5" customHeight="1">
      <c r="A10" s="727" t="s">
        <v>324</v>
      </c>
      <c r="B10" s="728"/>
      <c r="C10" s="598">
        <f t="shared" si="0"/>
        <v>6761</v>
      </c>
      <c r="D10" s="599">
        <f>D41</f>
        <v>3675</v>
      </c>
      <c r="E10" s="599">
        <f aca="true" t="shared" si="5" ref="E10:N10">E41</f>
        <v>3086</v>
      </c>
      <c r="F10" s="598">
        <f t="shared" si="2"/>
        <v>1979</v>
      </c>
      <c r="G10" s="599">
        <f t="shared" si="5"/>
        <v>1206</v>
      </c>
      <c r="H10" s="599">
        <f t="shared" si="5"/>
        <v>773</v>
      </c>
      <c r="I10" s="598">
        <f t="shared" si="3"/>
        <v>1126</v>
      </c>
      <c r="J10" s="599">
        <f t="shared" si="5"/>
        <v>571</v>
      </c>
      <c r="K10" s="599">
        <f t="shared" si="5"/>
        <v>555</v>
      </c>
      <c r="L10" s="598">
        <f t="shared" si="4"/>
        <v>774</v>
      </c>
      <c r="M10" s="599">
        <f t="shared" si="5"/>
        <v>375</v>
      </c>
      <c r="N10" s="600">
        <f t="shared" si="5"/>
        <v>399</v>
      </c>
    </row>
    <row r="11" spans="1:14" s="583" customFormat="1" ht="19.5" customHeight="1">
      <c r="A11" s="727" t="s">
        <v>19</v>
      </c>
      <c r="B11" s="728"/>
      <c r="C11" s="598">
        <f t="shared" si="0"/>
        <v>4365</v>
      </c>
      <c r="D11" s="599">
        <f>D55</f>
        <v>2360</v>
      </c>
      <c r="E11" s="599">
        <f>E55</f>
        <v>2005</v>
      </c>
      <c r="F11" s="598">
        <f t="shared" si="2"/>
        <v>1239</v>
      </c>
      <c r="G11" s="599">
        <f>G55</f>
        <v>751</v>
      </c>
      <c r="H11" s="599">
        <f>H55</f>
        <v>488</v>
      </c>
      <c r="I11" s="598">
        <f t="shared" si="3"/>
        <v>685</v>
      </c>
      <c r="J11" s="599">
        <f>J55</f>
        <v>332</v>
      </c>
      <c r="K11" s="599">
        <f>K55</f>
        <v>353</v>
      </c>
      <c r="L11" s="598">
        <f t="shared" si="4"/>
        <v>509</v>
      </c>
      <c r="M11" s="599">
        <f>M55</f>
        <v>253</v>
      </c>
      <c r="N11" s="600">
        <f>N55</f>
        <v>256</v>
      </c>
    </row>
    <row r="12" spans="1:14" s="583" customFormat="1" ht="19.5" customHeight="1">
      <c r="A12" s="727" t="s">
        <v>20</v>
      </c>
      <c r="B12" s="728"/>
      <c r="C12" s="598">
        <f t="shared" si="0"/>
        <v>4040</v>
      </c>
      <c r="D12" s="599">
        <f>D63-D67-D71</f>
        <v>2118</v>
      </c>
      <c r="E12" s="600">
        <f>E63-E67-E71</f>
        <v>1922</v>
      </c>
      <c r="F12" s="598">
        <f t="shared" si="2"/>
        <v>1074</v>
      </c>
      <c r="G12" s="599">
        <f>G63-G67-G71</f>
        <v>676</v>
      </c>
      <c r="H12" s="600">
        <f>H63-H67-H71</f>
        <v>398</v>
      </c>
      <c r="I12" s="598">
        <f t="shared" si="3"/>
        <v>615</v>
      </c>
      <c r="J12" s="599">
        <f>J63-J67-J71</f>
        <v>267</v>
      </c>
      <c r="K12" s="600">
        <f>K63-K67-K71</f>
        <v>348</v>
      </c>
      <c r="L12" s="598">
        <f t="shared" si="4"/>
        <v>454</v>
      </c>
      <c r="M12" s="599">
        <f>M63-M67-M71</f>
        <v>215</v>
      </c>
      <c r="N12" s="600">
        <f>N63-N67-N71</f>
        <v>239</v>
      </c>
    </row>
    <row r="13" spans="1:14" s="583" customFormat="1" ht="19.5" customHeight="1">
      <c r="A13" s="733" t="s">
        <v>325</v>
      </c>
      <c r="B13" s="734"/>
      <c r="C13" s="602">
        <f t="shared" si="0"/>
        <v>7217</v>
      </c>
      <c r="D13" s="603">
        <f>D72+D67+D71</f>
        <v>3817</v>
      </c>
      <c r="E13" s="604">
        <f aca="true" t="shared" si="6" ref="E13:N13">E72+E67+E71</f>
        <v>3400</v>
      </c>
      <c r="F13" s="602">
        <f t="shared" si="6"/>
        <v>1986</v>
      </c>
      <c r="G13" s="603">
        <f t="shared" si="6"/>
        <v>1219</v>
      </c>
      <c r="H13" s="604">
        <f t="shared" si="6"/>
        <v>767</v>
      </c>
      <c r="I13" s="602">
        <f t="shared" si="6"/>
        <v>1041</v>
      </c>
      <c r="J13" s="603">
        <f t="shared" si="6"/>
        <v>484</v>
      </c>
      <c r="K13" s="604">
        <f t="shared" si="6"/>
        <v>557</v>
      </c>
      <c r="L13" s="602">
        <f t="shared" si="6"/>
        <v>905</v>
      </c>
      <c r="M13" s="603">
        <f t="shared" si="6"/>
        <v>437</v>
      </c>
      <c r="N13" s="604">
        <f t="shared" si="6"/>
        <v>468</v>
      </c>
    </row>
    <row r="14" spans="1:14" s="583" customFormat="1" ht="19.5" customHeight="1">
      <c r="A14" s="725" t="s">
        <v>299</v>
      </c>
      <c r="B14" s="726"/>
      <c r="C14" s="598">
        <f aca="true" t="shared" si="7" ref="C14:N14">SUM(C15:C20)</f>
        <v>1157</v>
      </c>
      <c r="D14" s="599">
        <f t="shared" si="7"/>
        <v>598</v>
      </c>
      <c r="E14" s="596">
        <f t="shared" si="7"/>
        <v>559</v>
      </c>
      <c r="F14" s="598">
        <f t="shared" si="7"/>
        <v>316</v>
      </c>
      <c r="G14" s="599">
        <f t="shared" si="7"/>
        <v>193</v>
      </c>
      <c r="H14" s="600">
        <f t="shared" si="7"/>
        <v>123</v>
      </c>
      <c r="I14" s="598">
        <f t="shared" si="7"/>
        <v>220</v>
      </c>
      <c r="J14" s="599">
        <f t="shared" si="7"/>
        <v>89</v>
      </c>
      <c r="K14" s="596">
        <f t="shared" si="7"/>
        <v>131</v>
      </c>
      <c r="L14" s="594">
        <f t="shared" si="7"/>
        <v>126</v>
      </c>
      <c r="M14" s="599">
        <f t="shared" si="7"/>
        <v>67</v>
      </c>
      <c r="N14" s="600">
        <f t="shared" si="7"/>
        <v>59</v>
      </c>
    </row>
    <row r="15" spans="1:14" s="583" customFormat="1" ht="19.5" customHeight="1">
      <c r="A15" s="605"/>
      <c r="B15" s="597" t="s">
        <v>21</v>
      </c>
      <c r="C15" s="598">
        <f aca="true" t="shared" si="8" ref="C15:C20">SUM(D15:E15)</f>
        <v>368</v>
      </c>
      <c r="D15" s="606">
        <v>195</v>
      </c>
      <c r="E15" s="607">
        <v>173</v>
      </c>
      <c r="F15" s="598">
        <f aca="true" t="shared" si="9" ref="F15:F20">SUM(G15:H15)</f>
        <v>97</v>
      </c>
      <c r="G15" s="606">
        <v>54</v>
      </c>
      <c r="H15" s="607">
        <v>43</v>
      </c>
      <c r="I15" s="598">
        <f aca="true" t="shared" si="10" ref="I15:I20">SUM(J15:K15)</f>
        <v>73</v>
      </c>
      <c r="J15" s="606">
        <v>36</v>
      </c>
      <c r="K15" s="607">
        <v>37</v>
      </c>
      <c r="L15" s="598">
        <f aca="true" t="shared" si="11" ref="L15:L20">SUM(M15:N15)</f>
        <v>41</v>
      </c>
      <c r="M15" s="606">
        <v>23</v>
      </c>
      <c r="N15" s="607">
        <v>18</v>
      </c>
    </row>
    <row r="16" spans="1:14" s="583" customFormat="1" ht="19.5" customHeight="1">
      <c r="A16" s="605"/>
      <c r="B16" s="597" t="s">
        <v>22</v>
      </c>
      <c r="C16" s="598">
        <f t="shared" si="8"/>
        <v>163</v>
      </c>
      <c r="D16" s="606">
        <v>96</v>
      </c>
      <c r="E16" s="607">
        <v>67</v>
      </c>
      <c r="F16" s="598">
        <f t="shared" si="9"/>
        <v>46</v>
      </c>
      <c r="G16" s="606">
        <v>32</v>
      </c>
      <c r="H16" s="607">
        <v>14</v>
      </c>
      <c r="I16" s="598">
        <f t="shared" si="10"/>
        <v>32</v>
      </c>
      <c r="J16" s="606">
        <v>17</v>
      </c>
      <c r="K16" s="607">
        <v>15</v>
      </c>
      <c r="L16" s="598">
        <f t="shared" si="11"/>
        <v>14</v>
      </c>
      <c r="M16" s="606">
        <v>11</v>
      </c>
      <c r="N16" s="607">
        <v>3</v>
      </c>
    </row>
    <row r="17" spans="1:14" s="583" customFormat="1" ht="19.5" customHeight="1">
      <c r="A17" s="605"/>
      <c r="B17" s="597" t="s">
        <v>23</v>
      </c>
      <c r="C17" s="598">
        <f t="shared" si="8"/>
        <v>125</v>
      </c>
      <c r="D17" s="606">
        <v>59</v>
      </c>
      <c r="E17" s="607">
        <v>66</v>
      </c>
      <c r="F17" s="598">
        <f t="shared" si="9"/>
        <v>33</v>
      </c>
      <c r="G17" s="606">
        <v>20</v>
      </c>
      <c r="H17" s="607">
        <v>13</v>
      </c>
      <c r="I17" s="598">
        <f t="shared" si="10"/>
        <v>23</v>
      </c>
      <c r="J17" s="606">
        <v>6</v>
      </c>
      <c r="K17" s="607">
        <v>17</v>
      </c>
      <c r="L17" s="598">
        <f t="shared" si="11"/>
        <v>17</v>
      </c>
      <c r="M17" s="606">
        <v>8</v>
      </c>
      <c r="N17" s="607">
        <v>9</v>
      </c>
    </row>
    <row r="18" spans="1:14" s="583" customFormat="1" ht="19.5" customHeight="1">
      <c r="A18" s="605"/>
      <c r="B18" s="597" t="s">
        <v>24</v>
      </c>
      <c r="C18" s="598">
        <f t="shared" si="8"/>
        <v>170</v>
      </c>
      <c r="D18" s="606">
        <v>81</v>
      </c>
      <c r="E18" s="607">
        <v>89</v>
      </c>
      <c r="F18" s="598">
        <f t="shared" si="9"/>
        <v>48</v>
      </c>
      <c r="G18" s="606">
        <v>28</v>
      </c>
      <c r="H18" s="607">
        <v>20</v>
      </c>
      <c r="I18" s="598">
        <f t="shared" si="10"/>
        <v>32</v>
      </c>
      <c r="J18" s="606">
        <v>9</v>
      </c>
      <c r="K18" s="607">
        <v>23</v>
      </c>
      <c r="L18" s="598">
        <f t="shared" si="11"/>
        <v>19</v>
      </c>
      <c r="M18" s="606">
        <v>8</v>
      </c>
      <c r="N18" s="607">
        <v>11</v>
      </c>
    </row>
    <row r="19" spans="1:14" s="583" customFormat="1" ht="19.5" customHeight="1">
      <c r="A19" s="605"/>
      <c r="B19" s="597" t="s">
        <v>25</v>
      </c>
      <c r="C19" s="598">
        <f t="shared" si="8"/>
        <v>142</v>
      </c>
      <c r="D19" s="606">
        <v>68</v>
      </c>
      <c r="E19" s="607">
        <v>74</v>
      </c>
      <c r="F19" s="598">
        <f t="shared" si="9"/>
        <v>36</v>
      </c>
      <c r="G19" s="606">
        <v>24</v>
      </c>
      <c r="H19" s="607">
        <v>12</v>
      </c>
      <c r="I19" s="598">
        <f t="shared" si="10"/>
        <v>23</v>
      </c>
      <c r="J19" s="606">
        <v>8</v>
      </c>
      <c r="K19" s="607">
        <v>15</v>
      </c>
      <c r="L19" s="598">
        <f t="shared" si="11"/>
        <v>14</v>
      </c>
      <c r="M19" s="606">
        <v>6</v>
      </c>
      <c r="N19" s="607">
        <v>8</v>
      </c>
    </row>
    <row r="20" spans="1:14" s="583" customFormat="1" ht="19.5" customHeight="1">
      <c r="A20" s="605"/>
      <c r="B20" s="597" t="s">
        <v>26</v>
      </c>
      <c r="C20" s="598">
        <f t="shared" si="8"/>
        <v>189</v>
      </c>
      <c r="D20" s="606">
        <v>99</v>
      </c>
      <c r="E20" s="607">
        <v>90</v>
      </c>
      <c r="F20" s="598">
        <f t="shared" si="9"/>
        <v>56</v>
      </c>
      <c r="G20" s="606">
        <v>35</v>
      </c>
      <c r="H20" s="607">
        <v>21</v>
      </c>
      <c r="I20" s="598">
        <f t="shared" si="10"/>
        <v>37</v>
      </c>
      <c r="J20" s="606">
        <v>13</v>
      </c>
      <c r="K20" s="607">
        <v>24</v>
      </c>
      <c r="L20" s="598">
        <f t="shared" si="11"/>
        <v>21</v>
      </c>
      <c r="M20" s="606">
        <v>11</v>
      </c>
      <c r="N20" s="607">
        <v>10</v>
      </c>
    </row>
    <row r="21" spans="1:14" s="583" customFormat="1" ht="19.5" customHeight="1">
      <c r="A21" s="725" t="s">
        <v>27</v>
      </c>
      <c r="B21" s="726"/>
      <c r="C21" s="594">
        <f aca="true" t="shared" si="12" ref="C21:N21">SUM(C22:C23)</f>
        <v>1641</v>
      </c>
      <c r="D21" s="595">
        <f t="shared" si="12"/>
        <v>856</v>
      </c>
      <c r="E21" s="596">
        <f t="shared" si="12"/>
        <v>785</v>
      </c>
      <c r="F21" s="594">
        <f t="shared" si="12"/>
        <v>494</v>
      </c>
      <c r="G21" s="595">
        <f t="shared" si="12"/>
        <v>292</v>
      </c>
      <c r="H21" s="596">
        <f t="shared" si="12"/>
        <v>202</v>
      </c>
      <c r="I21" s="594">
        <f t="shared" si="12"/>
        <v>275</v>
      </c>
      <c r="J21" s="595">
        <f t="shared" si="12"/>
        <v>138</v>
      </c>
      <c r="K21" s="596">
        <f t="shared" si="12"/>
        <v>137</v>
      </c>
      <c r="L21" s="594">
        <f t="shared" si="12"/>
        <v>191</v>
      </c>
      <c r="M21" s="595">
        <f t="shared" si="12"/>
        <v>79</v>
      </c>
      <c r="N21" s="596">
        <f t="shared" si="12"/>
        <v>112</v>
      </c>
    </row>
    <row r="22" spans="1:14" s="583" customFormat="1" ht="19.5" customHeight="1">
      <c r="A22" s="605"/>
      <c r="B22" s="597" t="s">
        <v>28</v>
      </c>
      <c r="C22" s="598">
        <f>SUM(D22:E22)</f>
        <v>664</v>
      </c>
      <c r="D22" s="606">
        <v>341</v>
      </c>
      <c r="E22" s="607">
        <v>323</v>
      </c>
      <c r="F22" s="598">
        <f>SUM(G22:H22)</f>
        <v>200</v>
      </c>
      <c r="G22" s="606">
        <v>111</v>
      </c>
      <c r="H22" s="607">
        <v>89</v>
      </c>
      <c r="I22" s="598">
        <f>SUM(J22:K22)</f>
        <v>110</v>
      </c>
      <c r="J22" s="606">
        <v>57</v>
      </c>
      <c r="K22" s="607">
        <v>53</v>
      </c>
      <c r="L22" s="598">
        <f>SUM(M22:N22)</f>
        <v>81</v>
      </c>
      <c r="M22" s="606">
        <v>37</v>
      </c>
      <c r="N22" s="607">
        <v>44</v>
      </c>
    </row>
    <row r="23" spans="1:14" s="583" customFormat="1" ht="19.5" customHeight="1">
      <c r="A23" s="608"/>
      <c r="B23" s="601" t="s">
        <v>29</v>
      </c>
      <c r="C23" s="602">
        <f>SUM(D23:E23)</f>
        <v>977</v>
      </c>
      <c r="D23" s="609">
        <v>515</v>
      </c>
      <c r="E23" s="610">
        <v>462</v>
      </c>
      <c r="F23" s="602">
        <f>SUM(G23:H23)</f>
        <v>294</v>
      </c>
      <c r="G23" s="609">
        <v>181</v>
      </c>
      <c r="H23" s="610">
        <v>113</v>
      </c>
      <c r="I23" s="602">
        <f>SUM(J23:K23)</f>
        <v>165</v>
      </c>
      <c r="J23" s="609">
        <v>81</v>
      </c>
      <c r="K23" s="610">
        <v>84</v>
      </c>
      <c r="L23" s="602">
        <f>SUM(M23:N23)</f>
        <v>110</v>
      </c>
      <c r="M23" s="609">
        <v>42</v>
      </c>
      <c r="N23" s="610">
        <v>68</v>
      </c>
    </row>
    <row r="24" spans="1:14" s="583" customFormat="1" ht="19.5" customHeight="1">
      <c r="A24" s="725" t="s">
        <v>30</v>
      </c>
      <c r="B24" s="726"/>
      <c r="C24" s="598">
        <f aca="true" t="shared" si="13" ref="C24:N24">SUM(C25:C32)</f>
        <v>5226</v>
      </c>
      <c r="D24" s="599">
        <f t="shared" si="13"/>
        <v>2818</v>
      </c>
      <c r="E24" s="600">
        <f t="shared" si="13"/>
        <v>2408</v>
      </c>
      <c r="F24" s="598">
        <f t="shared" si="13"/>
        <v>1586</v>
      </c>
      <c r="G24" s="599">
        <f t="shared" si="13"/>
        <v>947</v>
      </c>
      <c r="H24" s="600">
        <f t="shared" si="13"/>
        <v>639</v>
      </c>
      <c r="I24" s="598">
        <f t="shared" si="13"/>
        <v>827</v>
      </c>
      <c r="J24" s="599">
        <f t="shared" si="13"/>
        <v>418</v>
      </c>
      <c r="K24" s="600">
        <f t="shared" si="13"/>
        <v>409</v>
      </c>
      <c r="L24" s="598">
        <f t="shared" si="13"/>
        <v>570</v>
      </c>
      <c r="M24" s="599">
        <f t="shared" si="13"/>
        <v>282</v>
      </c>
      <c r="N24" s="600">
        <f t="shared" si="13"/>
        <v>288</v>
      </c>
    </row>
    <row r="25" spans="1:14" s="583" customFormat="1" ht="19.5" customHeight="1">
      <c r="A25" s="605"/>
      <c r="B25" s="7" t="s">
        <v>31</v>
      </c>
      <c r="C25" s="598">
        <f aca="true" t="shared" si="14" ref="C25:C32">SUM(D25:E25)</f>
        <v>2081</v>
      </c>
      <c r="D25" s="606">
        <v>1112</v>
      </c>
      <c r="E25" s="607">
        <v>969</v>
      </c>
      <c r="F25" s="598">
        <f aca="true" t="shared" si="15" ref="F25:F32">SUM(G25:H25)</f>
        <v>640</v>
      </c>
      <c r="G25" s="606">
        <v>383</v>
      </c>
      <c r="H25" s="607">
        <v>257</v>
      </c>
      <c r="I25" s="598">
        <f aca="true" t="shared" si="16" ref="I25:I32">SUM(J25:K25)</f>
        <v>356</v>
      </c>
      <c r="J25" s="606">
        <v>178</v>
      </c>
      <c r="K25" s="607">
        <v>178</v>
      </c>
      <c r="L25" s="598">
        <f aca="true" t="shared" si="17" ref="L25:L32">SUM(M25:N25)</f>
        <v>202</v>
      </c>
      <c r="M25" s="606">
        <v>104</v>
      </c>
      <c r="N25" s="607">
        <v>98</v>
      </c>
    </row>
    <row r="26" spans="1:14" s="583" customFormat="1" ht="19.5" customHeight="1">
      <c r="A26" s="605"/>
      <c r="B26" s="7" t="s">
        <v>32</v>
      </c>
      <c r="C26" s="598">
        <f t="shared" si="14"/>
        <v>958</v>
      </c>
      <c r="D26" s="606">
        <v>496</v>
      </c>
      <c r="E26" s="607">
        <v>462</v>
      </c>
      <c r="F26" s="598">
        <f t="shared" si="15"/>
        <v>290</v>
      </c>
      <c r="G26" s="606">
        <v>166</v>
      </c>
      <c r="H26" s="607">
        <v>124</v>
      </c>
      <c r="I26" s="598">
        <f t="shared" si="16"/>
        <v>128</v>
      </c>
      <c r="J26" s="606">
        <v>62</v>
      </c>
      <c r="K26" s="607">
        <v>66</v>
      </c>
      <c r="L26" s="598">
        <f t="shared" si="17"/>
        <v>111</v>
      </c>
      <c r="M26" s="606">
        <v>53</v>
      </c>
      <c r="N26" s="607">
        <v>58</v>
      </c>
    </row>
    <row r="27" spans="1:14" s="583" customFormat="1" ht="19.5" customHeight="1">
      <c r="A27" s="605"/>
      <c r="B27" s="7" t="s">
        <v>33</v>
      </c>
      <c r="C27" s="598">
        <f t="shared" si="14"/>
        <v>372</v>
      </c>
      <c r="D27" s="606">
        <v>206</v>
      </c>
      <c r="E27" s="607">
        <v>166</v>
      </c>
      <c r="F27" s="598">
        <f t="shared" si="15"/>
        <v>126</v>
      </c>
      <c r="G27" s="606">
        <v>72</v>
      </c>
      <c r="H27" s="607">
        <v>54</v>
      </c>
      <c r="I27" s="598">
        <f t="shared" si="16"/>
        <v>58</v>
      </c>
      <c r="J27" s="606">
        <v>31</v>
      </c>
      <c r="K27" s="607">
        <v>27</v>
      </c>
      <c r="L27" s="598">
        <f t="shared" si="17"/>
        <v>58</v>
      </c>
      <c r="M27" s="606">
        <v>36</v>
      </c>
      <c r="N27" s="607">
        <v>22</v>
      </c>
    </row>
    <row r="28" spans="1:14" s="583" customFormat="1" ht="19.5" customHeight="1">
      <c r="A28" s="605"/>
      <c r="B28" s="7" t="s">
        <v>275</v>
      </c>
      <c r="C28" s="598">
        <f t="shared" si="14"/>
        <v>467</v>
      </c>
      <c r="D28" s="606">
        <v>271</v>
      </c>
      <c r="E28" s="607">
        <v>196</v>
      </c>
      <c r="F28" s="598">
        <f t="shared" si="15"/>
        <v>135</v>
      </c>
      <c r="G28" s="606">
        <v>91</v>
      </c>
      <c r="H28" s="607">
        <v>44</v>
      </c>
      <c r="I28" s="598">
        <f t="shared" si="16"/>
        <v>79</v>
      </c>
      <c r="J28" s="606">
        <v>38</v>
      </c>
      <c r="K28" s="607">
        <v>41</v>
      </c>
      <c r="L28" s="598">
        <f t="shared" si="17"/>
        <v>62</v>
      </c>
      <c r="M28" s="606">
        <v>30</v>
      </c>
      <c r="N28" s="607">
        <v>32</v>
      </c>
    </row>
    <row r="29" spans="1:14" s="583" customFormat="1" ht="19.5" customHeight="1">
      <c r="A29" s="605"/>
      <c r="B29" s="7" t="s">
        <v>279</v>
      </c>
      <c r="C29" s="598">
        <f t="shared" si="14"/>
        <v>493</v>
      </c>
      <c r="D29" s="606">
        <v>278</v>
      </c>
      <c r="E29" s="607">
        <v>215</v>
      </c>
      <c r="F29" s="598">
        <f t="shared" si="15"/>
        <v>150</v>
      </c>
      <c r="G29" s="606">
        <v>88</v>
      </c>
      <c r="H29" s="607">
        <v>62</v>
      </c>
      <c r="I29" s="598">
        <f t="shared" si="16"/>
        <v>86</v>
      </c>
      <c r="J29" s="606">
        <v>39</v>
      </c>
      <c r="K29" s="607">
        <v>47</v>
      </c>
      <c r="L29" s="598">
        <f t="shared" si="17"/>
        <v>38</v>
      </c>
      <c r="M29" s="606">
        <v>18</v>
      </c>
      <c r="N29" s="607">
        <v>20</v>
      </c>
    </row>
    <row r="30" spans="1:14" s="583" customFormat="1" ht="19.5" customHeight="1">
      <c r="A30" s="605"/>
      <c r="B30" s="7" t="s">
        <v>34</v>
      </c>
      <c r="C30" s="598">
        <f t="shared" si="14"/>
        <v>347</v>
      </c>
      <c r="D30" s="606">
        <v>182</v>
      </c>
      <c r="E30" s="607">
        <v>165</v>
      </c>
      <c r="F30" s="598">
        <f t="shared" si="15"/>
        <v>106</v>
      </c>
      <c r="G30" s="606">
        <v>61</v>
      </c>
      <c r="H30" s="607">
        <v>45</v>
      </c>
      <c r="I30" s="598">
        <f t="shared" si="16"/>
        <v>46</v>
      </c>
      <c r="J30" s="606">
        <v>22</v>
      </c>
      <c r="K30" s="607">
        <v>24</v>
      </c>
      <c r="L30" s="598">
        <f t="shared" si="17"/>
        <v>39</v>
      </c>
      <c r="M30" s="606">
        <v>16</v>
      </c>
      <c r="N30" s="607">
        <v>23</v>
      </c>
    </row>
    <row r="31" spans="1:14" s="583" customFormat="1" ht="19.5" customHeight="1">
      <c r="A31" s="605"/>
      <c r="B31" s="7" t="s">
        <v>35</v>
      </c>
      <c r="C31" s="598">
        <f t="shared" si="14"/>
        <v>239</v>
      </c>
      <c r="D31" s="606">
        <v>138</v>
      </c>
      <c r="E31" s="607">
        <v>101</v>
      </c>
      <c r="F31" s="598">
        <f t="shared" si="15"/>
        <v>61</v>
      </c>
      <c r="G31" s="606">
        <v>37</v>
      </c>
      <c r="H31" s="607">
        <v>24</v>
      </c>
      <c r="I31" s="598">
        <f t="shared" si="16"/>
        <v>34</v>
      </c>
      <c r="J31" s="606">
        <v>23</v>
      </c>
      <c r="K31" s="607">
        <v>11</v>
      </c>
      <c r="L31" s="598">
        <f t="shared" si="17"/>
        <v>27</v>
      </c>
      <c r="M31" s="606">
        <v>15</v>
      </c>
      <c r="N31" s="607">
        <v>12</v>
      </c>
    </row>
    <row r="32" spans="1:14" s="583" customFormat="1" ht="19.5" customHeight="1">
      <c r="A32" s="605"/>
      <c r="B32" s="30" t="s">
        <v>36</v>
      </c>
      <c r="C32" s="598">
        <f t="shared" si="14"/>
        <v>269</v>
      </c>
      <c r="D32" s="606">
        <v>135</v>
      </c>
      <c r="E32" s="607">
        <v>134</v>
      </c>
      <c r="F32" s="598">
        <f t="shared" si="15"/>
        <v>78</v>
      </c>
      <c r="G32" s="606">
        <v>49</v>
      </c>
      <c r="H32" s="607">
        <v>29</v>
      </c>
      <c r="I32" s="598">
        <f t="shared" si="16"/>
        <v>40</v>
      </c>
      <c r="J32" s="606">
        <v>25</v>
      </c>
      <c r="K32" s="607">
        <v>15</v>
      </c>
      <c r="L32" s="598">
        <f t="shared" si="17"/>
        <v>33</v>
      </c>
      <c r="M32" s="606">
        <v>10</v>
      </c>
      <c r="N32" s="607">
        <v>23</v>
      </c>
    </row>
    <row r="33" spans="1:14" s="583" customFormat="1" ht="19.5" customHeight="1">
      <c r="A33" s="725" t="s">
        <v>37</v>
      </c>
      <c r="B33" s="726"/>
      <c r="C33" s="594">
        <f aca="true" t="shared" si="18" ref="C33:N33">SUM(C34:C35)</f>
        <v>859</v>
      </c>
      <c r="D33" s="595">
        <f t="shared" si="18"/>
        <v>470</v>
      </c>
      <c r="E33" s="596">
        <f t="shared" si="18"/>
        <v>389</v>
      </c>
      <c r="F33" s="594">
        <f t="shared" si="18"/>
        <v>256</v>
      </c>
      <c r="G33" s="595">
        <f t="shared" si="18"/>
        <v>158</v>
      </c>
      <c r="H33" s="596">
        <f t="shared" si="18"/>
        <v>98</v>
      </c>
      <c r="I33" s="594">
        <f t="shared" si="18"/>
        <v>149</v>
      </c>
      <c r="J33" s="595">
        <f t="shared" si="18"/>
        <v>79</v>
      </c>
      <c r="K33" s="596">
        <f t="shared" si="18"/>
        <v>70</v>
      </c>
      <c r="L33" s="594">
        <f t="shared" si="18"/>
        <v>114</v>
      </c>
      <c r="M33" s="595">
        <f t="shared" si="18"/>
        <v>50</v>
      </c>
      <c r="N33" s="596">
        <f t="shared" si="18"/>
        <v>64</v>
      </c>
    </row>
    <row r="34" spans="1:14" s="583" customFormat="1" ht="19.5" customHeight="1">
      <c r="A34" s="605"/>
      <c r="B34" s="597" t="s">
        <v>38</v>
      </c>
      <c r="C34" s="598">
        <f>SUM(D34:E34)</f>
        <v>660</v>
      </c>
      <c r="D34" s="606">
        <v>366</v>
      </c>
      <c r="E34" s="607">
        <v>294</v>
      </c>
      <c r="F34" s="598">
        <f>SUM(G34:H34)</f>
        <v>208</v>
      </c>
      <c r="G34" s="606">
        <v>133</v>
      </c>
      <c r="H34" s="607">
        <v>75</v>
      </c>
      <c r="I34" s="598">
        <f>SUM(J34:K34)</f>
        <v>115</v>
      </c>
      <c r="J34" s="606">
        <v>62</v>
      </c>
      <c r="K34" s="607">
        <v>53</v>
      </c>
      <c r="L34" s="598">
        <f>SUM(M34:N34)</f>
        <v>84</v>
      </c>
      <c r="M34" s="606">
        <v>38</v>
      </c>
      <c r="N34" s="607">
        <v>46</v>
      </c>
    </row>
    <row r="35" spans="1:14" s="583" customFormat="1" ht="19.5" customHeight="1">
      <c r="A35" s="608"/>
      <c r="B35" s="601" t="s">
        <v>39</v>
      </c>
      <c r="C35" s="602">
        <f>SUM(D35:E35)</f>
        <v>199</v>
      </c>
      <c r="D35" s="609">
        <v>104</v>
      </c>
      <c r="E35" s="610">
        <v>95</v>
      </c>
      <c r="F35" s="602">
        <f>SUM(G35:H35)</f>
        <v>48</v>
      </c>
      <c r="G35" s="609">
        <v>25</v>
      </c>
      <c r="H35" s="610">
        <v>23</v>
      </c>
      <c r="I35" s="602">
        <f>SUM(J35:K35)</f>
        <v>34</v>
      </c>
      <c r="J35" s="609">
        <v>17</v>
      </c>
      <c r="K35" s="610">
        <v>17</v>
      </c>
      <c r="L35" s="602">
        <f>SUM(M35:N35)</f>
        <v>30</v>
      </c>
      <c r="M35" s="609">
        <v>12</v>
      </c>
      <c r="N35" s="610">
        <v>18</v>
      </c>
    </row>
    <row r="36" spans="1:14" s="583" customFormat="1" ht="19.5" customHeight="1">
      <c r="A36" s="725" t="s">
        <v>40</v>
      </c>
      <c r="B36" s="726"/>
      <c r="C36" s="598">
        <f aca="true" t="shared" si="19" ref="C36:N36">SUM(C37:C39)</f>
        <v>3245</v>
      </c>
      <c r="D36" s="599">
        <f t="shared" si="19"/>
        <v>1791</v>
      </c>
      <c r="E36" s="600">
        <f t="shared" si="19"/>
        <v>1454</v>
      </c>
      <c r="F36" s="594">
        <f t="shared" si="19"/>
        <v>954</v>
      </c>
      <c r="G36" s="595">
        <f t="shared" si="19"/>
        <v>591</v>
      </c>
      <c r="H36" s="596">
        <f t="shared" si="19"/>
        <v>363</v>
      </c>
      <c r="I36" s="598">
        <f t="shared" si="19"/>
        <v>470</v>
      </c>
      <c r="J36" s="599">
        <f t="shared" si="19"/>
        <v>238</v>
      </c>
      <c r="K36" s="600">
        <f t="shared" si="19"/>
        <v>232</v>
      </c>
      <c r="L36" s="594">
        <f t="shared" si="19"/>
        <v>375</v>
      </c>
      <c r="M36" s="595">
        <f t="shared" si="19"/>
        <v>192</v>
      </c>
      <c r="N36" s="596">
        <f t="shared" si="19"/>
        <v>183</v>
      </c>
    </row>
    <row r="37" spans="1:14" s="583" customFormat="1" ht="19.5" customHeight="1">
      <c r="A37" s="605"/>
      <c r="B37" s="597" t="s">
        <v>41</v>
      </c>
      <c r="C37" s="598">
        <f>SUM(D37:E37)</f>
        <v>1068</v>
      </c>
      <c r="D37" s="606">
        <v>576</v>
      </c>
      <c r="E37" s="607">
        <v>492</v>
      </c>
      <c r="F37" s="598">
        <f>SUM(G37:H37)</f>
        <v>304</v>
      </c>
      <c r="G37" s="606">
        <v>186</v>
      </c>
      <c r="H37" s="607">
        <v>118</v>
      </c>
      <c r="I37" s="598">
        <f>SUM(J37:K37)</f>
        <v>169</v>
      </c>
      <c r="J37" s="606">
        <v>83</v>
      </c>
      <c r="K37" s="607">
        <v>86</v>
      </c>
      <c r="L37" s="598">
        <f>SUM(M37:N37)</f>
        <v>121</v>
      </c>
      <c r="M37" s="606">
        <v>61</v>
      </c>
      <c r="N37" s="607">
        <v>60</v>
      </c>
    </row>
    <row r="38" spans="1:14" s="583" customFormat="1" ht="19.5" customHeight="1">
      <c r="A38" s="605"/>
      <c r="B38" s="597" t="s">
        <v>42</v>
      </c>
      <c r="C38" s="598">
        <f>SUM(D38:E38)</f>
        <v>2075</v>
      </c>
      <c r="D38" s="606">
        <v>1162</v>
      </c>
      <c r="E38" s="607">
        <v>913</v>
      </c>
      <c r="F38" s="598">
        <f>SUM(G38:H38)</f>
        <v>615</v>
      </c>
      <c r="G38" s="606">
        <v>380</v>
      </c>
      <c r="H38" s="607">
        <v>235</v>
      </c>
      <c r="I38" s="598">
        <f>SUM(J38:K38)</f>
        <v>291</v>
      </c>
      <c r="J38" s="606">
        <v>150</v>
      </c>
      <c r="K38" s="607">
        <v>141</v>
      </c>
      <c r="L38" s="598">
        <f>SUM(M38:N38)</f>
        <v>243</v>
      </c>
      <c r="M38" s="606">
        <v>124</v>
      </c>
      <c r="N38" s="607">
        <v>119</v>
      </c>
    </row>
    <row r="39" spans="1:14" s="583" customFormat="1" ht="19.5" customHeight="1">
      <c r="A39" s="605"/>
      <c r="B39" s="597" t="s">
        <v>43</v>
      </c>
      <c r="C39" s="598">
        <f>SUM(D39:E39)</f>
        <v>102</v>
      </c>
      <c r="D39" s="606">
        <v>53</v>
      </c>
      <c r="E39" s="607">
        <v>49</v>
      </c>
      <c r="F39" s="598">
        <f>SUM(G39:H39)</f>
        <v>35</v>
      </c>
      <c r="G39" s="606">
        <v>25</v>
      </c>
      <c r="H39" s="607">
        <v>10</v>
      </c>
      <c r="I39" s="598">
        <f>SUM(J39:K39)</f>
        <v>10</v>
      </c>
      <c r="J39" s="606">
        <v>5</v>
      </c>
      <c r="K39" s="607">
        <v>5</v>
      </c>
      <c r="L39" s="598">
        <f>SUM(M39:N39)</f>
        <v>11</v>
      </c>
      <c r="M39" s="606">
        <v>7</v>
      </c>
      <c r="N39" s="607">
        <v>4</v>
      </c>
    </row>
    <row r="40" spans="1:14" s="583" customFormat="1" ht="19.5" customHeight="1">
      <c r="A40" s="663" t="s">
        <v>670</v>
      </c>
      <c r="B40" s="664"/>
      <c r="C40" s="612">
        <f aca="true" t="shared" si="20" ref="C40:N40">SUM(C41)</f>
        <v>6761</v>
      </c>
      <c r="D40" s="613">
        <f t="shared" si="20"/>
        <v>3675</v>
      </c>
      <c r="E40" s="614">
        <f t="shared" si="20"/>
        <v>3086</v>
      </c>
      <c r="F40" s="612">
        <f t="shared" si="20"/>
        <v>1979</v>
      </c>
      <c r="G40" s="613">
        <f t="shared" si="20"/>
        <v>1206</v>
      </c>
      <c r="H40" s="614">
        <f t="shared" si="20"/>
        <v>773</v>
      </c>
      <c r="I40" s="612">
        <f t="shared" si="20"/>
        <v>1126</v>
      </c>
      <c r="J40" s="613">
        <f t="shared" si="20"/>
        <v>571</v>
      </c>
      <c r="K40" s="614">
        <f t="shared" si="20"/>
        <v>555</v>
      </c>
      <c r="L40" s="612">
        <f t="shared" si="20"/>
        <v>774</v>
      </c>
      <c r="M40" s="613">
        <f t="shared" si="20"/>
        <v>375</v>
      </c>
      <c r="N40" s="614">
        <f t="shared" si="20"/>
        <v>399</v>
      </c>
    </row>
    <row r="41" spans="1:14" s="583" customFormat="1" ht="19.5" customHeight="1">
      <c r="A41" s="26"/>
      <c r="B41" s="7" t="s">
        <v>671</v>
      </c>
      <c r="C41" s="598">
        <f>SUM(D41:E41)</f>
        <v>6761</v>
      </c>
      <c r="D41" s="615">
        <f aca="true" t="shared" si="21" ref="D41:N41">SUM(D42:D44)</f>
        <v>3675</v>
      </c>
      <c r="E41" s="616">
        <f t="shared" si="21"/>
        <v>3086</v>
      </c>
      <c r="F41" s="598">
        <f t="shared" si="21"/>
        <v>1979</v>
      </c>
      <c r="G41" s="615">
        <f t="shared" si="21"/>
        <v>1206</v>
      </c>
      <c r="H41" s="616">
        <f t="shared" si="21"/>
        <v>773</v>
      </c>
      <c r="I41" s="598">
        <f t="shared" si="21"/>
        <v>1126</v>
      </c>
      <c r="J41" s="615">
        <f t="shared" si="21"/>
        <v>571</v>
      </c>
      <c r="K41" s="616">
        <f t="shared" si="21"/>
        <v>555</v>
      </c>
      <c r="L41" s="598">
        <f t="shared" si="21"/>
        <v>774</v>
      </c>
      <c r="M41" s="615">
        <f t="shared" si="21"/>
        <v>375</v>
      </c>
      <c r="N41" s="616">
        <f t="shared" si="21"/>
        <v>399</v>
      </c>
    </row>
    <row r="42" spans="1:14" ht="19.5" customHeight="1">
      <c r="A42" s="617"/>
      <c r="B42" s="597" t="s">
        <v>334</v>
      </c>
      <c r="C42" s="598">
        <f>SUM(D42:E42)</f>
        <v>2548</v>
      </c>
      <c r="D42" s="606">
        <v>1318</v>
      </c>
      <c r="E42" s="618">
        <v>1230</v>
      </c>
      <c r="F42" s="619">
        <f>SUM(G42:H42)</f>
        <v>730</v>
      </c>
      <c r="G42" s="606">
        <v>426</v>
      </c>
      <c r="H42" s="618">
        <v>304</v>
      </c>
      <c r="I42" s="619">
        <f>SUM(J42:K42)</f>
        <v>443</v>
      </c>
      <c r="J42" s="606">
        <v>224</v>
      </c>
      <c r="K42" s="618">
        <v>219</v>
      </c>
      <c r="L42" s="619">
        <f>SUM(M42:N42)</f>
        <v>272</v>
      </c>
      <c r="M42" s="606">
        <v>122</v>
      </c>
      <c r="N42" s="618">
        <v>150</v>
      </c>
    </row>
    <row r="43" spans="1:14" ht="19.5" customHeight="1">
      <c r="A43" s="617"/>
      <c r="B43" s="597" t="s">
        <v>332</v>
      </c>
      <c r="C43" s="598">
        <f>SUM(D43:E43)</f>
        <v>1708</v>
      </c>
      <c r="D43" s="606">
        <v>900</v>
      </c>
      <c r="E43" s="618">
        <v>808</v>
      </c>
      <c r="F43" s="619">
        <f>SUM(G43:H43)</f>
        <v>513</v>
      </c>
      <c r="G43" s="606">
        <v>297</v>
      </c>
      <c r="H43" s="618">
        <v>216</v>
      </c>
      <c r="I43" s="619">
        <f>SUM(J43:K43)</f>
        <v>295</v>
      </c>
      <c r="J43" s="606">
        <v>137</v>
      </c>
      <c r="K43" s="618">
        <v>158</v>
      </c>
      <c r="L43" s="619">
        <f>SUM(M43:N43)</f>
        <v>183</v>
      </c>
      <c r="M43" s="606">
        <v>89</v>
      </c>
      <c r="N43" s="618">
        <v>94</v>
      </c>
    </row>
    <row r="44" spans="1:14" ht="19.5" customHeight="1">
      <c r="A44" s="620"/>
      <c r="B44" s="601" t="s">
        <v>333</v>
      </c>
      <c r="C44" s="621">
        <f>SUM(D44:E44)</f>
        <v>2505</v>
      </c>
      <c r="D44" s="609">
        <v>1457</v>
      </c>
      <c r="E44" s="622">
        <v>1048</v>
      </c>
      <c r="F44" s="621">
        <f>SUM(G44:H44)</f>
        <v>736</v>
      </c>
      <c r="G44" s="609">
        <v>483</v>
      </c>
      <c r="H44" s="622">
        <v>253</v>
      </c>
      <c r="I44" s="621">
        <f>SUM(J44:K44)</f>
        <v>388</v>
      </c>
      <c r="J44" s="609">
        <v>210</v>
      </c>
      <c r="K44" s="622">
        <v>178</v>
      </c>
      <c r="L44" s="621">
        <f>SUM(M44:N44)</f>
        <v>319</v>
      </c>
      <c r="M44" s="609">
        <v>164</v>
      </c>
      <c r="N44" s="622">
        <v>155</v>
      </c>
    </row>
    <row r="45" spans="1:14" ht="19.5" customHeight="1">
      <c r="A45" s="623"/>
      <c r="B45" s="624"/>
      <c r="C45" s="625"/>
      <c r="D45" s="625"/>
      <c r="E45" s="625"/>
      <c r="F45" s="625"/>
      <c r="G45" s="625"/>
      <c r="H45" s="625"/>
      <c r="I45" s="625"/>
      <c r="J45" s="625"/>
      <c r="K45" s="625"/>
      <c r="L45" s="625"/>
      <c r="M45" s="625"/>
      <c r="N45" s="625"/>
    </row>
    <row r="46" spans="1:14" ht="19.5" customHeight="1">
      <c r="A46" s="623"/>
      <c r="B46" s="624"/>
      <c r="C46" s="625"/>
      <c r="D46" s="625"/>
      <c r="E46" s="625"/>
      <c r="F46" s="625"/>
      <c r="G46" s="625"/>
      <c r="H46" s="625"/>
      <c r="I46" s="625"/>
      <c r="J46" s="625"/>
      <c r="K46" s="625"/>
      <c r="L46" s="625"/>
      <c r="M46" s="625"/>
      <c r="N46" s="625"/>
    </row>
    <row r="47" spans="1:14" ht="19.5" customHeight="1">
      <c r="A47" s="623"/>
      <c r="B47" s="624"/>
      <c r="C47" s="625"/>
      <c r="D47" s="625"/>
      <c r="E47" s="625"/>
      <c r="F47" s="625"/>
      <c r="G47" s="625"/>
      <c r="H47" s="625"/>
      <c r="I47" s="625"/>
      <c r="J47" s="625"/>
      <c r="K47" s="625"/>
      <c r="L47" s="625"/>
      <c r="M47" s="625"/>
      <c r="N47" s="625"/>
    </row>
    <row r="48" spans="1:14" ht="19.5" customHeight="1">
      <c r="A48" s="623"/>
      <c r="B48" s="624"/>
      <c r="C48" s="625"/>
      <c r="D48" s="625"/>
      <c r="E48" s="625"/>
      <c r="F48" s="625"/>
      <c r="G48" s="625"/>
      <c r="H48" s="625"/>
      <c r="I48" s="625"/>
      <c r="J48" s="625"/>
      <c r="K48" s="625"/>
      <c r="L48" s="625"/>
      <c r="M48" s="625"/>
      <c r="N48" s="625"/>
    </row>
    <row r="49" spans="1:14" ht="19.5" customHeight="1">
      <c r="A49" s="623"/>
      <c r="B49" s="624"/>
      <c r="C49" s="625"/>
      <c r="D49" s="625"/>
      <c r="E49" s="625"/>
      <c r="F49" s="625"/>
      <c r="G49" s="625"/>
      <c r="H49" s="625"/>
      <c r="I49" s="625"/>
      <c r="J49" s="625"/>
      <c r="K49" s="625"/>
      <c r="L49" s="625"/>
      <c r="M49" s="625"/>
      <c r="N49" s="625"/>
    </row>
    <row r="50" spans="1:14" s="583" customFormat="1" ht="19.5" customHeight="1">
      <c r="A50" s="611"/>
      <c r="B50" s="611"/>
      <c r="C50" s="611"/>
      <c r="D50" s="611"/>
      <c r="E50" s="611"/>
      <c r="F50" s="611"/>
      <c r="G50" s="626" t="s">
        <v>672</v>
      </c>
      <c r="H50" s="611"/>
      <c r="I50" s="611"/>
      <c r="J50" s="611"/>
      <c r="K50" s="611"/>
      <c r="L50" s="611"/>
      <c r="M50" s="611"/>
      <c r="N50" s="611"/>
    </row>
    <row r="52" spans="1:14" ht="19.5" customHeight="1">
      <c r="A52" s="611" t="s">
        <v>673</v>
      </c>
      <c r="N52" s="582" t="str">
        <f>+N2</f>
        <v>（平成20年）</v>
      </c>
    </row>
    <row r="53" spans="1:14" ht="19.5" customHeight="1">
      <c r="A53" s="729" t="s">
        <v>0</v>
      </c>
      <c r="B53" s="730"/>
      <c r="C53" s="720" t="s">
        <v>665</v>
      </c>
      <c r="D53" s="721"/>
      <c r="E53" s="722"/>
      <c r="F53" s="720" t="s">
        <v>666</v>
      </c>
      <c r="G53" s="721"/>
      <c r="H53" s="722"/>
      <c r="I53" s="720" t="s">
        <v>667</v>
      </c>
      <c r="J53" s="721"/>
      <c r="K53" s="722"/>
      <c r="L53" s="720" t="s">
        <v>668</v>
      </c>
      <c r="M53" s="721"/>
      <c r="N53" s="722"/>
    </row>
    <row r="54" spans="1:14" ht="19.5" customHeight="1">
      <c r="A54" s="731"/>
      <c r="B54" s="732"/>
      <c r="C54" s="587" t="s">
        <v>669</v>
      </c>
      <c r="D54" s="588" t="s">
        <v>11</v>
      </c>
      <c r="E54" s="589" t="s">
        <v>12</v>
      </c>
      <c r="F54" s="587" t="s">
        <v>669</v>
      </c>
      <c r="G54" s="588" t="s">
        <v>11</v>
      </c>
      <c r="H54" s="589" t="s">
        <v>12</v>
      </c>
      <c r="I54" s="587" t="s">
        <v>669</v>
      </c>
      <c r="J54" s="588" t="s">
        <v>11</v>
      </c>
      <c r="K54" s="585" t="s">
        <v>12</v>
      </c>
      <c r="L54" s="587" t="s">
        <v>669</v>
      </c>
      <c r="M54" s="588" t="s">
        <v>11</v>
      </c>
      <c r="N54" s="589" t="s">
        <v>12</v>
      </c>
    </row>
    <row r="55" spans="1:14" s="583" customFormat="1" ht="19.5" customHeight="1">
      <c r="A55" s="663" t="s">
        <v>280</v>
      </c>
      <c r="B55" s="664"/>
      <c r="C55" s="594">
        <f aca="true" t="shared" si="22" ref="C55:C62">SUM(D55:E55)</f>
        <v>4365</v>
      </c>
      <c r="D55" s="595">
        <f>SUM(D56:D62)</f>
        <v>2360</v>
      </c>
      <c r="E55" s="595">
        <f>SUM(E56:E62)</f>
        <v>2005</v>
      </c>
      <c r="F55" s="594">
        <f aca="true" t="shared" si="23" ref="F55:F62">SUM(G55:H55)</f>
        <v>1239</v>
      </c>
      <c r="G55" s="595">
        <f>SUM(G56:G62)</f>
        <v>751</v>
      </c>
      <c r="H55" s="595">
        <f>SUM(H56:H62)</f>
        <v>488</v>
      </c>
      <c r="I55" s="594">
        <f aca="true" t="shared" si="24" ref="I55:I62">SUM(J55:K55)</f>
        <v>685</v>
      </c>
      <c r="J55" s="595">
        <f>SUM(J56:J62)</f>
        <v>332</v>
      </c>
      <c r="K55" s="595">
        <f>SUM(K56:K62)</f>
        <v>353</v>
      </c>
      <c r="L55" s="594">
        <f aca="true" t="shared" si="25" ref="L55:L62">SUM(M55:N55)</f>
        <v>509</v>
      </c>
      <c r="M55" s="595">
        <f>SUM(M56:M62)</f>
        <v>253</v>
      </c>
      <c r="N55" s="596">
        <f>SUM(N56:N62)</f>
        <v>256</v>
      </c>
    </row>
    <row r="56" spans="1:14" ht="19.5" customHeight="1">
      <c r="A56" s="605"/>
      <c r="B56" s="27" t="s">
        <v>45</v>
      </c>
      <c r="C56" s="598">
        <f t="shared" si="22"/>
        <v>989</v>
      </c>
      <c r="D56" s="606">
        <v>543</v>
      </c>
      <c r="E56" s="607">
        <v>446</v>
      </c>
      <c r="F56" s="598">
        <f t="shared" si="23"/>
        <v>255</v>
      </c>
      <c r="G56" s="606">
        <v>150</v>
      </c>
      <c r="H56" s="607">
        <v>105</v>
      </c>
      <c r="I56" s="598">
        <f t="shared" si="24"/>
        <v>108</v>
      </c>
      <c r="J56" s="606">
        <v>49</v>
      </c>
      <c r="K56" s="607">
        <v>59</v>
      </c>
      <c r="L56" s="598">
        <f t="shared" si="25"/>
        <v>120</v>
      </c>
      <c r="M56" s="606">
        <v>65</v>
      </c>
      <c r="N56" s="607">
        <v>55</v>
      </c>
    </row>
    <row r="57" spans="1:14" ht="19.5" customHeight="1">
      <c r="A57" s="605"/>
      <c r="B57" s="27" t="s">
        <v>46</v>
      </c>
      <c r="C57" s="598">
        <f t="shared" si="22"/>
        <v>1279</v>
      </c>
      <c r="D57" s="606">
        <v>703</v>
      </c>
      <c r="E57" s="607">
        <v>576</v>
      </c>
      <c r="F57" s="598">
        <f t="shared" si="23"/>
        <v>391</v>
      </c>
      <c r="G57" s="606">
        <v>238</v>
      </c>
      <c r="H57" s="607">
        <v>153</v>
      </c>
      <c r="I57" s="598">
        <f t="shared" si="24"/>
        <v>230</v>
      </c>
      <c r="J57" s="606">
        <v>112</v>
      </c>
      <c r="K57" s="607">
        <v>118</v>
      </c>
      <c r="L57" s="598">
        <f t="shared" si="25"/>
        <v>129</v>
      </c>
      <c r="M57" s="606">
        <v>58</v>
      </c>
      <c r="N57" s="607">
        <v>71</v>
      </c>
    </row>
    <row r="58" spans="1:14" ht="19.5" customHeight="1">
      <c r="A58" s="26"/>
      <c r="B58" s="27" t="s">
        <v>47</v>
      </c>
      <c r="C58" s="598">
        <f t="shared" si="22"/>
        <v>1063</v>
      </c>
      <c r="D58" s="606">
        <v>573</v>
      </c>
      <c r="E58" s="607">
        <v>490</v>
      </c>
      <c r="F58" s="598">
        <f t="shared" si="23"/>
        <v>308</v>
      </c>
      <c r="G58" s="606">
        <v>180</v>
      </c>
      <c r="H58" s="607">
        <v>128</v>
      </c>
      <c r="I58" s="598">
        <f t="shared" si="24"/>
        <v>201</v>
      </c>
      <c r="J58" s="606">
        <v>110</v>
      </c>
      <c r="K58" s="607">
        <v>91</v>
      </c>
      <c r="L58" s="598">
        <f t="shared" si="25"/>
        <v>126</v>
      </c>
      <c r="M58" s="606">
        <v>69</v>
      </c>
      <c r="N58" s="607">
        <v>57</v>
      </c>
    </row>
    <row r="59" spans="1:14" s="583" customFormat="1" ht="19.5" customHeight="1">
      <c r="A59" s="26"/>
      <c r="B59" s="27" t="s">
        <v>281</v>
      </c>
      <c r="C59" s="598">
        <f t="shared" si="22"/>
        <v>534</v>
      </c>
      <c r="D59" s="606">
        <v>274</v>
      </c>
      <c r="E59" s="607">
        <v>260</v>
      </c>
      <c r="F59" s="598">
        <f t="shared" si="23"/>
        <v>142</v>
      </c>
      <c r="G59" s="606">
        <v>90</v>
      </c>
      <c r="H59" s="607">
        <v>52</v>
      </c>
      <c r="I59" s="598">
        <f t="shared" si="24"/>
        <v>79</v>
      </c>
      <c r="J59" s="606">
        <v>33</v>
      </c>
      <c r="K59" s="607">
        <v>46</v>
      </c>
      <c r="L59" s="598">
        <f t="shared" si="25"/>
        <v>61</v>
      </c>
      <c r="M59" s="606">
        <v>27</v>
      </c>
      <c r="N59" s="607">
        <v>34</v>
      </c>
    </row>
    <row r="60" spans="1:14" s="583" customFormat="1" ht="19.5" customHeight="1">
      <c r="A60" s="26"/>
      <c r="B60" s="27" t="s">
        <v>48</v>
      </c>
      <c r="C60" s="598">
        <f t="shared" si="22"/>
        <v>130</v>
      </c>
      <c r="D60" s="606">
        <v>65</v>
      </c>
      <c r="E60" s="607">
        <v>65</v>
      </c>
      <c r="F60" s="598">
        <f t="shared" si="23"/>
        <v>41</v>
      </c>
      <c r="G60" s="606">
        <v>23</v>
      </c>
      <c r="H60" s="607">
        <v>18</v>
      </c>
      <c r="I60" s="598">
        <f t="shared" si="24"/>
        <v>17</v>
      </c>
      <c r="J60" s="606">
        <v>8</v>
      </c>
      <c r="K60" s="607">
        <v>9</v>
      </c>
      <c r="L60" s="598">
        <f t="shared" si="25"/>
        <v>21</v>
      </c>
      <c r="M60" s="606">
        <v>10</v>
      </c>
      <c r="N60" s="607">
        <v>11</v>
      </c>
    </row>
    <row r="61" spans="1:14" ht="19.5" customHeight="1">
      <c r="A61" s="26"/>
      <c r="B61" s="27" t="s">
        <v>49</v>
      </c>
      <c r="C61" s="598">
        <f t="shared" si="22"/>
        <v>223</v>
      </c>
      <c r="D61" s="606">
        <v>134</v>
      </c>
      <c r="E61" s="607">
        <v>89</v>
      </c>
      <c r="F61" s="598">
        <f t="shared" si="23"/>
        <v>67</v>
      </c>
      <c r="G61" s="606">
        <v>50</v>
      </c>
      <c r="H61" s="607">
        <v>17</v>
      </c>
      <c r="I61" s="598">
        <f t="shared" si="24"/>
        <v>35</v>
      </c>
      <c r="J61" s="606">
        <v>16</v>
      </c>
      <c r="K61" s="607">
        <v>19</v>
      </c>
      <c r="L61" s="598">
        <f t="shared" si="25"/>
        <v>28</v>
      </c>
      <c r="M61" s="606">
        <v>12</v>
      </c>
      <c r="N61" s="607">
        <v>16</v>
      </c>
    </row>
    <row r="62" spans="1:14" ht="19.5" customHeight="1">
      <c r="A62" s="26"/>
      <c r="B62" s="27" t="s">
        <v>282</v>
      </c>
      <c r="C62" s="598">
        <f t="shared" si="22"/>
        <v>147</v>
      </c>
      <c r="D62" s="606">
        <v>68</v>
      </c>
      <c r="E62" s="607">
        <v>79</v>
      </c>
      <c r="F62" s="598">
        <f t="shared" si="23"/>
        <v>35</v>
      </c>
      <c r="G62" s="606">
        <v>20</v>
      </c>
      <c r="H62" s="607">
        <v>15</v>
      </c>
      <c r="I62" s="598">
        <f t="shared" si="24"/>
        <v>15</v>
      </c>
      <c r="J62" s="606">
        <v>4</v>
      </c>
      <c r="K62" s="607">
        <v>11</v>
      </c>
      <c r="L62" s="598">
        <f t="shared" si="25"/>
        <v>24</v>
      </c>
      <c r="M62" s="606">
        <v>12</v>
      </c>
      <c r="N62" s="607">
        <v>12</v>
      </c>
    </row>
    <row r="63" spans="1:14" ht="19.5" customHeight="1">
      <c r="A63" s="663" t="s">
        <v>300</v>
      </c>
      <c r="B63" s="664"/>
      <c r="C63" s="594">
        <f aca="true" t="shared" si="26" ref="C63:N63">SUM(C64:C71)</f>
        <v>4501</v>
      </c>
      <c r="D63" s="595">
        <f t="shared" si="26"/>
        <v>2369</v>
      </c>
      <c r="E63" s="596">
        <f t="shared" si="26"/>
        <v>2132</v>
      </c>
      <c r="F63" s="594">
        <f t="shared" si="26"/>
        <v>1199</v>
      </c>
      <c r="G63" s="595">
        <f t="shared" si="26"/>
        <v>753</v>
      </c>
      <c r="H63" s="596">
        <f t="shared" si="26"/>
        <v>446</v>
      </c>
      <c r="I63" s="594">
        <f t="shared" si="26"/>
        <v>698</v>
      </c>
      <c r="J63" s="595">
        <f t="shared" si="26"/>
        <v>301</v>
      </c>
      <c r="K63" s="596">
        <f t="shared" si="26"/>
        <v>397</v>
      </c>
      <c r="L63" s="594">
        <f t="shared" si="26"/>
        <v>506</v>
      </c>
      <c r="M63" s="595">
        <f t="shared" si="26"/>
        <v>243</v>
      </c>
      <c r="N63" s="596">
        <f t="shared" si="26"/>
        <v>263</v>
      </c>
    </row>
    <row r="64" spans="1:14" ht="19.5" customHeight="1">
      <c r="A64" s="26"/>
      <c r="B64" s="27" t="s">
        <v>50</v>
      </c>
      <c r="C64" s="598">
        <f aca="true" t="shared" si="27" ref="C64:C71">SUM(D64:E64)</f>
        <v>1377</v>
      </c>
      <c r="D64" s="606">
        <v>724</v>
      </c>
      <c r="E64" s="607">
        <v>653</v>
      </c>
      <c r="F64" s="598">
        <f aca="true" t="shared" si="28" ref="F64:F71">SUM(G64:H64)</f>
        <v>393</v>
      </c>
      <c r="G64" s="606">
        <v>242</v>
      </c>
      <c r="H64" s="607">
        <v>151</v>
      </c>
      <c r="I64" s="598">
        <f aca="true" t="shared" si="29" ref="I64:I71">SUM(J64:K64)</f>
        <v>228</v>
      </c>
      <c r="J64" s="606">
        <v>102</v>
      </c>
      <c r="K64" s="607">
        <v>126</v>
      </c>
      <c r="L64" s="598">
        <f aca="true" t="shared" si="30" ref="L64:L71">SUM(M64:N64)</f>
        <v>148</v>
      </c>
      <c r="M64" s="606">
        <v>71</v>
      </c>
      <c r="N64" s="607">
        <v>77</v>
      </c>
    </row>
    <row r="65" spans="1:14" ht="19.5" customHeight="1">
      <c r="A65" s="26"/>
      <c r="B65" s="27" t="s">
        <v>51</v>
      </c>
      <c r="C65" s="598">
        <f t="shared" si="27"/>
        <v>1026</v>
      </c>
      <c r="D65" s="606">
        <v>516</v>
      </c>
      <c r="E65" s="607">
        <v>510</v>
      </c>
      <c r="F65" s="598">
        <f t="shared" si="28"/>
        <v>254</v>
      </c>
      <c r="G65" s="606">
        <v>155</v>
      </c>
      <c r="H65" s="607">
        <v>99</v>
      </c>
      <c r="I65" s="598">
        <f t="shared" si="29"/>
        <v>174</v>
      </c>
      <c r="J65" s="606">
        <v>72</v>
      </c>
      <c r="K65" s="607">
        <v>102</v>
      </c>
      <c r="L65" s="598">
        <f t="shared" si="30"/>
        <v>112</v>
      </c>
      <c r="M65" s="606">
        <v>43</v>
      </c>
      <c r="N65" s="607">
        <v>69</v>
      </c>
    </row>
    <row r="66" spans="1:14" ht="19.5" customHeight="1">
      <c r="A66" s="26"/>
      <c r="B66" s="27" t="s">
        <v>52</v>
      </c>
      <c r="C66" s="598">
        <f t="shared" si="27"/>
        <v>643</v>
      </c>
      <c r="D66" s="606">
        <v>360</v>
      </c>
      <c r="E66" s="607">
        <v>283</v>
      </c>
      <c r="F66" s="598">
        <f t="shared" si="28"/>
        <v>168</v>
      </c>
      <c r="G66" s="606">
        <v>115</v>
      </c>
      <c r="H66" s="607">
        <v>53</v>
      </c>
      <c r="I66" s="598">
        <f t="shared" si="29"/>
        <v>83</v>
      </c>
      <c r="J66" s="606">
        <v>35</v>
      </c>
      <c r="K66" s="607">
        <v>48</v>
      </c>
      <c r="L66" s="598">
        <f t="shared" si="30"/>
        <v>80</v>
      </c>
      <c r="M66" s="606">
        <v>41</v>
      </c>
      <c r="N66" s="607">
        <v>39</v>
      </c>
    </row>
    <row r="67" spans="1:14" ht="19.5" customHeight="1">
      <c r="A67" s="26"/>
      <c r="B67" s="27" t="s">
        <v>283</v>
      </c>
      <c r="C67" s="598">
        <f t="shared" si="27"/>
        <v>315</v>
      </c>
      <c r="D67" s="606">
        <v>162</v>
      </c>
      <c r="E67" s="607">
        <v>153</v>
      </c>
      <c r="F67" s="598">
        <f t="shared" si="28"/>
        <v>77</v>
      </c>
      <c r="G67" s="606">
        <v>42</v>
      </c>
      <c r="H67" s="607">
        <v>35</v>
      </c>
      <c r="I67" s="598">
        <f t="shared" si="29"/>
        <v>63</v>
      </c>
      <c r="J67" s="606">
        <v>22</v>
      </c>
      <c r="K67" s="607">
        <v>41</v>
      </c>
      <c r="L67" s="598">
        <f t="shared" si="30"/>
        <v>33</v>
      </c>
      <c r="M67" s="606">
        <v>19</v>
      </c>
      <c r="N67" s="607">
        <v>14</v>
      </c>
    </row>
    <row r="68" spans="1:14" ht="19.5" customHeight="1">
      <c r="A68" s="26"/>
      <c r="B68" s="27" t="s">
        <v>276</v>
      </c>
      <c r="C68" s="598">
        <f t="shared" si="27"/>
        <v>336</v>
      </c>
      <c r="D68" s="606">
        <v>178</v>
      </c>
      <c r="E68" s="607">
        <v>158</v>
      </c>
      <c r="F68" s="598">
        <f t="shared" si="28"/>
        <v>88</v>
      </c>
      <c r="G68" s="606">
        <v>60</v>
      </c>
      <c r="H68" s="607">
        <v>28</v>
      </c>
      <c r="I68" s="598">
        <f t="shared" si="29"/>
        <v>55</v>
      </c>
      <c r="J68" s="606">
        <v>24</v>
      </c>
      <c r="K68" s="607">
        <v>31</v>
      </c>
      <c r="L68" s="598">
        <f t="shared" si="30"/>
        <v>30</v>
      </c>
      <c r="M68" s="606">
        <v>17</v>
      </c>
      <c r="N68" s="607">
        <v>13</v>
      </c>
    </row>
    <row r="69" spans="1:14" ht="19.5" customHeight="1">
      <c r="A69" s="26"/>
      <c r="B69" s="27" t="s">
        <v>284</v>
      </c>
      <c r="C69" s="598">
        <f t="shared" si="27"/>
        <v>440</v>
      </c>
      <c r="D69" s="606">
        <v>228</v>
      </c>
      <c r="E69" s="607">
        <v>212</v>
      </c>
      <c r="F69" s="598">
        <f t="shared" si="28"/>
        <v>117</v>
      </c>
      <c r="G69" s="606">
        <v>73</v>
      </c>
      <c r="H69" s="607">
        <v>44</v>
      </c>
      <c r="I69" s="598">
        <f t="shared" si="29"/>
        <v>41</v>
      </c>
      <c r="J69" s="606">
        <v>22</v>
      </c>
      <c r="K69" s="607">
        <v>19</v>
      </c>
      <c r="L69" s="598">
        <f t="shared" si="30"/>
        <v>59</v>
      </c>
      <c r="M69" s="606">
        <v>30</v>
      </c>
      <c r="N69" s="607">
        <v>29</v>
      </c>
    </row>
    <row r="70" spans="1:14" ht="19.5" customHeight="1">
      <c r="A70" s="26"/>
      <c r="B70" s="27" t="s">
        <v>53</v>
      </c>
      <c r="C70" s="598">
        <f t="shared" si="27"/>
        <v>218</v>
      </c>
      <c r="D70" s="606">
        <v>112</v>
      </c>
      <c r="E70" s="607">
        <v>106</v>
      </c>
      <c r="F70" s="598">
        <f t="shared" si="28"/>
        <v>54</v>
      </c>
      <c r="G70" s="606">
        <v>31</v>
      </c>
      <c r="H70" s="607">
        <v>23</v>
      </c>
      <c r="I70" s="598">
        <f t="shared" si="29"/>
        <v>34</v>
      </c>
      <c r="J70" s="606">
        <v>12</v>
      </c>
      <c r="K70" s="607">
        <v>22</v>
      </c>
      <c r="L70" s="598">
        <f t="shared" si="30"/>
        <v>25</v>
      </c>
      <c r="M70" s="606">
        <v>13</v>
      </c>
      <c r="N70" s="607">
        <v>12</v>
      </c>
    </row>
    <row r="71" spans="1:14" ht="19.5" customHeight="1">
      <c r="A71" s="26"/>
      <c r="B71" s="27" t="s">
        <v>285</v>
      </c>
      <c r="C71" s="598">
        <f t="shared" si="27"/>
        <v>146</v>
      </c>
      <c r="D71" s="606">
        <v>89</v>
      </c>
      <c r="E71" s="607">
        <v>57</v>
      </c>
      <c r="F71" s="598">
        <f t="shared" si="28"/>
        <v>48</v>
      </c>
      <c r="G71" s="606">
        <v>35</v>
      </c>
      <c r="H71" s="607">
        <v>13</v>
      </c>
      <c r="I71" s="598">
        <f t="shared" si="29"/>
        <v>20</v>
      </c>
      <c r="J71" s="606">
        <v>12</v>
      </c>
      <c r="K71" s="607">
        <v>8</v>
      </c>
      <c r="L71" s="598">
        <f t="shared" si="30"/>
        <v>19</v>
      </c>
      <c r="M71" s="606">
        <v>9</v>
      </c>
      <c r="N71" s="607">
        <v>10</v>
      </c>
    </row>
    <row r="72" spans="1:14" ht="19.5" customHeight="1">
      <c r="A72" s="663" t="s">
        <v>54</v>
      </c>
      <c r="B72" s="664"/>
      <c r="C72" s="594">
        <f aca="true" t="shared" si="31" ref="C72:N72">SUM(C73)</f>
        <v>6756</v>
      </c>
      <c r="D72" s="595">
        <f t="shared" si="31"/>
        <v>3566</v>
      </c>
      <c r="E72" s="596">
        <f t="shared" si="31"/>
        <v>3190</v>
      </c>
      <c r="F72" s="594">
        <f t="shared" si="31"/>
        <v>1861</v>
      </c>
      <c r="G72" s="595">
        <f t="shared" si="31"/>
        <v>1142</v>
      </c>
      <c r="H72" s="596">
        <f t="shared" si="31"/>
        <v>719</v>
      </c>
      <c r="I72" s="594">
        <f t="shared" si="31"/>
        <v>958</v>
      </c>
      <c r="J72" s="595">
        <f t="shared" si="31"/>
        <v>450</v>
      </c>
      <c r="K72" s="596">
        <f t="shared" si="31"/>
        <v>508</v>
      </c>
      <c r="L72" s="594">
        <f t="shared" si="31"/>
        <v>853</v>
      </c>
      <c r="M72" s="595">
        <f t="shared" si="31"/>
        <v>409</v>
      </c>
      <c r="N72" s="596">
        <f t="shared" si="31"/>
        <v>444</v>
      </c>
    </row>
    <row r="73" spans="1:14" ht="19.5" customHeight="1">
      <c r="A73" s="28"/>
      <c r="B73" s="30" t="s">
        <v>55</v>
      </c>
      <c r="C73" s="602">
        <f>SUM(D73:E73)</f>
        <v>6756</v>
      </c>
      <c r="D73" s="609">
        <v>3566</v>
      </c>
      <c r="E73" s="610">
        <v>3190</v>
      </c>
      <c r="F73" s="602">
        <f>SUM(G73:H73)</f>
        <v>1861</v>
      </c>
      <c r="G73" s="609">
        <v>1142</v>
      </c>
      <c r="H73" s="610">
        <v>719</v>
      </c>
      <c r="I73" s="602">
        <f>SUM(J73:K73)</f>
        <v>958</v>
      </c>
      <c r="J73" s="609">
        <v>450</v>
      </c>
      <c r="K73" s="610">
        <v>508</v>
      </c>
      <c r="L73" s="602">
        <f>SUM(M73:N73)</f>
        <v>853</v>
      </c>
      <c r="M73" s="609">
        <v>409</v>
      </c>
      <c r="N73" s="610">
        <v>444</v>
      </c>
    </row>
    <row r="95" ht="19.5" customHeight="1">
      <c r="G95" s="626" t="s">
        <v>674</v>
      </c>
    </row>
  </sheetData>
  <mergeCells count="28">
    <mergeCell ref="A72:B72"/>
    <mergeCell ref="F53:H53"/>
    <mergeCell ref="I53:K53"/>
    <mergeCell ref="L53:N53"/>
    <mergeCell ref="A63:B63"/>
    <mergeCell ref="A40:B40"/>
    <mergeCell ref="A55:B55"/>
    <mergeCell ref="A53:B54"/>
    <mergeCell ref="C53:E53"/>
    <mergeCell ref="A21:B21"/>
    <mergeCell ref="A24:B24"/>
    <mergeCell ref="A33:B33"/>
    <mergeCell ref="A36:B36"/>
    <mergeCell ref="A12:B12"/>
    <mergeCell ref="A13:B13"/>
    <mergeCell ref="A14:B14"/>
    <mergeCell ref="A8:B8"/>
    <mergeCell ref="A9:B9"/>
    <mergeCell ref="A10:B10"/>
    <mergeCell ref="A11:B11"/>
    <mergeCell ref="L3:N3"/>
    <mergeCell ref="A5:B5"/>
    <mergeCell ref="A6:B6"/>
    <mergeCell ref="A7:B7"/>
    <mergeCell ref="A3:B4"/>
    <mergeCell ref="C3:E3"/>
    <mergeCell ref="F3:H3"/>
    <mergeCell ref="I3:K3"/>
  </mergeCells>
  <printOptions/>
  <pageMargins left="0.75" right="0.75" top="1" bottom="1" header="0.512" footer="0.512"/>
  <pageSetup horizontalDpi="600" verticalDpi="600" orientation="portrait" paperSize="9" scale="72" r:id="rId1"/>
  <rowBreaks count="1" manualBreakCount="1">
    <brk id="5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" transitionEvaluation="1" transitionEntry="1">
    <pageSetUpPr fitToPage="1"/>
  </sheetPr>
  <dimension ref="A1:I63"/>
  <sheetViews>
    <sheetView showGridLines="0" workbookViewId="0" topLeftCell="A1">
      <pane xSplit="4" ySplit="5" topLeftCell="E41" activePane="bottomRight" state="frozen"/>
      <selection pane="topLeft" activeCell="P16" sqref="P16"/>
      <selection pane="topRight" activeCell="P16" sqref="P16"/>
      <selection pane="bottomLeft" activeCell="P16" sqref="P16"/>
      <selection pane="bottomRight" activeCell="P16" sqref="P16"/>
    </sheetView>
  </sheetViews>
  <sheetFormatPr defaultColWidth="9.00390625" defaultRowHeight="15.75" customHeight="1"/>
  <cols>
    <col min="1" max="1" width="8.875" style="37" customWidth="1"/>
    <col min="2" max="2" width="3.75390625" style="58" customWidth="1"/>
    <col min="3" max="3" width="35.75390625" style="58" customWidth="1"/>
    <col min="4" max="9" width="8.375" style="37" customWidth="1"/>
    <col min="10" max="16384" width="11.00390625" style="37" customWidth="1"/>
  </cols>
  <sheetData>
    <row r="1" spans="1:9" ht="14.25">
      <c r="A1" s="335" t="s">
        <v>389</v>
      </c>
      <c r="B1" s="35"/>
      <c r="C1" s="35"/>
      <c r="D1" s="36"/>
      <c r="E1" s="36"/>
      <c r="F1" s="36"/>
      <c r="G1" s="36"/>
      <c r="H1" s="364"/>
      <c r="I1" s="364"/>
    </row>
    <row r="2" spans="1:9" ht="17.25">
      <c r="A2" s="38"/>
      <c r="B2" s="35"/>
      <c r="C2" s="35"/>
      <c r="D2" s="36"/>
      <c r="E2" s="36"/>
      <c r="F2" s="36"/>
      <c r="G2" s="36"/>
      <c r="H2" s="365"/>
      <c r="I2" s="367" t="s">
        <v>355</v>
      </c>
    </row>
    <row r="3" spans="1:9" ht="15.75" customHeight="1">
      <c r="A3" s="735" t="s">
        <v>251</v>
      </c>
      <c r="B3" s="737" t="s">
        <v>147</v>
      </c>
      <c r="C3" s="738"/>
      <c r="D3" s="741" t="s">
        <v>8</v>
      </c>
      <c r="E3" s="742"/>
      <c r="F3" s="743"/>
      <c r="G3" s="741" t="s">
        <v>9</v>
      </c>
      <c r="H3" s="742"/>
      <c r="I3" s="743"/>
    </row>
    <row r="4" spans="1:9" ht="15.75" customHeight="1">
      <c r="A4" s="736"/>
      <c r="B4" s="739"/>
      <c r="C4" s="740"/>
      <c r="D4" s="39" t="s">
        <v>148</v>
      </c>
      <c r="E4" s="40" t="s">
        <v>11</v>
      </c>
      <c r="F4" s="41" t="s">
        <v>12</v>
      </c>
      <c r="G4" s="39" t="s">
        <v>148</v>
      </c>
      <c r="H4" s="40" t="s">
        <v>11</v>
      </c>
      <c r="I4" s="41" t="s">
        <v>12</v>
      </c>
    </row>
    <row r="5" spans="1:9" ht="15.75" customHeight="1">
      <c r="A5" s="42" t="s">
        <v>149</v>
      </c>
      <c r="B5" s="744" t="s">
        <v>150</v>
      </c>
      <c r="C5" s="745"/>
      <c r="D5" s="43">
        <f aca="true" t="shared" si="0" ref="D5:I5">SUM(D6:D11,D14:D28,D40,D49:D51,D60:D61)</f>
        <v>80</v>
      </c>
      <c r="E5" s="44">
        <f t="shared" si="0"/>
        <v>46</v>
      </c>
      <c r="F5" s="45">
        <f t="shared" si="0"/>
        <v>34</v>
      </c>
      <c r="G5" s="43">
        <f t="shared" si="0"/>
        <v>46</v>
      </c>
      <c r="H5" s="44">
        <f t="shared" si="0"/>
        <v>24</v>
      </c>
      <c r="I5" s="45">
        <f t="shared" si="0"/>
        <v>22</v>
      </c>
    </row>
    <row r="6" spans="1:9" ht="15.75" customHeight="1">
      <c r="A6" s="46" t="s">
        <v>197</v>
      </c>
      <c r="B6" s="746" t="s">
        <v>128</v>
      </c>
      <c r="C6" s="747"/>
      <c r="D6" s="47">
        <f aca="true" t="shared" si="1" ref="D6:D39">SUM(E6:F6)</f>
        <v>1</v>
      </c>
      <c r="E6" s="219">
        <v>1</v>
      </c>
      <c r="F6" s="220">
        <v>0</v>
      </c>
      <c r="G6" s="47">
        <f aca="true" t="shared" si="2" ref="G6:G39">SUM(H6:I6)</f>
        <v>0</v>
      </c>
      <c r="H6" s="219">
        <v>0</v>
      </c>
      <c r="I6" s="220">
        <v>0</v>
      </c>
    </row>
    <row r="7" spans="1:9" ht="15.75" customHeight="1">
      <c r="A7" s="46" t="s">
        <v>199</v>
      </c>
      <c r="B7" s="746" t="s">
        <v>129</v>
      </c>
      <c r="C7" s="747"/>
      <c r="D7" s="47">
        <f t="shared" si="1"/>
        <v>0</v>
      </c>
      <c r="E7" s="219">
        <v>0</v>
      </c>
      <c r="F7" s="220">
        <v>0</v>
      </c>
      <c r="G7" s="47">
        <f t="shared" si="2"/>
        <v>0</v>
      </c>
      <c r="H7" s="219">
        <v>0</v>
      </c>
      <c r="I7" s="220">
        <v>0</v>
      </c>
    </row>
    <row r="8" spans="1:9" ht="15.75" customHeight="1">
      <c r="A8" s="46" t="s">
        <v>200</v>
      </c>
      <c r="B8" s="746" t="s">
        <v>151</v>
      </c>
      <c r="C8" s="747"/>
      <c r="D8" s="47">
        <f t="shared" si="1"/>
        <v>0</v>
      </c>
      <c r="E8" s="219">
        <v>0</v>
      </c>
      <c r="F8" s="220">
        <v>0</v>
      </c>
      <c r="G8" s="47">
        <f t="shared" si="2"/>
        <v>0</v>
      </c>
      <c r="H8" s="219">
        <v>0</v>
      </c>
      <c r="I8" s="220">
        <v>0</v>
      </c>
    </row>
    <row r="9" spans="1:9" ht="15.75" customHeight="1">
      <c r="A9" s="46" t="s">
        <v>201</v>
      </c>
      <c r="B9" s="746" t="s">
        <v>130</v>
      </c>
      <c r="C9" s="747"/>
      <c r="D9" s="47">
        <f t="shared" si="1"/>
        <v>0</v>
      </c>
      <c r="E9" s="219">
        <v>0</v>
      </c>
      <c r="F9" s="220">
        <v>0</v>
      </c>
      <c r="G9" s="47">
        <f t="shared" si="2"/>
        <v>0</v>
      </c>
      <c r="H9" s="219">
        <v>0</v>
      </c>
      <c r="I9" s="220">
        <v>0</v>
      </c>
    </row>
    <row r="10" spans="1:9" ht="15.75" customHeight="1">
      <c r="A10" s="46" t="s">
        <v>202</v>
      </c>
      <c r="B10" s="746" t="s">
        <v>152</v>
      </c>
      <c r="C10" s="747"/>
      <c r="D10" s="47">
        <f t="shared" si="1"/>
        <v>1</v>
      </c>
      <c r="E10" s="219">
        <v>1</v>
      </c>
      <c r="F10" s="220">
        <v>0</v>
      </c>
      <c r="G10" s="47">
        <f t="shared" si="2"/>
        <v>0</v>
      </c>
      <c r="H10" s="219">
        <v>0</v>
      </c>
      <c r="I10" s="220">
        <v>0</v>
      </c>
    </row>
    <row r="11" spans="1:9" ht="15.75" customHeight="1">
      <c r="A11" s="50" t="s">
        <v>198</v>
      </c>
      <c r="B11" s="748" t="s">
        <v>131</v>
      </c>
      <c r="C11" s="749"/>
      <c r="D11" s="47">
        <f t="shared" si="1"/>
        <v>0</v>
      </c>
      <c r="E11" s="48">
        <f>SUM(E12:E13)</f>
        <v>0</v>
      </c>
      <c r="F11" s="49">
        <f>SUM(F12:F13)</f>
        <v>0</v>
      </c>
      <c r="G11" s="47">
        <f t="shared" si="2"/>
        <v>0</v>
      </c>
      <c r="H11" s="48">
        <f>SUM(H12:H13)</f>
        <v>0</v>
      </c>
      <c r="I11" s="49">
        <f>SUM(I12:I13)</f>
        <v>0</v>
      </c>
    </row>
    <row r="12" spans="1:9" ht="15.75" customHeight="1">
      <c r="A12" s="50" t="s">
        <v>195</v>
      </c>
      <c r="B12" s="51"/>
      <c r="C12" s="52" t="s">
        <v>153</v>
      </c>
      <c r="D12" s="47">
        <f t="shared" si="1"/>
        <v>0</v>
      </c>
      <c r="E12" s="219">
        <v>0</v>
      </c>
      <c r="F12" s="220">
        <v>0</v>
      </c>
      <c r="G12" s="47">
        <f t="shared" si="2"/>
        <v>0</v>
      </c>
      <c r="H12" s="219">
        <v>0</v>
      </c>
      <c r="I12" s="220">
        <v>0</v>
      </c>
    </row>
    <row r="13" spans="1:9" ht="15.75" customHeight="1">
      <c r="A13" s="50" t="s">
        <v>196</v>
      </c>
      <c r="B13" s="51"/>
      <c r="C13" s="53" t="s">
        <v>154</v>
      </c>
      <c r="D13" s="47">
        <f t="shared" si="1"/>
        <v>0</v>
      </c>
      <c r="E13" s="219">
        <v>0</v>
      </c>
      <c r="F13" s="220">
        <v>0</v>
      </c>
      <c r="G13" s="47">
        <f t="shared" si="2"/>
        <v>0</v>
      </c>
      <c r="H13" s="219">
        <v>0</v>
      </c>
      <c r="I13" s="220">
        <v>0</v>
      </c>
    </row>
    <row r="14" spans="1:9" ht="15.75" customHeight="1">
      <c r="A14" s="46" t="s">
        <v>203</v>
      </c>
      <c r="B14" s="746" t="s">
        <v>132</v>
      </c>
      <c r="C14" s="747"/>
      <c r="D14" s="47">
        <f t="shared" si="1"/>
        <v>1</v>
      </c>
      <c r="E14" s="219">
        <v>1</v>
      </c>
      <c r="F14" s="220">
        <v>0</v>
      </c>
      <c r="G14" s="47">
        <f t="shared" si="2"/>
        <v>0</v>
      </c>
      <c r="H14" s="219">
        <v>0</v>
      </c>
      <c r="I14" s="220">
        <v>0</v>
      </c>
    </row>
    <row r="15" spans="1:9" ht="15.75" customHeight="1">
      <c r="A15" s="46" t="s">
        <v>204</v>
      </c>
      <c r="B15" s="746" t="s">
        <v>155</v>
      </c>
      <c r="C15" s="747"/>
      <c r="D15" s="47">
        <f t="shared" si="1"/>
        <v>0</v>
      </c>
      <c r="E15" s="219">
        <v>0</v>
      </c>
      <c r="F15" s="220">
        <v>0</v>
      </c>
      <c r="G15" s="47">
        <f t="shared" si="2"/>
        <v>0</v>
      </c>
      <c r="H15" s="219">
        <v>0</v>
      </c>
      <c r="I15" s="220">
        <v>0</v>
      </c>
    </row>
    <row r="16" spans="1:9" ht="15.75" customHeight="1">
      <c r="A16" s="46" t="s">
        <v>205</v>
      </c>
      <c r="B16" s="746" t="s">
        <v>156</v>
      </c>
      <c r="C16" s="747"/>
      <c r="D16" s="47">
        <f t="shared" si="1"/>
        <v>1</v>
      </c>
      <c r="E16" s="219">
        <v>0</v>
      </c>
      <c r="F16" s="220">
        <v>1</v>
      </c>
      <c r="G16" s="47">
        <f t="shared" si="2"/>
        <v>1</v>
      </c>
      <c r="H16" s="219">
        <v>0</v>
      </c>
      <c r="I16" s="220">
        <v>1</v>
      </c>
    </row>
    <row r="17" spans="1:9" ht="15.75" customHeight="1">
      <c r="A17" s="46" t="s">
        <v>206</v>
      </c>
      <c r="B17" s="746" t="s">
        <v>133</v>
      </c>
      <c r="C17" s="747"/>
      <c r="D17" s="47">
        <f t="shared" si="1"/>
        <v>0</v>
      </c>
      <c r="E17" s="219">
        <v>0</v>
      </c>
      <c r="F17" s="220">
        <v>0</v>
      </c>
      <c r="G17" s="47">
        <f t="shared" si="2"/>
        <v>0</v>
      </c>
      <c r="H17" s="219">
        <v>0</v>
      </c>
      <c r="I17" s="220">
        <v>0</v>
      </c>
    </row>
    <row r="18" spans="1:9" ht="15.75" customHeight="1">
      <c r="A18" s="46" t="s">
        <v>207</v>
      </c>
      <c r="B18" s="746" t="s">
        <v>157</v>
      </c>
      <c r="C18" s="747"/>
      <c r="D18" s="47">
        <f t="shared" si="1"/>
        <v>0</v>
      </c>
      <c r="E18" s="219">
        <v>0</v>
      </c>
      <c r="F18" s="220">
        <v>0</v>
      </c>
      <c r="G18" s="47">
        <f t="shared" si="2"/>
        <v>0</v>
      </c>
      <c r="H18" s="219">
        <v>0</v>
      </c>
      <c r="I18" s="220">
        <v>0</v>
      </c>
    </row>
    <row r="19" spans="1:9" ht="15.75" customHeight="1">
      <c r="A19" s="46" t="s">
        <v>208</v>
      </c>
      <c r="B19" s="746" t="s">
        <v>158</v>
      </c>
      <c r="C19" s="747"/>
      <c r="D19" s="47">
        <f t="shared" si="1"/>
        <v>0</v>
      </c>
      <c r="E19" s="219">
        <v>0</v>
      </c>
      <c r="F19" s="220">
        <v>0</v>
      </c>
      <c r="G19" s="47">
        <f t="shared" si="2"/>
        <v>0</v>
      </c>
      <c r="H19" s="219">
        <v>0</v>
      </c>
      <c r="I19" s="220">
        <v>0</v>
      </c>
    </row>
    <row r="20" spans="1:9" ht="15.75" customHeight="1">
      <c r="A20" s="46" t="s">
        <v>209</v>
      </c>
      <c r="B20" s="746" t="s">
        <v>134</v>
      </c>
      <c r="C20" s="747"/>
      <c r="D20" s="47">
        <f t="shared" si="1"/>
        <v>0</v>
      </c>
      <c r="E20" s="219">
        <v>0</v>
      </c>
      <c r="F20" s="220">
        <v>0</v>
      </c>
      <c r="G20" s="47">
        <f t="shared" si="2"/>
        <v>0</v>
      </c>
      <c r="H20" s="219">
        <v>0</v>
      </c>
      <c r="I20" s="220">
        <v>0</v>
      </c>
    </row>
    <row r="21" spans="1:9" ht="15.75" customHeight="1">
      <c r="A21" s="46" t="s">
        <v>210</v>
      </c>
      <c r="B21" s="746" t="s">
        <v>135</v>
      </c>
      <c r="C21" s="747"/>
      <c r="D21" s="47">
        <f t="shared" si="1"/>
        <v>0</v>
      </c>
      <c r="E21" s="219">
        <v>0</v>
      </c>
      <c r="F21" s="220">
        <v>0</v>
      </c>
      <c r="G21" s="47">
        <f t="shared" si="2"/>
        <v>0</v>
      </c>
      <c r="H21" s="219">
        <v>0</v>
      </c>
      <c r="I21" s="220">
        <v>0</v>
      </c>
    </row>
    <row r="22" spans="1:9" ht="15.75" customHeight="1">
      <c r="A22" s="46" t="s">
        <v>211</v>
      </c>
      <c r="B22" s="746" t="s">
        <v>136</v>
      </c>
      <c r="C22" s="747"/>
      <c r="D22" s="47">
        <f t="shared" si="1"/>
        <v>0</v>
      </c>
      <c r="E22" s="219">
        <v>0</v>
      </c>
      <c r="F22" s="220">
        <v>0</v>
      </c>
      <c r="G22" s="47">
        <f t="shared" si="2"/>
        <v>0</v>
      </c>
      <c r="H22" s="219">
        <v>0</v>
      </c>
      <c r="I22" s="220">
        <v>0</v>
      </c>
    </row>
    <row r="23" spans="1:9" ht="15.75" customHeight="1">
      <c r="A23" s="46" t="s">
        <v>212</v>
      </c>
      <c r="B23" s="746" t="s">
        <v>137</v>
      </c>
      <c r="C23" s="747"/>
      <c r="D23" s="47">
        <f t="shared" si="1"/>
        <v>0</v>
      </c>
      <c r="E23" s="219">
        <v>0</v>
      </c>
      <c r="F23" s="220">
        <v>0</v>
      </c>
      <c r="G23" s="47">
        <f t="shared" si="2"/>
        <v>0</v>
      </c>
      <c r="H23" s="219">
        <v>0</v>
      </c>
      <c r="I23" s="220">
        <v>0</v>
      </c>
    </row>
    <row r="24" spans="1:9" ht="15.75" customHeight="1">
      <c r="A24" s="46" t="s">
        <v>213</v>
      </c>
      <c r="B24" s="746" t="s">
        <v>138</v>
      </c>
      <c r="C24" s="747"/>
      <c r="D24" s="47">
        <f t="shared" si="1"/>
        <v>0</v>
      </c>
      <c r="E24" s="219">
        <v>0</v>
      </c>
      <c r="F24" s="220">
        <v>0</v>
      </c>
      <c r="G24" s="47">
        <f t="shared" si="2"/>
        <v>0</v>
      </c>
      <c r="H24" s="219">
        <v>0</v>
      </c>
      <c r="I24" s="220">
        <v>0</v>
      </c>
    </row>
    <row r="25" spans="1:9" ht="15.75" customHeight="1">
      <c r="A25" s="46" t="s">
        <v>214</v>
      </c>
      <c r="B25" s="746" t="s">
        <v>139</v>
      </c>
      <c r="C25" s="747"/>
      <c r="D25" s="47">
        <f t="shared" si="1"/>
        <v>1</v>
      </c>
      <c r="E25" s="219">
        <v>0</v>
      </c>
      <c r="F25" s="220">
        <v>1</v>
      </c>
      <c r="G25" s="47">
        <f t="shared" si="2"/>
        <v>0</v>
      </c>
      <c r="H25" s="219">
        <v>0</v>
      </c>
      <c r="I25" s="220">
        <v>0</v>
      </c>
    </row>
    <row r="26" spans="1:9" ht="15.75" customHeight="1">
      <c r="A26" s="46" t="s">
        <v>215</v>
      </c>
      <c r="B26" s="746" t="s">
        <v>140</v>
      </c>
      <c r="C26" s="747"/>
      <c r="D26" s="47">
        <f t="shared" si="1"/>
        <v>0</v>
      </c>
      <c r="E26" s="219">
        <v>0</v>
      </c>
      <c r="F26" s="220">
        <v>0</v>
      </c>
      <c r="G26" s="47">
        <f t="shared" si="2"/>
        <v>0</v>
      </c>
      <c r="H26" s="219">
        <v>0</v>
      </c>
      <c r="I26" s="220">
        <v>0</v>
      </c>
    </row>
    <row r="27" spans="1:9" ht="15.75" customHeight="1">
      <c r="A27" s="54" t="s">
        <v>216</v>
      </c>
      <c r="B27" s="750" t="s">
        <v>141</v>
      </c>
      <c r="C27" s="751"/>
      <c r="D27" s="47">
        <f t="shared" si="1"/>
        <v>0</v>
      </c>
      <c r="E27" s="219">
        <v>0</v>
      </c>
      <c r="F27" s="220">
        <v>0</v>
      </c>
      <c r="G27" s="47">
        <f t="shared" si="2"/>
        <v>0</v>
      </c>
      <c r="H27" s="219">
        <v>0</v>
      </c>
      <c r="I27" s="220">
        <v>0</v>
      </c>
    </row>
    <row r="28" spans="1:9" ht="15.75" customHeight="1">
      <c r="A28" s="50" t="s">
        <v>217</v>
      </c>
      <c r="B28" s="748" t="s">
        <v>142</v>
      </c>
      <c r="C28" s="749"/>
      <c r="D28" s="47">
        <f t="shared" si="1"/>
        <v>26</v>
      </c>
      <c r="E28" s="48">
        <f>SUM(E29:E39)</f>
        <v>16</v>
      </c>
      <c r="F28" s="49">
        <f>SUM(F29:F39)</f>
        <v>10</v>
      </c>
      <c r="G28" s="47">
        <f t="shared" si="2"/>
        <v>24</v>
      </c>
      <c r="H28" s="48">
        <f>SUM(H29:H39)</f>
        <v>15</v>
      </c>
      <c r="I28" s="49">
        <f>SUM(I29:I39)</f>
        <v>9</v>
      </c>
    </row>
    <row r="29" spans="1:9" ht="15.75" customHeight="1">
      <c r="A29" s="50" t="s">
        <v>219</v>
      </c>
      <c r="B29" s="51"/>
      <c r="C29" s="52" t="s">
        <v>159</v>
      </c>
      <c r="D29" s="47">
        <f t="shared" si="1"/>
        <v>3</v>
      </c>
      <c r="E29" s="219">
        <v>1</v>
      </c>
      <c r="F29" s="220">
        <v>2</v>
      </c>
      <c r="G29" s="47">
        <f t="shared" si="2"/>
        <v>3</v>
      </c>
      <c r="H29" s="219">
        <v>1</v>
      </c>
      <c r="I29" s="220">
        <v>2</v>
      </c>
    </row>
    <row r="30" spans="1:9" ht="15.75" customHeight="1">
      <c r="A30" s="50" t="s">
        <v>218</v>
      </c>
      <c r="B30" s="51"/>
      <c r="C30" s="52" t="s">
        <v>160</v>
      </c>
      <c r="D30" s="47">
        <f t="shared" si="1"/>
        <v>0</v>
      </c>
      <c r="E30" s="219">
        <v>0</v>
      </c>
      <c r="F30" s="220">
        <v>0</v>
      </c>
      <c r="G30" s="47">
        <f t="shared" si="2"/>
        <v>0</v>
      </c>
      <c r="H30" s="219">
        <v>0</v>
      </c>
      <c r="I30" s="220">
        <v>0</v>
      </c>
    </row>
    <row r="31" spans="1:9" ht="15.75" customHeight="1">
      <c r="A31" s="50" t="s">
        <v>220</v>
      </c>
      <c r="B31" s="51"/>
      <c r="C31" s="52" t="s">
        <v>161</v>
      </c>
      <c r="D31" s="47">
        <f t="shared" si="1"/>
        <v>3</v>
      </c>
      <c r="E31" s="219">
        <v>2</v>
      </c>
      <c r="F31" s="220">
        <v>1</v>
      </c>
      <c r="G31" s="47">
        <f t="shared" si="2"/>
        <v>3</v>
      </c>
      <c r="H31" s="219">
        <v>2</v>
      </c>
      <c r="I31" s="220">
        <v>1</v>
      </c>
    </row>
    <row r="32" spans="1:9" ht="15.75" customHeight="1">
      <c r="A32" s="50" t="s">
        <v>221</v>
      </c>
      <c r="B32" s="51"/>
      <c r="C32" s="52" t="s">
        <v>162</v>
      </c>
      <c r="D32" s="47">
        <f t="shared" si="1"/>
        <v>0</v>
      </c>
      <c r="E32" s="219">
        <v>0</v>
      </c>
      <c r="F32" s="220">
        <v>0</v>
      </c>
      <c r="G32" s="47">
        <f t="shared" si="2"/>
        <v>0</v>
      </c>
      <c r="H32" s="219">
        <v>0</v>
      </c>
      <c r="I32" s="220">
        <v>0</v>
      </c>
    </row>
    <row r="33" spans="1:9" ht="15.75" customHeight="1">
      <c r="A33" s="50" t="s">
        <v>222</v>
      </c>
      <c r="B33" s="51"/>
      <c r="C33" s="52" t="s">
        <v>163</v>
      </c>
      <c r="D33" s="47">
        <f t="shared" si="1"/>
        <v>0</v>
      </c>
      <c r="E33" s="219">
        <v>0</v>
      </c>
      <c r="F33" s="220">
        <v>0</v>
      </c>
      <c r="G33" s="47">
        <f t="shared" si="2"/>
        <v>0</v>
      </c>
      <c r="H33" s="219">
        <v>0</v>
      </c>
      <c r="I33" s="220">
        <v>0</v>
      </c>
    </row>
    <row r="34" spans="1:9" ht="15.75" customHeight="1">
      <c r="A34" s="50" t="s">
        <v>223</v>
      </c>
      <c r="B34" s="51"/>
      <c r="C34" s="52" t="s">
        <v>164</v>
      </c>
      <c r="D34" s="47">
        <f t="shared" si="1"/>
        <v>3</v>
      </c>
      <c r="E34" s="219">
        <v>1</v>
      </c>
      <c r="F34" s="220">
        <v>2</v>
      </c>
      <c r="G34" s="47">
        <f t="shared" si="2"/>
        <v>3</v>
      </c>
      <c r="H34" s="219">
        <v>1</v>
      </c>
      <c r="I34" s="220">
        <v>2</v>
      </c>
    </row>
    <row r="35" spans="1:9" ht="15.75" customHeight="1">
      <c r="A35" s="50" t="s">
        <v>224</v>
      </c>
      <c r="B35" s="51"/>
      <c r="C35" s="52" t="s">
        <v>165</v>
      </c>
      <c r="D35" s="47">
        <f t="shared" si="1"/>
        <v>7</v>
      </c>
      <c r="E35" s="219">
        <v>6</v>
      </c>
      <c r="F35" s="220">
        <v>1</v>
      </c>
      <c r="G35" s="47">
        <f t="shared" si="2"/>
        <v>5</v>
      </c>
      <c r="H35" s="219">
        <v>5</v>
      </c>
      <c r="I35" s="220">
        <v>0</v>
      </c>
    </row>
    <row r="36" spans="1:9" ht="15.75" customHeight="1">
      <c r="A36" s="50" t="s">
        <v>225</v>
      </c>
      <c r="B36" s="51"/>
      <c r="C36" s="52" t="s">
        <v>166</v>
      </c>
      <c r="D36" s="47">
        <f t="shared" si="1"/>
        <v>2</v>
      </c>
      <c r="E36" s="219">
        <v>1</v>
      </c>
      <c r="F36" s="220">
        <v>1</v>
      </c>
      <c r="G36" s="47">
        <f t="shared" si="2"/>
        <v>2</v>
      </c>
      <c r="H36" s="219">
        <v>1</v>
      </c>
      <c r="I36" s="220">
        <v>1</v>
      </c>
    </row>
    <row r="37" spans="1:9" ht="15.75" customHeight="1">
      <c r="A37" s="50" t="s">
        <v>226</v>
      </c>
      <c r="B37" s="51"/>
      <c r="C37" s="52" t="s">
        <v>167</v>
      </c>
      <c r="D37" s="47">
        <f t="shared" si="1"/>
        <v>0</v>
      </c>
      <c r="E37" s="219">
        <v>0</v>
      </c>
      <c r="F37" s="220">
        <v>0</v>
      </c>
      <c r="G37" s="47">
        <f t="shared" si="2"/>
        <v>0</v>
      </c>
      <c r="H37" s="219">
        <v>0</v>
      </c>
      <c r="I37" s="220">
        <v>0</v>
      </c>
    </row>
    <row r="38" spans="1:9" ht="15.75" customHeight="1">
      <c r="A38" s="50" t="s">
        <v>227</v>
      </c>
      <c r="B38" s="51"/>
      <c r="C38" s="52" t="s">
        <v>168</v>
      </c>
      <c r="D38" s="47">
        <f t="shared" si="1"/>
        <v>5</v>
      </c>
      <c r="E38" s="219">
        <v>3</v>
      </c>
      <c r="F38" s="220">
        <v>2</v>
      </c>
      <c r="G38" s="47">
        <f t="shared" si="2"/>
        <v>5</v>
      </c>
      <c r="H38" s="219">
        <v>3</v>
      </c>
      <c r="I38" s="220">
        <v>2</v>
      </c>
    </row>
    <row r="39" spans="1:9" ht="15.75" customHeight="1">
      <c r="A39" s="54" t="s">
        <v>228</v>
      </c>
      <c r="B39" s="55"/>
      <c r="C39" s="52" t="s">
        <v>169</v>
      </c>
      <c r="D39" s="47">
        <f t="shared" si="1"/>
        <v>3</v>
      </c>
      <c r="E39" s="219">
        <v>2</v>
      </c>
      <c r="F39" s="220">
        <v>1</v>
      </c>
      <c r="G39" s="47">
        <f t="shared" si="2"/>
        <v>3</v>
      </c>
      <c r="H39" s="219">
        <v>2</v>
      </c>
      <c r="I39" s="220">
        <v>1</v>
      </c>
    </row>
    <row r="40" spans="1:9" ht="15.75" customHeight="1">
      <c r="A40" s="50" t="s">
        <v>229</v>
      </c>
      <c r="B40" s="748" t="s">
        <v>170</v>
      </c>
      <c r="C40" s="749"/>
      <c r="D40" s="47">
        <f aca="true" t="shared" si="3" ref="D40:I40">SUM(D41:D48)</f>
        <v>30</v>
      </c>
      <c r="E40" s="48">
        <f t="shared" si="3"/>
        <v>13</v>
      </c>
      <c r="F40" s="49">
        <f t="shared" si="3"/>
        <v>17</v>
      </c>
      <c r="G40" s="47">
        <f t="shared" si="3"/>
        <v>19</v>
      </c>
      <c r="H40" s="48">
        <f t="shared" si="3"/>
        <v>9</v>
      </c>
      <c r="I40" s="49">
        <f t="shared" si="3"/>
        <v>10</v>
      </c>
    </row>
    <row r="41" spans="1:9" ht="15.75" customHeight="1">
      <c r="A41" s="50" t="s">
        <v>230</v>
      </c>
      <c r="B41" s="51"/>
      <c r="C41" s="52" t="s">
        <v>171</v>
      </c>
      <c r="D41" s="47">
        <f aca="true" t="shared" si="4" ref="D41:D61">SUM(E41:F41)</f>
        <v>4</v>
      </c>
      <c r="E41" s="219">
        <v>1</v>
      </c>
      <c r="F41" s="220">
        <v>3</v>
      </c>
      <c r="G41" s="47">
        <f aca="true" t="shared" si="5" ref="G41:G61">SUM(H41:I41)</f>
        <v>2</v>
      </c>
      <c r="H41" s="219">
        <v>0</v>
      </c>
      <c r="I41" s="220">
        <v>2</v>
      </c>
    </row>
    <row r="42" spans="1:9" ht="15.75" customHeight="1">
      <c r="A42" s="50" t="s">
        <v>231</v>
      </c>
      <c r="B42" s="51"/>
      <c r="C42" s="52" t="s">
        <v>172</v>
      </c>
      <c r="D42" s="47">
        <f t="shared" si="4"/>
        <v>4</v>
      </c>
      <c r="E42" s="219">
        <v>3</v>
      </c>
      <c r="F42" s="220">
        <v>1</v>
      </c>
      <c r="G42" s="47">
        <f t="shared" si="5"/>
        <v>2</v>
      </c>
      <c r="H42" s="219">
        <v>2</v>
      </c>
      <c r="I42" s="220">
        <v>0</v>
      </c>
    </row>
    <row r="43" spans="1:9" ht="15.75" customHeight="1">
      <c r="A43" s="50" t="s">
        <v>232</v>
      </c>
      <c r="B43" s="51"/>
      <c r="C43" s="52" t="s">
        <v>173</v>
      </c>
      <c r="D43" s="47">
        <f t="shared" si="4"/>
        <v>2</v>
      </c>
      <c r="E43" s="219">
        <v>1</v>
      </c>
      <c r="F43" s="220">
        <v>1</v>
      </c>
      <c r="G43" s="47">
        <f t="shared" si="5"/>
        <v>2</v>
      </c>
      <c r="H43" s="219">
        <v>1</v>
      </c>
      <c r="I43" s="220">
        <v>1</v>
      </c>
    </row>
    <row r="44" spans="1:9" ht="15.75" customHeight="1">
      <c r="A44" s="50" t="s">
        <v>233</v>
      </c>
      <c r="B44" s="51"/>
      <c r="C44" s="52" t="s">
        <v>174</v>
      </c>
      <c r="D44" s="47">
        <f t="shared" si="4"/>
        <v>5</v>
      </c>
      <c r="E44" s="219">
        <v>4</v>
      </c>
      <c r="F44" s="220">
        <v>1</v>
      </c>
      <c r="G44" s="47">
        <f t="shared" si="5"/>
        <v>5</v>
      </c>
      <c r="H44" s="219">
        <v>4</v>
      </c>
      <c r="I44" s="220">
        <v>1</v>
      </c>
    </row>
    <row r="45" spans="1:9" ht="15.75" customHeight="1">
      <c r="A45" s="50" t="s">
        <v>234</v>
      </c>
      <c r="B45" s="51"/>
      <c r="C45" s="52" t="s">
        <v>175</v>
      </c>
      <c r="D45" s="47">
        <f t="shared" si="4"/>
        <v>1</v>
      </c>
      <c r="E45" s="219">
        <v>1</v>
      </c>
      <c r="F45" s="220">
        <v>0</v>
      </c>
      <c r="G45" s="47">
        <f t="shared" si="5"/>
        <v>0</v>
      </c>
      <c r="H45" s="219">
        <v>0</v>
      </c>
      <c r="I45" s="220">
        <v>0</v>
      </c>
    </row>
    <row r="46" spans="1:9" ht="15.75" customHeight="1">
      <c r="A46" s="50" t="s">
        <v>235</v>
      </c>
      <c r="B46" s="51"/>
      <c r="C46" s="52" t="s">
        <v>176</v>
      </c>
      <c r="D46" s="47">
        <f t="shared" si="4"/>
        <v>4</v>
      </c>
      <c r="E46" s="219">
        <v>1</v>
      </c>
      <c r="F46" s="220">
        <v>3</v>
      </c>
      <c r="G46" s="47">
        <f t="shared" si="5"/>
        <v>3</v>
      </c>
      <c r="H46" s="219">
        <v>1</v>
      </c>
      <c r="I46" s="220">
        <v>2</v>
      </c>
    </row>
    <row r="47" spans="1:9" ht="15.75" customHeight="1">
      <c r="A47" s="50" t="s">
        <v>236</v>
      </c>
      <c r="B47" s="51"/>
      <c r="C47" s="52" t="s">
        <v>177</v>
      </c>
      <c r="D47" s="47">
        <f t="shared" si="4"/>
        <v>0</v>
      </c>
      <c r="E47" s="219">
        <v>0</v>
      </c>
      <c r="F47" s="220">
        <v>0</v>
      </c>
      <c r="G47" s="47">
        <f t="shared" si="5"/>
        <v>0</v>
      </c>
      <c r="H47" s="219">
        <v>0</v>
      </c>
      <c r="I47" s="220">
        <v>0</v>
      </c>
    </row>
    <row r="48" spans="1:9" ht="15.75" customHeight="1">
      <c r="A48" s="50" t="s">
        <v>237</v>
      </c>
      <c r="B48" s="51"/>
      <c r="C48" s="53" t="s">
        <v>178</v>
      </c>
      <c r="D48" s="47">
        <f t="shared" si="4"/>
        <v>10</v>
      </c>
      <c r="E48" s="219">
        <v>2</v>
      </c>
      <c r="F48" s="220">
        <v>8</v>
      </c>
      <c r="G48" s="47">
        <f t="shared" si="5"/>
        <v>5</v>
      </c>
      <c r="H48" s="219">
        <v>1</v>
      </c>
      <c r="I48" s="220">
        <v>4</v>
      </c>
    </row>
    <row r="49" spans="1:9" ht="15.75" customHeight="1">
      <c r="A49" s="46" t="s">
        <v>238</v>
      </c>
      <c r="B49" s="746" t="s">
        <v>143</v>
      </c>
      <c r="C49" s="747"/>
      <c r="D49" s="47">
        <f t="shared" si="4"/>
        <v>3</v>
      </c>
      <c r="E49" s="219">
        <v>3</v>
      </c>
      <c r="F49" s="220">
        <v>0</v>
      </c>
      <c r="G49" s="47">
        <f t="shared" si="5"/>
        <v>0</v>
      </c>
      <c r="H49" s="219">
        <v>0</v>
      </c>
      <c r="I49" s="220">
        <v>0</v>
      </c>
    </row>
    <row r="50" spans="1:9" ht="15.75" customHeight="1">
      <c r="A50" s="46" t="s">
        <v>239</v>
      </c>
      <c r="B50" s="746" t="s">
        <v>179</v>
      </c>
      <c r="C50" s="747"/>
      <c r="D50" s="47">
        <f t="shared" si="4"/>
        <v>12</v>
      </c>
      <c r="E50" s="219">
        <v>9</v>
      </c>
      <c r="F50" s="220">
        <v>3</v>
      </c>
      <c r="G50" s="47">
        <f t="shared" si="5"/>
        <v>1</v>
      </c>
      <c r="H50" s="219">
        <v>0</v>
      </c>
      <c r="I50" s="220">
        <v>1</v>
      </c>
    </row>
    <row r="51" spans="1:9" ht="15.75" customHeight="1">
      <c r="A51" s="50" t="s">
        <v>240</v>
      </c>
      <c r="B51" s="748" t="s">
        <v>144</v>
      </c>
      <c r="C51" s="749"/>
      <c r="D51" s="47">
        <f t="shared" si="4"/>
        <v>3</v>
      </c>
      <c r="E51" s="48">
        <f>SUM(E52:E59)</f>
        <v>2</v>
      </c>
      <c r="F51" s="49">
        <f>SUM(F52:F59)</f>
        <v>1</v>
      </c>
      <c r="G51" s="47">
        <f t="shared" si="5"/>
        <v>0</v>
      </c>
      <c r="H51" s="48">
        <f>SUM(H52:H59)</f>
        <v>0</v>
      </c>
      <c r="I51" s="49">
        <f>SUM(I52:I59)</f>
        <v>0</v>
      </c>
    </row>
    <row r="52" spans="1:9" ht="15.75" customHeight="1">
      <c r="A52" s="50" t="s">
        <v>241</v>
      </c>
      <c r="B52" s="51"/>
      <c r="C52" s="52" t="s">
        <v>180</v>
      </c>
      <c r="D52" s="47">
        <f t="shared" si="4"/>
        <v>1</v>
      </c>
      <c r="E52" s="219">
        <v>0</v>
      </c>
      <c r="F52" s="220">
        <v>1</v>
      </c>
      <c r="G52" s="47">
        <f t="shared" si="5"/>
        <v>0</v>
      </c>
      <c r="H52" s="219">
        <v>0</v>
      </c>
      <c r="I52" s="220">
        <v>0</v>
      </c>
    </row>
    <row r="53" spans="1:9" ht="15.75" customHeight="1">
      <c r="A53" s="50" t="s">
        <v>242</v>
      </c>
      <c r="B53" s="51"/>
      <c r="C53" s="52" t="s">
        <v>181</v>
      </c>
      <c r="D53" s="47">
        <f t="shared" si="4"/>
        <v>0</v>
      </c>
      <c r="E53" s="219">
        <v>0</v>
      </c>
      <c r="F53" s="220">
        <v>0</v>
      </c>
      <c r="G53" s="47">
        <f t="shared" si="5"/>
        <v>0</v>
      </c>
      <c r="H53" s="219">
        <v>0</v>
      </c>
      <c r="I53" s="220">
        <v>0</v>
      </c>
    </row>
    <row r="54" spans="1:9" ht="15.75" customHeight="1">
      <c r="A54" s="50" t="s">
        <v>243</v>
      </c>
      <c r="B54" s="51"/>
      <c r="C54" s="52" t="s">
        <v>182</v>
      </c>
      <c r="D54" s="47">
        <f t="shared" si="4"/>
        <v>0</v>
      </c>
      <c r="E54" s="219">
        <v>0</v>
      </c>
      <c r="F54" s="220">
        <v>0</v>
      </c>
      <c r="G54" s="47">
        <f t="shared" si="5"/>
        <v>0</v>
      </c>
      <c r="H54" s="219">
        <v>0</v>
      </c>
      <c r="I54" s="220">
        <v>0</v>
      </c>
    </row>
    <row r="55" spans="1:9" ht="15.75" customHeight="1">
      <c r="A55" s="50" t="s">
        <v>244</v>
      </c>
      <c r="B55" s="51"/>
      <c r="C55" s="52" t="s">
        <v>183</v>
      </c>
      <c r="D55" s="47">
        <f t="shared" si="4"/>
        <v>0</v>
      </c>
      <c r="E55" s="219">
        <v>0</v>
      </c>
      <c r="F55" s="220">
        <v>0</v>
      </c>
      <c r="G55" s="47">
        <f t="shared" si="5"/>
        <v>0</v>
      </c>
      <c r="H55" s="219">
        <v>0</v>
      </c>
      <c r="I55" s="220">
        <v>0</v>
      </c>
    </row>
    <row r="56" spans="1:9" ht="15.75" customHeight="1">
      <c r="A56" s="50" t="s">
        <v>245</v>
      </c>
      <c r="B56" s="51"/>
      <c r="C56" s="52" t="s">
        <v>184</v>
      </c>
      <c r="D56" s="47">
        <f t="shared" si="4"/>
        <v>2</v>
      </c>
      <c r="E56" s="219">
        <v>2</v>
      </c>
      <c r="F56" s="220">
        <v>0</v>
      </c>
      <c r="G56" s="47">
        <f t="shared" si="5"/>
        <v>0</v>
      </c>
      <c r="H56" s="219">
        <v>0</v>
      </c>
      <c r="I56" s="220">
        <v>0</v>
      </c>
    </row>
    <row r="57" spans="1:9" ht="15.75" customHeight="1">
      <c r="A57" s="50" t="s">
        <v>246</v>
      </c>
      <c r="B57" s="51"/>
      <c r="C57" s="52" t="s">
        <v>185</v>
      </c>
      <c r="D57" s="47">
        <f t="shared" si="4"/>
        <v>0</v>
      </c>
      <c r="E57" s="219">
        <v>0</v>
      </c>
      <c r="F57" s="220">
        <v>0</v>
      </c>
      <c r="G57" s="47">
        <f t="shared" si="5"/>
        <v>0</v>
      </c>
      <c r="H57" s="219">
        <v>0</v>
      </c>
      <c r="I57" s="220">
        <v>0</v>
      </c>
    </row>
    <row r="58" spans="1:9" ht="15.75" customHeight="1">
      <c r="A58" s="50" t="s">
        <v>247</v>
      </c>
      <c r="B58" s="51"/>
      <c r="C58" s="52" t="s">
        <v>186</v>
      </c>
      <c r="D58" s="47">
        <f t="shared" si="4"/>
        <v>0</v>
      </c>
      <c r="E58" s="219">
        <v>0</v>
      </c>
      <c r="F58" s="220">
        <v>0</v>
      </c>
      <c r="G58" s="47">
        <f t="shared" si="5"/>
        <v>0</v>
      </c>
      <c r="H58" s="219">
        <v>0</v>
      </c>
      <c r="I58" s="220">
        <v>0</v>
      </c>
    </row>
    <row r="59" spans="1:9" ht="15.75" customHeight="1">
      <c r="A59" s="50" t="s">
        <v>248</v>
      </c>
      <c r="B59" s="51"/>
      <c r="C59" s="53" t="s">
        <v>187</v>
      </c>
      <c r="D59" s="47">
        <f t="shared" si="4"/>
        <v>0</v>
      </c>
      <c r="E59" s="219">
        <v>0</v>
      </c>
      <c r="F59" s="220">
        <v>0</v>
      </c>
      <c r="G59" s="47">
        <f t="shared" si="5"/>
        <v>0</v>
      </c>
      <c r="H59" s="219">
        <v>0</v>
      </c>
      <c r="I59" s="220">
        <v>0</v>
      </c>
    </row>
    <row r="60" spans="1:9" ht="15.75" customHeight="1">
      <c r="A60" s="46" t="s">
        <v>249</v>
      </c>
      <c r="B60" s="746" t="s">
        <v>145</v>
      </c>
      <c r="C60" s="747"/>
      <c r="D60" s="47">
        <f t="shared" si="4"/>
        <v>1</v>
      </c>
      <c r="E60" s="219">
        <v>0</v>
      </c>
      <c r="F60" s="220">
        <v>1</v>
      </c>
      <c r="G60" s="47">
        <f t="shared" si="5"/>
        <v>1</v>
      </c>
      <c r="H60" s="219">
        <v>0</v>
      </c>
      <c r="I60" s="220">
        <v>1</v>
      </c>
    </row>
    <row r="61" spans="1:9" ht="15.75" customHeight="1">
      <c r="A61" s="56" t="s">
        <v>250</v>
      </c>
      <c r="B61" s="752" t="s">
        <v>146</v>
      </c>
      <c r="C61" s="753"/>
      <c r="D61" s="57">
        <f t="shared" si="4"/>
        <v>0</v>
      </c>
      <c r="E61" s="221">
        <v>0</v>
      </c>
      <c r="F61" s="222">
        <v>0</v>
      </c>
      <c r="G61" s="57">
        <f t="shared" si="5"/>
        <v>0</v>
      </c>
      <c r="H61" s="221">
        <v>0</v>
      </c>
      <c r="I61" s="222">
        <v>0</v>
      </c>
    </row>
    <row r="62" ht="6" customHeight="1"/>
    <row r="63" ht="12" customHeight="1">
      <c r="D63" s="59" t="s">
        <v>825</v>
      </c>
    </row>
  </sheetData>
  <mergeCells count="32">
    <mergeCell ref="B50:C50"/>
    <mergeCell ref="B51:C51"/>
    <mergeCell ref="B60:C60"/>
    <mergeCell ref="B61:C61"/>
    <mergeCell ref="B27:C27"/>
    <mergeCell ref="B28:C28"/>
    <mergeCell ref="B40:C40"/>
    <mergeCell ref="B49:C49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9:C9"/>
    <mergeCell ref="B10:C10"/>
    <mergeCell ref="B11:C11"/>
    <mergeCell ref="B14:C14"/>
    <mergeCell ref="B5:C5"/>
    <mergeCell ref="B6:C6"/>
    <mergeCell ref="B7:C7"/>
    <mergeCell ref="B8:C8"/>
    <mergeCell ref="A3:A4"/>
    <mergeCell ref="B3:C4"/>
    <mergeCell ref="D3:F3"/>
    <mergeCell ref="G3:I3"/>
  </mergeCells>
  <printOptions horizontalCentered="1"/>
  <pageMargins left="0.3937007874015748" right="0.3937007874015748" top="0.35433070866141736" bottom="0.2362204724409449" header="0.5118110236220472" footer="0.5118110236220472"/>
  <pageSetup fitToHeight="1" fitToWidth="1"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49"/>
  <sheetViews>
    <sheetView view="pageBreakPreview" zoomScaleSheetLayoutView="100" workbookViewId="0" topLeftCell="A28">
      <selection activeCell="P16" sqref="P16"/>
    </sheetView>
  </sheetViews>
  <sheetFormatPr defaultColWidth="9.00390625" defaultRowHeight="15.75" customHeight="1"/>
  <cols>
    <col min="1" max="1" width="3.125" style="313" customWidth="1"/>
    <col min="2" max="2" width="12.125" style="313" customWidth="1"/>
    <col min="3" max="3" width="11.625" style="313" customWidth="1"/>
    <col min="4" max="4" width="2.125" style="313" customWidth="1"/>
    <col min="5" max="5" width="3.125" style="313" customWidth="1"/>
    <col min="6" max="6" width="12.125" style="313" customWidth="1"/>
    <col min="7" max="7" width="11.625" style="313" customWidth="1"/>
    <col min="8" max="8" width="2.125" style="313" customWidth="1"/>
    <col min="9" max="9" width="3.125" style="313" customWidth="1"/>
    <col min="10" max="10" width="12.125" style="313" customWidth="1"/>
    <col min="11" max="11" width="11.625" style="313" customWidth="1"/>
    <col min="12" max="12" width="5.125" style="313" customWidth="1"/>
    <col min="13" max="13" width="11.00390625" style="329" customWidth="1"/>
    <col min="14" max="14" width="8.25390625" style="313" customWidth="1"/>
    <col min="15" max="16384" width="11.00390625" style="313" customWidth="1"/>
  </cols>
  <sheetData>
    <row r="1" spans="1:11" ht="15.75" customHeight="1">
      <c r="A1" s="312" t="s">
        <v>312</v>
      </c>
      <c r="C1" s="314"/>
      <c r="D1" s="314"/>
      <c r="E1" s="314"/>
      <c r="F1" s="314"/>
      <c r="G1" s="314"/>
      <c r="H1" s="314"/>
      <c r="I1" s="314"/>
      <c r="J1" s="314"/>
      <c r="K1" s="315"/>
    </row>
    <row r="2" spans="2:11" ht="15.75" customHeight="1">
      <c r="B2" s="316"/>
      <c r="C2" s="316"/>
      <c r="D2" s="316"/>
      <c r="E2" s="316"/>
      <c r="F2" s="317"/>
      <c r="G2" s="316"/>
      <c r="H2" s="316"/>
      <c r="I2" s="316"/>
      <c r="J2" s="316"/>
      <c r="K2" s="316"/>
    </row>
    <row r="3" spans="1:13" ht="15.75" customHeight="1">
      <c r="A3" s="759" t="s">
        <v>313</v>
      </c>
      <c r="B3" s="760"/>
      <c r="C3" s="380">
        <v>3712000</v>
      </c>
      <c r="D3" s="319"/>
      <c r="E3" s="663" t="s">
        <v>40</v>
      </c>
      <c r="F3" s="756"/>
      <c r="G3" s="318">
        <f>SUM(G4:G6)</f>
        <v>380273</v>
      </c>
      <c r="H3" s="319"/>
      <c r="I3" s="755"/>
      <c r="J3" s="755"/>
      <c r="K3" s="326"/>
      <c r="M3" s="383"/>
    </row>
    <row r="4" spans="1:13" ht="15.75" customHeight="1">
      <c r="A4" s="320"/>
      <c r="B4" s="326" t="s">
        <v>314</v>
      </c>
      <c r="C4" s="381">
        <v>1829000</v>
      </c>
      <c r="D4" s="319"/>
      <c r="E4" s="26"/>
      <c r="F4" s="27" t="s">
        <v>41</v>
      </c>
      <c r="G4" s="369">
        <v>120900</v>
      </c>
      <c r="H4" s="319"/>
      <c r="I4" s="94"/>
      <c r="J4" s="27"/>
      <c r="K4" s="326"/>
      <c r="M4" s="383"/>
    </row>
    <row r="5" spans="1:13" ht="15.75" customHeight="1">
      <c r="A5" s="323"/>
      <c r="B5" s="368" t="s">
        <v>315</v>
      </c>
      <c r="C5" s="381">
        <v>1883000</v>
      </c>
      <c r="D5" s="319"/>
      <c r="E5" s="26"/>
      <c r="F5" s="27" t="s">
        <v>42</v>
      </c>
      <c r="G5" s="369">
        <v>250016</v>
      </c>
      <c r="H5" s="319"/>
      <c r="I5" s="94"/>
      <c r="J5" s="27"/>
      <c r="K5" s="326"/>
      <c r="M5" s="383"/>
    </row>
    <row r="6" spans="1:15" ht="15.75" customHeight="1">
      <c r="A6" s="663" t="s">
        <v>320</v>
      </c>
      <c r="B6" s="756"/>
      <c r="C6" s="318">
        <f>SUM(C14)</f>
        <v>74798</v>
      </c>
      <c r="D6" s="319"/>
      <c r="E6" s="26"/>
      <c r="F6" s="27" t="s">
        <v>43</v>
      </c>
      <c r="G6" s="369">
        <v>9357</v>
      </c>
      <c r="H6" s="319"/>
      <c r="I6" s="94"/>
      <c r="J6" s="27"/>
      <c r="K6" s="326"/>
      <c r="N6" s="341" t="s">
        <v>326</v>
      </c>
      <c r="O6" s="341"/>
    </row>
    <row r="7" spans="1:15" ht="15.75" customHeight="1">
      <c r="A7" s="633" t="s">
        <v>16</v>
      </c>
      <c r="B7" s="755"/>
      <c r="C7" s="322">
        <f>SUM(C21)</f>
        <v>110518</v>
      </c>
      <c r="D7" s="319"/>
      <c r="E7" s="663" t="s">
        <v>316</v>
      </c>
      <c r="F7" s="761"/>
      <c r="G7" s="318">
        <f>SUM(G8:G8)</f>
        <v>712314</v>
      </c>
      <c r="H7" s="319"/>
      <c r="I7" s="94"/>
      <c r="J7" s="27"/>
      <c r="K7" s="326"/>
      <c r="N7" s="342">
        <f>SUM(C6:C13)</f>
        <v>3715305</v>
      </c>
      <c r="O7" s="341"/>
    </row>
    <row r="8" spans="1:15" ht="15.75" customHeight="1">
      <c r="A8" s="633" t="s">
        <v>17</v>
      </c>
      <c r="B8" s="755"/>
      <c r="C8" s="322">
        <f>SUM(C24,C33)</f>
        <v>667820</v>
      </c>
      <c r="D8" s="319"/>
      <c r="E8" s="26"/>
      <c r="F8" s="27" t="s">
        <v>317</v>
      </c>
      <c r="G8" s="322">
        <f>SUM(G9:G11)</f>
        <v>712314</v>
      </c>
      <c r="H8" s="319"/>
      <c r="I8" s="94"/>
      <c r="J8" s="27"/>
      <c r="K8" s="326"/>
      <c r="N8" s="341"/>
      <c r="O8" s="341"/>
    </row>
    <row r="9" spans="1:15" ht="15.75" customHeight="1">
      <c r="A9" s="633" t="s">
        <v>18</v>
      </c>
      <c r="B9" s="755"/>
      <c r="C9" s="322">
        <f>SUM(G3)</f>
        <v>380273</v>
      </c>
      <c r="D9" s="319"/>
      <c r="E9" s="26"/>
      <c r="F9" s="27" t="s">
        <v>338</v>
      </c>
      <c r="G9" s="369">
        <v>257827</v>
      </c>
      <c r="H9" s="319"/>
      <c r="I9" s="94"/>
      <c r="J9" s="27"/>
      <c r="K9" s="326"/>
      <c r="N9" s="343"/>
      <c r="O9" s="344"/>
    </row>
    <row r="10" spans="1:15" ht="15.75" customHeight="1">
      <c r="A10" s="633" t="s">
        <v>324</v>
      </c>
      <c r="B10" s="755"/>
      <c r="C10" s="322">
        <f>G8</f>
        <v>712314</v>
      </c>
      <c r="D10" s="319"/>
      <c r="E10" s="26"/>
      <c r="F10" s="27" t="s">
        <v>336</v>
      </c>
      <c r="G10" s="369">
        <v>207347</v>
      </c>
      <c r="H10" s="319"/>
      <c r="I10" s="755"/>
      <c r="J10" s="755"/>
      <c r="K10" s="326"/>
      <c r="N10" s="343"/>
      <c r="O10" s="344"/>
    </row>
    <row r="11" spans="1:15" ht="15.75" customHeight="1">
      <c r="A11" s="633" t="s">
        <v>19</v>
      </c>
      <c r="B11" s="755"/>
      <c r="C11" s="322">
        <f>G12</f>
        <v>467242</v>
      </c>
      <c r="D11" s="319"/>
      <c r="E11" s="28"/>
      <c r="F11" s="29" t="s">
        <v>337</v>
      </c>
      <c r="G11" s="370">
        <v>247140</v>
      </c>
      <c r="H11" s="319"/>
      <c r="I11" s="94"/>
      <c r="J11" s="27"/>
      <c r="K11" s="326"/>
      <c r="N11" s="343"/>
      <c r="O11" s="344"/>
    </row>
    <row r="12" spans="1:11" ht="15.75" customHeight="1">
      <c r="A12" s="633" t="s">
        <v>20</v>
      </c>
      <c r="B12" s="755"/>
      <c r="C12" s="322">
        <f>G20-G24-G28</f>
        <v>459675</v>
      </c>
      <c r="D12" s="319"/>
      <c r="E12" s="663" t="s">
        <v>322</v>
      </c>
      <c r="F12" s="761"/>
      <c r="G12" s="322">
        <f>SUM(G13:G19)</f>
        <v>467242</v>
      </c>
      <c r="H12" s="319"/>
      <c r="I12" s="755"/>
      <c r="J12" s="755"/>
      <c r="K12" s="326"/>
    </row>
    <row r="13" spans="1:11" ht="15.75" customHeight="1">
      <c r="A13" s="672" t="s">
        <v>327</v>
      </c>
      <c r="B13" s="757"/>
      <c r="C13" s="322">
        <f>G24+G28+G29</f>
        <v>842665</v>
      </c>
      <c r="D13" s="319"/>
      <c r="E13" s="6"/>
      <c r="F13" s="27" t="s">
        <v>45</v>
      </c>
      <c r="G13" s="369">
        <v>100424</v>
      </c>
      <c r="H13" s="319"/>
      <c r="I13" s="94"/>
      <c r="J13" s="27"/>
      <c r="K13" s="326"/>
    </row>
    <row r="14" spans="1:11" ht="15.75" customHeight="1">
      <c r="A14" s="663" t="s">
        <v>323</v>
      </c>
      <c r="B14" s="758"/>
      <c r="C14" s="318">
        <f>SUM(C15:C20)</f>
        <v>74798</v>
      </c>
      <c r="D14" s="319"/>
      <c r="E14" s="26"/>
      <c r="F14" s="27" t="s">
        <v>46</v>
      </c>
      <c r="G14" s="369">
        <v>140800</v>
      </c>
      <c r="H14" s="319"/>
      <c r="I14" s="94"/>
      <c r="J14" s="27"/>
      <c r="K14" s="326"/>
    </row>
    <row r="15" spans="1:11" ht="15.75" customHeight="1">
      <c r="A15" s="33"/>
      <c r="B15" s="31" t="s">
        <v>21</v>
      </c>
      <c r="C15" s="369">
        <v>25281</v>
      </c>
      <c r="D15" s="319"/>
      <c r="E15" s="26"/>
      <c r="F15" s="27" t="s">
        <v>47</v>
      </c>
      <c r="G15" s="369">
        <v>128471</v>
      </c>
      <c r="H15" s="319"/>
      <c r="I15" s="94"/>
      <c r="J15" s="27"/>
      <c r="K15" s="326"/>
    </row>
    <row r="16" spans="1:11" ht="15.75" customHeight="1">
      <c r="A16" s="33"/>
      <c r="B16" s="31" t="s">
        <v>22</v>
      </c>
      <c r="C16" s="369">
        <v>14466</v>
      </c>
      <c r="D16" s="319"/>
      <c r="E16" s="26"/>
      <c r="F16" s="27" t="s">
        <v>281</v>
      </c>
      <c r="G16" s="371">
        <v>48293</v>
      </c>
      <c r="H16" s="319"/>
      <c r="I16" s="94"/>
      <c r="J16" s="27"/>
      <c r="K16" s="326"/>
    </row>
    <row r="17" spans="1:11" ht="15.75" customHeight="1">
      <c r="A17" s="33"/>
      <c r="B17" s="31" t="s">
        <v>23</v>
      </c>
      <c r="C17" s="369">
        <v>8040</v>
      </c>
      <c r="D17" s="319"/>
      <c r="E17" s="26"/>
      <c r="F17" s="27" t="s">
        <v>48</v>
      </c>
      <c r="G17" s="369">
        <v>12088</v>
      </c>
      <c r="H17" s="319"/>
      <c r="I17" s="94"/>
      <c r="J17" s="27"/>
      <c r="K17" s="326"/>
    </row>
    <row r="18" spans="1:11" ht="15.75" customHeight="1">
      <c r="A18" s="33"/>
      <c r="B18" s="31" t="s">
        <v>24</v>
      </c>
      <c r="C18" s="369">
        <v>9637</v>
      </c>
      <c r="D18" s="319"/>
      <c r="E18" s="26"/>
      <c r="F18" s="27" t="s">
        <v>49</v>
      </c>
      <c r="G18" s="369">
        <v>28731</v>
      </c>
      <c r="H18" s="319"/>
      <c r="I18" s="94"/>
      <c r="J18" s="27"/>
      <c r="K18" s="326"/>
    </row>
    <row r="19" spans="1:11" ht="15.75" customHeight="1">
      <c r="A19" s="33"/>
      <c r="B19" s="31" t="s">
        <v>25</v>
      </c>
      <c r="C19" s="369">
        <v>7697</v>
      </c>
      <c r="D19" s="319"/>
      <c r="E19" s="26"/>
      <c r="F19" s="30" t="s">
        <v>282</v>
      </c>
      <c r="G19" s="370">
        <v>8435</v>
      </c>
      <c r="H19" s="319"/>
      <c r="I19" s="94"/>
      <c r="J19" s="27"/>
      <c r="K19" s="326"/>
    </row>
    <row r="20" spans="1:11" ht="15.75" customHeight="1">
      <c r="A20" s="33"/>
      <c r="B20" s="31" t="s">
        <v>26</v>
      </c>
      <c r="C20" s="370">
        <v>9677</v>
      </c>
      <c r="D20" s="319"/>
      <c r="E20" s="663" t="s">
        <v>321</v>
      </c>
      <c r="F20" s="761"/>
      <c r="G20" s="322">
        <f>SUM(G21:G28)</f>
        <v>518121</v>
      </c>
      <c r="H20" s="319"/>
      <c r="I20" s="94"/>
      <c r="J20" s="27"/>
      <c r="K20" s="326"/>
    </row>
    <row r="21" spans="1:9" ht="15.75" customHeight="1">
      <c r="A21" s="663" t="s">
        <v>27</v>
      </c>
      <c r="B21" s="756"/>
      <c r="C21" s="322">
        <f>SUM(C22:C23)</f>
        <v>110518</v>
      </c>
      <c r="D21" s="319"/>
      <c r="E21" s="26"/>
      <c r="F21" s="27" t="s">
        <v>50</v>
      </c>
      <c r="G21" s="369">
        <v>164890</v>
      </c>
      <c r="H21" s="319"/>
      <c r="I21" s="319"/>
    </row>
    <row r="22" spans="1:11" ht="15.75" customHeight="1">
      <c r="A22" s="26"/>
      <c r="B22" s="31" t="s">
        <v>28</v>
      </c>
      <c r="C22" s="369">
        <v>39603</v>
      </c>
      <c r="D22" s="319"/>
      <c r="E22" s="26"/>
      <c r="F22" s="27" t="s">
        <v>51</v>
      </c>
      <c r="G22" s="369">
        <v>114428</v>
      </c>
      <c r="H22" s="319"/>
      <c r="I22" s="754"/>
      <c r="J22" s="754"/>
      <c r="K22" s="326"/>
    </row>
    <row r="23" spans="1:11" ht="15.75" customHeight="1">
      <c r="A23" s="28"/>
      <c r="B23" s="29" t="s">
        <v>29</v>
      </c>
      <c r="C23" s="369">
        <v>70915</v>
      </c>
      <c r="D23" s="319"/>
      <c r="E23" s="26"/>
      <c r="F23" s="27" t="s">
        <v>52</v>
      </c>
      <c r="G23" s="369">
        <v>82297</v>
      </c>
      <c r="H23" s="319"/>
      <c r="I23" s="329"/>
      <c r="J23" s="326"/>
      <c r="K23" s="326"/>
    </row>
    <row r="24" spans="1:11" ht="15.75" customHeight="1">
      <c r="A24" s="663" t="s">
        <v>30</v>
      </c>
      <c r="B24" s="756"/>
      <c r="C24" s="318">
        <f>SUM(C25:C32)</f>
        <v>560723</v>
      </c>
      <c r="D24" s="319"/>
      <c r="E24" s="26"/>
      <c r="F24" s="27" t="s">
        <v>283</v>
      </c>
      <c r="G24" s="369">
        <v>41971</v>
      </c>
      <c r="H24" s="319"/>
      <c r="I24" s="329"/>
      <c r="J24" s="326"/>
      <c r="K24" s="326"/>
    </row>
    <row r="25" spans="1:11" ht="15.75" customHeight="1">
      <c r="A25" s="26"/>
      <c r="B25" s="27" t="s">
        <v>31</v>
      </c>
      <c r="C25" s="369">
        <v>203106</v>
      </c>
      <c r="D25" s="319"/>
      <c r="E25" s="26"/>
      <c r="F25" s="27" t="s">
        <v>276</v>
      </c>
      <c r="G25" s="369">
        <v>33975</v>
      </c>
      <c r="H25" s="319"/>
      <c r="I25" s="319"/>
      <c r="J25" s="319"/>
      <c r="K25" s="319"/>
    </row>
    <row r="26" spans="1:11" ht="15.75" customHeight="1">
      <c r="A26" s="26"/>
      <c r="B26" s="27" t="s">
        <v>32</v>
      </c>
      <c r="C26" s="369">
        <v>110951</v>
      </c>
      <c r="D26" s="319"/>
      <c r="E26" s="26"/>
      <c r="F26" s="27" t="s">
        <v>284</v>
      </c>
      <c r="G26" s="369">
        <v>44488</v>
      </c>
      <c r="H26" s="319"/>
      <c r="I26" s="319"/>
      <c r="J26" s="319"/>
      <c r="K26" s="319"/>
    </row>
    <row r="27" spans="1:11" ht="15.75" customHeight="1">
      <c r="A27" s="26"/>
      <c r="B27" s="27" t="s">
        <v>33</v>
      </c>
      <c r="C27" s="369">
        <v>52992</v>
      </c>
      <c r="D27" s="319"/>
      <c r="E27" s="26"/>
      <c r="F27" s="27" t="s">
        <v>53</v>
      </c>
      <c r="G27" s="369">
        <v>19597</v>
      </c>
      <c r="H27" s="319"/>
      <c r="I27" s="319"/>
      <c r="J27" s="319"/>
      <c r="K27" s="319"/>
    </row>
    <row r="28" spans="1:11" ht="15.75" customHeight="1">
      <c r="A28" s="26"/>
      <c r="B28" s="27" t="s">
        <v>275</v>
      </c>
      <c r="C28" s="369">
        <v>35366</v>
      </c>
      <c r="D28" s="319"/>
      <c r="E28" s="26"/>
      <c r="F28" s="27" t="s">
        <v>285</v>
      </c>
      <c r="G28" s="369">
        <v>16475</v>
      </c>
      <c r="H28" s="319"/>
      <c r="I28" s="319"/>
      <c r="J28" s="319"/>
      <c r="K28" s="319"/>
    </row>
    <row r="29" spans="1:11" ht="15.75" customHeight="1">
      <c r="A29" s="26"/>
      <c r="B29" s="27" t="s">
        <v>279</v>
      </c>
      <c r="C29" s="369">
        <v>48907</v>
      </c>
      <c r="D29" s="319"/>
      <c r="E29" s="387" t="s">
        <v>54</v>
      </c>
      <c r="F29" s="388"/>
      <c r="G29" s="318">
        <f>SUM(G30:G30)</f>
        <v>784219</v>
      </c>
      <c r="H29" s="319"/>
      <c r="I29" s="319"/>
      <c r="J29" s="319"/>
      <c r="K29" s="319"/>
    </row>
    <row r="30" spans="1:11" ht="15.75" customHeight="1">
      <c r="A30" s="26"/>
      <c r="B30" s="27" t="s">
        <v>34</v>
      </c>
      <c r="C30" s="369">
        <v>38574</v>
      </c>
      <c r="D30" s="319"/>
      <c r="E30" s="28"/>
      <c r="F30" s="29" t="s">
        <v>55</v>
      </c>
      <c r="G30" s="370">
        <v>784219</v>
      </c>
      <c r="H30" s="319"/>
      <c r="I30" s="319"/>
      <c r="J30" s="319"/>
      <c r="K30" s="319"/>
    </row>
    <row r="31" spans="1:11" ht="15.75" customHeight="1">
      <c r="A31" s="26"/>
      <c r="B31" s="27" t="s">
        <v>35</v>
      </c>
      <c r="C31" s="369">
        <v>31332</v>
      </c>
      <c r="D31" s="319"/>
      <c r="E31" s="386"/>
      <c r="F31" s="385"/>
      <c r="G31" s="394"/>
      <c r="H31" s="319"/>
      <c r="I31" s="319"/>
      <c r="J31" s="319"/>
      <c r="K31" s="319"/>
    </row>
    <row r="32" spans="1:11" ht="15.75" customHeight="1">
      <c r="A32" s="26"/>
      <c r="B32" s="29" t="s">
        <v>36</v>
      </c>
      <c r="C32" s="369">
        <v>39495</v>
      </c>
      <c r="D32" s="319"/>
      <c r="E32" s="395"/>
      <c r="F32" s="395"/>
      <c r="G32" s="396"/>
      <c r="H32" s="319"/>
      <c r="I32" s="319"/>
      <c r="J32" s="319"/>
      <c r="K32" s="319"/>
    </row>
    <row r="33" spans="1:11" ht="15.75" customHeight="1">
      <c r="A33" s="663" t="s">
        <v>37</v>
      </c>
      <c r="B33" s="756"/>
      <c r="C33" s="318">
        <f>SUM(C34:C35)</f>
        <v>107097</v>
      </c>
      <c r="D33" s="319"/>
      <c r="E33" s="389" t="s">
        <v>318</v>
      </c>
      <c r="F33" s="390"/>
      <c r="G33" s="397">
        <f>SUM(G34:G35)</f>
        <v>125947000</v>
      </c>
      <c r="H33" s="319"/>
      <c r="I33" s="319"/>
      <c r="J33" s="319"/>
      <c r="K33" s="319"/>
    </row>
    <row r="34" spans="1:11" ht="15.75" customHeight="1">
      <c r="A34" s="26"/>
      <c r="B34" s="27" t="s">
        <v>38</v>
      </c>
      <c r="C34" s="369">
        <v>86327</v>
      </c>
      <c r="D34" s="319"/>
      <c r="E34" s="320"/>
      <c r="F34" s="321" t="s">
        <v>314</v>
      </c>
      <c r="G34" s="381">
        <v>61424000</v>
      </c>
      <c r="H34" s="319"/>
      <c r="I34" s="319"/>
      <c r="J34" s="319"/>
      <c r="K34" s="319"/>
    </row>
    <row r="35" spans="1:11" ht="15.75" customHeight="1">
      <c r="A35" s="28"/>
      <c r="B35" s="29" t="s">
        <v>39</v>
      </c>
      <c r="C35" s="370">
        <v>20770</v>
      </c>
      <c r="D35" s="319"/>
      <c r="E35" s="323"/>
      <c r="F35" s="324" t="s">
        <v>315</v>
      </c>
      <c r="G35" s="382">
        <v>64523000</v>
      </c>
      <c r="H35" s="319"/>
      <c r="I35" s="319"/>
      <c r="J35" s="319"/>
      <c r="K35" s="319"/>
    </row>
    <row r="36" spans="4:13" ht="15.75" customHeight="1">
      <c r="D36" s="319"/>
      <c r="E36" s="392"/>
      <c r="F36" s="391"/>
      <c r="G36" s="393"/>
      <c r="H36" s="319"/>
      <c r="I36" s="319"/>
      <c r="J36" s="319"/>
      <c r="K36" s="319"/>
      <c r="M36" s="383"/>
    </row>
    <row r="37" spans="4:13" ht="15.75" customHeight="1">
      <c r="D37" s="319"/>
      <c r="E37" s="329"/>
      <c r="F37" s="326"/>
      <c r="G37" s="311"/>
      <c r="H37" s="319"/>
      <c r="I37" s="319"/>
      <c r="J37" s="319"/>
      <c r="K37" s="319"/>
      <c r="M37" s="383"/>
    </row>
    <row r="38" spans="1:11" ht="15.75" customHeight="1">
      <c r="A38" s="325" t="s">
        <v>319</v>
      </c>
      <c r="B38" s="325" t="s">
        <v>353</v>
      </c>
      <c r="D38" s="319"/>
      <c r="E38" s="319"/>
      <c r="H38" s="319"/>
      <c r="I38" s="319"/>
      <c r="J38" s="319"/>
      <c r="K38" s="319"/>
    </row>
    <row r="39" spans="2:11" ht="15.75" customHeight="1">
      <c r="B39" s="325" t="s">
        <v>354</v>
      </c>
      <c r="D39" s="319"/>
      <c r="E39" s="319"/>
      <c r="H39" s="319"/>
      <c r="I39" s="319"/>
      <c r="J39" s="319"/>
      <c r="K39" s="319"/>
    </row>
    <row r="40" spans="4:11" ht="15.75" customHeight="1">
      <c r="D40" s="319"/>
      <c r="E40" s="319"/>
      <c r="H40" s="319"/>
      <c r="I40" s="319"/>
      <c r="J40" s="319"/>
      <c r="K40" s="319"/>
    </row>
    <row r="41" spans="4:11" ht="15.75" customHeight="1">
      <c r="D41" s="319"/>
      <c r="H41" s="319"/>
      <c r="I41" s="319"/>
      <c r="J41" s="319"/>
      <c r="K41" s="319"/>
    </row>
    <row r="42" spans="4:11" ht="15.75" customHeight="1">
      <c r="D42" s="319"/>
      <c r="G42" s="326"/>
      <c r="H42" s="319"/>
      <c r="I42" s="319"/>
      <c r="J42" s="319"/>
      <c r="K42" s="319"/>
    </row>
    <row r="43" spans="4:11" ht="15.75" customHeight="1">
      <c r="D43" s="319"/>
      <c r="H43" s="319"/>
      <c r="I43" s="319"/>
      <c r="J43" s="319"/>
      <c r="K43" s="319"/>
    </row>
    <row r="44" spans="4:11" ht="15.75" customHeight="1">
      <c r="D44" s="319"/>
      <c r="F44" s="327"/>
      <c r="H44" s="319"/>
      <c r="I44" s="319"/>
      <c r="J44" s="319"/>
      <c r="K44" s="319"/>
    </row>
    <row r="45" spans="6:7" ht="15.75" customHeight="1">
      <c r="F45" s="328" t="s">
        <v>826</v>
      </c>
      <c r="G45" s="329"/>
    </row>
    <row r="46" spans="6:7" ht="15.75" customHeight="1">
      <c r="F46" s="329"/>
      <c r="G46" s="329"/>
    </row>
    <row r="47" spans="6:7" ht="15.75" customHeight="1">
      <c r="F47" s="329"/>
      <c r="G47" s="329"/>
    </row>
    <row r="48" spans="6:7" ht="15.75" customHeight="1">
      <c r="F48" s="329"/>
      <c r="G48" s="329"/>
    </row>
    <row r="49" spans="6:7" ht="15.75" customHeight="1">
      <c r="F49" s="329"/>
      <c r="G49" s="329"/>
    </row>
  </sheetData>
  <mergeCells count="21">
    <mergeCell ref="E7:F7"/>
    <mergeCell ref="E12:F12"/>
    <mergeCell ref="E20:F20"/>
    <mergeCell ref="A12:B12"/>
    <mergeCell ref="A10:B10"/>
    <mergeCell ref="A11:B11"/>
    <mergeCell ref="A9:B9"/>
    <mergeCell ref="E3:F3"/>
    <mergeCell ref="A21:B21"/>
    <mergeCell ref="A24:B24"/>
    <mergeCell ref="A33:B33"/>
    <mergeCell ref="A13:B13"/>
    <mergeCell ref="A14:B14"/>
    <mergeCell ref="A6:B6"/>
    <mergeCell ref="A7:B7"/>
    <mergeCell ref="A8:B8"/>
    <mergeCell ref="A3:B3"/>
    <mergeCell ref="I22:J22"/>
    <mergeCell ref="I3:J3"/>
    <mergeCell ref="I10:J10"/>
    <mergeCell ref="I12:J1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 transitionEntry="1"/>
  <dimension ref="A1:AA73"/>
  <sheetViews>
    <sheetView showGridLines="0" view="pageBreakPreview" zoomScaleSheetLayoutView="100" workbookViewId="0" topLeftCell="A1">
      <pane xSplit="1" ySplit="4" topLeftCell="Q13" activePane="bottomRight" state="frozen"/>
      <selection pane="topLeft" activeCell="P16" sqref="P16"/>
      <selection pane="topRight" activeCell="P16" sqref="P16"/>
      <selection pane="bottomLeft" activeCell="P16" sqref="P16"/>
      <selection pane="bottomRight" activeCell="P16" sqref="P16"/>
    </sheetView>
  </sheetViews>
  <sheetFormatPr defaultColWidth="13.375" defaultRowHeight="16.5" customHeight="1"/>
  <cols>
    <col min="1" max="1" width="10.125" style="61" customWidth="1"/>
    <col min="2" max="2" width="9.375" style="61" bestFit="1" customWidth="1"/>
    <col min="3" max="18" width="8.375" style="61" customWidth="1"/>
    <col min="19" max="26" width="7.75390625" style="61" customWidth="1"/>
    <col min="27" max="27" width="10.875" style="61" customWidth="1"/>
    <col min="28" max="16384" width="13.375" style="61" customWidth="1"/>
  </cols>
  <sheetData>
    <row r="1" ht="14.25">
      <c r="A1" s="99" t="s">
        <v>270</v>
      </c>
    </row>
    <row r="2" spans="1:4" ht="18" customHeight="1">
      <c r="A2" s="100"/>
      <c r="B2" s="101"/>
      <c r="C2" s="101"/>
      <c r="D2" s="101"/>
    </row>
    <row r="3" spans="1:27" ht="27">
      <c r="A3" s="647"/>
      <c r="B3" s="649" t="s">
        <v>1</v>
      </c>
      <c r="C3" s="650"/>
      <c r="D3" s="651"/>
      <c r="E3" s="644" t="s">
        <v>2</v>
      </c>
      <c r="F3" s="645"/>
      <c r="G3" s="652"/>
      <c r="H3" s="653" t="s">
        <v>4</v>
      </c>
      <c r="I3" s="645"/>
      <c r="J3" s="646"/>
      <c r="K3" s="644" t="s">
        <v>63</v>
      </c>
      <c r="L3" s="645"/>
      <c r="M3" s="646"/>
      <c r="N3" s="653" t="s">
        <v>64</v>
      </c>
      <c r="O3" s="645"/>
      <c r="P3" s="652"/>
      <c r="Q3" s="654" t="s">
        <v>6</v>
      </c>
      <c r="R3" s="656" t="s">
        <v>7</v>
      </c>
      <c r="S3" s="102" t="s">
        <v>56</v>
      </c>
      <c r="T3" s="103" t="s">
        <v>57</v>
      </c>
      <c r="U3" s="104" t="s">
        <v>192</v>
      </c>
      <c r="V3" s="105" t="s">
        <v>193</v>
      </c>
      <c r="W3" s="103" t="s">
        <v>65</v>
      </c>
      <c r="X3" s="103" t="s">
        <v>58</v>
      </c>
      <c r="Y3" s="106" t="s">
        <v>59</v>
      </c>
      <c r="Z3" s="658" t="s">
        <v>194</v>
      </c>
      <c r="AA3" s="107"/>
    </row>
    <row r="4" spans="1:27" ht="18" customHeight="1">
      <c r="A4" s="648"/>
      <c r="B4" s="62" t="s">
        <v>66</v>
      </c>
      <c r="C4" s="108" t="s">
        <v>11</v>
      </c>
      <c r="D4" s="109" t="s">
        <v>12</v>
      </c>
      <c r="E4" s="62" t="s">
        <v>66</v>
      </c>
      <c r="F4" s="108" t="s">
        <v>11</v>
      </c>
      <c r="G4" s="109" t="s">
        <v>12</v>
      </c>
      <c r="H4" s="62" t="s">
        <v>66</v>
      </c>
      <c r="I4" s="108" t="s">
        <v>11</v>
      </c>
      <c r="J4" s="109" t="s">
        <v>12</v>
      </c>
      <c r="K4" s="62" t="s">
        <v>66</v>
      </c>
      <c r="L4" s="108" t="s">
        <v>11</v>
      </c>
      <c r="M4" s="109" t="s">
        <v>12</v>
      </c>
      <c r="N4" s="110" t="s">
        <v>66</v>
      </c>
      <c r="O4" s="111" t="s">
        <v>67</v>
      </c>
      <c r="P4" s="112" t="s">
        <v>68</v>
      </c>
      <c r="Q4" s="655"/>
      <c r="R4" s="657"/>
      <c r="S4" s="660" t="s">
        <v>60</v>
      </c>
      <c r="T4" s="661"/>
      <c r="U4" s="661"/>
      <c r="V4" s="113" t="s">
        <v>61</v>
      </c>
      <c r="W4" s="113" t="s">
        <v>69</v>
      </c>
      <c r="X4" s="660" t="s">
        <v>60</v>
      </c>
      <c r="Y4" s="662"/>
      <c r="Z4" s="659"/>
      <c r="AA4" s="114"/>
    </row>
    <row r="5" spans="1:27" ht="16.5" customHeight="1">
      <c r="A5" s="115" t="s">
        <v>70</v>
      </c>
      <c r="B5" s="116">
        <v>64655</v>
      </c>
      <c r="C5" s="117" t="s">
        <v>71</v>
      </c>
      <c r="D5" s="118" t="s">
        <v>71</v>
      </c>
      <c r="E5" s="116">
        <v>31069</v>
      </c>
      <c r="F5" s="117" t="s">
        <v>71</v>
      </c>
      <c r="G5" s="118" t="s">
        <v>71</v>
      </c>
      <c r="H5" s="119">
        <f aca="true" t="shared" si="0" ref="H5:H37">B5-E5</f>
        <v>33586</v>
      </c>
      <c r="I5" s="117" t="s">
        <v>71</v>
      </c>
      <c r="J5" s="118" t="s">
        <v>71</v>
      </c>
      <c r="K5" s="116">
        <v>7834</v>
      </c>
      <c r="L5" s="117" t="s">
        <v>71</v>
      </c>
      <c r="M5" s="118" t="s">
        <v>71</v>
      </c>
      <c r="N5" s="116">
        <v>3874</v>
      </c>
      <c r="O5" s="117" t="s">
        <v>71</v>
      </c>
      <c r="P5" s="118" t="s">
        <v>71</v>
      </c>
      <c r="Q5" s="120">
        <v>14948</v>
      </c>
      <c r="R5" s="121">
        <v>1565</v>
      </c>
      <c r="S5" s="122">
        <v>38.11530979190002</v>
      </c>
      <c r="T5" s="111">
        <v>18.3</v>
      </c>
      <c r="U5" s="123">
        <v>19.8</v>
      </c>
      <c r="V5" s="111">
        <v>121.2</v>
      </c>
      <c r="W5" s="124">
        <v>56.5</v>
      </c>
      <c r="X5" s="111">
        <v>8.8</v>
      </c>
      <c r="Y5" s="124">
        <v>0.92</v>
      </c>
      <c r="Z5" s="125">
        <v>5.81</v>
      </c>
      <c r="AA5" s="126" t="str">
        <f>A5</f>
        <v>昭和元年</v>
      </c>
    </row>
    <row r="6" spans="1:27" ht="16.5" customHeight="1">
      <c r="A6" s="127" t="s">
        <v>72</v>
      </c>
      <c r="B6" s="128">
        <v>62301</v>
      </c>
      <c r="C6" s="129" t="s">
        <v>71</v>
      </c>
      <c r="D6" s="130" t="s">
        <v>71</v>
      </c>
      <c r="E6" s="128">
        <v>32056</v>
      </c>
      <c r="F6" s="129" t="s">
        <v>71</v>
      </c>
      <c r="G6" s="130" t="s">
        <v>71</v>
      </c>
      <c r="H6" s="131">
        <f t="shared" si="0"/>
        <v>30245</v>
      </c>
      <c r="I6" s="129" t="s">
        <v>71</v>
      </c>
      <c r="J6" s="130" t="s">
        <v>71</v>
      </c>
      <c r="K6" s="128">
        <v>7660</v>
      </c>
      <c r="L6" s="129" t="s">
        <v>71</v>
      </c>
      <c r="M6" s="130" t="s">
        <v>71</v>
      </c>
      <c r="N6" s="128">
        <v>3627</v>
      </c>
      <c r="O6" s="129" t="s">
        <v>71</v>
      </c>
      <c r="P6" s="130" t="s">
        <v>71</v>
      </c>
      <c r="Q6" s="132">
        <v>14959</v>
      </c>
      <c r="R6" s="133">
        <v>1529</v>
      </c>
      <c r="S6" s="134">
        <v>34.5</v>
      </c>
      <c r="T6" s="135">
        <v>17.8</v>
      </c>
      <c r="U6" s="136">
        <v>16.8</v>
      </c>
      <c r="V6" s="137">
        <v>123</v>
      </c>
      <c r="W6" s="136">
        <v>55</v>
      </c>
      <c r="X6" s="135">
        <v>8.3</v>
      </c>
      <c r="Y6" s="138">
        <v>0.85</v>
      </c>
      <c r="Z6" s="139">
        <v>5.26</v>
      </c>
      <c r="AA6" s="186" t="str">
        <f aca="true" t="shared" si="1" ref="AA6:AA66">A6</f>
        <v>  　　 5年</v>
      </c>
    </row>
    <row r="7" spans="1:27" ht="16.5" customHeight="1">
      <c r="A7" s="127" t="s">
        <v>73</v>
      </c>
      <c r="B7" s="128">
        <v>65427</v>
      </c>
      <c r="C7" s="129" t="s">
        <v>71</v>
      </c>
      <c r="D7" s="130" t="s">
        <v>71</v>
      </c>
      <c r="E7" s="128">
        <v>31984</v>
      </c>
      <c r="F7" s="129" t="s">
        <v>71</v>
      </c>
      <c r="G7" s="130" t="s">
        <v>71</v>
      </c>
      <c r="H7" s="131">
        <f t="shared" si="0"/>
        <v>33443</v>
      </c>
      <c r="I7" s="129" t="s">
        <v>71</v>
      </c>
      <c r="J7" s="130" t="s">
        <v>71</v>
      </c>
      <c r="K7" s="128">
        <v>7299</v>
      </c>
      <c r="L7" s="129" t="s">
        <v>71</v>
      </c>
      <c r="M7" s="130" t="s">
        <v>71</v>
      </c>
      <c r="N7" s="128">
        <v>3615</v>
      </c>
      <c r="O7" s="129" t="s">
        <v>71</v>
      </c>
      <c r="P7" s="130" t="s">
        <v>71</v>
      </c>
      <c r="Q7" s="132">
        <v>16337</v>
      </c>
      <c r="R7" s="133">
        <v>1417</v>
      </c>
      <c r="S7" s="134">
        <v>33.72821329704149</v>
      </c>
      <c r="T7" s="135">
        <v>16.5</v>
      </c>
      <c r="U7" s="136">
        <v>17.238659793814435</v>
      </c>
      <c r="V7" s="135">
        <v>111.6</v>
      </c>
      <c r="W7" s="138">
        <v>52.4</v>
      </c>
      <c r="X7" s="135">
        <v>8.4</v>
      </c>
      <c r="Y7" s="138">
        <v>0.73</v>
      </c>
      <c r="Z7" s="139" t="s">
        <v>71</v>
      </c>
      <c r="AA7" s="186" t="str">
        <f t="shared" si="1"/>
        <v>　    10年</v>
      </c>
    </row>
    <row r="8" spans="1:27" ht="16.5" customHeight="1">
      <c r="A8" s="127" t="s">
        <v>74</v>
      </c>
      <c r="B8" s="128">
        <v>63516</v>
      </c>
      <c r="C8" s="129" t="s">
        <v>71</v>
      </c>
      <c r="D8" s="130" t="s">
        <v>71</v>
      </c>
      <c r="E8" s="128">
        <v>30839</v>
      </c>
      <c r="F8" s="129" t="s">
        <v>71</v>
      </c>
      <c r="G8" s="130" t="s">
        <v>71</v>
      </c>
      <c r="H8" s="131">
        <f t="shared" si="0"/>
        <v>32677</v>
      </c>
      <c r="I8" s="129" t="s">
        <v>71</v>
      </c>
      <c r="J8" s="130" t="s">
        <v>71</v>
      </c>
      <c r="K8" s="128">
        <v>5265</v>
      </c>
      <c r="L8" s="129" t="s">
        <v>71</v>
      </c>
      <c r="M8" s="130" t="s">
        <v>71</v>
      </c>
      <c r="N8" s="128">
        <v>3188</v>
      </c>
      <c r="O8" s="129" t="s">
        <v>71</v>
      </c>
      <c r="P8" s="130" t="s">
        <v>71</v>
      </c>
      <c r="Q8" s="132">
        <v>19309</v>
      </c>
      <c r="R8" s="133">
        <v>1363</v>
      </c>
      <c r="S8" s="134">
        <v>31.476911183134607</v>
      </c>
      <c r="T8" s="135">
        <v>15.3</v>
      </c>
      <c r="U8" s="136">
        <v>16.2</v>
      </c>
      <c r="V8" s="135">
        <v>82.9</v>
      </c>
      <c r="W8" s="138">
        <v>47.8</v>
      </c>
      <c r="X8" s="135">
        <v>9.6</v>
      </c>
      <c r="Y8" s="138">
        <v>0.68</v>
      </c>
      <c r="Z8" s="139" t="s">
        <v>71</v>
      </c>
      <c r="AA8" s="186" t="str">
        <f t="shared" si="1"/>
        <v>  　  15年</v>
      </c>
    </row>
    <row r="9" spans="1:27" ht="16.5" customHeight="1">
      <c r="A9" s="127" t="s">
        <v>190</v>
      </c>
      <c r="B9" s="128">
        <f>SUM(C9:D9)</f>
        <v>81560</v>
      </c>
      <c r="C9" s="141">
        <v>41917</v>
      </c>
      <c r="D9" s="142">
        <v>39643</v>
      </c>
      <c r="E9" s="128">
        <f aca="true" t="shared" si="2" ref="E9:E63">SUM(F9:G9)</f>
        <v>30574</v>
      </c>
      <c r="F9" s="141">
        <v>16181</v>
      </c>
      <c r="G9" s="142">
        <v>14393</v>
      </c>
      <c r="H9" s="131">
        <f>B9-E9</f>
        <v>50986</v>
      </c>
      <c r="I9" s="143">
        <f>C9-F9</f>
        <v>25736</v>
      </c>
      <c r="J9" s="144">
        <f>D9-G9</f>
        <v>25250</v>
      </c>
      <c r="K9" s="128">
        <f aca="true" t="shared" si="3" ref="K9:K63">SUM(L9:M9)</f>
        <v>5365</v>
      </c>
      <c r="L9" s="141">
        <v>2865</v>
      </c>
      <c r="M9" s="142">
        <v>2500</v>
      </c>
      <c r="N9" s="128">
        <v>3841</v>
      </c>
      <c r="O9" s="129" t="s">
        <v>71</v>
      </c>
      <c r="P9" s="130" t="s">
        <v>71</v>
      </c>
      <c r="Q9" s="145">
        <v>29168</v>
      </c>
      <c r="R9" s="146">
        <v>2354</v>
      </c>
      <c r="S9" s="134">
        <v>34.7</v>
      </c>
      <c r="T9" s="137">
        <v>13</v>
      </c>
      <c r="U9" s="136">
        <v>21.7</v>
      </c>
      <c r="V9" s="137">
        <v>65.8</v>
      </c>
      <c r="W9" s="136">
        <v>45</v>
      </c>
      <c r="X9" s="147">
        <v>12.4</v>
      </c>
      <c r="Y9" s="148">
        <v>1</v>
      </c>
      <c r="Z9" s="139" t="s">
        <v>71</v>
      </c>
      <c r="AA9" s="186" t="str">
        <f t="shared" si="1"/>
        <v>  　　22年</v>
      </c>
    </row>
    <row r="10" spans="1:27" ht="16.5" customHeight="1">
      <c r="A10" s="127" t="s">
        <v>75</v>
      </c>
      <c r="B10" s="128">
        <f aca="true" t="shared" si="4" ref="B10:B41">SUM(C10:D10)</f>
        <v>83060</v>
      </c>
      <c r="C10" s="141">
        <v>42615</v>
      </c>
      <c r="D10" s="142">
        <v>40445</v>
      </c>
      <c r="E10" s="128">
        <f t="shared" si="2"/>
        <v>24762</v>
      </c>
      <c r="F10" s="141">
        <v>13205</v>
      </c>
      <c r="G10" s="142">
        <v>11557</v>
      </c>
      <c r="H10" s="131">
        <f t="shared" si="0"/>
        <v>58298</v>
      </c>
      <c r="I10" s="143">
        <f aca="true" t="shared" si="5" ref="I10:I41">C10-F10</f>
        <v>29410</v>
      </c>
      <c r="J10" s="144">
        <f aca="true" t="shared" si="6" ref="J10:J41">D10-G10</f>
        <v>28888</v>
      </c>
      <c r="K10" s="128">
        <f t="shared" si="3"/>
        <v>4437</v>
      </c>
      <c r="L10" s="141">
        <v>2511</v>
      </c>
      <c r="M10" s="142">
        <v>1926</v>
      </c>
      <c r="N10" s="128">
        <v>4512</v>
      </c>
      <c r="O10" s="129" t="s">
        <v>71</v>
      </c>
      <c r="P10" s="130" t="s">
        <v>71</v>
      </c>
      <c r="Q10" s="145">
        <v>27527</v>
      </c>
      <c r="R10" s="146">
        <v>2264</v>
      </c>
      <c r="S10" s="134">
        <v>34.5076859160781</v>
      </c>
      <c r="T10" s="137">
        <v>10.3</v>
      </c>
      <c r="U10" s="136">
        <v>24.2</v>
      </c>
      <c r="V10" s="137">
        <v>53.41921502528293</v>
      </c>
      <c r="W10" s="136">
        <v>51.52331795551089</v>
      </c>
      <c r="X10" s="147">
        <v>11.4</v>
      </c>
      <c r="Y10" s="148">
        <v>0.94</v>
      </c>
      <c r="Z10" s="139" t="s">
        <v>71</v>
      </c>
      <c r="AA10" s="186" t="str">
        <f t="shared" si="1"/>
        <v>  　　23年</v>
      </c>
    </row>
    <row r="11" spans="1:27" ht="16.5" customHeight="1">
      <c r="A11" s="127" t="s">
        <v>76</v>
      </c>
      <c r="B11" s="128">
        <f t="shared" si="4"/>
        <v>81037</v>
      </c>
      <c r="C11" s="141">
        <v>41505</v>
      </c>
      <c r="D11" s="142">
        <v>39532</v>
      </c>
      <c r="E11" s="128">
        <f t="shared" si="2"/>
        <v>25310</v>
      </c>
      <c r="F11" s="141">
        <v>13346</v>
      </c>
      <c r="G11" s="142">
        <v>11964</v>
      </c>
      <c r="H11" s="131">
        <f t="shared" si="0"/>
        <v>55727</v>
      </c>
      <c r="I11" s="143">
        <f t="shared" si="5"/>
        <v>28159</v>
      </c>
      <c r="J11" s="144">
        <f t="shared" si="6"/>
        <v>27568</v>
      </c>
      <c r="K11" s="128">
        <f t="shared" si="3"/>
        <v>4536</v>
      </c>
      <c r="L11" s="141">
        <v>2539</v>
      </c>
      <c r="M11" s="142">
        <v>1997</v>
      </c>
      <c r="N11" s="128">
        <v>5550</v>
      </c>
      <c r="O11" s="129" t="s">
        <v>71</v>
      </c>
      <c r="P11" s="130" t="s">
        <v>71</v>
      </c>
      <c r="Q11" s="145">
        <v>23628</v>
      </c>
      <c r="R11" s="146">
        <v>2320</v>
      </c>
      <c r="S11" s="134">
        <v>32.853725776372336</v>
      </c>
      <c r="T11" s="137">
        <v>10.3</v>
      </c>
      <c r="U11" s="136">
        <v>22.6</v>
      </c>
      <c r="V11" s="137">
        <v>55.9744314325555</v>
      </c>
      <c r="W11" s="136">
        <v>64.09738182406134</v>
      </c>
      <c r="X11" s="147">
        <v>9.6</v>
      </c>
      <c r="Y11" s="148">
        <v>0.94</v>
      </c>
      <c r="Z11" s="139" t="s">
        <v>71</v>
      </c>
      <c r="AA11" s="186" t="str">
        <f t="shared" si="1"/>
        <v>  　  24年</v>
      </c>
    </row>
    <row r="12" spans="1:27" ht="16.5" customHeight="1">
      <c r="A12" s="149" t="s">
        <v>77</v>
      </c>
      <c r="B12" s="150">
        <f t="shared" si="4"/>
        <v>70307</v>
      </c>
      <c r="C12" s="151">
        <v>36220</v>
      </c>
      <c r="D12" s="152">
        <v>34087</v>
      </c>
      <c r="E12" s="150">
        <f t="shared" si="2"/>
        <v>24530</v>
      </c>
      <c r="F12" s="151">
        <v>12933</v>
      </c>
      <c r="G12" s="152">
        <v>11597</v>
      </c>
      <c r="H12" s="153">
        <f t="shared" si="0"/>
        <v>45777</v>
      </c>
      <c r="I12" s="154">
        <f t="shared" si="5"/>
        <v>23287</v>
      </c>
      <c r="J12" s="155">
        <f t="shared" si="6"/>
        <v>22490</v>
      </c>
      <c r="K12" s="150">
        <f t="shared" si="3"/>
        <v>4043</v>
      </c>
      <c r="L12" s="151">
        <v>2194</v>
      </c>
      <c r="M12" s="152">
        <v>1849</v>
      </c>
      <c r="N12" s="150">
        <v>6280</v>
      </c>
      <c r="O12" s="156" t="s">
        <v>71</v>
      </c>
      <c r="P12" s="157" t="s">
        <v>71</v>
      </c>
      <c r="Q12" s="158">
        <v>19919</v>
      </c>
      <c r="R12" s="159">
        <v>2269</v>
      </c>
      <c r="S12" s="160">
        <v>28.44741918985932</v>
      </c>
      <c r="T12" s="161">
        <v>9.925259116834017</v>
      </c>
      <c r="U12" s="162">
        <v>18.522160073025308</v>
      </c>
      <c r="V12" s="161">
        <v>57.50494260884407</v>
      </c>
      <c r="W12" s="162">
        <v>81.99825035580452</v>
      </c>
      <c r="X12" s="163">
        <v>8.05956935785637</v>
      </c>
      <c r="Y12" s="164">
        <v>0.918076352877961</v>
      </c>
      <c r="Z12" s="165">
        <v>3.74</v>
      </c>
      <c r="AA12" s="200" t="str">
        <f t="shared" si="1"/>
        <v>  　  25年</v>
      </c>
    </row>
    <row r="13" spans="1:27" ht="16.5" customHeight="1">
      <c r="A13" s="127" t="s">
        <v>78</v>
      </c>
      <c r="B13" s="128">
        <f t="shared" si="4"/>
        <v>66287</v>
      </c>
      <c r="C13" s="141">
        <v>34021</v>
      </c>
      <c r="D13" s="142">
        <v>32266</v>
      </c>
      <c r="E13" s="128">
        <f t="shared" si="2"/>
        <v>22569</v>
      </c>
      <c r="F13" s="141">
        <v>11852</v>
      </c>
      <c r="G13" s="142">
        <v>10717</v>
      </c>
      <c r="H13" s="131">
        <f t="shared" si="0"/>
        <v>43718</v>
      </c>
      <c r="I13" s="143">
        <f t="shared" si="5"/>
        <v>22169</v>
      </c>
      <c r="J13" s="144">
        <f t="shared" si="6"/>
        <v>21549</v>
      </c>
      <c r="K13" s="128">
        <f t="shared" si="3"/>
        <v>3306</v>
      </c>
      <c r="L13" s="141">
        <v>1863</v>
      </c>
      <c r="M13" s="142">
        <v>1443</v>
      </c>
      <c r="N13" s="128">
        <f aca="true" t="shared" si="7" ref="N13:N44">SUM(O13:P13)</f>
        <v>6370</v>
      </c>
      <c r="O13" s="141">
        <v>2989</v>
      </c>
      <c r="P13" s="142">
        <v>3381</v>
      </c>
      <c r="Q13" s="166">
        <v>19173</v>
      </c>
      <c r="R13" s="146">
        <v>2234</v>
      </c>
      <c r="S13" s="134">
        <v>26.451316839584997</v>
      </c>
      <c r="T13" s="137">
        <v>9.005985634477256</v>
      </c>
      <c r="U13" s="136">
        <v>17.5</v>
      </c>
      <c r="V13" s="137">
        <v>49.87403261574668</v>
      </c>
      <c r="W13" s="136">
        <v>87.67221327607801</v>
      </c>
      <c r="X13" s="147">
        <v>7.650837988826815</v>
      </c>
      <c r="Y13" s="148">
        <v>0.89146049481245</v>
      </c>
      <c r="Z13" s="139" t="s">
        <v>71</v>
      </c>
      <c r="AA13" s="186" t="str">
        <f t="shared" si="1"/>
        <v>  　  26年</v>
      </c>
    </row>
    <row r="14" spans="1:27" ht="16.5" customHeight="1">
      <c r="A14" s="127" t="s">
        <v>79</v>
      </c>
      <c r="B14" s="128">
        <f t="shared" si="4"/>
        <v>61144</v>
      </c>
      <c r="C14" s="141">
        <v>31261</v>
      </c>
      <c r="D14" s="142">
        <v>29883</v>
      </c>
      <c r="E14" s="128">
        <f t="shared" si="2"/>
        <v>20639</v>
      </c>
      <c r="F14" s="141">
        <v>10895</v>
      </c>
      <c r="G14" s="142">
        <v>9744</v>
      </c>
      <c r="H14" s="131">
        <f t="shared" si="0"/>
        <v>40505</v>
      </c>
      <c r="I14" s="143">
        <f t="shared" si="5"/>
        <v>20366</v>
      </c>
      <c r="J14" s="144">
        <f t="shared" si="6"/>
        <v>20139</v>
      </c>
      <c r="K14" s="128">
        <f t="shared" si="3"/>
        <v>2748</v>
      </c>
      <c r="L14" s="141">
        <v>1513</v>
      </c>
      <c r="M14" s="142">
        <v>1235</v>
      </c>
      <c r="N14" s="128">
        <f t="shared" si="7"/>
        <v>6004</v>
      </c>
      <c r="O14" s="141">
        <v>2747</v>
      </c>
      <c r="P14" s="142">
        <v>3257</v>
      </c>
      <c r="Q14" s="166">
        <v>19999</v>
      </c>
      <c r="R14" s="146">
        <v>2117</v>
      </c>
      <c r="S14" s="134">
        <v>24.06296733569461</v>
      </c>
      <c r="T14" s="137">
        <v>8.122392758756396</v>
      </c>
      <c r="U14" s="136">
        <v>16.5</v>
      </c>
      <c r="V14" s="137">
        <v>44.94308517597802</v>
      </c>
      <c r="W14" s="136">
        <v>89.41442783105975</v>
      </c>
      <c r="X14" s="147">
        <v>7.870523415977962</v>
      </c>
      <c r="Y14" s="148">
        <v>0.8331365604092877</v>
      </c>
      <c r="Z14" s="139" t="s">
        <v>71</v>
      </c>
      <c r="AA14" s="186" t="str">
        <f t="shared" si="1"/>
        <v>  　  27年</v>
      </c>
    </row>
    <row r="15" spans="1:27" ht="16.5" customHeight="1">
      <c r="A15" s="127" t="s">
        <v>80</v>
      </c>
      <c r="B15" s="128">
        <f t="shared" si="4"/>
        <v>57495</v>
      </c>
      <c r="C15" s="141">
        <v>29231</v>
      </c>
      <c r="D15" s="142">
        <v>28264</v>
      </c>
      <c r="E15" s="128">
        <f t="shared" si="2"/>
        <v>21856</v>
      </c>
      <c r="F15" s="141">
        <v>11612</v>
      </c>
      <c r="G15" s="142">
        <v>10244</v>
      </c>
      <c r="H15" s="131">
        <f t="shared" si="0"/>
        <v>35639</v>
      </c>
      <c r="I15" s="143">
        <f t="shared" si="5"/>
        <v>17619</v>
      </c>
      <c r="J15" s="144">
        <f t="shared" si="6"/>
        <v>18020</v>
      </c>
      <c r="K15" s="128">
        <f t="shared" si="3"/>
        <v>2522</v>
      </c>
      <c r="L15" s="141">
        <v>1419</v>
      </c>
      <c r="M15" s="142">
        <v>1103</v>
      </c>
      <c r="N15" s="128">
        <f t="shared" si="7"/>
        <v>5653</v>
      </c>
      <c r="O15" s="141">
        <v>2422</v>
      </c>
      <c r="P15" s="142">
        <v>3231</v>
      </c>
      <c r="Q15" s="166">
        <v>20172</v>
      </c>
      <c r="R15" s="146">
        <v>2047</v>
      </c>
      <c r="S15" s="134">
        <v>22.328155339805825</v>
      </c>
      <c r="T15" s="137">
        <v>8.487766990291263</v>
      </c>
      <c r="U15" s="136">
        <v>13.840388349514564</v>
      </c>
      <c r="V15" s="137">
        <v>43.864683885555266</v>
      </c>
      <c r="W15" s="136">
        <v>89.51985811110407</v>
      </c>
      <c r="X15" s="147">
        <v>7.83378640776699</v>
      </c>
      <c r="Y15" s="148">
        <v>0.7949514563106795</v>
      </c>
      <c r="Z15" s="139" t="s">
        <v>71</v>
      </c>
      <c r="AA15" s="186" t="str">
        <f t="shared" si="1"/>
        <v>  　  28年</v>
      </c>
    </row>
    <row r="16" spans="1:27" ht="16.5" customHeight="1">
      <c r="A16" s="167" t="s">
        <v>81</v>
      </c>
      <c r="B16" s="168">
        <f t="shared" si="4"/>
        <v>53361</v>
      </c>
      <c r="C16" s="169">
        <v>27407</v>
      </c>
      <c r="D16" s="170">
        <v>25954</v>
      </c>
      <c r="E16" s="168">
        <f t="shared" si="2"/>
        <v>20044</v>
      </c>
      <c r="F16" s="169">
        <v>10801</v>
      </c>
      <c r="G16" s="170">
        <v>9243</v>
      </c>
      <c r="H16" s="171">
        <f t="shared" si="0"/>
        <v>33317</v>
      </c>
      <c r="I16" s="172">
        <f t="shared" si="5"/>
        <v>16606</v>
      </c>
      <c r="J16" s="173">
        <f t="shared" si="6"/>
        <v>16711</v>
      </c>
      <c r="K16" s="168">
        <f t="shared" si="3"/>
        <v>2166</v>
      </c>
      <c r="L16" s="169">
        <v>1219</v>
      </c>
      <c r="M16" s="170">
        <v>947</v>
      </c>
      <c r="N16" s="168">
        <f t="shared" si="7"/>
        <v>5465</v>
      </c>
      <c r="O16" s="169">
        <v>2333</v>
      </c>
      <c r="P16" s="170">
        <v>3132</v>
      </c>
      <c r="Q16" s="174">
        <v>20462</v>
      </c>
      <c r="R16" s="175">
        <v>2105</v>
      </c>
      <c r="S16" s="176">
        <v>20.397935779816514</v>
      </c>
      <c r="T16" s="177">
        <v>7.6620795107033635</v>
      </c>
      <c r="U16" s="178">
        <v>12.73585626911315</v>
      </c>
      <c r="V16" s="177">
        <v>40.59144318884579</v>
      </c>
      <c r="W16" s="178">
        <v>92.90109815387754</v>
      </c>
      <c r="X16" s="179">
        <v>7.821865443425076</v>
      </c>
      <c r="Y16" s="180">
        <v>0.8046636085626911</v>
      </c>
      <c r="Z16" s="181" t="s">
        <v>71</v>
      </c>
      <c r="AA16" s="201" t="str">
        <f t="shared" si="1"/>
        <v>  　  29年</v>
      </c>
    </row>
    <row r="17" spans="1:27" ht="16.5" customHeight="1">
      <c r="A17" s="127" t="s">
        <v>82</v>
      </c>
      <c r="B17" s="128">
        <f t="shared" si="4"/>
        <v>54455</v>
      </c>
      <c r="C17" s="141">
        <v>27903</v>
      </c>
      <c r="D17" s="142">
        <v>26552</v>
      </c>
      <c r="E17" s="128">
        <f t="shared" si="2"/>
        <v>19741</v>
      </c>
      <c r="F17" s="141">
        <v>10536</v>
      </c>
      <c r="G17" s="142">
        <v>9205</v>
      </c>
      <c r="H17" s="131">
        <f t="shared" si="0"/>
        <v>34714</v>
      </c>
      <c r="I17" s="143">
        <f t="shared" si="5"/>
        <v>17367</v>
      </c>
      <c r="J17" s="144">
        <f t="shared" si="6"/>
        <v>17347</v>
      </c>
      <c r="K17" s="128">
        <f t="shared" si="3"/>
        <v>2015</v>
      </c>
      <c r="L17" s="141">
        <v>1106</v>
      </c>
      <c r="M17" s="142">
        <v>909</v>
      </c>
      <c r="N17" s="128">
        <f t="shared" si="7"/>
        <v>5584</v>
      </c>
      <c r="O17" s="141">
        <v>2393</v>
      </c>
      <c r="P17" s="142">
        <v>3191</v>
      </c>
      <c r="Q17" s="166">
        <v>21710</v>
      </c>
      <c r="R17" s="146">
        <v>1955</v>
      </c>
      <c r="S17" s="134">
        <v>20.545684010360564</v>
      </c>
      <c r="T17" s="137">
        <v>7.448211331347496</v>
      </c>
      <c r="U17" s="136">
        <v>13.097472679013066</v>
      </c>
      <c r="V17" s="137">
        <v>37.00303002479111</v>
      </c>
      <c r="W17" s="136">
        <v>93.00621262845817</v>
      </c>
      <c r="X17" s="147">
        <v>8.191108252041646</v>
      </c>
      <c r="Y17" s="148">
        <v>0.7376147688964264</v>
      </c>
      <c r="Z17" s="139">
        <v>2.51</v>
      </c>
      <c r="AA17" s="186" t="str">
        <f t="shared" si="1"/>
        <v>  　  30年</v>
      </c>
    </row>
    <row r="18" spans="1:27" ht="16.5" customHeight="1">
      <c r="A18" s="127" t="s">
        <v>83</v>
      </c>
      <c r="B18" s="128">
        <f t="shared" si="4"/>
        <v>51371</v>
      </c>
      <c r="C18" s="141">
        <v>26448</v>
      </c>
      <c r="D18" s="142">
        <v>24923</v>
      </c>
      <c r="E18" s="128">
        <f t="shared" si="2"/>
        <v>20261</v>
      </c>
      <c r="F18" s="141">
        <v>10812</v>
      </c>
      <c r="G18" s="142">
        <v>9449</v>
      </c>
      <c r="H18" s="131">
        <f t="shared" si="0"/>
        <v>31110</v>
      </c>
      <c r="I18" s="143">
        <f t="shared" si="5"/>
        <v>15636</v>
      </c>
      <c r="J18" s="144">
        <f t="shared" si="6"/>
        <v>15474</v>
      </c>
      <c r="K18" s="128">
        <f t="shared" si="3"/>
        <v>1860</v>
      </c>
      <c r="L18" s="141">
        <v>1043</v>
      </c>
      <c r="M18" s="142">
        <v>817</v>
      </c>
      <c r="N18" s="128">
        <f t="shared" si="7"/>
        <v>5303</v>
      </c>
      <c r="O18" s="141">
        <v>2358</v>
      </c>
      <c r="P18" s="142">
        <v>2945</v>
      </c>
      <c r="Q18" s="166">
        <v>21187</v>
      </c>
      <c r="R18" s="146">
        <v>1970</v>
      </c>
      <c r="S18" s="134">
        <v>19.22567365269461</v>
      </c>
      <c r="T18" s="137">
        <v>7.582709580838324</v>
      </c>
      <c r="U18" s="136">
        <v>11.642964071856287</v>
      </c>
      <c r="V18" s="137">
        <v>36.20719861400401</v>
      </c>
      <c r="W18" s="136">
        <v>93.57024385079578</v>
      </c>
      <c r="X18" s="147">
        <v>7.929266467065868</v>
      </c>
      <c r="Y18" s="148">
        <v>0.7372754491017964</v>
      </c>
      <c r="Z18" s="139" t="s">
        <v>71</v>
      </c>
      <c r="AA18" s="186" t="str">
        <f t="shared" si="1"/>
        <v>  　  31年</v>
      </c>
    </row>
    <row r="19" spans="1:27" ht="16.5" customHeight="1">
      <c r="A19" s="127" t="s">
        <v>84</v>
      </c>
      <c r="B19" s="128">
        <f t="shared" si="4"/>
        <v>50179</v>
      </c>
      <c r="C19" s="141">
        <v>25876</v>
      </c>
      <c r="D19" s="142">
        <v>24303</v>
      </c>
      <c r="E19" s="128">
        <f t="shared" si="2"/>
        <v>21102</v>
      </c>
      <c r="F19" s="141">
        <v>11161</v>
      </c>
      <c r="G19" s="142">
        <v>9941</v>
      </c>
      <c r="H19" s="131">
        <f t="shared" si="0"/>
        <v>29077</v>
      </c>
      <c r="I19" s="143">
        <f t="shared" si="5"/>
        <v>14715</v>
      </c>
      <c r="J19" s="144">
        <f t="shared" si="6"/>
        <v>14362</v>
      </c>
      <c r="K19" s="128">
        <f t="shared" si="3"/>
        <v>1805</v>
      </c>
      <c r="L19" s="141">
        <v>1007</v>
      </c>
      <c r="M19" s="142">
        <v>798</v>
      </c>
      <c r="N19" s="128">
        <f t="shared" si="7"/>
        <v>5175</v>
      </c>
      <c r="O19" s="141">
        <v>2454</v>
      </c>
      <c r="P19" s="142">
        <v>2721</v>
      </c>
      <c r="Q19" s="166">
        <v>22842</v>
      </c>
      <c r="R19" s="146">
        <v>1826</v>
      </c>
      <c r="S19" s="134">
        <v>18.64004457652303</v>
      </c>
      <c r="T19" s="137">
        <v>7.838781575037148</v>
      </c>
      <c r="U19" s="136">
        <v>10.801263001485884</v>
      </c>
      <c r="V19" s="137">
        <v>35.97122302158273</v>
      </c>
      <c r="W19" s="136">
        <v>93.48917874047042</v>
      </c>
      <c r="X19" s="147">
        <v>8.485141158989599</v>
      </c>
      <c r="Y19" s="148">
        <v>0.6783060921248142</v>
      </c>
      <c r="Z19" s="139" t="s">
        <v>71</v>
      </c>
      <c r="AA19" s="186" t="str">
        <f t="shared" si="1"/>
        <v>  　  32年</v>
      </c>
    </row>
    <row r="20" spans="1:27" ht="16.5" customHeight="1">
      <c r="A20" s="127" t="s">
        <v>85</v>
      </c>
      <c r="B20" s="128">
        <f t="shared" si="4"/>
        <v>51532</v>
      </c>
      <c r="C20" s="141">
        <v>26445</v>
      </c>
      <c r="D20" s="142">
        <v>25087</v>
      </c>
      <c r="E20" s="128">
        <f t="shared" si="2"/>
        <v>20050</v>
      </c>
      <c r="F20" s="141">
        <v>10805</v>
      </c>
      <c r="G20" s="142">
        <v>9245</v>
      </c>
      <c r="H20" s="131">
        <f t="shared" si="0"/>
        <v>31482</v>
      </c>
      <c r="I20" s="143">
        <f t="shared" si="5"/>
        <v>15640</v>
      </c>
      <c r="J20" s="144">
        <f t="shared" si="6"/>
        <v>15842</v>
      </c>
      <c r="K20" s="128">
        <f t="shared" si="3"/>
        <v>1555</v>
      </c>
      <c r="L20" s="141">
        <v>897</v>
      </c>
      <c r="M20" s="142">
        <v>658</v>
      </c>
      <c r="N20" s="128">
        <f t="shared" si="7"/>
        <v>5254</v>
      </c>
      <c r="O20" s="141">
        <v>2646</v>
      </c>
      <c r="P20" s="142">
        <v>2608</v>
      </c>
      <c r="Q20" s="166">
        <v>23572</v>
      </c>
      <c r="R20" s="146">
        <v>2024</v>
      </c>
      <c r="S20" s="134">
        <v>19.00147492625369</v>
      </c>
      <c r="T20" s="137">
        <v>7.39306784660767</v>
      </c>
      <c r="U20" s="136">
        <v>11.608407079646017</v>
      </c>
      <c r="V20" s="137">
        <v>30.17542497865404</v>
      </c>
      <c r="W20" s="136">
        <v>92.52280491670483</v>
      </c>
      <c r="X20" s="147">
        <v>8.691740412979351</v>
      </c>
      <c r="Y20" s="148">
        <v>0.7463126843657817</v>
      </c>
      <c r="Z20" s="139" t="s">
        <v>71</v>
      </c>
      <c r="AA20" s="186" t="str">
        <f t="shared" si="1"/>
        <v>　    33年</v>
      </c>
    </row>
    <row r="21" spans="1:27" ht="16.5" customHeight="1">
      <c r="A21" s="127" t="s">
        <v>86</v>
      </c>
      <c r="B21" s="128">
        <f t="shared" si="4"/>
        <v>50101</v>
      </c>
      <c r="C21" s="141">
        <v>25653</v>
      </c>
      <c r="D21" s="142">
        <v>24448</v>
      </c>
      <c r="E21" s="128">
        <f t="shared" si="2"/>
        <v>19765</v>
      </c>
      <c r="F21" s="141">
        <v>10657</v>
      </c>
      <c r="G21" s="142">
        <v>9108</v>
      </c>
      <c r="H21" s="131">
        <f t="shared" si="0"/>
        <v>30336</v>
      </c>
      <c r="I21" s="143">
        <f t="shared" si="5"/>
        <v>14996</v>
      </c>
      <c r="J21" s="144">
        <f t="shared" si="6"/>
        <v>15340</v>
      </c>
      <c r="K21" s="128">
        <f t="shared" si="3"/>
        <v>1480</v>
      </c>
      <c r="L21" s="141">
        <v>835</v>
      </c>
      <c r="M21" s="142">
        <v>645</v>
      </c>
      <c r="N21" s="128">
        <f t="shared" si="7"/>
        <v>4998</v>
      </c>
      <c r="O21" s="141">
        <v>2570</v>
      </c>
      <c r="P21" s="142">
        <v>2428</v>
      </c>
      <c r="Q21" s="166">
        <v>24217</v>
      </c>
      <c r="R21" s="146">
        <v>1910</v>
      </c>
      <c r="S21" s="134">
        <v>18.311769005847953</v>
      </c>
      <c r="T21" s="137">
        <v>7.224049707602339</v>
      </c>
      <c r="U21" s="136">
        <v>11.087719298245613</v>
      </c>
      <c r="V21" s="137">
        <v>29.540328536356558</v>
      </c>
      <c r="W21" s="136">
        <v>90.70945026225522</v>
      </c>
      <c r="X21" s="147">
        <v>8.851242690058479</v>
      </c>
      <c r="Y21" s="148">
        <v>0.6980994152046783</v>
      </c>
      <c r="Z21" s="139" t="s">
        <v>71</v>
      </c>
      <c r="AA21" s="186" t="str">
        <f t="shared" si="1"/>
        <v>  　  34年</v>
      </c>
    </row>
    <row r="22" spans="1:27" ht="16.5" customHeight="1">
      <c r="A22" s="149" t="s">
        <v>87</v>
      </c>
      <c r="B22" s="150">
        <f t="shared" si="4"/>
        <v>49533</v>
      </c>
      <c r="C22" s="151">
        <v>25584</v>
      </c>
      <c r="D22" s="152">
        <v>23949</v>
      </c>
      <c r="E22" s="150">
        <f t="shared" si="2"/>
        <v>19935</v>
      </c>
      <c r="F22" s="151">
        <v>10790</v>
      </c>
      <c r="G22" s="152">
        <v>9145</v>
      </c>
      <c r="H22" s="153">
        <f t="shared" si="0"/>
        <v>29598</v>
      </c>
      <c r="I22" s="154">
        <f t="shared" si="5"/>
        <v>14794</v>
      </c>
      <c r="J22" s="155">
        <f t="shared" si="6"/>
        <v>14804</v>
      </c>
      <c r="K22" s="150">
        <f t="shared" si="3"/>
        <v>1319</v>
      </c>
      <c r="L22" s="151">
        <v>732</v>
      </c>
      <c r="M22" s="152">
        <v>587</v>
      </c>
      <c r="N22" s="150">
        <f t="shared" si="7"/>
        <v>4835</v>
      </c>
      <c r="O22" s="151">
        <v>2521</v>
      </c>
      <c r="P22" s="152">
        <v>2314</v>
      </c>
      <c r="Q22" s="182">
        <v>24732</v>
      </c>
      <c r="R22" s="159">
        <v>1818</v>
      </c>
      <c r="S22" s="160">
        <v>17.97101954053139</v>
      </c>
      <c r="T22" s="161">
        <v>7.232597955716256</v>
      </c>
      <c r="U22" s="162">
        <v>10.738421584815136</v>
      </c>
      <c r="V22" s="161">
        <v>26.628712171683524</v>
      </c>
      <c r="W22" s="162">
        <v>88.93098881695114</v>
      </c>
      <c r="X22" s="163">
        <v>8.972992858829919</v>
      </c>
      <c r="Y22" s="164">
        <v>0.6595868113113696</v>
      </c>
      <c r="Z22" s="183">
        <v>2.11</v>
      </c>
      <c r="AA22" s="200" t="str">
        <f t="shared" si="1"/>
        <v>  　  35年</v>
      </c>
    </row>
    <row r="23" spans="1:27" ht="16.5" customHeight="1">
      <c r="A23" s="127" t="s">
        <v>88</v>
      </c>
      <c r="B23" s="128">
        <f t="shared" si="4"/>
        <v>48935</v>
      </c>
      <c r="C23" s="141">
        <v>25164</v>
      </c>
      <c r="D23" s="142">
        <v>23771</v>
      </c>
      <c r="E23" s="128">
        <f t="shared" si="2"/>
        <v>20042</v>
      </c>
      <c r="F23" s="141">
        <v>10968</v>
      </c>
      <c r="G23" s="142">
        <v>9074</v>
      </c>
      <c r="H23" s="131">
        <f t="shared" si="0"/>
        <v>28893</v>
      </c>
      <c r="I23" s="143">
        <f t="shared" si="5"/>
        <v>14196</v>
      </c>
      <c r="J23" s="144">
        <f t="shared" si="6"/>
        <v>14697</v>
      </c>
      <c r="K23" s="128">
        <f t="shared" si="3"/>
        <v>1295</v>
      </c>
      <c r="L23" s="141">
        <v>740</v>
      </c>
      <c r="M23" s="142">
        <v>555</v>
      </c>
      <c r="N23" s="128">
        <f t="shared" si="7"/>
        <v>4941</v>
      </c>
      <c r="O23" s="141">
        <v>2669</v>
      </c>
      <c r="P23" s="142">
        <v>2272</v>
      </c>
      <c r="Q23" s="166">
        <v>25041</v>
      </c>
      <c r="R23" s="146">
        <v>1741</v>
      </c>
      <c r="S23" s="134">
        <v>17.583542939274164</v>
      </c>
      <c r="T23" s="137">
        <v>7.201581027667984</v>
      </c>
      <c r="U23" s="136">
        <v>10.38196191160618</v>
      </c>
      <c r="V23" s="137">
        <v>26.463676305302954</v>
      </c>
      <c r="W23" s="136">
        <v>91.71059469893831</v>
      </c>
      <c r="X23" s="147">
        <v>8.997844053180021</v>
      </c>
      <c r="Y23" s="148">
        <v>0.6255839022637442</v>
      </c>
      <c r="Z23" s="139" t="s">
        <v>71</v>
      </c>
      <c r="AA23" s="186" t="str">
        <f t="shared" si="1"/>
        <v>  　  36年</v>
      </c>
    </row>
    <row r="24" spans="1:27" ht="16.5" customHeight="1">
      <c r="A24" s="127" t="s">
        <v>89</v>
      </c>
      <c r="B24" s="128">
        <f t="shared" si="4"/>
        <v>48405</v>
      </c>
      <c r="C24" s="141">
        <v>25073</v>
      </c>
      <c r="D24" s="142">
        <v>23332</v>
      </c>
      <c r="E24" s="128">
        <f t="shared" si="2"/>
        <v>20536</v>
      </c>
      <c r="F24" s="141">
        <v>11181</v>
      </c>
      <c r="G24" s="142">
        <v>9355</v>
      </c>
      <c r="H24" s="131">
        <f t="shared" si="0"/>
        <v>27869</v>
      </c>
      <c r="I24" s="143">
        <f t="shared" si="5"/>
        <v>13892</v>
      </c>
      <c r="J24" s="144">
        <f t="shared" si="6"/>
        <v>13977</v>
      </c>
      <c r="K24" s="128">
        <f t="shared" si="3"/>
        <v>1211</v>
      </c>
      <c r="L24" s="141">
        <v>675</v>
      </c>
      <c r="M24" s="142">
        <v>536</v>
      </c>
      <c r="N24" s="128">
        <f t="shared" si="7"/>
        <v>4945</v>
      </c>
      <c r="O24" s="141">
        <v>2822</v>
      </c>
      <c r="P24" s="142">
        <v>2123</v>
      </c>
      <c r="Q24" s="166">
        <v>26491</v>
      </c>
      <c r="R24" s="146">
        <v>1779</v>
      </c>
      <c r="S24" s="134">
        <v>17.19538188277087</v>
      </c>
      <c r="T24" s="137">
        <v>7.2952042628774425</v>
      </c>
      <c r="U24" s="136">
        <v>9.900177619893428</v>
      </c>
      <c r="V24" s="137">
        <v>25.01807664497469</v>
      </c>
      <c r="W24" s="136">
        <v>92.68978444236176</v>
      </c>
      <c r="X24" s="147">
        <v>9.410657193605683</v>
      </c>
      <c r="Y24" s="148">
        <v>0.6319715808170515</v>
      </c>
      <c r="Z24" s="139" t="s">
        <v>71</v>
      </c>
      <c r="AA24" s="186" t="str">
        <f t="shared" si="1"/>
        <v>  　  37年</v>
      </c>
    </row>
    <row r="25" spans="1:27" ht="16.5" customHeight="1">
      <c r="A25" s="127" t="s">
        <v>90</v>
      </c>
      <c r="B25" s="128">
        <f t="shared" si="4"/>
        <v>50158</v>
      </c>
      <c r="C25" s="141">
        <v>25857</v>
      </c>
      <c r="D25" s="142">
        <v>24301</v>
      </c>
      <c r="E25" s="128">
        <f t="shared" si="2"/>
        <v>19315</v>
      </c>
      <c r="F25" s="141">
        <v>10553</v>
      </c>
      <c r="G25" s="142">
        <v>8762</v>
      </c>
      <c r="H25" s="131">
        <f t="shared" si="0"/>
        <v>30843</v>
      </c>
      <c r="I25" s="143">
        <f t="shared" si="5"/>
        <v>15304</v>
      </c>
      <c r="J25" s="144">
        <f t="shared" si="6"/>
        <v>15539</v>
      </c>
      <c r="K25" s="128">
        <f t="shared" si="3"/>
        <v>1108</v>
      </c>
      <c r="L25" s="141">
        <v>608</v>
      </c>
      <c r="M25" s="142">
        <v>500</v>
      </c>
      <c r="N25" s="128">
        <f t="shared" si="7"/>
        <v>4817</v>
      </c>
      <c r="O25" s="141">
        <v>2795</v>
      </c>
      <c r="P25" s="142">
        <v>2022</v>
      </c>
      <c r="Q25" s="166">
        <v>27420</v>
      </c>
      <c r="R25" s="146">
        <v>1799</v>
      </c>
      <c r="S25" s="134">
        <v>17.593125219221324</v>
      </c>
      <c r="T25" s="137">
        <v>6.7748158540862855</v>
      </c>
      <c r="U25" s="136">
        <v>10.81830936513504</v>
      </c>
      <c r="V25" s="137">
        <v>22.09019498385103</v>
      </c>
      <c r="W25" s="136">
        <v>87.62164620281946</v>
      </c>
      <c r="X25" s="147">
        <v>9.617678007716592</v>
      </c>
      <c r="Y25" s="148">
        <v>0.6310066643283059</v>
      </c>
      <c r="Z25" s="139" t="s">
        <v>71</v>
      </c>
      <c r="AA25" s="186" t="str">
        <f t="shared" si="1"/>
        <v>  　  38年</v>
      </c>
    </row>
    <row r="26" spans="1:27" ht="16.5" customHeight="1">
      <c r="A26" s="167" t="s">
        <v>91</v>
      </c>
      <c r="B26" s="168">
        <f t="shared" si="4"/>
        <v>51435</v>
      </c>
      <c r="C26" s="169">
        <v>26658</v>
      </c>
      <c r="D26" s="170">
        <v>24777</v>
      </c>
      <c r="E26" s="168">
        <f t="shared" si="2"/>
        <v>19364</v>
      </c>
      <c r="F26" s="169">
        <v>10767</v>
      </c>
      <c r="G26" s="170">
        <v>8597</v>
      </c>
      <c r="H26" s="171">
        <f t="shared" si="0"/>
        <v>32071</v>
      </c>
      <c r="I26" s="172">
        <f t="shared" si="5"/>
        <v>15891</v>
      </c>
      <c r="J26" s="173">
        <f t="shared" si="6"/>
        <v>16180</v>
      </c>
      <c r="K26" s="168">
        <f t="shared" si="3"/>
        <v>894</v>
      </c>
      <c r="L26" s="169">
        <v>514</v>
      </c>
      <c r="M26" s="170">
        <v>380</v>
      </c>
      <c r="N26" s="168">
        <f t="shared" si="7"/>
        <v>4485</v>
      </c>
      <c r="O26" s="169">
        <v>2706</v>
      </c>
      <c r="P26" s="170">
        <v>1779</v>
      </c>
      <c r="Q26" s="174">
        <v>28472</v>
      </c>
      <c r="R26" s="175">
        <v>1913</v>
      </c>
      <c r="S26" s="176">
        <v>17.80373831775701</v>
      </c>
      <c r="T26" s="177">
        <v>6.702665282104534</v>
      </c>
      <c r="U26" s="178">
        <v>11.101073035652476</v>
      </c>
      <c r="V26" s="177">
        <v>17.381160688247302</v>
      </c>
      <c r="W26" s="178">
        <v>80.20386266094421</v>
      </c>
      <c r="X26" s="179">
        <v>9.855313257182416</v>
      </c>
      <c r="Y26" s="180">
        <v>0.6621668397369331</v>
      </c>
      <c r="Z26" s="181" t="s">
        <v>71</v>
      </c>
      <c r="AA26" s="201" t="str">
        <f t="shared" si="1"/>
        <v>  　  39年</v>
      </c>
    </row>
    <row r="27" spans="1:27" ht="16.5" customHeight="1">
      <c r="A27" s="127" t="s">
        <v>92</v>
      </c>
      <c r="B27" s="128">
        <f t="shared" si="4"/>
        <v>55328</v>
      </c>
      <c r="C27" s="141">
        <v>28509</v>
      </c>
      <c r="D27" s="142">
        <v>26819</v>
      </c>
      <c r="E27" s="128">
        <f t="shared" si="2"/>
        <v>19966</v>
      </c>
      <c r="F27" s="141">
        <v>11068</v>
      </c>
      <c r="G27" s="142">
        <v>8898</v>
      </c>
      <c r="H27" s="131">
        <f t="shared" si="0"/>
        <v>35362</v>
      </c>
      <c r="I27" s="143">
        <f t="shared" si="5"/>
        <v>17441</v>
      </c>
      <c r="J27" s="144">
        <f t="shared" si="6"/>
        <v>17921</v>
      </c>
      <c r="K27" s="128">
        <f t="shared" si="3"/>
        <v>866</v>
      </c>
      <c r="L27" s="141">
        <v>497</v>
      </c>
      <c r="M27" s="142">
        <v>369</v>
      </c>
      <c r="N27" s="128">
        <f t="shared" si="7"/>
        <v>4431</v>
      </c>
      <c r="O27" s="141">
        <v>2690</v>
      </c>
      <c r="P27" s="142">
        <v>1741</v>
      </c>
      <c r="Q27" s="166">
        <v>27788</v>
      </c>
      <c r="R27" s="146">
        <v>2064</v>
      </c>
      <c r="S27" s="134">
        <v>18.996601226222918</v>
      </c>
      <c r="T27" s="137">
        <v>6.855229541692576</v>
      </c>
      <c r="U27" s="136">
        <v>12.141371684530343</v>
      </c>
      <c r="V27" s="137">
        <v>15.652111046847889</v>
      </c>
      <c r="W27" s="136">
        <v>74.14782710554059</v>
      </c>
      <c r="X27" s="147">
        <v>9.540875413430495</v>
      </c>
      <c r="Y27" s="148">
        <v>0.7086644182136369</v>
      </c>
      <c r="Z27" s="184">
        <v>2.21</v>
      </c>
      <c r="AA27" s="186" t="str">
        <f t="shared" si="1"/>
        <v>  　  40年</v>
      </c>
    </row>
    <row r="28" spans="1:27" ht="16.5" customHeight="1">
      <c r="A28" s="127" t="s">
        <v>93</v>
      </c>
      <c r="B28" s="128">
        <f t="shared" si="4"/>
        <v>38846</v>
      </c>
      <c r="C28" s="141">
        <v>20184</v>
      </c>
      <c r="D28" s="142">
        <v>18662</v>
      </c>
      <c r="E28" s="128">
        <f t="shared" si="2"/>
        <v>19216</v>
      </c>
      <c r="F28" s="141">
        <v>10641</v>
      </c>
      <c r="G28" s="142">
        <v>8575</v>
      </c>
      <c r="H28" s="131">
        <f t="shared" si="0"/>
        <v>19630</v>
      </c>
      <c r="I28" s="143">
        <f t="shared" si="5"/>
        <v>9543</v>
      </c>
      <c r="J28" s="144">
        <f t="shared" si="6"/>
        <v>10087</v>
      </c>
      <c r="K28" s="128">
        <f t="shared" si="3"/>
        <v>670</v>
      </c>
      <c r="L28" s="141">
        <v>390</v>
      </c>
      <c r="M28" s="142">
        <v>280</v>
      </c>
      <c r="N28" s="128">
        <f t="shared" si="7"/>
        <v>3958</v>
      </c>
      <c r="O28" s="141">
        <v>2295</v>
      </c>
      <c r="P28" s="142">
        <v>1663</v>
      </c>
      <c r="Q28" s="166">
        <v>27496</v>
      </c>
      <c r="R28" s="146">
        <v>2144</v>
      </c>
      <c r="S28" s="134">
        <v>13.239945466939332</v>
      </c>
      <c r="T28" s="137">
        <v>6.5494205862304025</v>
      </c>
      <c r="U28" s="136">
        <v>6.69052488070893</v>
      </c>
      <c r="V28" s="137">
        <v>17.247593059774495</v>
      </c>
      <c r="W28" s="136">
        <v>92.4679936454537</v>
      </c>
      <c r="X28" s="147">
        <v>9.371506475800954</v>
      </c>
      <c r="Y28" s="148">
        <v>0.7307430129516018</v>
      </c>
      <c r="Z28" s="139" t="s">
        <v>71</v>
      </c>
      <c r="AA28" s="186" t="str">
        <f t="shared" si="1"/>
        <v>  　  41年</v>
      </c>
    </row>
    <row r="29" spans="1:27" ht="16.5" customHeight="1">
      <c r="A29" s="127" t="s">
        <v>94</v>
      </c>
      <c r="B29" s="128">
        <f t="shared" si="4"/>
        <v>58838</v>
      </c>
      <c r="C29" s="141">
        <v>30083</v>
      </c>
      <c r="D29" s="142">
        <v>28755</v>
      </c>
      <c r="E29" s="128">
        <f t="shared" si="2"/>
        <v>19187</v>
      </c>
      <c r="F29" s="141">
        <v>10577</v>
      </c>
      <c r="G29" s="142">
        <v>8610</v>
      </c>
      <c r="H29" s="131">
        <f t="shared" si="0"/>
        <v>39651</v>
      </c>
      <c r="I29" s="143">
        <f t="shared" si="5"/>
        <v>19506</v>
      </c>
      <c r="J29" s="144">
        <f t="shared" si="6"/>
        <v>20145</v>
      </c>
      <c r="K29" s="128">
        <f t="shared" si="3"/>
        <v>801</v>
      </c>
      <c r="L29" s="141">
        <v>454</v>
      </c>
      <c r="M29" s="142">
        <v>347</v>
      </c>
      <c r="N29" s="128">
        <f t="shared" si="7"/>
        <v>4081</v>
      </c>
      <c r="O29" s="141">
        <v>2569</v>
      </c>
      <c r="P29" s="142">
        <v>1512</v>
      </c>
      <c r="Q29" s="166">
        <v>27908</v>
      </c>
      <c r="R29" s="146">
        <v>2323</v>
      </c>
      <c r="S29" s="134">
        <v>19.797442799461642</v>
      </c>
      <c r="T29" s="137">
        <v>6.455921938088829</v>
      </c>
      <c r="U29" s="136">
        <v>13.341520861372812</v>
      </c>
      <c r="V29" s="137">
        <v>13.613651041843706</v>
      </c>
      <c r="W29" s="136">
        <v>64.86117071154978</v>
      </c>
      <c r="X29" s="147">
        <v>9.390309555854643</v>
      </c>
      <c r="Y29" s="148">
        <v>0.7816285329744279</v>
      </c>
      <c r="Z29" s="139" t="s">
        <v>71</v>
      </c>
      <c r="AA29" s="186" t="str">
        <f t="shared" si="1"/>
        <v>  　  42年</v>
      </c>
    </row>
    <row r="30" spans="1:27" ht="16.5" customHeight="1">
      <c r="A30" s="127" t="s">
        <v>95</v>
      </c>
      <c r="B30" s="128">
        <f t="shared" si="4"/>
        <v>55843</v>
      </c>
      <c r="C30" s="141">
        <v>28945</v>
      </c>
      <c r="D30" s="142">
        <v>26898</v>
      </c>
      <c r="E30" s="128">
        <f t="shared" si="2"/>
        <v>19442</v>
      </c>
      <c r="F30" s="141">
        <v>10555</v>
      </c>
      <c r="G30" s="142">
        <v>8887</v>
      </c>
      <c r="H30" s="131">
        <f t="shared" si="0"/>
        <v>36401</v>
      </c>
      <c r="I30" s="143">
        <f t="shared" si="5"/>
        <v>18390</v>
      </c>
      <c r="J30" s="144">
        <f t="shared" si="6"/>
        <v>18011</v>
      </c>
      <c r="K30" s="128">
        <f t="shared" si="3"/>
        <v>776</v>
      </c>
      <c r="L30" s="141">
        <v>453</v>
      </c>
      <c r="M30" s="142">
        <v>323</v>
      </c>
      <c r="N30" s="128">
        <f t="shared" si="7"/>
        <v>3739</v>
      </c>
      <c r="O30" s="141">
        <v>2399</v>
      </c>
      <c r="P30" s="142">
        <v>1340</v>
      </c>
      <c r="Q30" s="166">
        <v>27860</v>
      </c>
      <c r="R30" s="146">
        <v>2316</v>
      </c>
      <c r="S30" s="134">
        <v>18.52172470978441</v>
      </c>
      <c r="T30" s="137">
        <v>6.448424543946932</v>
      </c>
      <c r="U30" s="136">
        <v>12.07330016583748</v>
      </c>
      <c r="V30" s="137">
        <v>13.896101570474366</v>
      </c>
      <c r="W30" s="136">
        <v>62.75385183444664</v>
      </c>
      <c r="X30" s="147">
        <v>9.2</v>
      </c>
      <c r="Y30" s="148">
        <v>0.7681592039800995</v>
      </c>
      <c r="Z30" s="139" t="s">
        <v>71</v>
      </c>
      <c r="AA30" s="186" t="str">
        <f t="shared" si="1"/>
        <v>  　  43年</v>
      </c>
    </row>
    <row r="31" spans="1:27" ht="16.5" customHeight="1">
      <c r="A31" s="127" t="s">
        <v>96</v>
      </c>
      <c r="B31" s="128">
        <f t="shared" si="4"/>
        <v>56767</v>
      </c>
      <c r="C31" s="141">
        <v>29497</v>
      </c>
      <c r="D31" s="142">
        <v>27270</v>
      </c>
      <c r="E31" s="128">
        <f t="shared" si="2"/>
        <v>19754</v>
      </c>
      <c r="F31" s="141">
        <v>10979</v>
      </c>
      <c r="G31" s="142">
        <v>8775</v>
      </c>
      <c r="H31" s="131">
        <f t="shared" si="0"/>
        <v>37013</v>
      </c>
      <c r="I31" s="143">
        <f t="shared" si="5"/>
        <v>18518</v>
      </c>
      <c r="J31" s="144">
        <f t="shared" si="6"/>
        <v>18495</v>
      </c>
      <c r="K31" s="128">
        <f t="shared" si="3"/>
        <v>728</v>
      </c>
      <c r="L31" s="141">
        <v>420</v>
      </c>
      <c r="M31" s="142">
        <v>308</v>
      </c>
      <c r="N31" s="128">
        <f t="shared" si="7"/>
        <v>3543</v>
      </c>
      <c r="O31" s="141">
        <v>2335</v>
      </c>
      <c r="P31" s="142">
        <v>1208</v>
      </c>
      <c r="Q31" s="166">
        <v>28372</v>
      </c>
      <c r="R31" s="146">
        <v>2570</v>
      </c>
      <c r="S31" s="134">
        <v>18.587753765553373</v>
      </c>
      <c r="T31" s="137">
        <v>6.468238375900459</v>
      </c>
      <c r="U31" s="136">
        <v>12.119515389652914</v>
      </c>
      <c r="V31" s="137">
        <v>12.824352176440538</v>
      </c>
      <c r="W31" s="136">
        <v>58.74647653788758</v>
      </c>
      <c r="X31" s="147">
        <v>9.290111329404061</v>
      </c>
      <c r="Y31" s="148">
        <v>0.8415193189259986</v>
      </c>
      <c r="Z31" s="139" t="s">
        <v>71</v>
      </c>
      <c r="AA31" s="186" t="str">
        <f t="shared" si="1"/>
        <v>  　  44年</v>
      </c>
    </row>
    <row r="32" spans="1:27" ht="16.5" customHeight="1">
      <c r="A32" s="149" t="s">
        <v>97</v>
      </c>
      <c r="B32" s="150">
        <f t="shared" si="4"/>
        <v>58139</v>
      </c>
      <c r="C32" s="151">
        <v>29949</v>
      </c>
      <c r="D32" s="152">
        <v>28190</v>
      </c>
      <c r="E32" s="150">
        <f t="shared" si="2"/>
        <v>20302</v>
      </c>
      <c r="F32" s="151">
        <v>11172</v>
      </c>
      <c r="G32" s="152">
        <v>9130</v>
      </c>
      <c r="H32" s="153">
        <f t="shared" si="0"/>
        <v>37837</v>
      </c>
      <c r="I32" s="154">
        <f t="shared" si="5"/>
        <v>18777</v>
      </c>
      <c r="J32" s="155">
        <f t="shared" si="6"/>
        <v>19060</v>
      </c>
      <c r="K32" s="150">
        <f t="shared" si="3"/>
        <v>672</v>
      </c>
      <c r="L32" s="151">
        <v>396</v>
      </c>
      <c r="M32" s="152">
        <v>276</v>
      </c>
      <c r="N32" s="150">
        <f t="shared" si="7"/>
        <v>3495</v>
      </c>
      <c r="O32" s="151">
        <v>2285</v>
      </c>
      <c r="P32" s="152">
        <v>1210</v>
      </c>
      <c r="Q32" s="182">
        <v>30036</v>
      </c>
      <c r="R32" s="159">
        <v>2701</v>
      </c>
      <c r="S32" s="160">
        <v>18.85920295628119</v>
      </c>
      <c r="T32" s="161">
        <v>6.5855886482124</v>
      </c>
      <c r="U32" s="162">
        <v>12.2</v>
      </c>
      <c r="V32" s="161">
        <v>11.558506338258312</v>
      </c>
      <c r="W32" s="162">
        <v>56.705714378427494</v>
      </c>
      <c r="X32" s="163">
        <v>9.743115980578644</v>
      </c>
      <c r="Y32" s="164">
        <v>0.8761538241957291</v>
      </c>
      <c r="Z32" s="183">
        <v>2.12</v>
      </c>
      <c r="AA32" s="200" t="str">
        <f t="shared" si="1"/>
        <v>  　  45年</v>
      </c>
    </row>
    <row r="33" spans="1:27" ht="16.5" customHeight="1">
      <c r="A33" s="127" t="s">
        <v>98</v>
      </c>
      <c r="B33" s="128">
        <f t="shared" si="4"/>
        <v>60626</v>
      </c>
      <c r="C33" s="141">
        <v>30985</v>
      </c>
      <c r="D33" s="142">
        <v>29641</v>
      </c>
      <c r="E33" s="128">
        <f t="shared" si="2"/>
        <v>19684</v>
      </c>
      <c r="F33" s="141">
        <v>10625</v>
      </c>
      <c r="G33" s="142">
        <v>9059</v>
      </c>
      <c r="H33" s="131">
        <f t="shared" si="0"/>
        <v>40942</v>
      </c>
      <c r="I33" s="143">
        <f t="shared" si="5"/>
        <v>20360</v>
      </c>
      <c r="J33" s="144">
        <f t="shared" si="6"/>
        <v>20582</v>
      </c>
      <c r="K33" s="128">
        <f t="shared" si="3"/>
        <v>641</v>
      </c>
      <c r="L33" s="141">
        <v>355</v>
      </c>
      <c r="M33" s="142">
        <v>286</v>
      </c>
      <c r="N33" s="128">
        <f t="shared" si="7"/>
        <v>3562</v>
      </c>
      <c r="O33" s="141">
        <v>2381</v>
      </c>
      <c r="P33" s="142">
        <v>1181</v>
      </c>
      <c r="Q33" s="166">
        <v>32301</v>
      </c>
      <c r="R33" s="146">
        <v>3053</v>
      </c>
      <c r="S33" s="134">
        <v>19.39411388355726</v>
      </c>
      <c r="T33" s="137">
        <v>6.296865003198977</v>
      </c>
      <c r="U33" s="136">
        <v>13.097248880358284</v>
      </c>
      <c r="V33" s="137">
        <v>10.573021475934418</v>
      </c>
      <c r="W33" s="136">
        <v>55.49323861157849</v>
      </c>
      <c r="X33" s="147">
        <v>10.333013435700575</v>
      </c>
      <c r="Y33" s="148">
        <v>0.9766474728087012</v>
      </c>
      <c r="Z33" s="139" t="s">
        <v>71</v>
      </c>
      <c r="AA33" s="186" t="str">
        <f t="shared" si="1"/>
        <v>  　  46年</v>
      </c>
    </row>
    <row r="34" spans="1:27" ht="16.5" customHeight="1">
      <c r="A34" s="127" t="s">
        <v>99</v>
      </c>
      <c r="B34" s="128">
        <f t="shared" si="4"/>
        <v>61529</v>
      </c>
      <c r="C34" s="141">
        <v>31498</v>
      </c>
      <c r="D34" s="142">
        <v>30031</v>
      </c>
      <c r="E34" s="128">
        <f t="shared" si="2"/>
        <v>19658</v>
      </c>
      <c r="F34" s="141">
        <v>10808</v>
      </c>
      <c r="G34" s="142">
        <v>8850</v>
      </c>
      <c r="H34" s="131">
        <f t="shared" si="0"/>
        <v>41871</v>
      </c>
      <c r="I34" s="143">
        <f t="shared" si="5"/>
        <v>20690</v>
      </c>
      <c r="J34" s="144">
        <f t="shared" si="6"/>
        <v>21181</v>
      </c>
      <c r="K34" s="128">
        <f t="shared" si="3"/>
        <v>646</v>
      </c>
      <c r="L34" s="141">
        <v>349</v>
      </c>
      <c r="M34" s="142">
        <v>297</v>
      </c>
      <c r="N34" s="128">
        <f t="shared" si="7"/>
        <v>3499</v>
      </c>
      <c r="O34" s="141">
        <v>2364</v>
      </c>
      <c r="P34" s="142">
        <v>1135</v>
      </c>
      <c r="Q34" s="166">
        <v>32948</v>
      </c>
      <c r="R34" s="146">
        <v>3167</v>
      </c>
      <c r="S34" s="134">
        <v>19.38531821045999</v>
      </c>
      <c r="T34" s="137">
        <v>6.1934467548834276</v>
      </c>
      <c r="U34" s="136">
        <v>13.19187145557656</v>
      </c>
      <c r="V34" s="137">
        <v>10.499114238814217</v>
      </c>
      <c r="W34" s="136">
        <v>53.807590576367105</v>
      </c>
      <c r="X34" s="147">
        <v>10.380592312539383</v>
      </c>
      <c r="Y34" s="148">
        <v>0.9977945809703844</v>
      </c>
      <c r="Z34" s="139" t="s">
        <v>71</v>
      </c>
      <c r="AA34" s="186" t="str">
        <f t="shared" si="1"/>
        <v>  　  47年</v>
      </c>
    </row>
    <row r="35" spans="1:27" ht="16.5" customHeight="1">
      <c r="A35" s="127" t="s">
        <v>100</v>
      </c>
      <c r="B35" s="128">
        <f t="shared" si="4"/>
        <v>63588</v>
      </c>
      <c r="C35" s="141">
        <v>32646</v>
      </c>
      <c r="D35" s="142">
        <v>30942</v>
      </c>
      <c r="E35" s="128">
        <f t="shared" si="2"/>
        <v>20073</v>
      </c>
      <c r="F35" s="141">
        <v>10899</v>
      </c>
      <c r="G35" s="142">
        <v>9174</v>
      </c>
      <c r="H35" s="131">
        <f t="shared" si="0"/>
        <v>43515</v>
      </c>
      <c r="I35" s="143">
        <f t="shared" si="5"/>
        <v>21747</v>
      </c>
      <c r="J35" s="144">
        <f t="shared" si="6"/>
        <v>21768</v>
      </c>
      <c r="K35" s="128">
        <f t="shared" si="3"/>
        <v>652</v>
      </c>
      <c r="L35" s="141">
        <v>385</v>
      </c>
      <c r="M35" s="142">
        <v>267</v>
      </c>
      <c r="N35" s="128">
        <f t="shared" si="7"/>
        <v>3223</v>
      </c>
      <c r="O35" s="141">
        <v>2280</v>
      </c>
      <c r="P35" s="142">
        <v>943</v>
      </c>
      <c r="Q35" s="166">
        <v>31163</v>
      </c>
      <c r="R35" s="146">
        <v>3304</v>
      </c>
      <c r="S35" s="134">
        <v>19.72332506203474</v>
      </c>
      <c r="T35" s="137">
        <v>6.226116625310174</v>
      </c>
      <c r="U35" s="136">
        <v>13.497208436724566</v>
      </c>
      <c r="V35" s="137">
        <v>10.253506950997043</v>
      </c>
      <c r="W35" s="136">
        <v>48.24055918935505</v>
      </c>
      <c r="X35" s="147">
        <v>9.665942928039703</v>
      </c>
      <c r="Y35" s="148">
        <v>1.0248138957816377</v>
      </c>
      <c r="Z35" s="139" t="s">
        <v>71</v>
      </c>
      <c r="AA35" s="186" t="str">
        <f t="shared" si="1"/>
        <v>  　  48年</v>
      </c>
    </row>
    <row r="36" spans="1:27" ht="16.5" customHeight="1">
      <c r="A36" s="167" t="s">
        <v>101</v>
      </c>
      <c r="B36" s="168">
        <f t="shared" si="4"/>
        <v>61063</v>
      </c>
      <c r="C36" s="169">
        <v>31607</v>
      </c>
      <c r="D36" s="170">
        <v>29456</v>
      </c>
      <c r="E36" s="168">
        <f t="shared" si="2"/>
        <v>20196</v>
      </c>
      <c r="F36" s="169">
        <v>10864</v>
      </c>
      <c r="G36" s="170">
        <v>9332</v>
      </c>
      <c r="H36" s="171">
        <f t="shared" si="0"/>
        <v>40867</v>
      </c>
      <c r="I36" s="172">
        <f t="shared" si="5"/>
        <v>20743</v>
      </c>
      <c r="J36" s="173">
        <f t="shared" si="6"/>
        <v>20124</v>
      </c>
      <c r="K36" s="168">
        <f t="shared" si="3"/>
        <v>593</v>
      </c>
      <c r="L36" s="169">
        <v>325</v>
      </c>
      <c r="M36" s="170">
        <v>268</v>
      </c>
      <c r="N36" s="168">
        <f t="shared" si="7"/>
        <v>2993</v>
      </c>
      <c r="O36" s="169">
        <v>2054</v>
      </c>
      <c r="P36" s="170">
        <v>939</v>
      </c>
      <c r="Q36" s="174">
        <v>29754</v>
      </c>
      <c r="R36" s="175">
        <v>3413</v>
      </c>
      <c r="S36" s="176">
        <v>18.690847872666055</v>
      </c>
      <c r="T36" s="177">
        <v>6.181818181818182</v>
      </c>
      <c r="U36" s="178">
        <v>12.509029690847873</v>
      </c>
      <c r="V36" s="177">
        <v>9.711281790937228</v>
      </c>
      <c r="W36" s="178">
        <v>46.72474085175472</v>
      </c>
      <c r="X36" s="179">
        <v>9.107438016528926</v>
      </c>
      <c r="Y36" s="180">
        <v>1.04468931741659</v>
      </c>
      <c r="Z36" s="181" t="s">
        <v>71</v>
      </c>
      <c r="AA36" s="201" t="str">
        <f t="shared" si="1"/>
        <v>  　  49年</v>
      </c>
    </row>
    <row r="37" spans="1:27" ht="16.5" customHeight="1">
      <c r="A37" s="127" t="s">
        <v>102</v>
      </c>
      <c r="B37" s="128">
        <f t="shared" si="4"/>
        <v>58276</v>
      </c>
      <c r="C37" s="141">
        <v>30083</v>
      </c>
      <c r="D37" s="142">
        <v>28193</v>
      </c>
      <c r="E37" s="128">
        <f t="shared" si="2"/>
        <v>19788</v>
      </c>
      <c r="F37" s="141">
        <v>10737</v>
      </c>
      <c r="G37" s="142">
        <v>9051</v>
      </c>
      <c r="H37" s="131">
        <f t="shared" si="0"/>
        <v>38488</v>
      </c>
      <c r="I37" s="143">
        <f t="shared" si="5"/>
        <v>19346</v>
      </c>
      <c r="J37" s="144">
        <f t="shared" si="6"/>
        <v>19142</v>
      </c>
      <c r="K37" s="128">
        <f t="shared" si="3"/>
        <v>542</v>
      </c>
      <c r="L37" s="141">
        <v>302</v>
      </c>
      <c r="M37" s="142">
        <v>240</v>
      </c>
      <c r="N37" s="128">
        <f t="shared" si="7"/>
        <v>2709</v>
      </c>
      <c r="O37" s="141">
        <v>1843</v>
      </c>
      <c r="P37" s="142">
        <v>866</v>
      </c>
      <c r="Q37" s="166">
        <v>27541</v>
      </c>
      <c r="R37" s="146">
        <v>3536</v>
      </c>
      <c r="S37" s="134">
        <v>17.654814387540686</v>
      </c>
      <c r="T37" s="137">
        <v>5.9948086193399535</v>
      </c>
      <c r="U37" s="136">
        <v>11.6</v>
      </c>
      <c r="V37" s="137">
        <v>9.300569702793602</v>
      </c>
      <c r="W37" s="136">
        <v>44.420759203082724</v>
      </c>
      <c r="X37" s="147">
        <v>8.343593298223249</v>
      </c>
      <c r="Y37" s="148">
        <v>1.0712372790573113</v>
      </c>
      <c r="Z37" s="184">
        <v>2.02</v>
      </c>
      <c r="AA37" s="186" t="str">
        <f t="shared" si="1"/>
        <v>  　  50年</v>
      </c>
    </row>
    <row r="38" spans="1:27" ht="16.5" customHeight="1">
      <c r="A38" s="127" t="s">
        <v>103</v>
      </c>
      <c r="B38" s="128">
        <f t="shared" si="4"/>
        <v>56162</v>
      </c>
      <c r="C38" s="141">
        <v>29085</v>
      </c>
      <c r="D38" s="142">
        <v>27077</v>
      </c>
      <c r="E38" s="128">
        <f t="shared" si="2"/>
        <v>20034</v>
      </c>
      <c r="F38" s="141">
        <v>10798</v>
      </c>
      <c r="G38" s="142">
        <v>9236</v>
      </c>
      <c r="H38" s="131">
        <f aca="true" t="shared" si="8" ref="H38:H63">B38-E38</f>
        <v>36128</v>
      </c>
      <c r="I38" s="143">
        <f t="shared" si="5"/>
        <v>18287</v>
      </c>
      <c r="J38" s="144">
        <f t="shared" si="6"/>
        <v>17841</v>
      </c>
      <c r="K38" s="128">
        <f t="shared" si="3"/>
        <v>485</v>
      </c>
      <c r="L38" s="141">
        <v>296</v>
      </c>
      <c r="M38" s="142">
        <v>189</v>
      </c>
      <c r="N38" s="128">
        <f t="shared" si="7"/>
        <v>2917</v>
      </c>
      <c r="O38" s="141">
        <v>1871</v>
      </c>
      <c r="P38" s="142">
        <v>1046</v>
      </c>
      <c r="Q38" s="166">
        <v>25276</v>
      </c>
      <c r="R38" s="146">
        <v>3775</v>
      </c>
      <c r="S38" s="134">
        <v>16.85028502850285</v>
      </c>
      <c r="T38" s="137">
        <v>6.010801080108011</v>
      </c>
      <c r="U38" s="136">
        <v>10.83948394839484</v>
      </c>
      <c r="V38" s="137">
        <v>8.635732345714183</v>
      </c>
      <c r="W38" s="136">
        <v>49.3745662587383</v>
      </c>
      <c r="X38" s="147">
        <v>7.583558355835583</v>
      </c>
      <c r="Y38" s="148">
        <v>1.1326132613261326</v>
      </c>
      <c r="Z38" s="139" t="s">
        <v>71</v>
      </c>
      <c r="AA38" s="186" t="str">
        <f t="shared" si="1"/>
        <v>  　  51年</v>
      </c>
    </row>
    <row r="39" spans="1:27" ht="16.5" customHeight="1">
      <c r="A39" s="127" t="s">
        <v>104</v>
      </c>
      <c r="B39" s="128">
        <f t="shared" si="4"/>
        <v>53117</v>
      </c>
      <c r="C39" s="141">
        <v>27240</v>
      </c>
      <c r="D39" s="142">
        <v>25877</v>
      </c>
      <c r="E39" s="128">
        <f t="shared" si="2"/>
        <v>19833</v>
      </c>
      <c r="F39" s="141">
        <v>10649</v>
      </c>
      <c r="G39" s="142">
        <v>9184</v>
      </c>
      <c r="H39" s="131">
        <f t="shared" si="8"/>
        <v>33284</v>
      </c>
      <c r="I39" s="143">
        <f t="shared" si="5"/>
        <v>16591</v>
      </c>
      <c r="J39" s="144">
        <f t="shared" si="6"/>
        <v>16693</v>
      </c>
      <c r="K39" s="128">
        <f t="shared" si="3"/>
        <v>427</v>
      </c>
      <c r="L39" s="141">
        <v>243</v>
      </c>
      <c r="M39" s="142">
        <v>184</v>
      </c>
      <c r="N39" s="128">
        <f t="shared" si="7"/>
        <v>2756</v>
      </c>
      <c r="O39" s="141">
        <v>1729</v>
      </c>
      <c r="P39" s="142">
        <v>1027</v>
      </c>
      <c r="Q39" s="166">
        <v>23630</v>
      </c>
      <c r="R39" s="146">
        <v>3990</v>
      </c>
      <c r="S39" s="134">
        <v>15.813337302768682</v>
      </c>
      <c r="T39" s="137">
        <v>5.90443584400119</v>
      </c>
      <c r="U39" s="136">
        <v>9.90890145876749</v>
      </c>
      <c r="V39" s="137">
        <v>8.038857616205734</v>
      </c>
      <c r="W39" s="136">
        <v>49.326150376747265</v>
      </c>
      <c r="X39" s="147">
        <v>7.034831795177136</v>
      </c>
      <c r="Y39" s="148">
        <v>1.1878535278356654</v>
      </c>
      <c r="Z39" s="139" t="s">
        <v>71</v>
      </c>
      <c r="AA39" s="186" t="str">
        <f t="shared" si="1"/>
        <v>  　  52年</v>
      </c>
    </row>
    <row r="40" spans="1:27" ht="16.5" customHeight="1">
      <c r="A40" s="127" t="s">
        <v>105</v>
      </c>
      <c r="B40" s="128">
        <f t="shared" si="4"/>
        <v>51962</v>
      </c>
      <c r="C40" s="141">
        <v>26552</v>
      </c>
      <c r="D40" s="142">
        <v>25410</v>
      </c>
      <c r="E40" s="128">
        <f t="shared" si="2"/>
        <v>19913</v>
      </c>
      <c r="F40" s="141">
        <v>10860</v>
      </c>
      <c r="G40" s="142">
        <v>9053</v>
      </c>
      <c r="H40" s="131">
        <f t="shared" si="8"/>
        <v>32049</v>
      </c>
      <c r="I40" s="143">
        <f t="shared" si="5"/>
        <v>15692</v>
      </c>
      <c r="J40" s="144">
        <f t="shared" si="6"/>
        <v>16357</v>
      </c>
      <c r="K40" s="128">
        <f t="shared" si="3"/>
        <v>389</v>
      </c>
      <c r="L40" s="141">
        <v>236</v>
      </c>
      <c r="M40" s="142">
        <v>153</v>
      </c>
      <c r="N40" s="128">
        <f t="shared" si="7"/>
        <v>2512</v>
      </c>
      <c r="O40" s="141">
        <v>1566</v>
      </c>
      <c r="P40" s="142">
        <v>946</v>
      </c>
      <c r="Q40" s="166">
        <v>22696</v>
      </c>
      <c r="R40" s="146">
        <v>3939</v>
      </c>
      <c r="S40" s="134">
        <v>15.346131128174838</v>
      </c>
      <c r="T40" s="137">
        <v>5.880980507974011</v>
      </c>
      <c r="U40" s="136">
        <v>9.465150620200827</v>
      </c>
      <c r="V40" s="137">
        <v>7.486239944574882</v>
      </c>
      <c r="W40" s="136">
        <v>46.11374233579322</v>
      </c>
      <c r="X40" s="147">
        <v>6.702894270525694</v>
      </c>
      <c r="Y40" s="148">
        <v>1.1633195510927348</v>
      </c>
      <c r="Z40" s="139" t="s">
        <v>71</v>
      </c>
      <c r="AA40" s="186" t="str">
        <f t="shared" si="1"/>
        <v>  　  53年</v>
      </c>
    </row>
    <row r="41" spans="1:27" ht="16.5" customHeight="1">
      <c r="A41" s="127" t="s">
        <v>106</v>
      </c>
      <c r="B41" s="128">
        <f t="shared" si="4"/>
        <v>50269</v>
      </c>
      <c r="C41" s="141">
        <v>25869</v>
      </c>
      <c r="D41" s="142">
        <v>24400</v>
      </c>
      <c r="E41" s="128">
        <f t="shared" si="2"/>
        <v>19518</v>
      </c>
      <c r="F41" s="141">
        <v>10693</v>
      </c>
      <c r="G41" s="142">
        <v>8825</v>
      </c>
      <c r="H41" s="131">
        <f t="shared" si="8"/>
        <v>30751</v>
      </c>
      <c r="I41" s="143">
        <f t="shared" si="5"/>
        <v>15176</v>
      </c>
      <c r="J41" s="144">
        <f t="shared" si="6"/>
        <v>15575</v>
      </c>
      <c r="K41" s="128">
        <f t="shared" si="3"/>
        <v>339</v>
      </c>
      <c r="L41" s="141">
        <v>208</v>
      </c>
      <c r="M41" s="142">
        <v>131</v>
      </c>
      <c r="N41" s="128">
        <f t="shared" si="7"/>
        <v>2231</v>
      </c>
      <c r="O41" s="141">
        <v>1390</v>
      </c>
      <c r="P41" s="142">
        <v>841</v>
      </c>
      <c r="Q41" s="166">
        <v>22755</v>
      </c>
      <c r="R41" s="146">
        <v>3953</v>
      </c>
      <c r="S41" s="134">
        <v>14.733001172332942</v>
      </c>
      <c r="T41" s="137">
        <v>5.720398593200469</v>
      </c>
      <c r="U41" s="136">
        <v>9.012602579132475</v>
      </c>
      <c r="V41" s="137">
        <v>6.743718792894229</v>
      </c>
      <c r="W41" s="136">
        <v>42.49523809523809</v>
      </c>
      <c r="X41" s="147">
        <v>6.669109026963658</v>
      </c>
      <c r="Y41" s="148">
        <v>1.1585580304806564</v>
      </c>
      <c r="Z41" s="139" t="s">
        <v>71</v>
      </c>
      <c r="AA41" s="186" t="str">
        <f t="shared" si="1"/>
        <v>  　  54年</v>
      </c>
    </row>
    <row r="42" spans="1:27" ht="16.5" customHeight="1">
      <c r="A42" s="149" t="s">
        <v>107</v>
      </c>
      <c r="B42" s="150">
        <f aca="true" t="shared" si="9" ref="B42:B63">SUM(C42:D42)</f>
        <v>47160</v>
      </c>
      <c r="C42" s="151">
        <v>24349</v>
      </c>
      <c r="D42" s="152">
        <v>22811</v>
      </c>
      <c r="E42" s="150">
        <f t="shared" si="2"/>
        <v>20550</v>
      </c>
      <c r="F42" s="151">
        <v>11142</v>
      </c>
      <c r="G42" s="152">
        <v>9408</v>
      </c>
      <c r="H42" s="153">
        <f t="shared" si="8"/>
        <v>26610</v>
      </c>
      <c r="I42" s="154">
        <f aca="true" t="shared" si="10" ref="I42:I63">C42-F42</f>
        <v>13207</v>
      </c>
      <c r="J42" s="155">
        <f aca="true" t="shared" si="11" ref="J42:J63">D42-G42</f>
        <v>13403</v>
      </c>
      <c r="K42" s="150">
        <f t="shared" si="3"/>
        <v>305</v>
      </c>
      <c r="L42" s="151">
        <v>161</v>
      </c>
      <c r="M42" s="152">
        <v>144</v>
      </c>
      <c r="N42" s="150">
        <f t="shared" si="7"/>
        <v>2039</v>
      </c>
      <c r="O42" s="151">
        <v>1203</v>
      </c>
      <c r="P42" s="152">
        <v>836</v>
      </c>
      <c r="Q42" s="182">
        <v>22460</v>
      </c>
      <c r="R42" s="159">
        <v>4202</v>
      </c>
      <c r="S42" s="160">
        <v>13.715502211028532</v>
      </c>
      <c r="T42" s="161">
        <v>5.976538813329863</v>
      </c>
      <c r="U42" s="162">
        <v>7.738963397698669</v>
      </c>
      <c r="V42" s="161">
        <v>6.467345207803223</v>
      </c>
      <c r="W42" s="162">
        <v>41.44393178723145</v>
      </c>
      <c r="X42" s="163">
        <v>6.532022469459305</v>
      </c>
      <c r="Y42" s="164">
        <v>1.222064043484773</v>
      </c>
      <c r="Z42" s="183">
        <v>1.8</v>
      </c>
      <c r="AA42" s="200" t="str">
        <f t="shared" si="1"/>
        <v>  　  55年</v>
      </c>
    </row>
    <row r="43" spans="1:27" ht="16.5" customHeight="1">
      <c r="A43" s="127" t="s">
        <v>108</v>
      </c>
      <c r="B43" s="128">
        <f t="shared" si="9"/>
        <v>46720</v>
      </c>
      <c r="C43" s="141">
        <v>24026</v>
      </c>
      <c r="D43" s="142">
        <v>22694</v>
      </c>
      <c r="E43" s="128">
        <f t="shared" si="2"/>
        <v>20534</v>
      </c>
      <c r="F43" s="141">
        <v>11125</v>
      </c>
      <c r="G43" s="142">
        <v>9409</v>
      </c>
      <c r="H43" s="131">
        <f t="shared" si="8"/>
        <v>26186</v>
      </c>
      <c r="I43" s="143">
        <f t="shared" si="10"/>
        <v>12901</v>
      </c>
      <c r="J43" s="144">
        <f t="shared" si="11"/>
        <v>13285</v>
      </c>
      <c r="K43" s="128">
        <f t="shared" si="3"/>
        <v>300</v>
      </c>
      <c r="L43" s="141">
        <v>183</v>
      </c>
      <c r="M43" s="142">
        <v>117</v>
      </c>
      <c r="N43" s="128">
        <f t="shared" si="7"/>
        <v>2012</v>
      </c>
      <c r="O43" s="141">
        <v>1191</v>
      </c>
      <c r="P43" s="142">
        <v>821</v>
      </c>
      <c r="Q43" s="166">
        <v>22668</v>
      </c>
      <c r="R43" s="146">
        <v>4418</v>
      </c>
      <c r="S43" s="134">
        <v>13.498988731580468</v>
      </c>
      <c r="T43" s="137">
        <v>5.932967350476741</v>
      </c>
      <c r="U43" s="136">
        <v>7.566021381103727</v>
      </c>
      <c r="V43" s="137">
        <v>6.421232876712328</v>
      </c>
      <c r="W43" s="136">
        <v>41.28703931708118</v>
      </c>
      <c r="X43" s="147">
        <v>6.549552152557064</v>
      </c>
      <c r="Y43" s="148">
        <v>1.276509679283444</v>
      </c>
      <c r="Z43" s="139" t="s">
        <v>71</v>
      </c>
      <c r="AA43" s="186" t="str">
        <f t="shared" si="1"/>
        <v>  　  56年</v>
      </c>
    </row>
    <row r="44" spans="1:27" ht="16.5" customHeight="1">
      <c r="A44" s="127" t="s">
        <v>109</v>
      </c>
      <c r="B44" s="128">
        <f t="shared" si="9"/>
        <v>45935</v>
      </c>
      <c r="C44" s="141">
        <v>23431</v>
      </c>
      <c r="D44" s="142">
        <v>22504</v>
      </c>
      <c r="E44" s="128">
        <f t="shared" si="2"/>
        <v>20481</v>
      </c>
      <c r="F44" s="141">
        <v>11176</v>
      </c>
      <c r="G44" s="142">
        <v>9305</v>
      </c>
      <c r="H44" s="131">
        <f t="shared" si="8"/>
        <v>25454</v>
      </c>
      <c r="I44" s="143">
        <f t="shared" si="10"/>
        <v>12255</v>
      </c>
      <c r="J44" s="144">
        <f t="shared" si="11"/>
        <v>13199</v>
      </c>
      <c r="K44" s="128">
        <f t="shared" si="3"/>
        <v>282</v>
      </c>
      <c r="L44" s="141">
        <v>168</v>
      </c>
      <c r="M44" s="142">
        <v>114</v>
      </c>
      <c r="N44" s="128">
        <f t="shared" si="7"/>
        <v>1985</v>
      </c>
      <c r="O44" s="141">
        <v>1090</v>
      </c>
      <c r="P44" s="142">
        <v>895</v>
      </c>
      <c r="Q44" s="166">
        <v>23027</v>
      </c>
      <c r="R44" s="146">
        <v>4846</v>
      </c>
      <c r="S44" s="134">
        <v>13.176993689041883</v>
      </c>
      <c r="T44" s="137">
        <v>5.8752151462994835</v>
      </c>
      <c r="U44" s="136">
        <v>7.301778542742398</v>
      </c>
      <c r="V44" s="137">
        <v>6.139109611407424</v>
      </c>
      <c r="W44" s="136">
        <v>41.42320534223706</v>
      </c>
      <c r="X44" s="147">
        <v>6.6055651176133106</v>
      </c>
      <c r="Y44" s="148">
        <v>1.3901319563970167</v>
      </c>
      <c r="Z44" s="139" t="s">
        <v>71</v>
      </c>
      <c r="AA44" s="186" t="str">
        <f t="shared" si="1"/>
        <v>  　  57年</v>
      </c>
    </row>
    <row r="45" spans="1:27" ht="16.5" customHeight="1">
      <c r="A45" s="127" t="s">
        <v>110</v>
      </c>
      <c r="B45" s="128">
        <f t="shared" si="9"/>
        <v>45967</v>
      </c>
      <c r="C45" s="141">
        <v>23498</v>
      </c>
      <c r="D45" s="142">
        <v>22469</v>
      </c>
      <c r="E45" s="128">
        <f t="shared" si="2"/>
        <v>21251</v>
      </c>
      <c r="F45" s="141">
        <v>11587</v>
      </c>
      <c r="G45" s="142">
        <v>9664</v>
      </c>
      <c r="H45" s="131">
        <f t="shared" si="8"/>
        <v>24716</v>
      </c>
      <c r="I45" s="143">
        <f t="shared" si="10"/>
        <v>11911</v>
      </c>
      <c r="J45" s="144">
        <f t="shared" si="11"/>
        <v>12805</v>
      </c>
      <c r="K45" s="128">
        <f t="shared" si="3"/>
        <v>253</v>
      </c>
      <c r="L45" s="141">
        <v>147</v>
      </c>
      <c r="M45" s="142">
        <v>106</v>
      </c>
      <c r="N45" s="128">
        <f aca="true" t="shared" si="12" ref="N45:N63">SUM(O45:P45)</f>
        <v>1842</v>
      </c>
      <c r="O45" s="141">
        <v>1030</v>
      </c>
      <c r="P45" s="142">
        <v>812</v>
      </c>
      <c r="Q45" s="166">
        <v>22418</v>
      </c>
      <c r="R45" s="146">
        <v>5075</v>
      </c>
      <c r="S45" s="134">
        <v>13.107214143142286</v>
      </c>
      <c r="T45" s="137">
        <v>6.05959509552324</v>
      </c>
      <c r="U45" s="136">
        <v>7.0476190476190474</v>
      </c>
      <c r="V45" s="137">
        <v>5.503948484782561</v>
      </c>
      <c r="W45" s="136">
        <v>38.5283105691397</v>
      </c>
      <c r="X45" s="147">
        <v>6.392358140861135</v>
      </c>
      <c r="Y45" s="148">
        <v>1.4471057884231537</v>
      </c>
      <c r="Z45" s="184">
        <v>1.89</v>
      </c>
      <c r="AA45" s="186" t="str">
        <f t="shared" si="1"/>
        <v>  　  58年</v>
      </c>
    </row>
    <row r="46" spans="1:27" ht="16.5" customHeight="1">
      <c r="A46" s="167" t="s">
        <v>111</v>
      </c>
      <c r="B46" s="168">
        <f t="shared" si="9"/>
        <v>45611</v>
      </c>
      <c r="C46" s="169">
        <v>23399</v>
      </c>
      <c r="D46" s="170">
        <v>22212</v>
      </c>
      <c r="E46" s="168">
        <f t="shared" si="2"/>
        <v>21036</v>
      </c>
      <c r="F46" s="169">
        <v>11436</v>
      </c>
      <c r="G46" s="170">
        <v>9600</v>
      </c>
      <c r="H46" s="171">
        <f t="shared" si="8"/>
        <v>24575</v>
      </c>
      <c r="I46" s="172">
        <f t="shared" si="10"/>
        <v>11963</v>
      </c>
      <c r="J46" s="173">
        <f t="shared" si="11"/>
        <v>12612</v>
      </c>
      <c r="K46" s="168">
        <f t="shared" si="3"/>
        <v>239</v>
      </c>
      <c r="L46" s="169">
        <v>134</v>
      </c>
      <c r="M46" s="170">
        <v>105</v>
      </c>
      <c r="N46" s="168">
        <f t="shared" si="12"/>
        <v>1875</v>
      </c>
      <c r="O46" s="169">
        <v>949</v>
      </c>
      <c r="P46" s="170">
        <v>926</v>
      </c>
      <c r="Q46" s="174">
        <v>21637</v>
      </c>
      <c r="R46" s="175">
        <v>4845</v>
      </c>
      <c r="S46" s="176">
        <v>12.924624539529612</v>
      </c>
      <c r="T46" s="177">
        <v>5.960895437801076</v>
      </c>
      <c r="U46" s="178">
        <v>6.963729101728536</v>
      </c>
      <c r="V46" s="177">
        <v>5.239964043761374</v>
      </c>
      <c r="W46" s="178">
        <v>39.485321989639054</v>
      </c>
      <c r="X46" s="179">
        <v>6.1311986398413145</v>
      </c>
      <c r="Y46" s="180">
        <v>1.3729101728534996</v>
      </c>
      <c r="Z46" s="185">
        <v>1.93</v>
      </c>
      <c r="AA46" s="201" t="str">
        <f t="shared" si="1"/>
        <v>  　  59年</v>
      </c>
    </row>
    <row r="47" spans="1:27" ht="16.5" customHeight="1">
      <c r="A47" s="127" t="s">
        <v>112</v>
      </c>
      <c r="B47" s="128">
        <f t="shared" si="9"/>
        <v>43932</v>
      </c>
      <c r="C47" s="141">
        <v>22687</v>
      </c>
      <c r="D47" s="142">
        <v>21245</v>
      </c>
      <c r="E47" s="128">
        <f t="shared" si="2"/>
        <v>21415</v>
      </c>
      <c r="F47" s="141">
        <v>11755</v>
      </c>
      <c r="G47" s="142">
        <v>9660</v>
      </c>
      <c r="H47" s="131">
        <f t="shared" si="8"/>
        <v>22517</v>
      </c>
      <c r="I47" s="143">
        <f t="shared" si="10"/>
        <v>10932</v>
      </c>
      <c r="J47" s="144">
        <f t="shared" si="11"/>
        <v>11585</v>
      </c>
      <c r="K47" s="128">
        <f t="shared" si="3"/>
        <v>236</v>
      </c>
      <c r="L47" s="141">
        <v>146</v>
      </c>
      <c r="M47" s="142">
        <v>90</v>
      </c>
      <c r="N47" s="128">
        <f t="shared" si="12"/>
        <v>1819</v>
      </c>
      <c r="O47" s="141">
        <v>847</v>
      </c>
      <c r="P47" s="142">
        <v>972</v>
      </c>
      <c r="Q47" s="166">
        <v>21501</v>
      </c>
      <c r="R47" s="146">
        <v>4572</v>
      </c>
      <c r="S47" s="134">
        <v>12.26465661641541</v>
      </c>
      <c r="T47" s="137">
        <v>5.978503629257398</v>
      </c>
      <c r="U47" s="136">
        <v>6.286152987158012</v>
      </c>
      <c r="V47" s="137">
        <v>5.3719384503323315</v>
      </c>
      <c r="W47" s="136">
        <v>39.758693799042646</v>
      </c>
      <c r="X47" s="147">
        <v>6.00251256281407</v>
      </c>
      <c r="Y47" s="148">
        <v>1.2763819095477387</v>
      </c>
      <c r="Z47" s="184">
        <v>1.85</v>
      </c>
      <c r="AA47" s="186" t="str">
        <f t="shared" si="1"/>
        <v>  　  60年</v>
      </c>
    </row>
    <row r="48" spans="1:27" ht="16.5" customHeight="1">
      <c r="A48" s="127" t="s">
        <v>113</v>
      </c>
      <c r="B48" s="128">
        <f t="shared" si="9"/>
        <v>41776</v>
      </c>
      <c r="C48" s="141">
        <v>21420</v>
      </c>
      <c r="D48" s="142">
        <v>20356</v>
      </c>
      <c r="E48" s="128">
        <f t="shared" si="2"/>
        <v>21138</v>
      </c>
      <c r="F48" s="141">
        <v>11503</v>
      </c>
      <c r="G48" s="142">
        <v>9635</v>
      </c>
      <c r="H48" s="131">
        <f t="shared" si="8"/>
        <v>20638</v>
      </c>
      <c r="I48" s="143">
        <f t="shared" si="10"/>
        <v>9917</v>
      </c>
      <c r="J48" s="144">
        <f t="shared" si="11"/>
        <v>10721</v>
      </c>
      <c r="K48" s="128">
        <f t="shared" si="3"/>
        <v>217</v>
      </c>
      <c r="L48" s="141">
        <v>128</v>
      </c>
      <c r="M48" s="142">
        <v>89</v>
      </c>
      <c r="N48" s="128">
        <f t="shared" si="12"/>
        <v>1706</v>
      </c>
      <c r="O48" s="141">
        <v>729</v>
      </c>
      <c r="P48" s="142">
        <v>977</v>
      </c>
      <c r="Q48" s="166">
        <v>20823</v>
      </c>
      <c r="R48" s="146">
        <v>4573</v>
      </c>
      <c r="S48" s="134">
        <v>11.646501254530248</v>
      </c>
      <c r="T48" s="137">
        <v>5.89294675216058</v>
      </c>
      <c r="U48" s="136">
        <v>5.753554502369669</v>
      </c>
      <c r="V48" s="137">
        <v>5.194369973190349</v>
      </c>
      <c r="W48" s="136">
        <v>39.23462582217929</v>
      </c>
      <c r="X48" s="147">
        <v>5.805129634792306</v>
      </c>
      <c r="Y48" s="148">
        <v>1.2748815165876777</v>
      </c>
      <c r="Z48" s="184">
        <v>1.78</v>
      </c>
      <c r="AA48" s="186" t="str">
        <f t="shared" si="1"/>
        <v>  　  61年</v>
      </c>
    </row>
    <row r="49" spans="1:27" ht="16.5" customHeight="1">
      <c r="A49" s="127" t="s">
        <v>114</v>
      </c>
      <c r="B49" s="128">
        <f t="shared" si="9"/>
        <v>42126</v>
      </c>
      <c r="C49" s="141">
        <v>21629</v>
      </c>
      <c r="D49" s="142">
        <v>20497</v>
      </c>
      <c r="E49" s="128">
        <f t="shared" si="2"/>
        <v>21488</v>
      </c>
      <c r="F49" s="141">
        <v>11788</v>
      </c>
      <c r="G49" s="142">
        <v>9700</v>
      </c>
      <c r="H49" s="131">
        <f t="shared" si="8"/>
        <v>20638</v>
      </c>
      <c r="I49" s="143">
        <f t="shared" si="10"/>
        <v>9841</v>
      </c>
      <c r="J49" s="144">
        <f t="shared" si="11"/>
        <v>10797</v>
      </c>
      <c r="K49" s="128">
        <f t="shared" si="3"/>
        <v>172</v>
      </c>
      <c r="L49" s="141">
        <v>98</v>
      </c>
      <c r="M49" s="142">
        <v>74</v>
      </c>
      <c r="N49" s="128">
        <f t="shared" si="12"/>
        <v>1629</v>
      </c>
      <c r="O49" s="141">
        <v>752</v>
      </c>
      <c r="P49" s="142">
        <v>877</v>
      </c>
      <c r="Q49" s="166">
        <v>20130</v>
      </c>
      <c r="R49" s="146">
        <v>4447</v>
      </c>
      <c r="S49" s="134">
        <v>11.672485453034081</v>
      </c>
      <c r="T49" s="137">
        <v>5.954003879190911</v>
      </c>
      <c r="U49" s="136">
        <v>5.71848157384317</v>
      </c>
      <c r="V49" s="137">
        <v>4.082989127854532</v>
      </c>
      <c r="W49" s="136">
        <v>37.23003085361673</v>
      </c>
      <c r="X49" s="147">
        <v>5.577722360764755</v>
      </c>
      <c r="Y49" s="148">
        <v>1.2321972845663618</v>
      </c>
      <c r="Z49" s="184">
        <v>1.8</v>
      </c>
      <c r="AA49" s="186" t="str">
        <f t="shared" si="1"/>
        <v>  　  62年</v>
      </c>
    </row>
    <row r="50" spans="1:27" ht="16.5" customHeight="1">
      <c r="A50" s="127" t="s">
        <v>115</v>
      </c>
      <c r="B50" s="128">
        <f t="shared" si="9"/>
        <v>40720</v>
      </c>
      <c r="C50" s="141">
        <v>20964</v>
      </c>
      <c r="D50" s="142">
        <v>19756</v>
      </c>
      <c r="E50" s="128">
        <f t="shared" si="2"/>
        <v>22745</v>
      </c>
      <c r="F50" s="141">
        <v>12291</v>
      </c>
      <c r="G50" s="142">
        <v>10454</v>
      </c>
      <c r="H50" s="131">
        <f t="shared" si="8"/>
        <v>17975</v>
      </c>
      <c r="I50" s="143">
        <f t="shared" si="10"/>
        <v>8673</v>
      </c>
      <c r="J50" s="144">
        <f t="shared" si="11"/>
        <v>9302</v>
      </c>
      <c r="K50" s="128">
        <f t="shared" si="3"/>
        <v>177</v>
      </c>
      <c r="L50" s="141">
        <v>110</v>
      </c>
      <c r="M50" s="142">
        <v>67</v>
      </c>
      <c r="N50" s="128">
        <f t="shared" si="12"/>
        <v>1568</v>
      </c>
      <c r="O50" s="141">
        <v>651</v>
      </c>
      <c r="P50" s="142">
        <v>917</v>
      </c>
      <c r="Q50" s="166">
        <v>20485</v>
      </c>
      <c r="R50" s="146">
        <v>4199</v>
      </c>
      <c r="S50" s="134">
        <v>11.22690929142542</v>
      </c>
      <c r="T50" s="137">
        <v>6.2710228839261095</v>
      </c>
      <c r="U50" s="136">
        <v>4.955886407499311</v>
      </c>
      <c r="V50" s="137">
        <v>4.346758349705304</v>
      </c>
      <c r="W50" s="136">
        <v>37.0790768066591</v>
      </c>
      <c r="X50" s="147">
        <v>5.647918389853873</v>
      </c>
      <c r="Y50" s="148">
        <v>1.157706093189964</v>
      </c>
      <c r="Z50" s="184">
        <v>1.75</v>
      </c>
      <c r="AA50" s="186" t="str">
        <f t="shared" si="1"/>
        <v>  　  63年</v>
      </c>
    </row>
    <row r="51" spans="1:27" ht="16.5" customHeight="1">
      <c r="A51" s="127" t="s">
        <v>116</v>
      </c>
      <c r="B51" s="128">
        <f t="shared" si="9"/>
        <v>38075</v>
      </c>
      <c r="C51" s="141">
        <v>19610</v>
      </c>
      <c r="D51" s="142">
        <v>18465</v>
      </c>
      <c r="E51" s="128">
        <f t="shared" si="2"/>
        <v>22769</v>
      </c>
      <c r="F51" s="141">
        <v>12450</v>
      </c>
      <c r="G51" s="142">
        <v>10319</v>
      </c>
      <c r="H51" s="131">
        <f t="shared" si="8"/>
        <v>15306</v>
      </c>
      <c r="I51" s="143">
        <f t="shared" si="10"/>
        <v>7160</v>
      </c>
      <c r="J51" s="144">
        <f t="shared" si="11"/>
        <v>8146</v>
      </c>
      <c r="K51" s="128">
        <f t="shared" si="3"/>
        <v>144</v>
      </c>
      <c r="L51" s="141">
        <v>77</v>
      </c>
      <c r="M51" s="142">
        <v>67</v>
      </c>
      <c r="N51" s="128">
        <f t="shared" si="12"/>
        <v>1503</v>
      </c>
      <c r="O51" s="141">
        <v>686</v>
      </c>
      <c r="P51" s="142">
        <v>817</v>
      </c>
      <c r="Q51" s="166">
        <v>20435</v>
      </c>
      <c r="R51" s="146">
        <v>4302</v>
      </c>
      <c r="S51" s="134">
        <v>10.451550919571782</v>
      </c>
      <c r="T51" s="137">
        <v>6.250068624759813</v>
      </c>
      <c r="U51" s="136">
        <v>4.201482294811968</v>
      </c>
      <c r="V51" s="137">
        <v>3.7820091923834536</v>
      </c>
      <c r="W51" s="136">
        <v>37.97564303400879</v>
      </c>
      <c r="X51" s="147">
        <v>5.609387867142465</v>
      </c>
      <c r="Y51" s="148">
        <v>1.180894866867966</v>
      </c>
      <c r="Z51" s="184">
        <v>1.65</v>
      </c>
      <c r="AA51" s="186" t="str">
        <f t="shared" si="1"/>
        <v>平成元年</v>
      </c>
    </row>
    <row r="52" spans="1:27" ht="16.5" customHeight="1">
      <c r="A52" s="149" t="s">
        <v>117</v>
      </c>
      <c r="B52" s="150">
        <f t="shared" si="9"/>
        <v>37045</v>
      </c>
      <c r="C52" s="151">
        <v>18881</v>
      </c>
      <c r="D52" s="152">
        <v>18164</v>
      </c>
      <c r="E52" s="150">
        <f t="shared" si="2"/>
        <v>23543</v>
      </c>
      <c r="F52" s="151">
        <v>12693</v>
      </c>
      <c r="G52" s="152">
        <v>10850</v>
      </c>
      <c r="H52" s="153">
        <f t="shared" si="8"/>
        <v>13502</v>
      </c>
      <c r="I52" s="154">
        <f t="shared" si="10"/>
        <v>6188</v>
      </c>
      <c r="J52" s="155">
        <f t="shared" si="11"/>
        <v>7314</v>
      </c>
      <c r="K52" s="150">
        <f t="shared" si="3"/>
        <v>157</v>
      </c>
      <c r="L52" s="151">
        <v>78</v>
      </c>
      <c r="M52" s="152">
        <v>79</v>
      </c>
      <c r="N52" s="150">
        <f t="shared" si="12"/>
        <v>1464</v>
      </c>
      <c r="O52" s="151">
        <v>629</v>
      </c>
      <c r="P52" s="152">
        <v>835</v>
      </c>
      <c r="Q52" s="182">
        <v>20700</v>
      </c>
      <c r="R52" s="159">
        <v>4432</v>
      </c>
      <c r="S52" s="160">
        <v>10.147994439079845</v>
      </c>
      <c r="T52" s="161">
        <v>6.449297694135695</v>
      </c>
      <c r="U52" s="162">
        <v>3.6986967449441512</v>
      </c>
      <c r="V52" s="161">
        <v>4.238088810905655</v>
      </c>
      <c r="W52" s="162">
        <v>38.0170869147472</v>
      </c>
      <c r="X52" s="163">
        <v>5.670494935590574</v>
      </c>
      <c r="Y52" s="164">
        <v>1.2140885775138852</v>
      </c>
      <c r="Z52" s="183">
        <v>1.6</v>
      </c>
      <c r="AA52" s="200" t="str">
        <f t="shared" si="1"/>
        <v>  　   2年</v>
      </c>
    </row>
    <row r="53" spans="1:27" ht="16.5" customHeight="1">
      <c r="A53" s="127" t="s">
        <v>118</v>
      </c>
      <c r="B53" s="128">
        <f t="shared" si="9"/>
        <v>37385</v>
      </c>
      <c r="C53" s="141">
        <v>19218</v>
      </c>
      <c r="D53" s="142">
        <v>18167</v>
      </c>
      <c r="E53" s="128">
        <f t="shared" si="2"/>
        <v>23850</v>
      </c>
      <c r="F53" s="141">
        <v>12983</v>
      </c>
      <c r="G53" s="142">
        <v>10867</v>
      </c>
      <c r="H53" s="131">
        <f t="shared" si="8"/>
        <v>13535</v>
      </c>
      <c r="I53" s="143">
        <f t="shared" si="10"/>
        <v>6235</v>
      </c>
      <c r="J53" s="144">
        <f t="shared" si="11"/>
        <v>7300</v>
      </c>
      <c r="K53" s="128">
        <f t="shared" si="3"/>
        <v>175</v>
      </c>
      <c r="L53" s="141">
        <v>94</v>
      </c>
      <c r="M53" s="142">
        <v>81</v>
      </c>
      <c r="N53" s="128">
        <f t="shared" si="12"/>
        <v>1334</v>
      </c>
      <c r="O53" s="141">
        <v>590</v>
      </c>
      <c r="P53" s="142">
        <v>744</v>
      </c>
      <c r="Q53" s="166">
        <v>21356</v>
      </c>
      <c r="R53" s="146">
        <v>4571</v>
      </c>
      <c r="S53" s="134">
        <v>10.200545702592088</v>
      </c>
      <c r="T53" s="137">
        <v>6.5075034106412</v>
      </c>
      <c r="U53" s="136">
        <v>3.6930422919508867</v>
      </c>
      <c r="V53" s="137">
        <v>4.681021800187241</v>
      </c>
      <c r="W53" s="136">
        <v>34.45336914693045</v>
      </c>
      <c r="X53" s="147">
        <v>5.827012278308322</v>
      </c>
      <c r="Y53" s="148">
        <v>1.2472032742155525</v>
      </c>
      <c r="Z53" s="184">
        <v>1.61</v>
      </c>
      <c r="AA53" s="186" t="str">
        <f t="shared" si="1"/>
        <v>  　   3年</v>
      </c>
    </row>
    <row r="54" spans="1:27" ht="16.5" customHeight="1">
      <c r="A54" s="127" t="s">
        <v>119</v>
      </c>
      <c r="B54" s="128">
        <f t="shared" si="9"/>
        <v>35973</v>
      </c>
      <c r="C54" s="141">
        <v>18466</v>
      </c>
      <c r="D54" s="142">
        <v>17507</v>
      </c>
      <c r="E54" s="128">
        <f t="shared" si="2"/>
        <v>24619</v>
      </c>
      <c r="F54" s="141">
        <v>13436</v>
      </c>
      <c r="G54" s="142">
        <v>11183</v>
      </c>
      <c r="H54" s="131">
        <f t="shared" si="8"/>
        <v>11354</v>
      </c>
      <c r="I54" s="143">
        <f t="shared" si="10"/>
        <v>5030</v>
      </c>
      <c r="J54" s="144">
        <f t="shared" si="11"/>
        <v>6324</v>
      </c>
      <c r="K54" s="128">
        <f t="shared" si="3"/>
        <v>164</v>
      </c>
      <c r="L54" s="141">
        <v>88</v>
      </c>
      <c r="M54" s="142">
        <v>76</v>
      </c>
      <c r="N54" s="128">
        <f t="shared" si="12"/>
        <v>1321</v>
      </c>
      <c r="O54" s="141">
        <v>638</v>
      </c>
      <c r="P54" s="142">
        <v>683</v>
      </c>
      <c r="Q54" s="166">
        <v>22000</v>
      </c>
      <c r="R54" s="146">
        <v>5017</v>
      </c>
      <c r="S54" s="134">
        <v>9.783247212401415</v>
      </c>
      <c r="T54" s="137">
        <v>6.695403861843895</v>
      </c>
      <c r="U54" s="136">
        <v>3.08784335055752</v>
      </c>
      <c r="V54" s="137">
        <v>4.55897478664554</v>
      </c>
      <c r="W54" s="136">
        <v>35.42124738563844</v>
      </c>
      <c r="X54" s="147">
        <v>5.983138428066359</v>
      </c>
      <c r="Y54" s="148">
        <v>1.364427522436769</v>
      </c>
      <c r="Z54" s="184">
        <v>1.53</v>
      </c>
      <c r="AA54" s="186" t="str">
        <f t="shared" si="1"/>
        <v>  　   4年</v>
      </c>
    </row>
    <row r="55" spans="1:27" ht="16.5" customHeight="1">
      <c r="A55" s="127" t="s">
        <v>120</v>
      </c>
      <c r="B55" s="128">
        <f t="shared" si="9"/>
        <v>36098</v>
      </c>
      <c r="C55" s="141">
        <v>18609</v>
      </c>
      <c r="D55" s="142">
        <v>17489</v>
      </c>
      <c r="E55" s="128">
        <f t="shared" si="2"/>
        <v>25088</v>
      </c>
      <c r="F55" s="141">
        <v>13689</v>
      </c>
      <c r="G55" s="142">
        <v>11399</v>
      </c>
      <c r="H55" s="131">
        <f t="shared" si="8"/>
        <v>11010</v>
      </c>
      <c r="I55" s="143">
        <f t="shared" si="10"/>
        <v>4920</v>
      </c>
      <c r="J55" s="144">
        <f t="shared" si="11"/>
        <v>6090</v>
      </c>
      <c r="K55" s="128">
        <f t="shared" si="3"/>
        <v>153</v>
      </c>
      <c r="L55" s="141">
        <v>76</v>
      </c>
      <c r="M55" s="142">
        <v>77</v>
      </c>
      <c r="N55" s="128">
        <f t="shared" si="12"/>
        <v>1190</v>
      </c>
      <c r="O55" s="141">
        <v>559</v>
      </c>
      <c r="P55" s="142">
        <v>631</v>
      </c>
      <c r="Q55" s="166">
        <v>23144</v>
      </c>
      <c r="R55" s="146">
        <v>5292</v>
      </c>
      <c r="S55" s="134">
        <v>9.790615676701925</v>
      </c>
      <c r="T55" s="137">
        <v>6.804448060754</v>
      </c>
      <c r="U55" s="136">
        <v>2.986167615947925</v>
      </c>
      <c r="V55" s="137">
        <v>4.238461964651782</v>
      </c>
      <c r="W55" s="136">
        <v>31.913752413645142</v>
      </c>
      <c r="X55" s="147">
        <v>6.277190127474912</v>
      </c>
      <c r="Y55" s="148">
        <v>1.435313262815297</v>
      </c>
      <c r="Z55" s="184">
        <v>1.52</v>
      </c>
      <c r="AA55" s="186" t="str">
        <f t="shared" si="1"/>
        <v>　     5年</v>
      </c>
    </row>
    <row r="56" spans="1:27" ht="16.5" customHeight="1">
      <c r="A56" s="167" t="s">
        <v>121</v>
      </c>
      <c r="B56" s="168">
        <f t="shared" si="9"/>
        <v>37462</v>
      </c>
      <c r="C56" s="169">
        <v>19299</v>
      </c>
      <c r="D56" s="170">
        <v>18163</v>
      </c>
      <c r="E56" s="168">
        <f t="shared" si="2"/>
        <v>25503</v>
      </c>
      <c r="F56" s="169">
        <v>13932</v>
      </c>
      <c r="G56" s="170">
        <v>11571</v>
      </c>
      <c r="H56" s="171">
        <f t="shared" si="8"/>
        <v>11959</v>
      </c>
      <c r="I56" s="172">
        <f t="shared" si="10"/>
        <v>5367</v>
      </c>
      <c r="J56" s="173">
        <f t="shared" si="11"/>
        <v>6592</v>
      </c>
      <c r="K56" s="168">
        <f t="shared" si="3"/>
        <v>151</v>
      </c>
      <c r="L56" s="169">
        <v>83</v>
      </c>
      <c r="M56" s="170">
        <v>68</v>
      </c>
      <c r="N56" s="168">
        <f t="shared" si="12"/>
        <v>1196</v>
      </c>
      <c r="O56" s="169">
        <v>573</v>
      </c>
      <c r="P56" s="170">
        <v>623</v>
      </c>
      <c r="Q56" s="174">
        <v>22724</v>
      </c>
      <c r="R56" s="175">
        <v>5426</v>
      </c>
      <c r="S56" s="176">
        <v>10.127602054609353</v>
      </c>
      <c r="T56" s="177">
        <v>6.894566098945661</v>
      </c>
      <c r="U56" s="178">
        <v>3.2330359556636927</v>
      </c>
      <c r="V56" s="177">
        <v>4.030751161176659</v>
      </c>
      <c r="W56" s="178">
        <v>30.937968855088208</v>
      </c>
      <c r="X56" s="179">
        <v>6.143281968099487</v>
      </c>
      <c r="Y56" s="180">
        <v>1.4668829413354962</v>
      </c>
      <c r="Z56" s="185">
        <v>1.56</v>
      </c>
      <c r="AA56" s="201" t="str">
        <f t="shared" si="1"/>
        <v>　     6年</v>
      </c>
    </row>
    <row r="57" spans="1:27" ht="16.5" customHeight="1">
      <c r="A57" s="127" t="s">
        <v>122</v>
      </c>
      <c r="B57" s="128">
        <f t="shared" si="9"/>
        <v>35345</v>
      </c>
      <c r="C57" s="141">
        <v>18110</v>
      </c>
      <c r="D57" s="142">
        <v>17235</v>
      </c>
      <c r="E57" s="128">
        <f t="shared" si="2"/>
        <v>26666</v>
      </c>
      <c r="F57" s="141">
        <v>14586</v>
      </c>
      <c r="G57" s="142">
        <v>12080</v>
      </c>
      <c r="H57" s="131">
        <f t="shared" si="8"/>
        <v>8679</v>
      </c>
      <c r="I57" s="143">
        <f t="shared" si="10"/>
        <v>3524</v>
      </c>
      <c r="J57" s="144">
        <f t="shared" si="11"/>
        <v>5155</v>
      </c>
      <c r="K57" s="187">
        <f t="shared" si="3"/>
        <v>164</v>
      </c>
      <c r="L57" s="188">
        <v>98</v>
      </c>
      <c r="M57" s="189">
        <v>66</v>
      </c>
      <c r="N57" s="128">
        <f t="shared" si="12"/>
        <v>1086</v>
      </c>
      <c r="O57" s="188">
        <v>535</v>
      </c>
      <c r="P57" s="189">
        <v>551</v>
      </c>
      <c r="Q57" s="166">
        <v>22991</v>
      </c>
      <c r="R57" s="146">
        <v>5723</v>
      </c>
      <c r="S57" s="134">
        <v>9.55490807878359</v>
      </c>
      <c r="T57" s="137">
        <v>7.208690870811804</v>
      </c>
      <c r="U57" s="136">
        <v>2.346217207971786</v>
      </c>
      <c r="V57" s="137">
        <v>4.639977365964068</v>
      </c>
      <c r="W57" s="136">
        <v>29.80977738738986</v>
      </c>
      <c r="X57" s="147">
        <v>6.215214963013104</v>
      </c>
      <c r="Y57" s="148">
        <v>1.5471138473582822</v>
      </c>
      <c r="Z57" s="184">
        <v>1.48</v>
      </c>
      <c r="AA57" s="200" t="str">
        <f t="shared" si="1"/>
        <v>　     7年</v>
      </c>
    </row>
    <row r="58" spans="1:27" ht="16.5" customHeight="1">
      <c r="A58" s="127" t="s">
        <v>123</v>
      </c>
      <c r="B58" s="128">
        <f t="shared" si="9"/>
        <v>36081</v>
      </c>
      <c r="C58" s="141">
        <v>18538</v>
      </c>
      <c r="D58" s="142">
        <v>17543</v>
      </c>
      <c r="E58" s="128">
        <f t="shared" si="2"/>
        <v>26089</v>
      </c>
      <c r="F58" s="141">
        <v>14231</v>
      </c>
      <c r="G58" s="142">
        <v>11858</v>
      </c>
      <c r="H58" s="131">
        <f t="shared" si="8"/>
        <v>9992</v>
      </c>
      <c r="I58" s="143">
        <f t="shared" si="10"/>
        <v>4307</v>
      </c>
      <c r="J58" s="144">
        <f t="shared" si="11"/>
        <v>5685</v>
      </c>
      <c r="K58" s="187">
        <f t="shared" si="3"/>
        <v>118</v>
      </c>
      <c r="L58" s="188">
        <v>60</v>
      </c>
      <c r="M58" s="189">
        <v>58</v>
      </c>
      <c r="N58" s="128">
        <f t="shared" si="12"/>
        <v>1074</v>
      </c>
      <c r="O58" s="188">
        <v>551</v>
      </c>
      <c r="P58" s="189">
        <v>523</v>
      </c>
      <c r="Q58" s="166">
        <v>23117</v>
      </c>
      <c r="R58" s="146">
        <v>5795</v>
      </c>
      <c r="S58" s="134">
        <v>9.735563950350784</v>
      </c>
      <c r="T58" s="137">
        <v>7.039665407447383</v>
      </c>
      <c r="U58" s="136">
        <v>2.6958985429033997</v>
      </c>
      <c r="V58" s="137">
        <v>3.270509977827051</v>
      </c>
      <c r="W58" s="136">
        <v>28.906712601604134</v>
      </c>
      <c r="X58" s="188">
        <v>6.2</v>
      </c>
      <c r="Y58" s="148">
        <v>1.5636805180787912</v>
      </c>
      <c r="Z58" s="184">
        <v>1.46</v>
      </c>
      <c r="AA58" s="186" t="str">
        <f t="shared" si="1"/>
        <v>　     8年</v>
      </c>
    </row>
    <row r="59" spans="1:27" ht="16.5" customHeight="1">
      <c r="A59" s="190" t="s">
        <v>124</v>
      </c>
      <c r="B59" s="128">
        <f t="shared" si="9"/>
        <v>35606</v>
      </c>
      <c r="C59" s="141">
        <v>18182</v>
      </c>
      <c r="D59" s="142">
        <v>17424</v>
      </c>
      <c r="E59" s="128">
        <f t="shared" si="2"/>
        <v>26343</v>
      </c>
      <c r="F59" s="141">
        <v>14430</v>
      </c>
      <c r="G59" s="142">
        <v>11913</v>
      </c>
      <c r="H59" s="131">
        <f t="shared" si="8"/>
        <v>9263</v>
      </c>
      <c r="I59" s="143">
        <f t="shared" si="10"/>
        <v>3752</v>
      </c>
      <c r="J59" s="144">
        <f t="shared" si="11"/>
        <v>5511</v>
      </c>
      <c r="K59" s="187">
        <f t="shared" si="3"/>
        <v>116</v>
      </c>
      <c r="L59" s="188">
        <v>66</v>
      </c>
      <c r="M59" s="189">
        <v>50</v>
      </c>
      <c r="N59" s="128">
        <f t="shared" si="12"/>
        <v>1026</v>
      </c>
      <c r="O59" s="188">
        <v>486</v>
      </c>
      <c r="P59" s="189">
        <v>540</v>
      </c>
      <c r="Q59" s="166">
        <v>22513</v>
      </c>
      <c r="R59" s="146">
        <v>6298</v>
      </c>
      <c r="S59" s="134">
        <v>9.59498787388844</v>
      </c>
      <c r="T59" s="137">
        <v>7.098356238210725</v>
      </c>
      <c r="U59" s="136">
        <v>2.5</v>
      </c>
      <c r="V59" s="137">
        <v>3.257786390316511</v>
      </c>
      <c r="W59" s="136">
        <v>28</v>
      </c>
      <c r="X59" s="147">
        <v>6.066558879008354</v>
      </c>
      <c r="Y59" s="148">
        <v>1.6973861492859068</v>
      </c>
      <c r="Z59" s="184">
        <v>1.42</v>
      </c>
      <c r="AA59" s="186" t="str">
        <f t="shared" si="1"/>
        <v>　　 　9年</v>
      </c>
    </row>
    <row r="60" spans="1:27" ht="16.5" customHeight="1">
      <c r="A60" s="190" t="s">
        <v>125</v>
      </c>
      <c r="B60" s="128">
        <f t="shared" si="9"/>
        <v>35921</v>
      </c>
      <c r="C60" s="141">
        <v>18565</v>
      </c>
      <c r="D60" s="142">
        <v>17356</v>
      </c>
      <c r="E60" s="128">
        <f t="shared" si="2"/>
        <v>27178</v>
      </c>
      <c r="F60" s="141">
        <v>14822</v>
      </c>
      <c r="G60" s="142">
        <v>12356</v>
      </c>
      <c r="H60" s="131">
        <f t="shared" si="8"/>
        <v>8743</v>
      </c>
      <c r="I60" s="143">
        <f t="shared" si="10"/>
        <v>3743</v>
      </c>
      <c r="J60" s="144">
        <f t="shared" si="11"/>
        <v>5000</v>
      </c>
      <c r="K60" s="187">
        <f t="shared" si="3"/>
        <v>107</v>
      </c>
      <c r="L60" s="188">
        <v>62</v>
      </c>
      <c r="M60" s="189">
        <v>45</v>
      </c>
      <c r="N60" s="128">
        <f t="shared" si="12"/>
        <v>1017</v>
      </c>
      <c r="O60" s="188">
        <v>451</v>
      </c>
      <c r="P60" s="189">
        <v>566</v>
      </c>
      <c r="Q60" s="166">
        <v>23134</v>
      </c>
      <c r="R60" s="146">
        <v>6780</v>
      </c>
      <c r="S60" s="134">
        <v>9.7</v>
      </c>
      <c r="T60" s="137">
        <v>7.3</v>
      </c>
      <c r="U60" s="136">
        <v>2.4</v>
      </c>
      <c r="V60" s="137">
        <v>3</v>
      </c>
      <c r="W60" s="136">
        <v>27.5</v>
      </c>
      <c r="X60" s="147">
        <v>6.2</v>
      </c>
      <c r="Y60" s="148">
        <v>1.82</v>
      </c>
      <c r="Z60" s="184">
        <v>1.42</v>
      </c>
      <c r="AA60" s="186" t="str">
        <f t="shared" si="1"/>
        <v>　　 10年</v>
      </c>
    </row>
    <row r="61" spans="1:27" s="195" customFormat="1" ht="18" customHeight="1">
      <c r="A61" s="191" t="s">
        <v>126</v>
      </c>
      <c r="B61" s="168">
        <f t="shared" si="9"/>
        <v>35395</v>
      </c>
      <c r="C61" s="169">
        <v>18119</v>
      </c>
      <c r="D61" s="170">
        <v>17276</v>
      </c>
      <c r="E61" s="168">
        <f t="shared" si="2"/>
        <v>28753</v>
      </c>
      <c r="F61" s="169">
        <v>15692</v>
      </c>
      <c r="G61" s="170">
        <v>13061</v>
      </c>
      <c r="H61" s="171">
        <f t="shared" si="8"/>
        <v>6642</v>
      </c>
      <c r="I61" s="172">
        <f t="shared" si="10"/>
        <v>2427</v>
      </c>
      <c r="J61" s="173">
        <f t="shared" si="11"/>
        <v>4215</v>
      </c>
      <c r="K61" s="192">
        <f t="shared" si="3"/>
        <v>111</v>
      </c>
      <c r="L61" s="193">
        <v>65</v>
      </c>
      <c r="M61" s="194">
        <v>46</v>
      </c>
      <c r="N61" s="168">
        <f t="shared" si="12"/>
        <v>1079</v>
      </c>
      <c r="O61" s="193">
        <v>476</v>
      </c>
      <c r="P61" s="194">
        <v>603</v>
      </c>
      <c r="Q61" s="174">
        <v>22429</v>
      </c>
      <c r="R61" s="175">
        <v>6975</v>
      </c>
      <c r="S61" s="176">
        <v>9.5</v>
      </c>
      <c r="T61" s="177">
        <v>7.7</v>
      </c>
      <c r="U61" s="178">
        <v>1.8</v>
      </c>
      <c r="V61" s="177">
        <v>3.1</v>
      </c>
      <c r="W61" s="178">
        <v>29.6</v>
      </c>
      <c r="X61" s="179">
        <v>6</v>
      </c>
      <c r="Y61" s="180">
        <v>1.87</v>
      </c>
      <c r="Z61" s="185">
        <v>1.39</v>
      </c>
      <c r="AA61" s="201" t="str">
        <f t="shared" si="1"/>
        <v>　　 11年</v>
      </c>
    </row>
    <row r="62" spans="1:27" s="195" customFormat="1" ht="18" customHeight="1">
      <c r="A62" s="190" t="s">
        <v>127</v>
      </c>
      <c r="B62" s="128">
        <v>35794</v>
      </c>
      <c r="C62" s="141">
        <v>18482</v>
      </c>
      <c r="D62" s="142">
        <v>17312</v>
      </c>
      <c r="E62" s="128">
        <v>28323</v>
      </c>
      <c r="F62" s="141">
        <v>15419</v>
      </c>
      <c r="G62" s="142">
        <v>12904</v>
      </c>
      <c r="H62" s="131">
        <v>7471</v>
      </c>
      <c r="I62" s="143">
        <v>3063</v>
      </c>
      <c r="J62" s="144">
        <v>4408</v>
      </c>
      <c r="K62" s="187">
        <v>96</v>
      </c>
      <c r="L62" s="188">
        <v>58</v>
      </c>
      <c r="M62" s="189">
        <v>38</v>
      </c>
      <c r="N62" s="128">
        <v>1088</v>
      </c>
      <c r="O62" s="188">
        <v>466</v>
      </c>
      <c r="P62" s="189">
        <v>622</v>
      </c>
      <c r="Q62" s="166">
        <v>23550</v>
      </c>
      <c r="R62" s="146">
        <v>7380</v>
      </c>
      <c r="S62" s="134">
        <v>9.6</v>
      </c>
      <c r="T62" s="137">
        <v>7.6</v>
      </c>
      <c r="U62" s="136">
        <v>2</v>
      </c>
      <c r="V62" s="137">
        <v>2.7</v>
      </c>
      <c r="W62" s="136">
        <v>29.5</v>
      </c>
      <c r="X62" s="147">
        <v>6.3</v>
      </c>
      <c r="Y62" s="148">
        <v>1.99</v>
      </c>
      <c r="Z62" s="184">
        <v>1.47</v>
      </c>
      <c r="AA62" s="186" t="str">
        <f t="shared" si="1"/>
        <v>　　 12年</v>
      </c>
    </row>
    <row r="63" spans="1:27" s="196" customFormat="1" ht="18" customHeight="1">
      <c r="A63" s="190" t="s">
        <v>191</v>
      </c>
      <c r="B63" s="128">
        <f t="shared" si="9"/>
        <v>35193</v>
      </c>
      <c r="C63" s="141">
        <v>18104</v>
      </c>
      <c r="D63" s="142">
        <v>17089</v>
      </c>
      <c r="E63" s="128">
        <f t="shared" si="2"/>
        <v>28914</v>
      </c>
      <c r="F63" s="141">
        <v>15850</v>
      </c>
      <c r="G63" s="142">
        <v>13064</v>
      </c>
      <c r="H63" s="131">
        <f t="shared" si="8"/>
        <v>6279</v>
      </c>
      <c r="I63" s="143">
        <f t="shared" si="10"/>
        <v>2254</v>
      </c>
      <c r="J63" s="144">
        <f t="shared" si="11"/>
        <v>4025</v>
      </c>
      <c r="K63" s="187">
        <f t="shared" si="3"/>
        <v>86</v>
      </c>
      <c r="L63" s="188">
        <v>45</v>
      </c>
      <c r="M63" s="189">
        <v>41</v>
      </c>
      <c r="N63" s="128">
        <f t="shared" si="12"/>
        <v>1044</v>
      </c>
      <c r="O63" s="188">
        <v>456</v>
      </c>
      <c r="P63" s="189">
        <v>588</v>
      </c>
      <c r="Q63" s="166">
        <v>24019</v>
      </c>
      <c r="R63" s="146">
        <v>7967</v>
      </c>
      <c r="S63" s="134">
        <v>9.5</v>
      </c>
      <c r="T63" s="137">
        <v>7.8</v>
      </c>
      <c r="U63" s="136">
        <v>1.7</v>
      </c>
      <c r="V63" s="137">
        <v>2.4</v>
      </c>
      <c r="W63" s="136">
        <v>28.8</v>
      </c>
      <c r="X63" s="147">
        <v>6.5</v>
      </c>
      <c r="Y63" s="148">
        <v>2.14</v>
      </c>
      <c r="Z63" s="184">
        <v>1.4</v>
      </c>
      <c r="AA63" s="186" t="str">
        <f t="shared" si="1"/>
        <v>　　 13年</v>
      </c>
    </row>
    <row r="64" spans="1:27" s="195" customFormat="1" ht="18" customHeight="1">
      <c r="A64" s="190" t="s">
        <v>252</v>
      </c>
      <c r="B64" s="128">
        <f>SUM(C64:D64)</f>
        <v>35212</v>
      </c>
      <c r="C64" s="141">
        <v>18284</v>
      </c>
      <c r="D64" s="142">
        <v>16928</v>
      </c>
      <c r="E64" s="128">
        <f>SUM(F64:G64)</f>
        <v>28894</v>
      </c>
      <c r="F64" s="141">
        <v>15773</v>
      </c>
      <c r="G64" s="142">
        <v>13121</v>
      </c>
      <c r="H64" s="131">
        <f aca="true" t="shared" si="13" ref="H64:J66">B64-E64</f>
        <v>6318</v>
      </c>
      <c r="I64" s="143">
        <f t="shared" si="13"/>
        <v>2511</v>
      </c>
      <c r="J64" s="144">
        <f t="shared" si="13"/>
        <v>3807</v>
      </c>
      <c r="K64" s="187">
        <f>SUM(L64:M64)</f>
        <v>94</v>
      </c>
      <c r="L64" s="188">
        <v>54</v>
      </c>
      <c r="M64" s="189">
        <v>40</v>
      </c>
      <c r="N64" s="128">
        <f>SUM(O64:P64)</f>
        <v>1067</v>
      </c>
      <c r="O64" s="188">
        <v>440</v>
      </c>
      <c r="P64" s="189">
        <v>627</v>
      </c>
      <c r="Q64" s="166">
        <v>22635</v>
      </c>
      <c r="R64" s="146">
        <v>7985</v>
      </c>
      <c r="S64" s="134">
        <v>9.5</v>
      </c>
      <c r="T64" s="137">
        <v>7.8</v>
      </c>
      <c r="U64" s="136">
        <v>1.7</v>
      </c>
      <c r="V64" s="137">
        <v>2.7</v>
      </c>
      <c r="W64" s="136">
        <v>29.4</v>
      </c>
      <c r="X64" s="147">
        <v>6.1</v>
      </c>
      <c r="Y64" s="148">
        <v>2.14</v>
      </c>
      <c r="Z64" s="184">
        <v>1.41</v>
      </c>
      <c r="AA64" s="186" t="str">
        <f t="shared" si="1"/>
        <v>　　 14年</v>
      </c>
    </row>
    <row r="65" spans="1:27" s="195" customFormat="1" ht="18" customHeight="1">
      <c r="A65" s="140" t="s">
        <v>269</v>
      </c>
      <c r="B65" s="128">
        <f>SUM(C65:D65)</f>
        <v>34061</v>
      </c>
      <c r="C65" s="141">
        <v>17409</v>
      </c>
      <c r="D65" s="142">
        <v>16652</v>
      </c>
      <c r="E65" s="128">
        <f>SUM(F65:G65)</f>
        <v>29813</v>
      </c>
      <c r="F65" s="141">
        <v>16368</v>
      </c>
      <c r="G65" s="142">
        <v>13445</v>
      </c>
      <c r="H65" s="131">
        <f t="shared" si="13"/>
        <v>4248</v>
      </c>
      <c r="I65" s="143">
        <f aca="true" t="shared" si="14" ref="I65:J71">C65-F65</f>
        <v>1041</v>
      </c>
      <c r="J65" s="144">
        <f t="shared" si="14"/>
        <v>3207</v>
      </c>
      <c r="K65" s="187">
        <f>SUM(L65:M65)</f>
        <v>109</v>
      </c>
      <c r="L65" s="188">
        <v>55</v>
      </c>
      <c r="M65" s="189">
        <v>54</v>
      </c>
      <c r="N65" s="128">
        <f>SUM(O65:P65)</f>
        <v>1038</v>
      </c>
      <c r="O65" s="188">
        <v>485</v>
      </c>
      <c r="P65" s="189">
        <v>553</v>
      </c>
      <c r="Q65" s="166">
        <v>21817</v>
      </c>
      <c r="R65" s="146">
        <v>8087</v>
      </c>
      <c r="S65" s="134">
        <v>9.1</v>
      </c>
      <c r="T65" s="137">
        <v>8</v>
      </c>
      <c r="U65" s="136">
        <v>1.1</v>
      </c>
      <c r="V65" s="137">
        <v>3.2</v>
      </c>
      <c r="W65" s="136">
        <v>29.6</v>
      </c>
      <c r="X65" s="147">
        <v>5.9</v>
      </c>
      <c r="Y65" s="148">
        <v>2.17</v>
      </c>
      <c r="Z65" s="184">
        <v>1.37</v>
      </c>
      <c r="AA65" s="186" t="str">
        <f t="shared" si="1"/>
        <v>　　 15年</v>
      </c>
    </row>
    <row r="66" spans="1:27" s="196" customFormat="1" ht="18" customHeight="1">
      <c r="A66" s="190" t="s">
        <v>274</v>
      </c>
      <c r="B66" s="128">
        <f>SUM(C66:D66)</f>
        <v>33628</v>
      </c>
      <c r="C66" s="141">
        <v>17354</v>
      </c>
      <c r="D66" s="142">
        <v>16274</v>
      </c>
      <c r="E66" s="128">
        <f>SUM(F66:G66)</f>
        <v>29809</v>
      </c>
      <c r="F66" s="141">
        <v>15989</v>
      </c>
      <c r="G66" s="142">
        <v>13820</v>
      </c>
      <c r="H66" s="131">
        <f t="shared" si="13"/>
        <v>3819</v>
      </c>
      <c r="I66" s="143">
        <f t="shared" si="14"/>
        <v>1365</v>
      </c>
      <c r="J66" s="144">
        <f t="shared" si="14"/>
        <v>2454</v>
      </c>
      <c r="K66" s="187">
        <f>SUM(L66:M66)</f>
        <v>83</v>
      </c>
      <c r="L66" s="188">
        <v>45</v>
      </c>
      <c r="M66" s="189">
        <v>38</v>
      </c>
      <c r="N66" s="128">
        <f>SUM(O66:P66)</f>
        <v>960</v>
      </c>
      <c r="O66" s="188">
        <v>432</v>
      </c>
      <c r="P66" s="189">
        <v>528</v>
      </c>
      <c r="Q66" s="166">
        <v>21304</v>
      </c>
      <c r="R66" s="146">
        <v>7688</v>
      </c>
      <c r="S66" s="134">
        <v>9</v>
      </c>
      <c r="T66" s="137">
        <v>8</v>
      </c>
      <c r="U66" s="136">
        <v>1</v>
      </c>
      <c r="V66" s="137">
        <v>2.5</v>
      </c>
      <c r="W66" s="136">
        <v>27.8</v>
      </c>
      <c r="X66" s="147">
        <v>5.7</v>
      </c>
      <c r="Y66" s="148">
        <v>2.06</v>
      </c>
      <c r="Z66" s="184">
        <v>1.37</v>
      </c>
      <c r="AA66" s="186" t="str">
        <f t="shared" si="1"/>
        <v>16年</v>
      </c>
    </row>
    <row r="67" spans="1:27" s="196" customFormat="1" ht="18" customHeight="1">
      <c r="A67" s="345" t="s">
        <v>278</v>
      </c>
      <c r="B67" s="150">
        <v>31908</v>
      </c>
      <c r="C67" s="151">
        <v>16468</v>
      </c>
      <c r="D67" s="152">
        <v>15440</v>
      </c>
      <c r="E67" s="150">
        <v>31747</v>
      </c>
      <c r="F67" s="151">
        <v>17325</v>
      </c>
      <c r="G67" s="152">
        <v>14422</v>
      </c>
      <c r="H67" s="346">
        <f>B67-E67</f>
        <v>161</v>
      </c>
      <c r="I67" s="347">
        <f t="shared" si="14"/>
        <v>-857</v>
      </c>
      <c r="J67" s="348">
        <f t="shared" si="14"/>
        <v>1018</v>
      </c>
      <c r="K67" s="349">
        <v>99</v>
      </c>
      <c r="L67" s="350">
        <v>57</v>
      </c>
      <c r="M67" s="351">
        <v>42</v>
      </c>
      <c r="N67" s="150">
        <v>816</v>
      </c>
      <c r="O67" s="350">
        <v>364</v>
      </c>
      <c r="P67" s="351">
        <v>452</v>
      </c>
      <c r="Q67" s="182">
        <v>21056</v>
      </c>
      <c r="R67" s="159">
        <v>7474</v>
      </c>
      <c r="S67" s="160">
        <v>8.6</v>
      </c>
      <c r="T67" s="161">
        <v>8.5</v>
      </c>
      <c r="U67" s="162">
        <v>0</v>
      </c>
      <c r="V67" s="161">
        <v>3.1</v>
      </c>
      <c r="W67" s="162">
        <v>24.9</v>
      </c>
      <c r="X67" s="163">
        <v>5.7</v>
      </c>
      <c r="Y67" s="164">
        <v>2.01</v>
      </c>
      <c r="Z67" s="183">
        <v>1.39</v>
      </c>
      <c r="AA67" s="352" t="str">
        <f>A67</f>
        <v>17年</v>
      </c>
    </row>
    <row r="68" spans="1:27" s="196" customFormat="1" ht="18" customHeight="1">
      <c r="A68" s="190" t="s">
        <v>331</v>
      </c>
      <c r="B68" s="128">
        <v>32905</v>
      </c>
      <c r="C68" s="141">
        <v>16803</v>
      </c>
      <c r="D68" s="142">
        <v>16102</v>
      </c>
      <c r="E68" s="128">
        <v>32001</v>
      </c>
      <c r="F68" s="141">
        <v>17133</v>
      </c>
      <c r="G68" s="142">
        <v>14868</v>
      </c>
      <c r="H68" s="372">
        <f>B68-E68</f>
        <v>904</v>
      </c>
      <c r="I68" s="373">
        <f t="shared" si="14"/>
        <v>-330</v>
      </c>
      <c r="J68" s="374">
        <f t="shared" si="14"/>
        <v>1234</v>
      </c>
      <c r="K68" s="187">
        <v>87</v>
      </c>
      <c r="L68" s="188">
        <v>50</v>
      </c>
      <c r="M68" s="189">
        <v>37</v>
      </c>
      <c r="N68" s="128">
        <v>840</v>
      </c>
      <c r="O68" s="188">
        <v>401</v>
      </c>
      <c r="P68" s="189">
        <v>439</v>
      </c>
      <c r="Q68" s="166">
        <v>21663</v>
      </c>
      <c r="R68" s="146">
        <v>7281</v>
      </c>
      <c r="S68" s="134">
        <v>8.8</v>
      </c>
      <c r="T68" s="137">
        <v>8.6</v>
      </c>
      <c r="U68" s="136">
        <v>0.2</v>
      </c>
      <c r="V68" s="137">
        <v>2.6</v>
      </c>
      <c r="W68" s="136">
        <v>24.9</v>
      </c>
      <c r="X68" s="147">
        <v>5.8</v>
      </c>
      <c r="Y68" s="148">
        <v>1.96</v>
      </c>
      <c r="Z68" s="184">
        <v>1.39</v>
      </c>
      <c r="AA68" s="140" t="str">
        <f>A68</f>
        <v>18年</v>
      </c>
    </row>
    <row r="69" spans="1:27" s="196" customFormat="1" ht="18" customHeight="1">
      <c r="A69" s="190" t="s">
        <v>339</v>
      </c>
      <c r="B69" s="128">
        <v>33274</v>
      </c>
      <c r="C69" s="141">
        <v>17036</v>
      </c>
      <c r="D69" s="142">
        <v>16238</v>
      </c>
      <c r="E69" s="128">
        <v>32507</v>
      </c>
      <c r="F69" s="141">
        <v>17399</v>
      </c>
      <c r="G69" s="142">
        <v>15108</v>
      </c>
      <c r="H69" s="372">
        <f>B69-E69</f>
        <v>767</v>
      </c>
      <c r="I69" s="373">
        <f>C69-F69</f>
        <v>-363</v>
      </c>
      <c r="J69" s="374">
        <f>D69-G69</f>
        <v>1130</v>
      </c>
      <c r="K69" s="187">
        <v>81</v>
      </c>
      <c r="L69" s="188">
        <v>43</v>
      </c>
      <c r="M69" s="189">
        <v>38</v>
      </c>
      <c r="N69" s="128">
        <v>750</v>
      </c>
      <c r="O69" s="188">
        <v>328</v>
      </c>
      <c r="P69" s="189">
        <v>422</v>
      </c>
      <c r="Q69" s="166">
        <v>21150</v>
      </c>
      <c r="R69" s="146">
        <v>7208</v>
      </c>
      <c r="S69" s="134">
        <v>9</v>
      </c>
      <c r="T69" s="137">
        <v>8.7</v>
      </c>
      <c r="U69" s="136">
        <v>0.2</v>
      </c>
      <c r="V69" s="137">
        <v>2.4</v>
      </c>
      <c r="W69" s="136">
        <v>22</v>
      </c>
      <c r="X69" s="147">
        <v>5.7</v>
      </c>
      <c r="Y69" s="148">
        <v>1.94</v>
      </c>
      <c r="Z69" s="184">
        <v>1.44</v>
      </c>
      <c r="AA69" s="140" t="str">
        <f>A69</f>
        <v>19年</v>
      </c>
    </row>
    <row r="70" spans="1:27" s="196" customFormat="1" ht="18" customHeight="1">
      <c r="A70" s="197" t="s">
        <v>348</v>
      </c>
      <c r="B70" s="202">
        <v>32701</v>
      </c>
      <c r="C70" s="203">
        <v>16703</v>
      </c>
      <c r="D70" s="204">
        <v>15998</v>
      </c>
      <c r="E70" s="202">
        <v>34511</v>
      </c>
      <c r="F70" s="203">
        <v>18503</v>
      </c>
      <c r="G70" s="204">
        <v>16008</v>
      </c>
      <c r="H70" s="332">
        <f>B70-E70</f>
        <v>-1810</v>
      </c>
      <c r="I70" s="333">
        <f>C70-F70</f>
        <v>-1800</v>
      </c>
      <c r="J70" s="334">
        <f>D70-G70</f>
        <v>-10</v>
      </c>
      <c r="K70" s="205">
        <v>80</v>
      </c>
      <c r="L70" s="206">
        <v>46</v>
      </c>
      <c r="M70" s="207">
        <v>34</v>
      </c>
      <c r="N70" s="202">
        <v>789</v>
      </c>
      <c r="O70" s="206">
        <v>382</v>
      </c>
      <c r="P70" s="207">
        <v>407</v>
      </c>
      <c r="Q70" s="208">
        <v>21193</v>
      </c>
      <c r="R70" s="209">
        <v>6959</v>
      </c>
      <c r="S70" s="340">
        <v>8.8</v>
      </c>
      <c r="T70" s="210">
        <v>9.3</v>
      </c>
      <c r="U70" s="384">
        <v>-0.5</v>
      </c>
      <c r="V70" s="210">
        <v>2.4</v>
      </c>
      <c r="W70" s="211">
        <v>23.6</v>
      </c>
      <c r="X70" s="339">
        <v>5.7</v>
      </c>
      <c r="Y70" s="337">
        <v>1.87</v>
      </c>
      <c r="Z70" s="338">
        <v>1.44</v>
      </c>
      <c r="AA70" s="140" t="str">
        <f>A70</f>
        <v>20年</v>
      </c>
    </row>
    <row r="71" spans="1:27" ht="16.5" customHeight="1">
      <c r="A71" s="198" t="s">
        <v>350</v>
      </c>
      <c r="B71" s="202">
        <v>1091156</v>
      </c>
      <c r="C71" s="212">
        <v>559513</v>
      </c>
      <c r="D71" s="213">
        <v>531643</v>
      </c>
      <c r="E71" s="214">
        <v>1142407</v>
      </c>
      <c r="F71" s="212">
        <v>608711</v>
      </c>
      <c r="G71" s="213">
        <v>533696</v>
      </c>
      <c r="H71" s="332">
        <f>B71-E71</f>
        <v>-51251</v>
      </c>
      <c r="I71" s="333">
        <f t="shared" si="14"/>
        <v>-49198</v>
      </c>
      <c r="J71" s="334">
        <f t="shared" si="14"/>
        <v>-2053</v>
      </c>
      <c r="K71" s="214">
        <v>2798</v>
      </c>
      <c r="L71" s="212">
        <v>1488</v>
      </c>
      <c r="M71" s="213">
        <v>1310</v>
      </c>
      <c r="N71" s="202">
        <v>28177</v>
      </c>
      <c r="O71" s="215">
        <v>12625</v>
      </c>
      <c r="P71" s="216">
        <v>15552</v>
      </c>
      <c r="Q71" s="217">
        <v>726106</v>
      </c>
      <c r="R71" s="218">
        <v>251136</v>
      </c>
      <c r="S71" s="211">
        <v>8.7</v>
      </c>
      <c r="T71" s="210">
        <v>9.1</v>
      </c>
      <c r="U71" s="384">
        <v>-0.4</v>
      </c>
      <c r="V71" s="210">
        <v>2.6</v>
      </c>
      <c r="W71" s="211">
        <v>25.2</v>
      </c>
      <c r="X71" s="210">
        <v>5.8</v>
      </c>
      <c r="Y71" s="337">
        <v>1.99</v>
      </c>
      <c r="Z71" s="338">
        <v>1.37</v>
      </c>
      <c r="AA71" s="199" t="str">
        <f>A71</f>
        <v>全国（20年）</v>
      </c>
    </row>
    <row r="72" ht="16.5" customHeight="1">
      <c r="G72" s="64"/>
    </row>
    <row r="73" spans="7:20" ht="16.5" customHeight="1">
      <c r="G73" s="64" t="s">
        <v>272</v>
      </c>
      <c r="L73" s="60"/>
      <c r="T73" s="64" t="s">
        <v>273</v>
      </c>
    </row>
  </sheetData>
  <mergeCells count="11">
    <mergeCell ref="N3:P3"/>
    <mergeCell ref="Q3:Q4"/>
    <mergeCell ref="R3:R4"/>
    <mergeCell ref="Z3:Z4"/>
    <mergeCell ref="S4:U4"/>
    <mergeCell ref="X4:Y4"/>
    <mergeCell ref="K3:M3"/>
    <mergeCell ref="A3:A4"/>
    <mergeCell ref="B3:D3"/>
    <mergeCell ref="E3:G3"/>
    <mergeCell ref="H3:J3"/>
  </mergeCells>
  <printOptions horizontalCentered="1" verticalCentered="1"/>
  <pageMargins left="0.5905511811023623" right="0.5905511811023623" top="0.1968503937007874" bottom="0.1968503937007874" header="0.5118110236220472" footer="0.4330708661417323"/>
  <pageSetup blackAndWhite="1" fitToWidth="2" horizontalDpi="600" verticalDpi="600" orientation="portrait" paperSize="9" scale="72" r:id="rId1"/>
  <colBreaks count="1" manualBreakCount="1">
    <brk id="13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19"/>
  <sheetViews>
    <sheetView view="pageBreakPreview" zoomScale="90" zoomScaleSheetLayoutView="90" workbookViewId="0" topLeftCell="A1">
      <pane xSplit="2" ySplit="6" topLeftCell="C33" activePane="bottomRight" state="frozen"/>
      <selection pane="topLeft" activeCell="P16" sqref="P16"/>
      <selection pane="topRight" activeCell="P16" sqref="P16"/>
      <selection pane="bottomLeft" activeCell="P16" sqref="P16"/>
      <selection pane="bottomRight" activeCell="F55" sqref="F55"/>
    </sheetView>
  </sheetViews>
  <sheetFormatPr defaultColWidth="9.00390625" defaultRowHeight="13.5"/>
  <cols>
    <col min="1" max="1" width="5.125" style="8" customWidth="1"/>
    <col min="2" max="2" width="12.125" style="8" customWidth="1"/>
    <col min="3" max="20" width="8.125" style="8" customWidth="1"/>
    <col min="21" max="21" width="12.125" style="8" customWidth="1"/>
    <col min="22" max="22" width="5.125" style="8" customWidth="1"/>
    <col min="23" max="16384" width="8.875" style="8" customWidth="1"/>
  </cols>
  <sheetData>
    <row r="1" spans="1:22" ht="15" customHeight="1">
      <c r="A1" s="67" t="s">
        <v>330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  <c r="T1" s="68"/>
      <c r="U1" s="68"/>
      <c r="V1" s="70"/>
    </row>
    <row r="2" spans="1:22" ht="15" customHeight="1">
      <c r="A2" s="223"/>
      <c r="B2" s="7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  <c r="T2" s="71"/>
      <c r="U2" s="71"/>
      <c r="V2" s="353" t="s">
        <v>351</v>
      </c>
    </row>
    <row r="3" spans="1:22" ht="15" customHeight="1">
      <c r="A3" s="666" t="s">
        <v>0</v>
      </c>
      <c r="B3" s="667"/>
      <c r="C3" s="636" t="s">
        <v>1</v>
      </c>
      <c r="D3" s="637"/>
      <c r="E3" s="637"/>
      <c r="F3" s="636" t="s">
        <v>2</v>
      </c>
      <c r="G3" s="637"/>
      <c r="H3" s="638"/>
      <c r="I3" s="630" t="s">
        <v>3</v>
      </c>
      <c r="J3" s="631"/>
      <c r="K3" s="631"/>
      <c r="L3" s="631"/>
      <c r="M3" s="631"/>
      <c r="N3" s="632"/>
      <c r="O3" s="642" t="s">
        <v>286</v>
      </c>
      <c r="P3" s="636" t="s">
        <v>5</v>
      </c>
      <c r="Q3" s="637"/>
      <c r="R3" s="638"/>
      <c r="S3" s="642" t="s">
        <v>287</v>
      </c>
      <c r="T3" s="642" t="s">
        <v>288</v>
      </c>
      <c r="U3" s="666" t="s">
        <v>0</v>
      </c>
      <c r="V3" s="667"/>
    </row>
    <row r="4" spans="1:22" ht="15" customHeight="1">
      <c r="A4" s="668"/>
      <c r="B4" s="669"/>
      <c r="C4" s="641"/>
      <c r="D4" s="639"/>
      <c r="E4" s="639"/>
      <c r="F4" s="641"/>
      <c r="G4" s="639"/>
      <c r="H4" s="640"/>
      <c r="I4" s="639" t="s">
        <v>8</v>
      </c>
      <c r="J4" s="639"/>
      <c r="K4" s="640"/>
      <c r="L4" s="641" t="s">
        <v>9</v>
      </c>
      <c r="M4" s="639"/>
      <c r="N4" s="640"/>
      <c r="O4" s="634"/>
      <c r="P4" s="641"/>
      <c r="Q4" s="639"/>
      <c r="R4" s="640"/>
      <c r="S4" s="634"/>
      <c r="T4" s="634"/>
      <c r="U4" s="668"/>
      <c r="V4" s="669"/>
    </row>
    <row r="5" spans="1:22" ht="15" customHeight="1">
      <c r="A5" s="670"/>
      <c r="B5" s="671"/>
      <c r="C5" s="72" t="s">
        <v>10</v>
      </c>
      <c r="D5" s="73" t="s">
        <v>11</v>
      </c>
      <c r="E5" s="74" t="s">
        <v>12</v>
      </c>
      <c r="F5" s="72" t="s">
        <v>10</v>
      </c>
      <c r="G5" s="73" t="s">
        <v>11</v>
      </c>
      <c r="H5" s="75" t="s">
        <v>12</v>
      </c>
      <c r="I5" s="76" t="s">
        <v>10</v>
      </c>
      <c r="J5" s="77" t="s">
        <v>11</v>
      </c>
      <c r="K5" s="78" t="s">
        <v>12</v>
      </c>
      <c r="L5" s="76" t="s">
        <v>10</v>
      </c>
      <c r="M5" s="77" t="s">
        <v>11</v>
      </c>
      <c r="N5" s="78" t="s">
        <v>12</v>
      </c>
      <c r="O5" s="635"/>
      <c r="P5" s="72" t="s">
        <v>10</v>
      </c>
      <c r="Q5" s="73" t="s">
        <v>13</v>
      </c>
      <c r="R5" s="74" t="s">
        <v>14</v>
      </c>
      <c r="S5" s="635"/>
      <c r="T5" s="635"/>
      <c r="U5" s="670"/>
      <c r="V5" s="671"/>
    </row>
    <row r="6" spans="1:22" ht="15" customHeight="1">
      <c r="A6" s="675" t="s">
        <v>15</v>
      </c>
      <c r="B6" s="676"/>
      <c r="C6" s="224">
        <f>SUM(C7:C14)</f>
        <v>32701</v>
      </c>
      <c r="D6" s="225">
        <f>SUM(D7:D14)</f>
        <v>16703</v>
      </c>
      <c r="E6" s="226">
        <f aca="true" t="shared" si="0" ref="E6:T6">SUM(E7:E14)</f>
        <v>15998</v>
      </c>
      <c r="F6" s="224">
        <f t="shared" si="0"/>
        <v>34511</v>
      </c>
      <c r="G6" s="225">
        <f t="shared" si="0"/>
        <v>18503</v>
      </c>
      <c r="H6" s="227">
        <f t="shared" si="0"/>
        <v>16008</v>
      </c>
      <c r="I6" s="224">
        <f t="shared" si="0"/>
        <v>80</v>
      </c>
      <c r="J6" s="225">
        <f t="shared" si="0"/>
        <v>46</v>
      </c>
      <c r="K6" s="227">
        <f t="shared" si="0"/>
        <v>34</v>
      </c>
      <c r="L6" s="224">
        <f t="shared" si="0"/>
        <v>46</v>
      </c>
      <c r="M6" s="225">
        <f t="shared" si="0"/>
        <v>24</v>
      </c>
      <c r="N6" s="227">
        <f t="shared" si="0"/>
        <v>22</v>
      </c>
      <c r="O6" s="398">
        <f>SUM(O7:O14)</f>
        <v>-1810</v>
      </c>
      <c r="P6" s="224">
        <f t="shared" si="0"/>
        <v>789</v>
      </c>
      <c r="Q6" s="225">
        <f t="shared" si="0"/>
        <v>382</v>
      </c>
      <c r="R6" s="226">
        <f t="shared" si="0"/>
        <v>407</v>
      </c>
      <c r="S6" s="229">
        <f t="shared" si="0"/>
        <v>21193</v>
      </c>
      <c r="T6" s="228">
        <f t="shared" si="0"/>
        <v>6959</v>
      </c>
      <c r="U6" s="675" t="str">
        <f>+A6</f>
        <v>静岡県</v>
      </c>
      <c r="V6" s="676"/>
    </row>
    <row r="7" spans="1:22" ht="15" customHeight="1">
      <c r="A7" s="663" t="s">
        <v>297</v>
      </c>
      <c r="B7" s="664"/>
      <c r="C7" s="82">
        <f>SUM(D7:E7)</f>
        <v>448</v>
      </c>
      <c r="D7" s="83">
        <f aca="true" t="shared" si="1" ref="D7:N7">D15</f>
        <v>232</v>
      </c>
      <c r="E7" s="84">
        <f t="shared" si="1"/>
        <v>216</v>
      </c>
      <c r="F7" s="82">
        <f t="shared" si="1"/>
        <v>1157</v>
      </c>
      <c r="G7" s="83">
        <f t="shared" si="1"/>
        <v>598</v>
      </c>
      <c r="H7" s="84">
        <f t="shared" si="1"/>
        <v>559</v>
      </c>
      <c r="I7" s="82">
        <f t="shared" si="1"/>
        <v>2</v>
      </c>
      <c r="J7" s="83">
        <f t="shared" si="1"/>
        <v>1</v>
      </c>
      <c r="K7" s="84">
        <f t="shared" si="1"/>
        <v>1</v>
      </c>
      <c r="L7" s="82">
        <f t="shared" si="1"/>
        <v>2</v>
      </c>
      <c r="M7" s="83">
        <f t="shared" si="1"/>
        <v>1</v>
      </c>
      <c r="N7" s="84">
        <f t="shared" si="1"/>
        <v>1</v>
      </c>
      <c r="O7" s="85">
        <f>IF(C7-F7=0,"-",C7-F7)</f>
        <v>-709</v>
      </c>
      <c r="P7" s="82">
        <f>P15</f>
        <v>13</v>
      </c>
      <c r="Q7" s="83">
        <f>Q15</f>
        <v>5</v>
      </c>
      <c r="R7" s="84">
        <f>R15</f>
        <v>8</v>
      </c>
      <c r="S7" s="86">
        <f>S15</f>
        <v>291</v>
      </c>
      <c r="T7" s="86">
        <f>T15</f>
        <v>143</v>
      </c>
      <c r="U7" s="663" t="str">
        <f aca="true" t="shared" si="2" ref="U7:U15">+A7</f>
        <v>賀茂圏域</v>
      </c>
      <c r="V7" s="665"/>
    </row>
    <row r="8" spans="1:22" ht="15" customHeight="1">
      <c r="A8" s="633" t="s">
        <v>16</v>
      </c>
      <c r="B8" s="628"/>
      <c r="C8" s="87">
        <f aca="true" t="shared" si="3" ref="C8:N8">C22</f>
        <v>632</v>
      </c>
      <c r="D8" s="1">
        <f t="shared" si="3"/>
        <v>310</v>
      </c>
      <c r="E8" s="3">
        <f t="shared" si="3"/>
        <v>322</v>
      </c>
      <c r="F8" s="87">
        <f t="shared" si="3"/>
        <v>1641</v>
      </c>
      <c r="G8" s="1">
        <f t="shared" si="3"/>
        <v>856</v>
      </c>
      <c r="H8" s="3">
        <f t="shared" si="3"/>
        <v>785</v>
      </c>
      <c r="I8" s="87">
        <f t="shared" si="3"/>
        <v>1</v>
      </c>
      <c r="J8" s="1">
        <f t="shared" si="3"/>
        <v>1</v>
      </c>
      <c r="K8" s="3">
        <f t="shared" si="3"/>
        <v>0</v>
      </c>
      <c r="L8" s="87">
        <f t="shared" si="3"/>
        <v>1</v>
      </c>
      <c r="M8" s="1">
        <f t="shared" si="3"/>
        <v>1</v>
      </c>
      <c r="N8" s="3">
        <f t="shared" si="3"/>
        <v>0</v>
      </c>
      <c r="O8" s="88">
        <f aca="true" t="shared" si="4" ref="O8:O45">IF(C8-F8=0,"-",C8-F8)</f>
        <v>-1009</v>
      </c>
      <c r="P8" s="87">
        <f>P22</f>
        <v>29</v>
      </c>
      <c r="Q8" s="1">
        <f>Q22</f>
        <v>18</v>
      </c>
      <c r="R8" s="3">
        <f>R22</f>
        <v>11</v>
      </c>
      <c r="S8" s="5">
        <f>S22</f>
        <v>550</v>
      </c>
      <c r="T8" s="5">
        <f>T22</f>
        <v>253</v>
      </c>
      <c r="U8" s="633" t="str">
        <f t="shared" si="2"/>
        <v>熱海伊東圏域</v>
      </c>
      <c r="V8" s="629"/>
    </row>
    <row r="9" spans="1:22" ht="15" customHeight="1">
      <c r="A9" s="633" t="s">
        <v>17</v>
      </c>
      <c r="B9" s="628"/>
      <c r="C9" s="87">
        <f aca="true" t="shared" si="5" ref="C9:N9">C25+C34</f>
        <v>6141</v>
      </c>
      <c r="D9" s="1">
        <f t="shared" si="5"/>
        <v>3108</v>
      </c>
      <c r="E9" s="3">
        <f t="shared" si="5"/>
        <v>3033</v>
      </c>
      <c r="F9" s="87">
        <f t="shared" si="5"/>
        <v>6085</v>
      </c>
      <c r="G9" s="1">
        <f t="shared" si="5"/>
        <v>3288</v>
      </c>
      <c r="H9" s="3">
        <f t="shared" si="5"/>
        <v>2797</v>
      </c>
      <c r="I9" s="87">
        <f t="shared" si="5"/>
        <v>18</v>
      </c>
      <c r="J9" s="1">
        <f t="shared" si="5"/>
        <v>11</v>
      </c>
      <c r="K9" s="3">
        <f t="shared" si="5"/>
        <v>7</v>
      </c>
      <c r="L9" s="87">
        <f t="shared" si="5"/>
        <v>10</v>
      </c>
      <c r="M9" s="1">
        <f t="shared" si="5"/>
        <v>6</v>
      </c>
      <c r="N9" s="3">
        <f t="shared" si="5"/>
        <v>4</v>
      </c>
      <c r="O9" s="88">
        <f t="shared" si="4"/>
        <v>56</v>
      </c>
      <c r="P9" s="87">
        <f>P25+P34</f>
        <v>140</v>
      </c>
      <c r="Q9" s="1">
        <f>Q25+Q34</f>
        <v>68</v>
      </c>
      <c r="R9" s="3">
        <f>R25+R34</f>
        <v>72</v>
      </c>
      <c r="S9" s="5">
        <f>S25+S34</f>
        <v>3856</v>
      </c>
      <c r="T9" s="5">
        <f>T25+T34</f>
        <v>1337</v>
      </c>
      <c r="U9" s="633" t="str">
        <f t="shared" si="2"/>
        <v>駿東田方圏域</v>
      </c>
      <c r="V9" s="629"/>
    </row>
    <row r="10" spans="1:22" ht="15" customHeight="1">
      <c r="A10" s="633" t="s">
        <v>289</v>
      </c>
      <c r="B10" s="628"/>
      <c r="C10" s="87">
        <f>C37</f>
        <v>3432</v>
      </c>
      <c r="D10" s="1">
        <f aca="true" t="shared" si="6" ref="D10:T10">D37</f>
        <v>1748</v>
      </c>
      <c r="E10" s="3">
        <f t="shared" si="6"/>
        <v>1684</v>
      </c>
      <c r="F10" s="87">
        <f t="shared" si="6"/>
        <v>3245</v>
      </c>
      <c r="G10" s="1">
        <f t="shared" si="6"/>
        <v>1791</v>
      </c>
      <c r="H10" s="3">
        <f t="shared" si="6"/>
        <v>1454</v>
      </c>
      <c r="I10" s="87">
        <f>I37</f>
        <v>9</v>
      </c>
      <c r="J10" s="1">
        <f t="shared" si="6"/>
        <v>4</v>
      </c>
      <c r="K10" s="3">
        <f t="shared" si="6"/>
        <v>5</v>
      </c>
      <c r="L10" s="87">
        <f t="shared" si="6"/>
        <v>3</v>
      </c>
      <c r="M10" s="1">
        <f t="shared" si="6"/>
        <v>0</v>
      </c>
      <c r="N10" s="3">
        <f t="shared" si="6"/>
        <v>3</v>
      </c>
      <c r="O10" s="88">
        <f t="shared" si="4"/>
        <v>187</v>
      </c>
      <c r="P10" s="87">
        <f t="shared" si="6"/>
        <v>105</v>
      </c>
      <c r="Q10" s="1">
        <f t="shared" si="6"/>
        <v>42</v>
      </c>
      <c r="R10" s="3">
        <f t="shared" si="6"/>
        <v>63</v>
      </c>
      <c r="S10" s="5">
        <f t="shared" si="6"/>
        <v>2341</v>
      </c>
      <c r="T10" s="5">
        <f t="shared" si="6"/>
        <v>941</v>
      </c>
      <c r="U10" s="633" t="str">
        <f t="shared" si="2"/>
        <v>富士圏域</v>
      </c>
      <c r="V10" s="629"/>
    </row>
    <row r="11" spans="1:22" ht="15" customHeight="1">
      <c r="A11" s="633" t="s">
        <v>298</v>
      </c>
      <c r="B11" s="628"/>
      <c r="C11" s="4">
        <f>C41</f>
        <v>5767</v>
      </c>
      <c r="D11" s="1">
        <f aca="true" t="shared" si="7" ref="D11:T11">D41</f>
        <v>2950</v>
      </c>
      <c r="E11" s="89">
        <f t="shared" si="7"/>
        <v>2817</v>
      </c>
      <c r="F11" s="4">
        <f t="shared" si="7"/>
        <v>6761</v>
      </c>
      <c r="G11" s="1">
        <f t="shared" si="7"/>
        <v>3675</v>
      </c>
      <c r="H11" s="89">
        <f t="shared" si="7"/>
        <v>3086</v>
      </c>
      <c r="I11" s="4">
        <f t="shared" si="7"/>
        <v>11</v>
      </c>
      <c r="J11" s="1">
        <f t="shared" si="7"/>
        <v>7</v>
      </c>
      <c r="K11" s="3">
        <f t="shared" si="7"/>
        <v>4</v>
      </c>
      <c r="L11" s="4">
        <f t="shared" si="7"/>
        <v>7</v>
      </c>
      <c r="M11" s="1">
        <f t="shared" si="7"/>
        <v>5</v>
      </c>
      <c r="N11" s="89">
        <f t="shared" si="7"/>
        <v>2</v>
      </c>
      <c r="O11" s="88">
        <f t="shared" si="4"/>
        <v>-994</v>
      </c>
      <c r="P11" s="4">
        <f t="shared" si="7"/>
        <v>158</v>
      </c>
      <c r="Q11" s="1">
        <f t="shared" si="7"/>
        <v>70</v>
      </c>
      <c r="R11" s="89">
        <f t="shared" si="7"/>
        <v>88</v>
      </c>
      <c r="S11" s="87">
        <f t="shared" si="7"/>
        <v>3959</v>
      </c>
      <c r="T11" s="87">
        <f t="shared" si="7"/>
        <v>1263</v>
      </c>
      <c r="U11" s="633" t="str">
        <f t="shared" si="2"/>
        <v>静岡圏域</v>
      </c>
      <c r="V11" s="629"/>
    </row>
    <row r="12" spans="1:22" ht="15" customHeight="1">
      <c r="A12" s="633" t="s">
        <v>19</v>
      </c>
      <c r="B12" s="628"/>
      <c r="C12" s="4">
        <f>C60</f>
        <v>3914</v>
      </c>
      <c r="D12" s="1">
        <f aca="true" t="shared" si="8" ref="D12:T12">D60</f>
        <v>2037</v>
      </c>
      <c r="E12" s="89">
        <f t="shared" si="8"/>
        <v>1877</v>
      </c>
      <c r="F12" s="4">
        <f t="shared" si="8"/>
        <v>4365</v>
      </c>
      <c r="G12" s="1">
        <f t="shared" si="8"/>
        <v>2360</v>
      </c>
      <c r="H12" s="89">
        <f t="shared" si="8"/>
        <v>2005</v>
      </c>
      <c r="I12" s="4">
        <f t="shared" si="8"/>
        <v>8</v>
      </c>
      <c r="J12" s="1">
        <f t="shared" si="8"/>
        <v>7</v>
      </c>
      <c r="K12" s="3">
        <f t="shared" si="8"/>
        <v>1</v>
      </c>
      <c r="L12" s="4">
        <f t="shared" si="8"/>
        <v>4</v>
      </c>
      <c r="M12" s="1">
        <f t="shared" si="8"/>
        <v>3</v>
      </c>
      <c r="N12" s="89">
        <f t="shared" si="8"/>
        <v>1</v>
      </c>
      <c r="O12" s="88">
        <f t="shared" si="4"/>
        <v>-451</v>
      </c>
      <c r="P12" s="4">
        <f t="shared" si="8"/>
        <v>90</v>
      </c>
      <c r="Q12" s="1">
        <f t="shared" si="8"/>
        <v>49</v>
      </c>
      <c r="R12" s="89">
        <f t="shared" si="8"/>
        <v>41</v>
      </c>
      <c r="S12" s="87">
        <f t="shared" si="8"/>
        <v>2471</v>
      </c>
      <c r="T12" s="87">
        <f t="shared" si="8"/>
        <v>797</v>
      </c>
      <c r="U12" s="633" t="str">
        <f t="shared" si="2"/>
        <v>志太榛原圏域</v>
      </c>
      <c r="V12" s="629"/>
    </row>
    <row r="13" spans="1:22" ht="15" customHeight="1">
      <c r="A13" s="633" t="s">
        <v>290</v>
      </c>
      <c r="B13" s="628"/>
      <c r="C13" s="87">
        <f>+C69+C70+C71+C73+C74+C75</f>
        <v>4398</v>
      </c>
      <c r="D13" s="1">
        <f aca="true" t="shared" si="9" ref="D13:N13">+D69+D70+D71+D73+D74+D75</f>
        <v>2261</v>
      </c>
      <c r="E13" s="3">
        <f t="shared" si="9"/>
        <v>2137</v>
      </c>
      <c r="F13" s="87">
        <f t="shared" si="9"/>
        <v>4040</v>
      </c>
      <c r="G13" s="1">
        <f t="shared" si="9"/>
        <v>2118</v>
      </c>
      <c r="H13" s="3">
        <f t="shared" si="9"/>
        <v>1922</v>
      </c>
      <c r="I13" s="87">
        <f>+I69+I70+I71+I73+I74+I75</f>
        <v>10</v>
      </c>
      <c r="J13" s="1">
        <f t="shared" si="9"/>
        <v>5</v>
      </c>
      <c r="K13" s="3">
        <f t="shared" si="9"/>
        <v>5</v>
      </c>
      <c r="L13" s="87">
        <f t="shared" si="9"/>
        <v>5</v>
      </c>
      <c r="M13" s="1">
        <f t="shared" si="9"/>
        <v>2</v>
      </c>
      <c r="N13" s="3">
        <f t="shared" si="9"/>
        <v>3</v>
      </c>
      <c r="O13" s="88">
        <f t="shared" si="4"/>
        <v>358</v>
      </c>
      <c r="P13" s="87">
        <f>+P69+P70+P71+P73+P74+P75</f>
        <v>95</v>
      </c>
      <c r="Q13" s="1">
        <f>+Q69+Q70+Q71+Q73+Q74+Q75</f>
        <v>55</v>
      </c>
      <c r="R13" s="3">
        <f>+R69+R70+R71+R73+R74+R75</f>
        <v>40</v>
      </c>
      <c r="S13" s="5">
        <f>+S69+S70+S71+S73+S74+S75</f>
        <v>2725</v>
      </c>
      <c r="T13" s="5">
        <f>+T69+T70+T71+T73+T74+T75</f>
        <v>754</v>
      </c>
      <c r="U13" s="633" t="str">
        <f t="shared" si="2"/>
        <v>中東遠圏域</v>
      </c>
      <c r="V13" s="629"/>
    </row>
    <row r="14" spans="1:22" ht="15" customHeight="1">
      <c r="A14" s="672" t="s">
        <v>325</v>
      </c>
      <c r="B14" s="673"/>
      <c r="C14" s="79">
        <f>C77+C72+C76</f>
        <v>7969</v>
      </c>
      <c r="D14" s="80">
        <f aca="true" t="shared" si="10" ref="D14:N14">D77+D72+D76</f>
        <v>4057</v>
      </c>
      <c r="E14" s="81">
        <f t="shared" si="10"/>
        <v>3912</v>
      </c>
      <c r="F14" s="79">
        <f t="shared" si="10"/>
        <v>7217</v>
      </c>
      <c r="G14" s="80">
        <f t="shared" si="10"/>
        <v>3817</v>
      </c>
      <c r="H14" s="81">
        <f t="shared" si="10"/>
        <v>3400</v>
      </c>
      <c r="I14" s="79">
        <f>I77+I72+I76</f>
        <v>21</v>
      </c>
      <c r="J14" s="80">
        <f t="shared" si="10"/>
        <v>10</v>
      </c>
      <c r="K14" s="81">
        <f t="shared" si="10"/>
        <v>11</v>
      </c>
      <c r="L14" s="79">
        <f t="shared" si="10"/>
        <v>14</v>
      </c>
      <c r="M14" s="80">
        <f t="shared" si="10"/>
        <v>6</v>
      </c>
      <c r="N14" s="81">
        <f t="shared" si="10"/>
        <v>8</v>
      </c>
      <c r="O14" s="90">
        <f t="shared" si="4"/>
        <v>752</v>
      </c>
      <c r="P14" s="79">
        <f>P77+P72+P76</f>
        <v>159</v>
      </c>
      <c r="Q14" s="80">
        <f>Q77+Q72+Q76</f>
        <v>75</v>
      </c>
      <c r="R14" s="81">
        <f>R77+R72+R76</f>
        <v>84</v>
      </c>
      <c r="S14" s="91">
        <f>S77+S72+S76</f>
        <v>5000</v>
      </c>
      <c r="T14" s="91">
        <f>T77+T72+T76</f>
        <v>1471</v>
      </c>
      <c r="U14" s="672" t="str">
        <f t="shared" si="2"/>
        <v>西部圏域</v>
      </c>
      <c r="V14" s="674"/>
    </row>
    <row r="15" spans="1:22" ht="15" customHeight="1">
      <c r="A15" s="633" t="s">
        <v>299</v>
      </c>
      <c r="B15" s="629"/>
      <c r="C15" s="87">
        <f>SUM(C16:C21)</f>
        <v>448</v>
      </c>
      <c r="D15" s="1">
        <f>SUM(D16:D21)</f>
        <v>232</v>
      </c>
      <c r="E15" s="2">
        <f>SUM(E16:E21)</f>
        <v>216</v>
      </c>
      <c r="F15" s="87">
        <f aca="true" t="shared" si="11" ref="F15:F40">SUM(G15:H15)</f>
        <v>1157</v>
      </c>
      <c r="G15" s="1">
        <f>SUM(G16:G21)</f>
        <v>598</v>
      </c>
      <c r="H15" s="2">
        <f>SUM(H16:H21)</f>
        <v>559</v>
      </c>
      <c r="I15" s="87">
        <f aca="true" t="shared" si="12" ref="I15:I40">SUM(J15:K15)</f>
        <v>2</v>
      </c>
      <c r="J15" s="1">
        <f>SUM(J16:J21)</f>
        <v>1</v>
      </c>
      <c r="K15" s="3">
        <f>SUM(K16:K21)</f>
        <v>1</v>
      </c>
      <c r="L15" s="87">
        <f aca="true" t="shared" si="13" ref="L15:L40">SUM(M15:N15)</f>
        <v>2</v>
      </c>
      <c r="M15" s="1">
        <f>SUM(M16:M21)</f>
        <v>1</v>
      </c>
      <c r="N15" s="3">
        <f>SUM(N16:N21)</f>
        <v>1</v>
      </c>
      <c r="O15" s="88">
        <f t="shared" si="4"/>
        <v>-709</v>
      </c>
      <c r="P15" s="87">
        <f aca="true" t="shared" si="14" ref="P15:P45">SUM(Q15:R15)</f>
        <v>13</v>
      </c>
      <c r="Q15" s="1">
        <f>SUM(Q16:Q21)</f>
        <v>5</v>
      </c>
      <c r="R15" s="2">
        <f>SUM(R16:R21)</f>
        <v>8</v>
      </c>
      <c r="S15" s="4">
        <f>SUM(S16:S21)</f>
        <v>291</v>
      </c>
      <c r="T15" s="5">
        <f>SUM(T16:T21)</f>
        <v>143</v>
      </c>
      <c r="U15" s="633" t="str">
        <f t="shared" si="2"/>
        <v>賀茂保健所</v>
      </c>
      <c r="V15" s="629"/>
    </row>
    <row r="16" spans="1:22" ht="15" customHeight="1">
      <c r="A16" s="33"/>
      <c r="B16" s="31" t="s">
        <v>21</v>
      </c>
      <c r="C16" s="87">
        <f aca="true" t="shared" si="15" ref="C16:C40">SUM(D16:E16)</f>
        <v>166</v>
      </c>
      <c r="D16" s="230">
        <v>94</v>
      </c>
      <c r="E16" s="231">
        <v>72</v>
      </c>
      <c r="F16" s="87">
        <f t="shared" si="11"/>
        <v>368</v>
      </c>
      <c r="G16" s="230">
        <v>195</v>
      </c>
      <c r="H16" s="231">
        <v>173</v>
      </c>
      <c r="I16" s="87">
        <f t="shared" si="12"/>
        <v>1</v>
      </c>
      <c r="J16" s="230">
        <v>1</v>
      </c>
      <c r="K16" s="232">
        <v>0</v>
      </c>
      <c r="L16" s="87">
        <f t="shared" si="13"/>
        <v>1</v>
      </c>
      <c r="M16" s="230">
        <v>1</v>
      </c>
      <c r="N16" s="232">
        <v>0</v>
      </c>
      <c r="O16" s="88">
        <f t="shared" si="4"/>
        <v>-202</v>
      </c>
      <c r="P16" s="87">
        <f t="shared" si="14"/>
        <v>3</v>
      </c>
      <c r="Q16" s="230">
        <v>1</v>
      </c>
      <c r="R16" s="231">
        <v>2</v>
      </c>
      <c r="S16" s="233">
        <v>132</v>
      </c>
      <c r="T16" s="234">
        <v>64</v>
      </c>
      <c r="U16" s="6" t="str">
        <f aca="true" t="shared" si="16" ref="U16:U21">+B16</f>
        <v>下田市</v>
      </c>
      <c r="V16" s="7"/>
    </row>
    <row r="17" spans="1:22" ht="15" customHeight="1">
      <c r="A17" s="33"/>
      <c r="B17" s="31" t="s">
        <v>22</v>
      </c>
      <c r="C17" s="87">
        <f t="shared" si="15"/>
        <v>76</v>
      </c>
      <c r="D17" s="230">
        <v>43</v>
      </c>
      <c r="E17" s="231">
        <v>33</v>
      </c>
      <c r="F17" s="87">
        <f t="shared" si="11"/>
        <v>163</v>
      </c>
      <c r="G17" s="230">
        <v>96</v>
      </c>
      <c r="H17" s="231">
        <v>67</v>
      </c>
      <c r="I17" s="87">
        <f t="shared" si="12"/>
        <v>0</v>
      </c>
      <c r="J17" s="230">
        <v>0</v>
      </c>
      <c r="K17" s="232">
        <v>0</v>
      </c>
      <c r="L17" s="87">
        <f t="shared" si="13"/>
        <v>0</v>
      </c>
      <c r="M17" s="230">
        <v>0</v>
      </c>
      <c r="N17" s="232">
        <v>0</v>
      </c>
      <c r="O17" s="88">
        <f t="shared" si="4"/>
        <v>-87</v>
      </c>
      <c r="P17" s="87">
        <f t="shared" si="14"/>
        <v>1</v>
      </c>
      <c r="Q17" s="230">
        <v>0</v>
      </c>
      <c r="R17" s="231">
        <v>1</v>
      </c>
      <c r="S17" s="233">
        <v>57</v>
      </c>
      <c r="T17" s="234">
        <v>30</v>
      </c>
      <c r="U17" s="6" t="str">
        <f t="shared" si="16"/>
        <v>東伊豆町</v>
      </c>
      <c r="V17" s="7"/>
    </row>
    <row r="18" spans="1:22" ht="15" customHeight="1">
      <c r="A18" s="33"/>
      <c r="B18" s="31" t="s">
        <v>23</v>
      </c>
      <c r="C18" s="87">
        <f t="shared" si="15"/>
        <v>67</v>
      </c>
      <c r="D18" s="230">
        <v>27</v>
      </c>
      <c r="E18" s="231">
        <v>40</v>
      </c>
      <c r="F18" s="87">
        <f t="shared" si="11"/>
        <v>125</v>
      </c>
      <c r="G18" s="230">
        <v>59</v>
      </c>
      <c r="H18" s="231">
        <v>66</v>
      </c>
      <c r="I18" s="87">
        <f t="shared" si="12"/>
        <v>0</v>
      </c>
      <c r="J18" s="230">
        <v>0</v>
      </c>
      <c r="K18" s="232">
        <v>0</v>
      </c>
      <c r="L18" s="87">
        <f t="shared" si="13"/>
        <v>0</v>
      </c>
      <c r="M18" s="230">
        <v>0</v>
      </c>
      <c r="N18" s="232">
        <v>0</v>
      </c>
      <c r="O18" s="88">
        <f t="shared" si="4"/>
        <v>-58</v>
      </c>
      <c r="P18" s="87">
        <f t="shared" si="14"/>
        <v>1</v>
      </c>
      <c r="Q18" s="230">
        <v>1</v>
      </c>
      <c r="R18" s="231">
        <v>0</v>
      </c>
      <c r="S18" s="233">
        <v>32</v>
      </c>
      <c r="T18" s="234">
        <v>5</v>
      </c>
      <c r="U18" s="6" t="str">
        <f t="shared" si="16"/>
        <v>河津町</v>
      </c>
      <c r="V18" s="7"/>
    </row>
    <row r="19" spans="1:22" ht="15" customHeight="1">
      <c r="A19" s="33"/>
      <c r="B19" s="31" t="s">
        <v>24</v>
      </c>
      <c r="C19" s="87">
        <f t="shared" si="15"/>
        <v>54</v>
      </c>
      <c r="D19" s="230">
        <v>30</v>
      </c>
      <c r="E19" s="231">
        <v>24</v>
      </c>
      <c r="F19" s="87">
        <f t="shared" si="11"/>
        <v>170</v>
      </c>
      <c r="G19" s="230">
        <v>81</v>
      </c>
      <c r="H19" s="231">
        <v>89</v>
      </c>
      <c r="I19" s="87">
        <f t="shared" si="12"/>
        <v>0</v>
      </c>
      <c r="J19" s="230">
        <v>0</v>
      </c>
      <c r="K19" s="232">
        <v>0</v>
      </c>
      <c r="L19" s="87">
        <f t="shared" si="13"/>
        <v>0</v>
      </c>
      <c r="M19" s="230">
        <v>0</v>
      </c>
      <c r="N19" s="232">
        <v>0</v>
      </c>
      <c r="O19" s="88">
        <f t="shared" si="4"/>
        <v>-116</v>
      </c>
      <c r="P19" s="87">
        <f t="shared" si="14"/>
        <v>3</v>
      </c>
      <c r="Q19" s="230">
        <v>1</v>
      </c>
      <c r="R19" s="231">
        <v>2</v>
      </c>
      <c r="S19" s="233">
        <v>26</v>
      </c>
      <c r="T19" s="234">
        <v>17</v>
      </c>
      <c r="U19" s="6" t="str">
        <f t="shared" si="16"/>
        <v>南伊豆町</v>
      </c>
      <c r="V19" s="7"/>
    </row>
    <row r="20" spans="1:22" ht="15" customHeight="1">
      <c r="A20" s="33"/>
      <c r="B20" s="31" t="s">
        <v>25</v>
      </c>
      <c r="C20" s="87">
        <f t="shared" si="15"/>
        <v>40</v>
      </c>
      <c r="D20" s="230">
        <v>20</v>
      </c>
      <c r="E20" s="231">
        <v>20</v>
      </c>
      <c r="F20" s="87">
        <f t="shared" si="11"/>
        <v>142</v>
      </c>
      <c r="G20" s="230">
        <v>68</v>
      </c>
      <c r="H20" s="231">
        <v>74</v>
      </c>
      <c r="I20" s="87">
        <f t="shared" si="12"/>
        <v>1</v>
      </c>
      <c r="J20" s="230">
        <v>0</v>
      </c>
      <c r="K20" s="232">
        <v>1</v>
      </c>
      <c r="L20" s="87">
        <f t="shared" si="13"/>
        <v>1</v>
      </c>
      <c r="M20" s="230">
        <v>0</v>
      </c>
      <c r="N20" s="232">
        <v>1</v>
      </c>
      <c r="O20" s="88">
        <f t="shared" si="4"/>
        <v>-102</v>
      </c>
      <c r="P20" s="87">
        <f t="shared" si="14"/>
        <v>2</v>
      </c>
      <c r="Q20" s="230">
        <v>0</v>
      </c>
      <c r="R20" s="231">
        <v>2</v>
      </c>
      <c r="S20" s="233">
        <v>23</v>
      </c>
      <c r="T20" s="234">
        <v>13</v>
      </c>
      <c r="U20" s="6" t="str">
        <f t="shared" si="16"/>
        <v>松崎町</v>
      </c>
      <c r="V20" s="7"/>
    </row>
    <row r="21" spans="1:22" ht="15" customHeight="1">
      <c r="A21" s="34"/>
      <c r="B21" s="29" t="s">
        <v>26</v>
      </c>
      <c r="C21" s="79">
        <f t="shared" si="15"/>
        <v>45</v>
      </c>
      <c r="D21" s="235">
        <v>18</v>
      </c>
      <c r="E21" s="235">
        <v>27</v>
      </c>
      <c r="F21" s="79">
        <f t="shared" si="11"/>
        <v>189</v>
      </c>
      <c r="G21" s="235">
        <v>99</v>
      </c>
      <c r="H21" s="235">
        <v>90</v>
      </c>
      <c r="I21" s="79">
        <f t="shared" si="12"/>
        <v>0</v>
      </c>
      <c r="J21" s="235">
        <v>0</v>
      </c>
      <c r="K21" s="237">
        <v>0</v>
      </c>
      <c r="L21" s="79">
        <f t="shared" si="13"/>
        <v>0</v>
      </c>
      <c r="M21" s="235">
        <v>0</v>
      </c>
      <c r="N21" s="235">
        <v>0</v>
      </c>
      <c r="O21" s="90">
        <f t="shared" si="4"/>
        <v>-144</v>
      </c>
      <c r="P21" s="79">
        <f t="shared" si="14"/>
        <v>3</v>
      </c>
      <c r="Q21" s="235">
        <v>2</v>
      </c>
      <c r="R21" s="236">
        <v>1</v>
      </c>
      <c r="S21" s="239">
        <v>21</v>
      </c>
      <c r="T21" s="242">
        <v>14</v>
      </c>
      <c r="U21" s="32" t="str">
        <f t="shared" si="16"/>
        <v>西伊豆町</v>
      </c>
      <c r="V21" s="30"/>
    </row>
    <row r="22" spans="1:22" ht="15" customHeight="1">
      <c r="A22" s="633" t="s">
        <v>27</v>
      </c>
      <c r="B22" s="628"/>
      <c r="C22" s="87">
        <f t="shared" si="15"/>
        <v>632</v>
      </c>
      <c r="D22" s="1">
        <f>SUM(D23:D24)</f>
        <v>310</v>
      </c>
      <c r="E22" s="2">
        <f>SUM(E23:E24)</f>
        <v>322</v>
      </c>
      <c r="F22" s="87">
        <f t="shared" si="11"/>
        <v>1641</v>
      </c>
      <c r="G22" s="1">
        <f>SUM(G23:G24)</f>
        <v>856</v>
      </c>
      <c r="H22" s="2">
        <f>SUM(H23:H24)</f>
        <v>785</v>
      </c>
      <c r="I22" s="87">
        <f t="shared" si="12"/>
        <v>1</v>
      </c>
      <c r="J22" s="1">
        <f>SUM(J23:J24)</f>
        <v>1</v>
      </c>
      <c r="K22" s="3">
        <f>SUM(K23:K24)</f>
        <v>0</v>
      </c>
      <c r="L22" s="87">
        <f t="shared" si="13"/>
        <v>1</v>
      </c>
      <c r="M22" s="1">
        <f>SUM(M23:M24)</f>
        <v>1</v>
      </c>
      <c r="N22" s="3">
        <f>SUM(N23:N24)</f>
        <v>0</v>
      </c>
      <c r="O22" s="88">
        <f t="shared" si="4"/>
        <v>-1009</v>
      </c>
      <c r="P22" s="87">
        <f t="shared" si="14"/>
        <v>29</v>
      </c>
      <c r="Q22" s="1">
        <f>SUM(Q23:Q24)</f>
        <v>18</v>
      </c>
      <c r="R22" s="2">
        <f>SUM(R23:R24)</f>
        <v>11</v>
      </c>
      <c r="S22" s="4">
        <f>SUM(S23:S24)</f>
        <v>550</v>
      </c>
      <c r="T22" s="5">
        <f>SUM(T23:T24)</f>
        <v>253</v>
      </c>
      <c r="U22" s="633" t="str">
        <f>+A22</f>
        <v>熱海保健所</v>
      </c>
      <c r="V22" s="629"/>
    </row>
    <row r="23" spans="1:22" ht="15" customHeight="1">
      <c r="A23" s="26"/>
      <c r="B23" s="31" t="s">
        <v>28</v>
      </c>
      <c r="C23" s="87">
        <f t="shared" si="15"/>
        <v>193</v>
      </c>
      <c r="D23" s="230">
        <v>87</v>
      </c>
      <c r="E23" s="231">
        <v>106</v>
      </c>
      <c r="F23" s="87">
        <f t="shared" si="11"/>
        <v>664</v>
      </c>
      <c r="G23" s="230">
        <v>341</v>
      </c>
      <c r="H23" s="231">
        <v>323</v>
      </c>
      <c r="I23" s="87">
        <f t="shared" si="12"/>
        <v>0</v>
      </c>
      <c r="J23" s="230">
        <v>0</v>
      </c>
      <c r="K23" s="232">
        <v>0</v>
      </c>
      <c r="L23" s="87">
        <f t="shared" si="13"/>
        <v>0</v>
      </c>
      <c r="M23" s="230">
        <v>0</v>
      </c>
      <c r="N23" s="232">
        <v>0</v>
      </c>
      <c r="O23" s="88">
        <f t="shared" si="4"/>
        <v>-471</v>
      </c>
      <c r="P23" s="87">
        <f t="shared" si="14"/>
        <v>10</v>
      </c>
      <c r="Q23" s="230">
        <v>7</v>
      </c>
      <c r="R23" s="231">
        <v>3</v>
      </c>
      <c r="S23" s="233">
        <v>172</v>
      </c>
      <c r="T23" s="234">
        <v>86</v>
      </c>
      <c r="U23" s="6" t="str">
        <f>+B23</f>
        <v>熱海市</v>
      </c>
      <c r="V23" s="7"/>
    </row>
    <row r="24" spans="1:22" ht="15" customHeight="1">
      <c r="A24" s="28"/>
      <c r="B24" s="29" t="s">
        <v>29</v>
      </c>
      <c r="C24" s="79">
        <f t="shared" si="15"/>
        <v>439</v>
      </c>
      <c r="D24" s="235">
        <v>223</v>
      </c>
      <c r="E24" s="236">
        <v>216</v>
      </c>
      <c r="F24" s="79">
        <f t="shared" si="11"/>
        <v>977</v>
      </c>
      <c r="G24" s="235">
        <v>515</v>
      </c>
      <c r="H24" s="236">
        <v>462</v>
      </c>
      <c r="I24" s="79">
        <f t="shared" si="12"/>
        <v>1</v>
      </c>
      <c r="J24" s="235">
        <v>1</v>
      </c>
      <c r="K24" s="237">
        <v>0</v>
      </c>
      <c r="L24" s="79">
        <f t="shared" si="13"/>
        <v>1</v>
      </c>
      <c r="M24" s="235">
        <v>1</v>
      </c>
      <c r="N24" s="237">
        <v>0</v>
      </c>
      <c r="O24" s="90">
        <f t="shared" si="4"/>
        <v>-538</v>
      </c>
      <c r="P24" s="79">
        <f t="shared" si="14"/>
        <v>19</v>
      </c>
      <c r="Q24" s="235">
        <v>11</v>
      </c>
      <c r="R24" s="236">
        <v>8</v>
      </c>
      <c r="S24" s="238">
        <v>378</v>
      </c>
      <c r="T24" s="239">
        <v>167</v>
      </c>
      <c r="U24" s="6" t="str">
        <f>+B24</f>
        <v>伊東市</v>
      </c>
      <c r="V24" s="7"/>
    </row>
    <row r="25" spans="1:22" ht="15" customHeight="1">
      <c r="A25" s="663" t="s">
        <v>30</v>
      </c>
      <c r="B25" s="664"/>
      <c r="C25" s="92">
        <f t="shared" si="15"/>
        <v>5027</v>
      </c>
      <c r="D25" s="83">
        <f>SUM(D26:D33)</f>
        <v>2542</v>
      </c>
      <c r="E25" s="93">
        <f>SUM(E26:E33)</f>
        <v>2485</v>
      </c>
      <c r="F25" s="82">
        <f t="shared" si="11"/>
        <v>5226</v>
      </c>
      <c r="G25" s="83">
        <f>SUM(G26:G33)</f>
        <v>2818</v>
      </c>
      <c r="H25" s="84">
        <f>SUM(H26:H33)</f>
        <v>2408</v>
      </c>
      <c r="I25" s="82">
        <f t="shared" si="12"/>
        <v>14</v>
      </c>
      <c r="J25" s="83">
        <f>SUM(J26:J33)</f>
        <v>7</v>
      </c>
      <c r="K25" s="84">
        <f>SUM(K26:K33)</f>
        <v>7</v>
      </c>
      <c r="L25" s="82">
        <f t="shared" si="13"/>
        <v>8</v>
      </c>
      <c r="M25" s="83">
        <f>SUM(M26:M33)</f>
        <v>4</v>
      </c>
      <c r="N25" s="84">
        <f>SUM(N26:N33)</f>
        <v>4</v>
      </c>
      <c r="O25" s="85">
        <f t="shared" si="4"/>
        <v>-199</v>
      </c>
      <c r="P25" s="82">
        <f t="shared" si="14"/>
        <v>112</v>
      </c>
      <c r="Q25" s="83">
        <f>SUM(Q26:Q33)</f>
        <v>54</v>
      </c>
      <c r="R25" s="84">
        <f>SUM(R26:R33)</f>
        <v>58</v>
      </c>
      <c r="S25" s="63">
        <f>SUM(S26:S33)</f>
        <v>3174</v>
      </c>
      <c r="T25" s="86">
        <f>SUM(T26:T33)</f>
        <v>1123</v>
      </c>
      <c r="U25" s="663" t="str">
        <f>+A25</f>
        <v>東部保健所</v>
      </c>
      <c r="V25" s="665"/>
    </row>
    <row r="26" spans="1:22" ht="15" customHeight="1">
      <c r="A26" s="26"/>
      <c r="B26" s="7" t="s">
        <v>31</v>
      </c>
      <c r="C26" s="87">
        <f t="shared" si="15"/>
        <v>1690</v>
      </c>
      <c r="D26" s="230">
        <v>870</v>
      </c>
      <c r="E26" s="231">
        <v>820</v>
      </c>
      <c r="F26" s="87">
        <f t="shared" si="11"/>
        <v>2081</v>
      </c>
      <c r="G26" s="230">
        <v>1112</v>
      </c>
      <c r="H26" s="232">
        <v>969</v>
      </c>
      <c r="I26" s="87">
        <f t="shared" si="12"/>
        <v>5</v>
      </c>
      <c r="J26" s="230">
        <v>2</v>
      </c>
      <c r="K26" s="232">
        <v>3</v>
      </c>
      <c r="L26" s="87">
        <f t="shared" si="13"/>
        <v>2</v>
      </c>
      <c r="M26" s="230">
        <v>0</v>
      </c>
      <c r="N26" s="232">
        <v>2</v>
      </c>
      <c r="O26" s="88">
        <f t="shared" si="4"/>
        <v>-391</v>
      </c>
      <c r="P26" s="87">
        <f t="shared" si="14"/>
        <v>38</v>
      </c>
      <c r="Q26" s="230">
        <v>16</v>
      </c>
      <c r="R26" s="232">
        <v>22</v>
      </c>
      <c r="S26" s="240">
        <v>1149</v>
      </c>
      <c r="T26" s="234">
        <v>453</v>
      </c>
      <c r="U26" s="6" t="str">
        <f aca="true" t="shared" si="17" ref="U26:U33">+B26</f>
        <v>沼津市</v>
      </c>
      <c r="V26" s="7"/>
    </row>
    <row r="27" spans="1:22" ht="15" customHeight="1">
      <c r="A27" s="26"/>
      <c r="B27" s="7" t="s">
        <v>32</v>
      </c>
      <c r="C27" s="87">
        <f t="shared" si="15"/>
        <v>959</v>
      </c>
      <c r="D27" s="230">
        <v>476</v>
      </c>
      <c r="E27" s="231">
        <v>483</v>
      </c>
      <c r="F27" s="87">
        <f t="shared" si="11"/>
        <v>958</v>
      </c>
      <c r="G27" s="230">
        <v>496</v>
      </c>
      <c r="H27" s="232">
        <v>462</v>
      </c>
      <c r="I27" s="87">
        <f t="shared" si="12"/>
        <v>2</v>
      </c>
      <c r="J27" s="230">
        <v>2</v>
      </c>
      <c r="K27" s="232">
        <v>0</v>
      </c>
      <c r="L27" s="87">
        <f t="shared" si="13"/>
        <v>2</v>
      </c>
      <c r="M27" s="230">
        <v>2</v>
      </c>
      <c r="N27" s="232">
        <v>0</v>
      </c>
      <c r="O27" s="88">
        <f t="shared" si="4"/>
        <v>1</v>
      </c>
      <c r="P27" s="87">
        <f t="shared" si="14"/>
        <v>25</v>
      </c>
      <c r="Q27" s="230">
        <v>12</v>
      </c>
      <c r="R27" s="232">
        <v>13</v>
      </c>
      <c r="S27" s="240">
        <v>563</v>
      </c>
      <c r="T27" s="234">
        <v>196</v>
      </c>
      <c r="U27" s="6" t="str">
        <f t="shared" si="17"/>
        <v>三島市</v>
      </c>
      <c r="V27" s="7"/>
    </row>
    <row r="28" spans="1:22" ht="15" customHeight="1">
      <c r="A28" s="26"/>
      <c r="B28" s="7" t="s">
        <v>33</v>
      </c>
      <c r="C28" s="87">
        <f t="shared" si="15"/>
        <v>617</v>
      </c>
      <c r="D28" s="230">
        <v>310</v>
      </c>
      <c r="E28" s="231">
        <v>307</v>
      </c>
      <c r="F28" s="87">
        <f t="shared" si="11"/>
        <v>372</v>
      </c>
      <c r="G28" s="230">
        <v>206</v>
      </c>
      <c r="H28" s="232">
        <v>166</v>
      </c>
      <c r="I28" s="87">
        <f t="shared" si="12"/>
        <v>5</v>
      </c>
      <c r="J28" s="230">
        <v>2</v>
      </c>
      <c r="K28" s="232">
        <v>3</v>
      </c>
      <c r="L28" s="87">
        <f t="shared" si="13"/>
        <v>3</v>
      </c>
      <c r="M28" s="230">
        <v>1</v>
      </c>
      <c r="N28" s="232">
        <v>2</v>
      </c>
      <c r="O28" s="88">
        <f t="shared" si="4"/>
        <v>245</v>
      </c>
      <c r="P28" s="87">
        <f t="shared" si="14"/>
        <v>10</v>
      </c>
      <c r="Q28" s="230">
        <v>7</v>
      </c>
      <c r="R28" s="232">
        <v>3</v>
      </c>
      <c r="S28" s="240">
        <v>415</v>
      </c>
      <c r="T28" s="234">
        <v>83</v>
      </c>
      <c r="U28" s="6" t="str">
        <f t="shared" si="17"/>
        <v>裾野市</v>
      </c>
      <c r="V28" s="7"/>
    </row>
    <row r="29" spans="1:22" ht="15" customHeight="1">
      <c r="A29" s="26"/>
      <c r="B29" s="7" t="s">
        <v>275</v>
      </c>
      <c r="C29" s="87">
        <f t="shared" si="15"/>
        <v>202</v>
      </c>
      <c r="D29" s="230">
        <v>102</v>
      </c>
      <c r="E29" s="231">
        <v>100</v>
      </c>
      <c r="F29" s="87">
        <f t="shared" si="11"/>
        <v>467</v>
      </c>
      <c r="G29" s="230">
        <v>271</v>
      </c>
      <c r="H29" s="232">
        <v>196</v>
      </c>
      <c r="I29" s="87">
        <f t="shared" si="12"/>
        <v>0</v>
      </c>
      <c r="J29" s="230">
        <v>0</v>
      </c>
      <c r="K29" s="232">
        <v>0</v>
      </c>
      <c r="L29" s="87">
        <f t="shared" si="13"/>
        <v>0</v>
      </c>
      <c r="M29" s="230">
        <v>0</v>
      </c>
      <c r="N29" s="232">
        <v>0</v>
      </c>
      <c r="O29" s="88">
        <f t="shared" si="4"/>
        <v>-265</v>
      </c>
      <c r="P29" s="87">
        <f t="shared" si="14"/>
        <v>8</v>
      </c>
      <c r="Q29" s="230">
        <v>4</v>
      </c>
      <c r="R29" s="232">
        <v>4</v>
      </c>
      <c r="S29" s="240">
        <v>132</v>
      </c>
      <c r="T29" s="234">
        <v>56</v>
      </c>
      <c r="U29" s="6" t="str">
        <f t="shared" si="17"/>
        <v>伊豆市</v>
      </c>
      <c r="V29" s="7"/>
    </row>
    <row r="30" spans="1:22" ht="15" customHeight="1">
      <c r="A30" s="26"/>
      <c r="B30" s="7" t="s">
        <v>279</v>
      </c>
      <c r="C30" s="87">
        <f t="shared" si="15"/>
        <v>380</v>
      </c>
      <c r="D30" s="230">
        <v>193</v>
      </c>
      <c r="E30" s="231">
        <v>187</v>
      </c>
      <c r="F30" s="87">
        <f t="shared" si="11"/>
        <v>493</v>
      </c>
      <c r="G30" s="230">
        <v>278</v>
      </c>
      <c r="H30" s="232">
        <v>215</v>
      </c>
      <c r="I30" s="87">
        <f t="shared" si="12"/>
        <v>1</v>
      </c>
      <c r="J30" s="230">
        <v>1</v>
      </c>
      <c r="K30" s="232">
        <v>0</v>
      </c>
      <c r="L30" s="87">
        <f t="shared" si="13"/>
        <v>1</v>
      </c>
      <c r="M30" s="230">
        <v>1</v>
      </c>
      <c r="N30" s="232">
        <v>0</v>
      </c>
      <c r="O30" s="88">
        <f t="shared" si="4"/>
        <v>-113</v>
      </c>
      <c r="P30" s="87">
        <f t="shared" si="14"/>
        <v>5</v>
      </c>
      <c r="Q30" s="230">
        <v>1</v>
      </c>
      <c r="R30" s="232">
        <v>4</v>
      </c>
      <c r="S30" s="240">
        <v>217</v>
      </c>
      <c r="T30" s="234">
        <v>94</v>
      </c>
      <c r="U30" s="6" t="str">
        <f t="shared" si="17"/>
        <v>伊豆の国市</v>
      </c>
      <c r="V30" s="7"/>
    </row>
    <row r="31" spans="1:22" ht="15" customHeight="1">
      <c r="A31" s="26"/>
      <c r="B31" s="7" t="s">
        <v>34</v>
      </c>
      <c r="C31" s="87">
        <f t="shared" si="15"/>
        <v>331</v>
      </c>
      <c r="D31" s="230">
        <v>163</v>
      </c>
      <c r="E31" s="231">
        <v>168</v>
      </c>
      <c r="F31" s="87">
        <f t="shared" si="11"/>
        <v>347</v>
      </c>
      <c r="G31" s="230">
        <v>182</v>
      </c>
      <c r="H31" s="232">
        <v>165</v>
      </c>
      <c r="I31" s="87">
        <f t="shared" si="12"/>
        <v>1</v>
      </c>
      <c r="J31" s="230">
        <v>0</v>
      </c>
      <c r="K31" s="232">
        <v>1</v>
      </c>
      <c r="L31" s="87">
        <f t="shared" si="13"/>
        <v>0</v>
      </c>
      <c r="M31" s="230">
        <v>0</v>
      </c>
      <c r="N31" s="232">
        <v>0</v>
      </c>
      <c r="O31" s="88">
        <f t="shared" si="4"/>
        <v>-16</v>
      </c>
      <c r="P31" s="87">
        <f t="shared" si="14"/>
        <v>7</v>
      </c>
      <c r="Q31" s="230">
        <v>3</v>
      </c>
      <c r="R31" s="232">
        <v>4</v>
      </c>
      <c r="S31" s="240">
        <v>198</v>
      </c>
      <c r="T31" s="234">
        <v>88</v>
      </c>
      <c r="U31" s="6" t="str">
        <f t="shared" si="17"/>
        <v>函南町</v>
      </c>
      <c r="V31" s="7"/>
    </row>
    <row r="32" spans="1:22" ht="15" customHeight="1">
      <c r="A32" s="26"/>
      <c r="B32" s="7" t="s">
        <v>35</v>
      </c>
      <c r="C32" s="87">
        <f t="shared" si="15"/>
        <v>338</v>
      </c>
      <c r="D32" s="230">
        <v>175</v>
      </c>
      <c r="E32" s="231">
        <v>163</v>
      </c>
      <c r="F32" s="87">
        <f t="shared" si="11"/>
        <v>239</v>
      </c>
      <c r="G32" s="230">
        <v>138</v>
      </c>
      <c r="H32" s="232">
        <v>101</v>
      </c>
      <c r="I32" s="87">
        <f t="shared" si="12"/>
        <v>0</v>
      </c>
      <c r="J32" s="230">
        <v>0</v>
      </c>
      <c r="K32" s="232">
        <v>0</v>
      </c>
      <c r="L32" s="87">
        <f t="shared" si="13"/>
        <v>0</v>
      </c>
      <c r="M32" s="230">
        <v>0</v>
      </c>
      <c r="N32" s="232">
        <v>0</v>
      </c>
      <c r="O32" s="88">
        <f t="shared" si="4"/>
        <v>99</v>
      </c>
      <c r="P32" s="87">
        <f t="shared" si="14"/>
        <v>10</v>
      </c>
      <c r="Q32" s="230">
        <v>7</v>
      </c>
      <c r="R32" s="232">
        <v>3</v>
      </c>
      <c r="S32" s="240">
        <v>223</v>
      </c>
      <c r="T32" s="234">
        <v>83</v>
      </c>
      <c r="U32" s="6" t="str">
        <f t="shared" si="17"/>
        <v>清水町</v>
      </c>
      <c r="V32" s="7"/>
    </row>
    <row r="33" spans="1:22" ht="15" customHeight="1">
      <c r="A33" s="28"/>
      <c r="B33" s="30" t="s">
        <v>36</v>
      </c>
      <c r="C33" s="79">
        <f t="shared" si="15"/>
        <v>510</v>
      </c>
      <c r="D33" s="230">
        <v>253</v>
      </c>
      <c r="E33" s="231">
        <v>257</v>
      </c>
      <c r="F33" s="79">
        <f t="shared" si="11"/>
        <v>269</v>
      </c>
      <c r="G33" s="230">
        <v>135</v>
      </c>
      <c r="H33" s="232">
        <v>134</v>
      </c>
      <c r="I33" s="79">
        <f t="shared" si="12"/>
        <v>0</v>
      </c>
      <c r="J33" s="230">
        <v>0</v>
      </c>
      <c r="K33" s="232">
        <v>0</v>
      </c>
      <c r="L33" s="79">
        <f t="shared" si="13"/>
        <v>0</v>
      </c>
      <c r="M33" s="230">
        <v>0</v>
      </c>
      <c r="N33" s="232">
        <v>0</v>
      </c>
      <c r="O33" s="90">
        <f t="shared" si="4"/>
        <v>241</v>
      </c>
      <c r="P33" s="79">
        <f t="shared" si="14"/>
        <v>9</v>
      </c>
      <c r="Q33" s="230">
        <v>4</v>
      </c>
      <c r="R33" s="232">
        <v>5</v>
      </c>
      <c r="S33" s="240">
        <v>277</v>
      </c>
      <c r="T33" s="234">
        <v>70</v>
      </c>
      <c r="U33" s="32" t="str">
        <f t="shared" si="17"/>
        <v>長泉町</v>
      </c>
      <c r="V33" s="30"/>
    </row>
    <row r="34" spans="1:22" ht="15" customHeight="1">
      <c r="A34" s="663" t="s">
        <v>37</v>
      </c>
      <c r="B34" s="664"/>
      <c r="C34" s="92">
        <f t="shared" si="15"/>
        <v>1114</v>
      </c>
      <c r="D34" s="83">
        <f>SUM(D35:D36)</f>
        <v>566</v>
      </c>
      <c r="E34" s="93">
        <f>SUM(E35:E36)</f>
        <v>548</v>
      </c>
      <c r="F34" s="82">
        <f t="shared" si="11"/>
        <v>859</v>
      </c>
      <c r="G34" s="83">
        <f>SUM(G35:G36)</f>
        <v>470</v>
      </c>
      <c r="H34" s="84">
        <f>SUM(H35:H36)</f>
        <v>389</v>
      </c>
      <c r="I34" s="82">
        <f t="shared" si="12"/>
        <v>4</v>
      </c>
      <c r="J34" s="83">
        <f>SUM(J35:J36)</f>
        <v>4</v>
      </c>
      <c r="K34" s="84">
        <f>SUM(K35:K36)</f>
        <v>0</v>
      </c>
      <c r="L34" s="82">
        <f t="shared" si="13"/>
        <v>2</v>
      </c>
      <c r="M34" s="83">
        <f>SUM(M35:M36)</f>
        <v>2</v>
      </c>
      <c r="N34" s="84">
        <f>SUM(N35:N36)</f>
        <v>0</v>
      </c>
      <c r="O34" s="85">
        <f t="shared" si="4"/>
        <v>255</v>
      </c>
      <c r="P34" s="82">
        <f t="shared" si="14"/>
        <v>28</v>
      </c>
      <c r="Q34" s="83">
        <f>SUM(Q35:Q36)</f>
        <v>14</v>
      </c>
      <c r="R34" s="84">
        <f>SUM(R35:R36)</f>
        <v>14</v>
      </c>
      <c r="S34" s="63">
        <f>SUM(S35:S36)</f>
        <v>682</v>
      </c>
      <c r="T34" s="86">
        <f>SUM(T35:T36)</f>
        <v>214</v>
      </c>
      <c r="U34" s="633" t="str">
        <f>+A34</f>
        <v>御殿場保健所</v>
      </c>
      <c r="V34" s="629"/>
    </row>
    <row r="35" spans="1:22" ht="15" customHeight="1">
      <c r="A35" s="26"/>
      <c r="B35" s="7" t="s">
        <v>38</v>
      </c>
      <c r="C35" s="87">
        <f t="shared" si="15"/>
        <v>936</v>
      </c>
      <c r="D35" s="230">
        <v>474</v>
      </c>
      <c r="E35" s="231">
        <v>462</v>
      </c>
      <c r="F35" s="87">
        <f t="shared" si="11"/>
        <v>660</v>
      </c>
      <c r="G35" s="230">
        <v>366</v>
      </c>
      <c r="H35" s="232">
        <v>294</v>
      </c>
      <c r="I35" s="87">
        <f t="shared" si="12"/>
        <v>3</v>
      </c>
      <c r="J35" s="230">
        <v>3</v>
      </c>
      <c r="K35" s="232">
        <v>0</v>
      </c>
      <c r="L35" s="87">
        <f t="shared" si="13"/>
        <v>1</v>
      </c>
      <c r="M35" s="230">
        <v>1</v>
      </c>
      <c r="N35" s="232">
        <v>0</v>
      </c>
      <c r="O35" s="88">
        <f t="shared" si="4"/>
        <v>276</v>
      </c>
      <c r="P35" s="87">
        <f t="shared" si="14"/>
        <v>27</v>
      </c>
      <c r="Q35" s="230">
        <v>13</v>
      </c>
      <c r="R35" s="232">
        <v>14</v>
      </c>
      <c r="S35" s="240">
        <v>549</v>
      </c>
      <c r="T35" s="234">
        <v>188</v>
      </c>
      <c r="U35" s="6" t="str">
        <f>+B35</f>
        <v>御殿場市</v>
      </c>
      <c r="V35" s="7"/>
    </row>
    <row r="36" spans="1:22" ht="15" customHeight="1">
      <c r="A36" s="28"/>
      <c r="B36" s="30" t="s">
        <v>39</v>
      </c>
      <c r="C36" s="79">
        <f t="shared" si="15"/>
        <v>178</v>
      </c>
      <c r="D36" s="235">
        <v>92</v>
      </c>
      <c r="E36" s="236">
        <v>86</v>
      </c>
      <c r="F36" s="79">
        <f t="shared" si="11"/>
        <v>199</v>
      </c>
      <c r="G36" s="235">
        <v>104</v>
      </c>
      <c r="H36" s="237">
        <v>95</v>
      </c>
      <c r="I36" s="79">
        <f t="shared" si="12"/>
        <v>1</v>
      </c>
      <c r="J36" s="235">
        <v>1</v>
      </c>
      <c r="K36" s="237">
        <v>0</v>
      </c>
      <c r="L36" s="79">
        <f t="shared" si="13"/>
        <v>1</v>
      </c>
      <c r="M36" s="235">
        <v>1</v>
      </c>
      <c r="N36" s="237">
        <v>0</v>
      </c>
      <c r="O36" s="90">
        <f t="shared" si="4"/>
        <v>-21</v>
      </c>
      <c r="P36" s="79">
        <f t="shared" si="14"/>
        <v>1</v>
      </c>
      <c r="Q36" s="235">
        <v>1</v>
      </c>
      <c r="R36" s="237">
        <v>0</v>
      </c>
      <c r="S36" s="241">
        <v>133</v>
      </c>
      <c r="T36" s="239">
        <v>26</v>
      </c>
      <c r="U36" s="32" t="str">
        <f>+B36</f>
        <v>小山町</v>
      </c>
      <c r="V36" s="30"/>
    </row>
    <row r="37" spans="1:22" ht="15" customHeight="1">
      <c r="A37" s="663" t="s">
        <v>40</v>
      </c>
      <c r="B37" s="664"/>
      <c r="C37" s="82">
        <f>SUM(D37:E37)</f>
        <v>3432</v>
      </c>
      <c r="D37" s="83">
        <f>SUM(D38:D40)</f>
        <v>1748</v>
      </c>
      <c r="E37" s="83">
        <f>SUM(E38:E40)</f>
        <v>1684</v>
      </c>
      <c r="F37" s="82">
        <f t="shared" si="11"/>
        <v>3245</v>
      </c>
      <c r="G37" s="83">
        <f>SUM(G38:G40)</f>
        <v>1791</v>
      </c>
      <c r="H37" s="83">
        <f>SUM(H38:H40)</f>
        <v>1454</v>
      </c>
      <c r="I37" s="82">
        <f t="shared" si="12"/>
        <v>9</v>
      </c>
      <c r="J37" s="83">
        <f>SUM(J38:J40)</f>
        <v>4</v>
      </c>
      <c r="K37" s="83">
        <f>SUM(K38:K40)</f>
        <v>5</v>
      </c>
      <c r="L37" s="82">
        <f t="shared" si="13"/>
        <v>3</v>
      </c>
      <c r="M37" s="83">
        <f>SUM(M38:M40)</f>
        <v>0</v>
      </c>
      <c r="N37" s="83">
        <f>SUM(N38:N40)</f>
        <v>3</v>
      </c>
      <c r="O37" s="85">
        <f>IF(C37-F37=0,"-",C37-F37)</f>
        <v>187</v>
      </c>
      <c r="P37" s="92">
        <f>SUM(Q37:R37)</f>
        <v>105</v>
      </c>
      <c r="Q37" s="83">
        <f>SUM(Q38:Q40)</f>
        <v>42</v>
      </c>
      <c r="R37" s="93">
        <f>SUM(R38:R40)</f>
        <v>63</v>
      </c>
      <c r="S37" s="86">
        <f>SUM(S38:S40)</f>
        <v>2341</v>
      </c>
      <c r="T37" s="92">
        <f>SUM(T38:T40)</f>
        <v>941</v>
      </c>
      <c r="U37" s="633" t="str">
        <f>+A37</f>
        <v>富士保健所</v>
      </c>
      <c r="V37" s="629"/>
    </row>
    <row r="38" spans="1:22" ht="15" customHeight="1">
      <c r="A38" s="26"/>
      <c r="B38" s="27" t="s">
        <v>41</v>
      </c>
      <c r="C38" s="87">
        <f t="shared" si="15"/>
        <v>1119</v>
      </c>
      <c r="D38" s="230">
        <v>559</v>
      </c>
      <c r="E38" s="231">
        <v>560</v>
      </c>
      <c r="F38" s="87">
        <f t="shared" si="11"/>
        <v>1068</v>
      </c>
      <c r="G38" s="230">
        <v>576</v>
      </c>
      <c r="H38" s="232">
        <v>492</v>
      </c>
      <c r="I38" s="87">
        <f t="shared" si="12"/>
        <v>4</v>
      </c>
      <c r="J38" s="230">
        <v>3</v>
      </c>
      <c r="K38" s="232">
        <v>1</v>
      </c>
      <c r="L38" s="87">
        <f t="shared" si="13"/>
        <v>1</v>
      </c>
      <c r="M38" s="230">
        <v>0</v>
      </c>
      <c r="N38" s="232">
        <v>1</v>
      </c>
      <c r="O38" s="88">
        <f t="shared" si="4"/>
        <v>51</v>
      </c>
      <c r="P38" s="87">
        <f t="shared" si="14"/>
        <v>30</v>
      </c>
      <c r="Q38" s="230">
        <v>11</v>
      </c>
      <c r="R38" s="231">
        <v>19</v>
      </c>
      <c r="S38" s="234">
        <v>762</v>
      </c>
      <c r="T38" s="234">
        <v>292</v>
      </c>
      <c r="U38" s="6" t="str">
        <f>+B38</f>
        <v>富士宮市</v>
      </c>
      <c r="V38" s="7"/>
    </row>
    <row r="39" spans="1:22" ht="15" customHeight="1">
      <c r="A39" s="26"/>
      <c r="B39" s="27" t="s">
        <v>42</v>
      </c>
      <c r="C39" s="87">
        <f t="shared" si="15"/>
        <v>2259</v>
      </c>
      <c r="D39" s="230">
        <v>1161</v>
      </c>
      <c r="E39" s="231">
        <v>1098</v>
      </c>
      <c r="F39" s="87">
        <f t="shared" si="11"/>
        <v>2075</v>
      </c>
      <c r="G39" s="230">
        <v>1162</v>
      </c>
      <c r="H39" s="232">
        <v>913</v>
      </c>
      <c r="I39" s="87">
        <f t="shared" si="12"/>
        <v>5</v>
      </c>
      <c r="J39" s="230">
        <v>1</v>
      </c>
      <c r="K39" s="232">
        <v>4</v>
      </c>
      <c r="L39" s="87">
        <f t="shared" si="13"/>
        <v>2</v>
      </c>
      <c r="M39" s="230">
        <v>0</v>
      </c>
      <c r="N39" s="232">
        <v>2</v>
      </c>
      <c r="O39" s="88">
        <f t="shared" si="4"/>
        <v>184</v>
      </c>
      <c r="P39" s="87">
        <f t="shared" si="14"/>
        <v>75</v>
      </c>
      <c r="Q39" s="230">
        <v>31</v>
      </c>
      <c r="R39" s="231">
        <v>44</v>
      </c>
      <c r="S39" s="234">
        <v>1530</v>
      </c>
      <c r="T39" s="234">
        <v>626</v>
      </c>
      <c r="U39" s="6" t="str">
        <f>+B39</f>
        <v>富士市</v>
      </c>
      <c r="V39" s="7"/>
    </row>
    <row r="40" spans="1:22" ht="15" customHeight="1">
      <c r="A40" s="26"/>
      <c r="B40" s="27" t="s">
        <v>43</v>
      </c>
      <c r="C40" s="87">
        <f t="shared" si="15"/>
        <v>54</v>
      </c>
      <c r="D40" s="230">
        <v>28</v>
      </c>
      <c r="E40" s="231">
        <v>26</v>
      </c>
      <c r="F40" s="87">
        <f t="shared" si="11"/>
        <v>102</v>
      </c>
      <c r="G40" s="230">
        <v>53</v>
      </c>
      <c r="H40" s="232">
        <v>49</v>
      </c>
      <c r="I40" s="87">
        <f t="shared" si="12"/>
        <v>0</v>
      </c>
      <c r="J40" s="230">
        <v>0</v>
      </c>
      <c r="K40" s="232">
        <v>0</v>
      </c>
      <c r="L40" s="87">
        <f t="shared" si="13"/>
        <v>0</v>
      </c>
      <c r="M40" s="230">
        <v>0</v>
      </c>
      <c r="N40" s="232">
        <v>0</v>
      </c>
      <c r="O40" s="88">
        <f t="shared" si="4"/>
        <v>-48</v>
      </c>
      <c r="P40" s="87">
        <f t="shared" si="14"/>
        <v>0</v>
      </c>
      <c r="Q40" s="230">
        <v>0</v>
      </c>
      <c r="R40" s="231">
        <v>0</v>
      </c>
      <c r="S40" s="234">
        <v>49</v>
      </c>
      <c r="T40" s="234">
        <v>23</v>
      </c>
      <c r="U40" s="6" t="str">
        <f>+B40</f>
        <v>芝川町</v>
      </c>
      <c r="V40" s="7"/>
    </row>
    <row r="41" spans="1:22" ht="15" customHeight="1">
      <c r="A41" s="663" t="s">
        <v>291</v>
      </c>
      <c r="B41" s="664"/>
      <c r="C41" s="82">
        <f aca="true" t="shared" si="18" ref="C41:N41">SUM(C42)</f>
        <v>5767</v>
      </c>
      <c r="D41" s="83">
        <f>SUM(D42)</f>
        <v>2950</v>
      </c>
      <c r="E41" s="93">
        <f t="shared" si="18"/>
        <v>2817</v>
      </c>
      <c r="F41" s="82">
        <f t="shared" si="18"/>
        <v>6761</v>
      </c>
      <c r="G41" s="83">
        <f t="shared" si="18"/>
        <v>3675</v>
      </c>
      <c r="H41" s="93">
        <f t="shared" si="18"/>
        <v>3086</v>
      </c>
      <c r="I41" s="82">
        <f t="shared" si="18"/>
        <v>11</v>
      </c>
      <c r="J41" s="83">
        <f t="shared" si="18"/>
        <v>7</v>
      </c>
      <c r="K41" s="84">
        <f t="shared" si="18"/>
        <v>4</v>
      </c>
      <c r="L41" s="82">
        <f t="shared" si="18"/>
        <v>7</v>
      </c>
      <c r="M41" s="83">
        <f t="shared" si="18"/>
        <v>5</v>
      </c>
      <c r="N41" s="84">
        <f t="shared" si="18"/>
        <v>2</v>
      </c>
      <c r="O41" s="85">
        <f t="shared" si="4"/>
        <v>-994</v>
      </c>
      <c r="P41" s="82">
        <f t="shared" si="14"/>
        <v>158</v>
      </c>
      <c r="Q41" s="83">
        <f>SUM(Q42)</f>
        <v>70</v>
      </c>
      <c r="R41" s="93">
        <f>SUM(R42)</f>
        <v>88</v>
      </c>
      <c r="S41" s="243">
        <f>SUM(S42)</f>
        <v>3959</v>
      </c>
      <c r="T41" s="86">
        <f>SUM(T42)</f>
        <v>1263</v>
      </c>
      <c r="U41" s="663" t="str">
        <f>+A41</f>
        <v>静岡市保健所</v>
      </c>
      <c r="V41" s="665"/>
    </row>
    <row r="42" spans="1:22" ht="15" customHeight="1">
      <c r="A42" s="26"/>
      <c r="B42" s="27" t="s">
        <v>277</v>
      </c>
      <c r="C42" s="87">
        <f>SUM(D42:E42)</f>
        <v>5767</v>
      </c>
      <c r="D42" s="1">
        <f>SUM(D43:D45)</f>
        <v>2950</v>
      </c>
      <c r="E42" s="1">
        <f>SUM(E43:E45)</f>
        <v>2817</v>
      </c>
      <c r="F42" s="87">
        <f>SUM(G42:H42)</f>
        <v>6761</v>
      </c>
      <c r="G42" s="1">
        <f>SUM(G43:G45)</f>
        <v>3675</v>
      </c>
      <c r="H42" s="1">
        <f>SUM(H43:H45)</f>
        <v>3086</v>
      </c>
      <c r="I42" s="87">
        <f>SUM(J42:K42)</f>
        <v>11</v>
      </c>
      <c r="J42" s="1">
        <f>SUM(J43:J45)</f>
        <v>7</v>
      </c>
      <c r="K42" s="1">
        <f>SUM(K43:K45)</f>
        <v>4</v>
      </c>
      <c r="L42" s="87">
        <f>SUM(M42:N42)</f>
        <v>7</v>
      </c>
      <c r="M42" s="1">
        <f>SUM(M43:M45)</f>
        <v>5</v>
      </c>
      <c r="N42" s="1">
        <f>SUM(N43:N45)</f>
        <v>2</v>
      </c>
      <c r="O42" s="88">
        <f t="shared" si="4"/>
        <v>-994</v>
      </c>
      <c r="P42" s="87">
        <f t="shared" si="14"/>
        <v>158</v>
      </c>
      <c r="Q42" s="1">
        <f>SUM(Q43:Q45)</f>
        <v>70</v>
      </c>
      <c r="R42" s="2">
        <f>SUM(R43:R45)</f>
        <v>88</v>
      </c>
      <c r="S42" s="5">
        <f>SUM(S43:S45)</f>
        <v>3959</v>
      </c>
      <c r="T42" s="89">
        <f>SUM(T43:T45)</f>
        <v>1263</v>
      </c>
      <c r="U42" s="6" t="str">
        <f>+B42</f>
        <v>静岡市</v>
      </c>
      <c r="V42" s="7"/>
    </row>
    <row r="43" spans="1:22" ht="15" customHeight="1">
      <c r="A43" s="26"/>
      <c r="B43" s="7" t="s">
        <v>334</v>
      </c>
      <c r="C43" s="4">
        <f>SUM(D43:E43)</f>
        <v>1942</v>
      </c>
      <c r="D43" s="230">
        <v>1008</v>
      </c>
      <c r="E43" s="355">
        <v>934</v>
      </c>
      <c r="F43" s="4">
        <f>SUM(G43:H43)</f>
        <v>2548</v>
      </c>
      <c r="G43" s="230">
        <v>1318</v>
      </c>
      <c r="H43" s="355">
        <v>1230</v>
      </c>
      <c r="I43" s="4">
        <f>SUM(J43:K43)</f>
        <v>2</v>
      </c>
      <c r="J43" s="230">
        <v>0</v>
      </c>
      <c r="K43" s="355">
        <v>2</v>
      </c>
      <c r="L43" s="4">
        <f>SUM(M43:N43)</f>
        <v>1</v>
      </c>
      <c r="M43" s="230">
        <v>0</v>
      </c>
      <c r="N43" s="355">
        <v>1</v>
      </c>
      <c r="O43" s="88">
        <f t="shared" si="4"/>
        <v>-606</v>
      </c>
      <c r="P43" s="4">
        <f>SUM(Q43:R43)</f>
        <v>51</v>
      </c>
      <c r="Q43" s="357">
        <v>21</v>
      </c>
      <c r="R43" s="358">
        <v>30</v>
      </c>
      <c r="S43" s="234">
        <v>1289</v>
      </c>
      <c r="T43" s="234">
        <v>455</v>
      </c>
      <c r="U43" s="6" t="str">
        <f>+B43</f>
        <v>　葵　　　区</v>
      </c>
      <c r="V43" s="7"/>
    </row>
    <row r="44" spans="1:22" ht="15" customHeight="1">
      <c r="A44" s="26"/>
      <c r="B44" s="7" t="s">
        <v>332</v>
      </c>
      <c r="C44" s="4">
        <f>SUM(D44:E44)</f>
        <v>2034</v>
      </c>
      <c r="D44" s="230">
        <v>1015</v>
      </c>
      <c r="E44" s="355">
        <v>1019</v>
      </c>
      <c r="F44" s="4">
        <f>SUM(G44:H44)</f>
        <v>1708</v>
      </c>
      <c r="G44" s="230">
        <v>900</v>
      </c>
      <c r="H44" s="355">
        <v>808</v>
      </c>
      <c r="I44" s="4">
        <f>SUM(J44:K44)</f>
        <v>6</v>
      </c>
      <c r="J44" s="230">
        <v>4</v>
      </c>
      <c r="K44" s="355">
        <v>2</v>
      </c>
      <c r="L44" s="4">
        <f>SUM(M44:N44)</f>
        <v>4</v>
      </c>
      <c r="M44" s="230">
        <v>3</v>
      </c>
      <c r="N44" s="355">
        <v>1</v>
      </c>
      <c r="O44" s="88">
        <f t="shared" si="4"/>
        <v>326</v>
      </c>
      <c r="P44" s="4">
        <f>SUM(Q44:R44)</f>
        <v>54</v>
      </c>
      <c r="Q44" s="357">
        <v>27</v>
      </c>
      <c r="R44" s="355">
        <v>27</v>
      </c>
      <c r="S44" s="234">
        <v>1433</v>
      </c>
      <c r="T44" s="234">
        <v>409</v>
      </c>
      <c r="U44" s="6" t="str">
        <f>+B44</f>
        <v>　駿河区</v>
      </c>
      <c r="V44" s="7"/>
    </row>
    <row r="45" spans="1:22" ht="15" customHeight="1">
      <c r="A45" s="28"/>
      <c r="B45" s="30" t="s">
        <v>333</v>
      </c>
      <c r="C45" s="354">
        <f>SUM(D45:E45)</f>
        <v>1791</v>
      </c>
      <c r="D45" s="235">
        <v>927</v>
      </c>
      <c r="E45" s="356">
        <v>864</v>
      </c>
      <c r="F45" s="354">
        <f>SUM(G45:H45)</f>
        <v>2505</v>
      </c>
      <c r="G45" s="235">
        <v>1457</v>
      </c>
      <c r="H45" s="356">
        <v>1048</v>
      </c>
      <c r="I45" s="354">
        <f>SUM(J45:K45)</f>
        <v>3</v>
      </c>
      <c r="J45" s="235">
        <v>3</v>
      </c>
      <c r="K45" s="356">
        <v>0</v>
      </c>
      <c r="L45" s="354">
        <f>SUM(M45:N45)</f>
        <v>2</v>
      </c>
      <c r="M45" s="235">
        <v>2</v>
      </c>
      <c r="N45" s="356">
        <v>0</v>
      </c>
      <c r="O45" s="90">
        <f t="shared" si="4"/>
        <v>-714</v>
      </c>
      <c r="P45" s="354">
        <f t="shared" si="14"/>
        <v>53</v>
      </c>
      <c r="Q45" s="235">
        <v>22</v>
      </c>
      <c r="R45" s="356">
        <v>31</v>
      </c>
      <c r="S45" s="239">
        <v>1237</v>
      </c>
      <c r="T45" s="239">
        <v>399</v>
      </c>
      <c r="U45" s="32" t="str">
        <f>+B45</f>
        <v>　清水区</v>
      </c>
      <c r="V45" s="30"/>
    </row>
    <row r="46" spans="1:22" ht="15" customHeight="1">
      <c r="A46" s="94"/>
      <c r="B46" s="27"/>
      <c r="C46" s="65"/>
      <c r="D46" s="65"/>
      <c r="E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R46" s="65"/>
      <c r="S46" s="65"/>
      <c r="T46" s="65"/>
      <c r="U46" s="27"/>
      <c r="V46" s="27"/>
    </row>
    <row r="47" spans="1:22" ht="15" customHeight="1">
      <c r="A47" s="94"/>
      <c r="B47" s="27"/>
      <c r="C47" s="65"/>
      <c r="D47" s="65"/>
      <c r="E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R47" s="65"/>
      <c r="S47" s="65"/>
      <c r="T47" s="65"/>
      <c r="U47" s="27"/>
      <c r="V47" s="27"/>
    </row>
    <row r="48" spans="1:22" ht="15" customHeight="1">
      <c r="A48" s="94"/>
      <c r="B48" s="27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R48" s="65"/>
      <c r="S48" s="65"/>
      <c r="T48" s="65"/>
      <c r="U48" s="27"/>
      <c r="V48" s="27"/>
    </row>
    <row r="49" spans="1:22" ht="15" customHeight="1">
      <c r="A49" s="94"/>
      <c r="B49" s="27"/>
      <c r="C49" s="65"/>
      <c r="D49" s="65"/>
      <c r="E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R49" s="65"/>
      <c r="S49" s="65"/>
      <c r="T49" s="65"/>
      <c r="U49" s="27"/>
      <c r="V49" s="27"/>
    </row>
    <row r="50" spans="1:22" ht="15" customHeight="1">
      <c r="A50" s="94"/>
      <c r="B50" s="27"/>
      <c r="C50" s="65"/>
      <c r="D50" s="65"/>
      <c r="E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R50" s="65"/>
      <c r="S50" s="65"/>
      <c r="T50" s="65"/>
      <c r="U50" s="27"/>
      <c r="V50" s="27"/>
    </row>
    <row r="51" spans="1:22" ht="15" customHeight="1">
      <c r="A51" s="94"/>
      <c r="B51" s="27"/>
      <c r="C51" s="65"/>
      <c r="D51" s="65"/>
      <c r="E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R51" s="65"/>
      <c r="S51" s="65"/>
      <c r="T51" s="65"/>
      <c r="U51" s="27"/>
      <c r="V51" s="27"/>
    </row>
    <row r="52" spans="1:22" ht="15" customHeight="1">
      <c r="A52" s="94"/>
      <c r="B52" s="27"/>
      <c r="C52" s="65"/>
      <c r="D52" s="65"/>
      <c r="E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R52" s="65"/>
      <c r="S52" s="65"/>
      <c r="T52" s="65"/>
      <c r="U52" s="27"/>
      <c r="V52" s="27"/>
    </row>
    <row r="53" spans="1:22" ht="15" customHeight="1">
      <c r="A53" s="94"/>
      <c r="B53" s="27"/>
      <c r="C53" s="65"/>
      <c r="D53" s="65"/>
      <c r="E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R53" s="65"/>
      <c r="S53" s="65"/>
      <c r="T53" s="65"/>
      <c r="U53" s="27"/>
      <c r="V53" s="27"/>
    </row>
    <row r="54" spans="1:22" ht="15" customHeight="1">
      <c r="A54" s="94"/>
      <c r="B54" s="27"/>
      <c r="C54" s="65"/>
      <c r="D54" s="65"/>
      <c r="E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R54" s="65"/>
      <c r="S54" s="65"/>
      <c r="T54" s="65"/>
      <c r="U54" s="27"/>
      <c r="V54" s="27"/>
    </row>
    <row r="55" spans="1:22" ht="15" customHeight="1">
      <c r="A55" s="66"/>
      <c r="B55" s="68"/>
      <c r="C55" s="68"/>
      <c r="D55" s="68"/>
      <c r="E55" s="68"/>
      <c r="F55" s="95" t="s">
        <v>292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96" t="s">
        <v>293</v>
      </c>
      <c r="R55" s="68"/>
      <c r="S55" s="69"/>
      <c r="T55" s="68"/>
      <c r="U55" s="68"/>
      <c r="V55" s="70"/>
    </row>
    <row r="56" spans="1:22" ht="12.75" customHeight="1">
      <c r="A56" s="66" t="s">
        <v>44</v>
      </c>
      <c r="B56" s="71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9"/>
      <c r="T56" s="71"/>
      <c r="U56" s="71"/>
      <c r="V56" s="70" t="str">
        <f>V2</f>
        <v>(平成20年)</v>
      </c>
    </row>
    <row r="57" spans="1:22" ht="15" customHeight="1">
      <c r="A57" s="666" t="s">
        <v>0</v>
      </c>
      <c r="B57" s="667"/>
      <c r="C57" s="636" t="s">
        <v>1</v>
      </c>
      <c r="D57" s="637"/>
      <c r="E57" s="637"/>
      <c r="F57" s="636" t="s">
        <v>2</v>
      </c>
      <c r="G57" s="637"/>
      <c r="H57" s="638"/>
      <c r="I57" s="630" t="s">
        <v>3</v>
      </c>
      <c r="J57" s="631"/>
      <c r="K57" s="631"/>
      <c r="L57" s="631"/>
      <c r="M57" s="631"/>
      <c r="N57" s="632"/>
      <c r="O57" s="642" t="s">
        <v>294</v>
      </c>
      <c r="P57" s="636" t="s">
        <v>5</v>
      </c>
      <c r="Q57" s="637"/>
      <c r="R57" s="638"/>
      <c r="S57" s="642" t="s">
        <v>295</v>
      </c>
      <c r="T57" s="642" t="s">
        <v>296</v>
      </c>
      <c r="U57" s="666" t="s">
        <v>0</v>
      </c>
      <c r="V57" s="667"/>
    </row>
    <row r="58" spans="1:22" ht="15" customHeight="1">
      <c r="A58" s="668"/>
      <c r="B58" s="669"/>
      <c r="C58" s="641"/>
      <c r="D58" s="639"/>
      <c r="E58" s="639"/>
      <c r="F58" s="641"/>
      <c r="G58" s="639"/>
      <c r="H58" s="640"/>
      <c r="I58" s="639" t="s">
        <v>8</v>
      </c>
      <c r="J58" s="639"/>
      <c r="K58" s="640"/>
      <c r="L58" s="641" t="s">
        <v>9</v>
      </c>
      <c r="M58" s="639"/>
      <c r="N58" s="640"/>
      <c r="O58" s="634"/>
      <c r="P58" s="641"/>
      <c r="Q58" s="639"/>
      <c r="R58" s="640"/>
      <c r="S58" s="634"/>
      <c r="T58" s="634"/>
      <c r="U58" s="668"/>
      <c r="V58" s="669"/>
    </row>
    <row r="59" spans="1:22" ht="15" customHeight="1">
      <c r="A59" s="670"/>
      <c r="B59" s="671"/>
      <c r="C59" s="72" t="s">
        <v>10</v>
      </c>
      <c r="D59" s="73" t="s">
        <v>11</v>
      </c>
      <c r="E59" s="74" t="s">
        <v>12</v>
      </c>
      <c r="F59" s="72" t="s">
        <v>10</v>
      </c>
      <c r="G59" s="73" t="s">
        <v>11</v>
      </c>
      <c r="H59" s="75" t="s">
        <v>12</v>
      </c>
      <c r="I59" s="76" t="s">
        <v>10</v>
      </c>
      <c r="J59" s="77" t="s">
        <v>11</v>
      </c>
      <c r="K59" s="78" t="s">
        <v>12</v>
      </c>
      <c r="L59" s="76" t="s">
        <v>10</v>
      </c>
      <c r="M59" s="77" t="s">
        <v>11</v>
      </c>
      <c r="N59" s="78" t="s">
        <v>12</v>
      </c>
      <c r="O59" s="635"/>
      <c r="P59" s="72" t="s">
        <v>10</v>
      </c>
      <c r="Q59" s="73" t="s">
        <v>13</v>
      </c>
      <c r="R59" s="74" t="s">
        <v>14</v>
      </c>
      <c r="S59" s="635"/>
      <c r="T59" s="635"/>
      <c r="U59" s="670"/>
      <c r="V59" s="671"/>
    </row>
    <row r="60" spans="1:22" ht="15" customHeight="1">
      <c r="A60" s="663" t="s">
        <v>280</v>
      </c>
      <c r="B60" s="664"/>
      <c r="C60" s="82">
        <f aca="true" t="shared" si="19" ref="C60:C78">SUM(D60:E60)</f>
        <v>3914</v>
      </c>
      <c r="D60" s="83">
        <f>SUM(D61:D67)</f>
        <v>2037</v>
      </c>
      <c r="E60" s="93">
        <f>SUM(E61:E67)</f>
        <v>1877</v>
      </c>
      <c r="F60" s="82">
        <f aca="true" t="shared" si="20" ref="F60:F78">SUM(G60:H60)</f>
        <v>4365</v>
      </c>
      <c r="G60" s="83">
        <f>SUM(G61:G67)</f>
        <v>2360</v>
      </c>
      <c r="H60" s="84">
        <f>SUM(H61:H67)</f>
        <v>2005</v>
      </c>
      <c r="I60" s="82">
        <f aca="true" t="shared" si="21" ref="I60:I78">SUM(J60:K60)</f>
        <v>8</v>
      </c>
      <c r="J60" s="83">
        <f>SUM(J61:J67)</f>
        <v>7</v>
      </c>
      <c r="K60" s="84">
        <f>SUM(K61:K67)</f>
        <v>1</v>
      </c>
      <c r="L60" s="82">
        <f aca="true" t="shared" si="22" ref="L60:L78">SUM(M60:N60)</f>
        <v>4</v>
      </c>
      <c r="M60" s="83">
        <f>SUM(M61:M67)</f>
        <v>3</v>
      </c>
      <c r="N60" s="84">
        <f>SUM(N61:N67)</f>
        <v>1</v>
      </c>
      <c r="O60" s="85">
        <f aca="true" t="shared" si="23" ref="O60:O66">IF(C60-F60=0,"-",C60-F60)</f>
        <v>-451</v>
      </c>
      <c r="P60" s="92">
        <f aca="true" t="shared" si="24" ref="P60:P78">SUM(Q60:R60)</f>
        <v>90</v>
      </c>
      <c r="Q60" s="83">
        <f>SUM(Q61:Q67)</f>
        <v>49</v>
      </c>
      <c r="R60" s="93">
        <f>SUM(R61:R67)</f>
        <v>41</v>
      </c>
      <c r="S60" s="86">
        <f>SUM(S61:S67)</f>
        <v>2471</v>
      </c>
      <c r="T60" s="86">
        <f>SUM(T61:T67)</f>
        <v>797</v>
      </c>
      <c r="U60" s="663" t="str">
        <f>+A60</f>
        <v>中部保健所</v>
      </c>
      <c r="V60" s="665"/>
    </row>
    <row r="61" spans="1:22" ht="15" customHeight="1">
      <c r="A61" s="26"/>
      <c r="B61" s="27" t="s">
        <v>45</v>
      </c>
      <c r="C61" s="87">
        <f t="shared" si="19"/>
        <v>876</v>
      </c>
      <c r="D61" s="230">
        <v>460</v>
      </c>
      <c r="E61" s="231">
        <v>416</v>
      </c>
      <c r="F61" s="87">
        <f t="shared" si="20"/>
        <v>989</v>
      </c>
      <c r="G61" s="230">
        <v>543</v>
      </c>
      <c r="H61" s="232">
        <v>446</v>
      </c>
      <c r="I61" s="87">
        <f t="shared" si="21"/>
        <v>2</v>
      </c>
      <c r="J61" s="230">
        <v>2</v>
      </c>
      <c r="K61" s="232">
        <v>0</v>
      </c>
      <c r="L61" s="87">
        <f t="shared" si="22"/>
        <v>1</v>
      </c>
      <c r="M61" s="230">
        <v>1</v>
      </c>
      <c r="N61" s="232">
        <v>0</v>
      </c>
      <c r="O61" s="88">
        <f t="shared" si="23"/>
        <v>-113</v>
      </c>
      <c r="P61" s="87">
        <f t="shared" si="24"/>
        <v>15</v>
      </c>
      <c r="Q61" s="230">
        <v>9</v>
      </c>
      <c r="R61" s="231">
        <v>6</v>
      </c>
      <c r="S61" s="234">
        <v>497</v>
      </c>
      <c r="T61" s="234">
        <v>138</v>
      </c>
      <c r="U61" s="6" t="str">
        <f aca="true" t="shared" si="25" ref="U61:U67">+B61</f>
        <v>島田市</v>
      </c>
      <c r="V61" s="9"/>
    </row>
    <row r="62" spans="1:22" ht="15" customHeight="1">
      <c r="A62" s="26"/>
      <c r="B62" s="27" t="s">
        <v>46</v>
      </c>
      <c r="C62" s="87">
        <f t="shared" si="19"/>
        <v>1197</v>
      </c>
      <c r="D62" s="230">
        <v>642</v>
      </c>
      <c r="E62" s="231">
        <v>555</v>
      </c>
      <c r="F62" s="87">
        <f t="shared" si="20"/>
        <v>1279</v>
      </c>
      <c r="G62" s="230">
        <v>703</v>
      </c>
      <c r="H62" s="232">
        <v>576</v>
      </c>
      <c r="I62" s="87">
        <f t="shared" si="21"/>
        <v>3</v>
      </c>
      <c r="J62" s="230">
        <v>2</v>
      </c>
      <c r="K62" s="232">
        <v>1</v>
      </c>
      <c r="L62" s="87">
        <f t="shared" si="22"/>
        <v>2</v>
      </c>
      <c r="M62" s="230">
        <v>1</v>
      </c>
      <c r="N62" s="232">
        <v>1</v>
      </c>
      <c r="O62" s="88">
        <f t="shared" si="23"/>
        <v>-82</v>
      </c>
      <c r="P62" s="87">
        <f t="shared" si="24"/>
        <v>29</v>
      </c>
      <c r="Q62" s="230">
        <v>17</v>
      </c>
      <c r="R62" s="231">
        <v>12</v>
      </c>
      <c r="S62" s="234">
        <v>781</v>
      </c>
      <c r="T62" s="234">
        <v>278</v>
      </c>
      <c r="U62" s="6" t="str">
        <f t="shared" si="25"/>
        <v>焼津市</v>
      </c>
      <c r="V62" s="9"/>
    </row>
    <row r="63" spans="1:22" ht="15" customHeight="1">
      <c r="A63" s="26"/>
      <c r="B63" s="27" t="s">
        <v>47</v>
      </c>
      <c r="C63" s="87">
        <f t="shared" si="19"/>
        <v>1060</v>
      </c>
      <c r="D63" s="230">
        <v>547</v>
      </c>
      <c r="E63" s="231">
        <v>513</v>
      </c>
      <c r="F63" s="87">
        <f t="shared" si="20"/>
        <v>1063</v>
      </c>
      <c r="G63" s="230">
        <v>573</v>
      </c>
      <c r="H63" s="232">
        <v>490</v>
      </c>
      <c r="I63" s="87">
        <f t="shared" si="21"/>
        <v>1</v>
      </c>
      <c r="J63" s="230">
        <v>1</v>
      </c>
      <c r="K63" s="232">
        <v>0</v>
      </c>
      <c r="L63" s="87">
        <f t="shared" si="22"/>
        <v>1</v>
      </c>
      <c r="M63" s="230">
        <v>1</v>
      </c>
      <c r="N63" s="232">
        <v>0</v>
      </c>
      <c r="O63" s="88">
        <f t="shared" si="23"/>
        <v>-3</v>
      </c>
      <c r="P63" s="87">
        <f t="shared" si="24"/>
        <v>27</v>
      </c>
      <c r="Q63" s="230">
        <v>13</v>
      </c>
      <c r="R63" s="231">
        <v>14</v>
      </c>
      <c r="S63" s="234">
        <v>649</v>
      </c>
      <c r="T63" s="234">
        <v>200</v>
      </c>
      <c r="U63" s="6" t="str">
        <f t="shared" si="25"/>
        <v>藤枝市</v>
      </c>
      <c r="V63" s="9"/>
    </row>
    <row r="64" spans="1:22" ht="15" customHeight="1">
      <c r="A64" s="26"/>
      <c r="B64" s="27" t="s">
        <v>281</v>
      </c>
      <c r="C64" s="87">
        <f t="shared" si="19"/>
        <v>397</v>
      </c>
      <c r="D64" s="230">
        <v>202</v>
      </c>
      <c r="E64" s="231">
        <v>195</v>
      </c>
      <c r="F64" s="87">
        <f t="shared" si="20"/>
        <v>534</v>
      </c>
      <c r="G64" s="230">
        <v>274</v>
      </c>
      <c r="H64" s="232">
        <v>260</v>
      </c>
      <c r="I64" s="87">
        <f t="shared" si="21"/>
        <v>0</v>
      </c>
      <c r="J64" s="230">
        <v>0</v>
      </c>
      <c r="K64" s="232">
        <v>0</v>
      </c>
      <c r="L64" s="87">
        <f t="shared" si="22"/>
        <v>0</v>
      </c>
      <c r="M64" s="230">
        <v>0</v>
      </c>
      <c r="N64" s="232">
        <v>0</v>
      </c>
      <c r="O64" s="88">
        <f t="shared" si="23"/>
        <v>-137</v>
      </c>
      <c r="P64" s="87">
        <f t="shared" si="24"/>
        <v>15</v>
      </c>
      <c r="Q64" s="230">
        <v>6</v>
      </c>
      <c r="R64" s="231">
        <v>9</v>
      </c>
      <c r="S64" s="234">
        <v>285</v>
      </c>
      <c r="T64" s="234">
        <v>98</v>
      </c>
      <c r="U64" s="6" t="str">
        <f t="shared" si="25"/>
        <v>牧之原市</v>
      </c>
      <c r="V64" s="9"/>
    </row>
    <row r="65" spans="1:22" ht="15" customHeight="1">
      <c r="A65" s="26"/>
      <c r="B65" s="27" t="s">
        <v>48</v>
      </c>
      <c r="C65" s="87">
        <f t="shared" si="19"/>
        <v>59</v>
      </c>
      <c r="D65" s="230">
        <v>28</v>
      </c>
      <c r="E65" s="231">
        <v>31</v>
      </c>
      <c r="F65" s="87">
        <f t="shared" si="20"/>
        <v>130</v>
      </c>
      <c r="G65" s="230">
        <v>65</v>
      </c>
      <c r="H65" s="232">
        <v>65</v>
      </c>
      <c r="I65" s="87">
        <f t="shared" si="21"/>
        <v>0</v>
      </c>
      <c r="J65" s="230">
        <v>0</v>
      </c>
      <c r="K65" s="232">
        <v>0</v>
      </c>
      <c r="L65" s="87">
        <f t="shared" si="22"/>
        <v>0</v>
      </c>
      <c r="M65" s="230">
        <v>0</v>
      </c>
      <c r="N65" s="232">
        <v>0</v>
      </c>
      <c r="O65" s="88">
        <f t="shared" si="23"/>
        <v>-71</v>
      </c>
      <c r="P65" s="87">
        <f t="shared" si="24"/>
        <v>0</v>
      </c>
      <c r="Q65" s="230">
        <v>0</v>
      </c>
      <c r="R65" s="231">
        <v>0</v>
      </c>
      <c r="S65" s="234">
        <v>49</v>
      </c>
      <c r="T65" s="234">
        <v>21</v>
      </c>
      <c r="U65" s="6" t="str">
        <f t="shared" si="25"/>
        <v>岡部町</v>
      </c>
      <c r="V65" s="9"/>
    </row>
    <row r="66" spans="1:22" ht="15" customHeight="1">
      <c r="A66" s="26"/>
      <c r="B66" s="27" t="s">
        <v>49</v>
      </c>
      <c r="C66" s="87">
        <f t="shared" si="19"/>
        <v>289</v>
      </c>
      <c r="D66" s="230">
        <v>147</v>
      </c>
      <c r="E66" s="231">
        <v>142</v>
      </c>
      <c r="F66" s="87">
        <f t="shared" si="20"/>
        <v>223</v>
      </c>
      <c r="G66" s="230">
        <v>134</v>
      </c>
      <c r="H66" s="232">
        <v>89</v>
      </c>
      <c r="I66" s="87">
        <f t="shared" si="21"/>
        <v>2</v>
      </c>
      <c r="J66" s="230">
        <v>2</v>
      </c>
      <c r="K66" s="232">
        <v>0</v>
      </c>
      <c r="L66" s="87">
        <f t="shared" si="22"/>
        <v>0</v>
      </c>
      <c r="M66" s="230">
        <v>0</v>
      </c>
      <c r="N66" s="232">
        <v>0</v>
      </c>
      <c r="O66" s="88">
        <f t="shared" si="23"/>
        <v>66</v>
      </c>
      <c r="P66" s="87">
        <f t="shared" si="24"/>
        <v>4</v>
      </c>
      <c r="Q66" s="230">
        <v>4</v>
      </c>
      <c r="R66" s="231">
        <v>0</v>
      </c>
      <c r="S66" s="234">
        <v>171</v>
      </c>
      <c r="T66" s="234">
        <v>55</v>
      </c>
      <c r="U66" s="6" t="str">
        <f t="shared" si="25"/>
        <v>吉田町</v>
      </c>
      <c r="V66" s="9"/>
    </row>
    <row r="67" spans="1:22" ht="15" customHeight="1">
      <c r="A67" s="26"/>
      <c r="B67" s="27" t="s">
        <v>282</v>
      </c>
      <c r="C67" s="87">
        <f t="shared" si="19"/>
        <v>36</v>
      </c>
      <c r="D67" s="230">
        <v>11</v>
      </c>
      <c r="E67" s="231">
        <v>25</v>
      </c>
      <c r="F67" s="87">
        <f t="shared" si="20"/>
        <v>147</v>
      </c>
      <c r="G67" s="230">
        <v>68</v>
      </c>
      <c r="H67" s="232">
        <v>79</v>
      </c>
      <c r="I67" s="87">
        <f t="shared" si="21"/>
        <v>0</v>
      </c>
      <c r="J67" s="230">
        <v>0</v>
      </c>
      <c r="K67" s="232">
        <v>0</v>
      </c>
      <c r="L67" s="87">
        <f t="shared" si="22"/>
        <v>0</v>
      </c>
      <c r="M67" s="230">
        <v>0</v>
      </c>
      <c r="N67" s="232">
        <v>0</v>
      </c>
      <c r="O67" s="88">
        <f aca="true" t="shared" si="26" ref="O67:O78">IF(C67-F67=0,"-",C67-F67)</f>
        <v>-111</v>
      </c>
      <c r="P67" s="87">
        <f t="shared" si="24"/>
        <v>0</v>
      </c>
      <c r="Q67" s="230">
        <v>0</v>
      </c>
      <c r="R67" s="231">
        <v>0</v>
      </c>
      <c r="S67" s="234">
        <v>39</v>
      </c>
      <c r="T67" s="234">
        <v>7</v>
      </c>
      <c r="U67" s="6" t="str">
        <f t="shared" si="25"/>
        <v>川根本町</v>
      </c>
      <c r="V67" s="9"/>
    </row>
    <row r="68" spans="1:22" ht="15" customHeight="1">
      <c r="A68" s="663" t="s">
        <v>300</v>
      </c>
      <c r="B68" s="664"/>
      <c r="C68" s="82">
        <f t="shared" si="19"/>
        <v>4920</v>
      </c>
      <c r="D68" s="83">
        <f>SUM(D69:D76)</f>
        <v>2510</v>
      </c>
      <c r="E68" s="84">
        <f>SUM(E69:E76)</f>
        <v>2410</v>
      </c>
      <c r="F68" s="82">
        <f t="shared" si="20"/>
        <v>4501</v>
      </c>
      <c r="G68" s="83">
        <f>SUM(G69:G76)</f>
        <v>2369</v>
      </c>
      <c r="H68" s="84">
        <f>SUM(H69:H76)</f>
        <v>2132</v>
      </c>
      <c r="I68" s="82">
        <f t="shared" si="21"/>
        <v>10</v>
      </c>
      <c r="J68" s="83">
        <f>SUM(J69:J76)</f>
        <v>5</v>
      </c>
      <c r="K68" s="84">
        <f>SUM(K69:K76)</f>
        <v>5</v>
      </c>
      <c r="L68" s="82">
        <f t="shared" si="22"/>
        <v>5</v>
      </c>
      <c r="M68" s="83">
        <f>SUM(M69:M76)</f>
        <v>2</v>
      </c>
      <c r="N68" s="84">
        <f>SUM(N69:N76)</f>
        <v>3</v>
      </c>
      <c r="O68" s="85">
        <f t="shared" si="26"/>
        <v>419</v>
      </c>
      <c r="P68" s="82">
        <f t="shared" si="24"/>
        <v>103</v>
      </c>
      <c r="Q68" s="83">
        <f>SUM(Q69:Q76)</f>
        <v>58</v>
      </c>
      <c r="R68" s="84">
        <f>SUM(R69:R76)</f>
        <v>45</v>
      </c>
      <c r="S68" s="86">
        <f>SUM(S69:S76)</f>
        <v>3062</v>
      </c>
      <c r="T68" s="86">
        <f>SUM(T69:T76)</f>
        <v>847</v>
      </c>
      <c r="U68" s="663" t="str">
        <f>+A68</f>
        <v>西部保健所</v>
      </c>
      <c r="V68" s="665"/>
    </row>
    <row r="69" spans="1:22" ht="15" customHeight="1">
      <c r="A69" s="26"/>
      <c r="B69" s="27" t="s">
        <v>50</v>
      </c>
      <c r="C69" s="87">
        <f t="shared" si="19"/>
        <v>1428</v>
      </c>
      <c r="D69" s="230">
        <v>714</v>
      </c>
      <c r="E69" s="232">
        <v>714</v>
      </c>
      <c r="F69" s="87">
        <f t="shared" si="20"/>
        <v>1377</v>
      </c>
      <c r="G69" s="230">
        <v>724</v>
      </c>
      <c r="H69" s="232">
        <v>653</v>
      </c>
      <c r="I69" s="87">
        <f t="shared" si="21"/>
        <v>3</v>
      </c>
      <c r="J69" s="230">
        <v>3</v>
      </c>
      <c r="K69" s="232">
        <v>0</v>
      </c>
      <c r="L69" s="87">
        <f t="shared" si="22"/>
        <v>1</v>
      </c>
      <c r="M69" s="230">
        <v>1</v>
      </c>
      <c r="N69" s="232">
        <v>0</v>
      </c>
      <c r="O69" s="88">
        <f t="shared" si="26"/>
        <v>51</v>
      </c>
      <c r="P69" s="87">
        <f t="shared" si="24"/>
        <v>28</v>
      </c>
      <c r="Q69" s="230">
        <v>20</v>
      </c>
      <c r="R69" s="232">
        <v>8</v>
      </c>
      <c r="S69" s="234">
        <v>960</v>
      </c>
      <c r="T69" s="234">
        <v>259</v>
      </c>
      <c r="U69" s="6" t="str">
        <f aca="true" t="shared" si="27" ref="U69:U76">+B69</f>
        <v>磐田市</v>
      </c>
      <c r="V69" s="9"/>
    </row>
    <row r="70" spans="1:22" ht="15" customHeight="1">
      <c r="A70" s="26"/>
      <c r="B70" s="27" t="s">
        <v>51</v>
      </c>
      <c r="C70" s="87">
        <f t="shared" si="19"/>
        <v>1117</v>
      </c>
      <c r="D70" s="230">
        <v>577</v>
      </c>
      <c r="E70" s="232">
        <v>540</v>
      </c>
      <c r="F70" s="87">
        <f t="shared" si="20"/>
        <v>1026</v>
      </c>
      <c r="G70" s="230">
        <v>516</v>
      </c>
      <c r="H70" s="232">
        <v>510</v>
      </c>
      <c r="I70" s="87">
        <f t="shared" si="21"/>
        <v>3</v>
      </c>
      <c r="J70" s="230">
        <v>0</v>
      </c>
      <c r="K70" s="232">
        <v>3</v>
      </c>
      <c r="L70" s="87">
        <f t="shared" si="22"/>
        <v>3</v>
      </c>
      <c r="M70" s="230">
        <v>0</v>
      </c>
      <c r="N70" s="232">
        <v>3</v>
      </c>
      <c r="O70" s="88">
        <f t="shared" si="26"/>
        <v>91</v>
      </c>
      <c r="P70" s="87">
        <f t="shared" si="24"/>
        <v>26</v>
      </c>
      <c r="Q70" s="230">
        <v>12</v>
      </c>
      <c r="R70" s="232">
        <v>14</v>
      </c>
      <c r="S70" s="234">
        <v>655</v>
      </c>
      <c r="T70" s="234">
        <v>174</v>
      </c>
      <c r="U70" s="6" t="str">
        <f t="shared" si="27"/>
        <v>掛川市</v>
      </c>
      <c r="V70" s="9"/>
    </row>
    <row r="71" spans="1:22" ht="15" customHeight="1">
      <c r="A71" s="26"/>
      <c r="B71" s="27" t="s">
        <v>52</v>
      </c>
      <c r="C71" s="87">
        <f t="shared" si="19"/>
        <v>935</v>
      </c>
      <c r="D71" s="230">
        <v>485</v>
      </c>
      <c r="E71" s="232">
        <v>450</v>
      </c>
      <c r="F71" s="87">
        <f t="shared" si="20"/>
        <v>643</v>
      </c>
      <c r="G71" s="230">
        <v>360</v>
      </c>
      <c r="H71" s="232">
        <v>283</v>
      </c>
      <c r="I71" s="87">
        <f t="shared" si="21"/>
        <v>2</v>
      </c>
      <c r="J71" s="230">
        <v>0</v>
      </c>
      <c r="K71" s="232">
        <v>2</v>
      </c>
      <c r="L71" s="87">
        <f t="shared" si="22"/>
        <v>0</v>
      </c>
      <c r="M71" s="230">
        <v>0</v>
      </c>
      <c r="N71" s="232">
        <v>0</v>
      </c>
      <c r="O71" s="88">
        <f t="shared" si="26"/>
        <v>292</v>
      </c>
      <c r="P71" s="87">
        <f t="shared" si="24"/>
        <v>22</v>
      </c>
      <c r="Q71" s="230">
        <v>11</v>
      </c>
      <c r="R71" s="232">
        <v>11</v>
      </c>
      <c r="S71" s="234">
        <v>574</v>
      </c>
      <c r="T71" s="234">
        <v>190</v>
      </c>
      <c r="U71" s="6" t="str">
        <f t="shared" si="27"/>
        <v>袋井市</v>
      </c>
      <c r="V71" s="9"/>
    </row>
    <row r="72" spans="1:22" ht="15" customHeight="1">
      <c r="A72" s="26"/>
      <c r="B72" s="27" t="s">
        <v>283</v>
      </c>
      <c r="C72" s="87">
        <f t="shared" si="19"/>
        <v>396</v>
      </c>
      <c r="D72" s="230">
        <v>184</v>
      </c>
      <c r="E72" s="232">
        <v>212</v>
      </c>
      <c r="F72" s="87">
        <f t="shared" si="20"/>
        <v>315</v>
      </c>
      <c r="G72" s="230">
        <v>162</v>
      </c>
      <c r="H72" s="232">
        <v>153</v>
      </c>
      <c r="I72" s="87">
        <f t="shared" si="21"/>
        <v>0</v>
      </c>
      <c r="J72" s="230">
        <v>0</v>
      </c>
      <c r="K72" s="232">
        <v>0</v>
      </c>
      <c r="L72" s="87">
        <f t="shared" si="22"/>
        <v>0</v>
      </c>
      <c r="M72" s="230">
        <v>0</v>
      </c>
      <c r="N72" s="232">
        <v>0</v>
      </c>
      <c r="O72" s="88">
        <f t="shared" si="26"/>
        <v>81</v>
      </c>
      <c r="P72" s="87">
        <f t="shared" si="24"/>
        <v>6</v>
      </c>
      <c r="Q72" s="230">
        <v>1</v>
      </c>
      <c r="R72" s="232">
        <v>5</v>
      </c>
      <c r="S72" s="234">
        <v>262</v>
      </c>
      <c r="T72" s="234">
        <v>76</v>
      </c>
      <c r="U72" s="6" t="str">
        <f t="shared" si="27"/>
        <v>湖西市</v>
      </c>
      <c r="V72" s="9"/>
    </row>
    <row r="73" spans="1:22" ht="15" customHeight="1">
      <c r="A73" s="26"/>
      <c r="B73" s="27" t="s">
        <v>276</v>
      </c>
      <c r="C73" s="87">
        <f t="shared" si="19"/>
        <v>317</v>
      </c>
      <c r="D73" s="230">
        <v>165</v>
      </c>
      <c r="E73" s="232">
        <v>152</v>
      </c>
      <c r="F73" s="87">
        <f t="shared" si="20"/>
        <v>336</v>
      </c>
      <c r="G73" s="230">
        <v>178</v>
      </c>
      <c r="H73" s="232">
        <v>158</v>
      </c>
      <c r="I73" s="87">
        <f t="shared" si="21"/>
        <v>1</v>
      </c>
      <c r="J73" s="230">
        <v>1</v>
      </c>
      <c r="K73" s="232">
        <v>0</v>
      </c>
      <c r="L73" s="87">
        <f t="shared" si="22"/>
        <v>0</v>
      </c>
      <c r="M73" s="230">
        <v>0</v>
      </c>
      <c r="N73" s="232">
        <v>0</v>
      </c>
      <c r="O73" s="88">
        <f t="shared" si="26"/>
        <v>-19</v>
      </c>
      <c r="P73" s="87">
        <f t="shared" si="24"/>
        <v>8</v>
      </c>
      <c r="Q73" s="230">
        <v>5</v>
      </c>
      <c r="R73" s="232">
        <v>3</v>
      </c>
      <c r="S73" s="234">
        <v>193</v>
      </c>
      <c r="T73" s="234">
        <v>45</v>
      </c>
      <c r="U73" s="6" t="str">
        <f t="shared" si="27"/>
        <v>御前崎市</v>
      </c>
      <c r="V73" s="9"/>
    </row>
    <row r="74" spans="1:22" ht="15" customHeight="1">
      <c r="A74" s="26"/>
      <c r="B74" s="27" t="s">
        <v>284</v>
      </c>
      <c r="C74" s="87">
        <f t="shared" si="19"/>
        <v>460</v>
      </c>
      <c r="D74" s="230">
        <v>242</v>
      </c>
      <c r="E74" s="232">
        <v>218</v>
      </c>
      <c r="F74" s="87">
        <f t="shared" si="20"/>
        <v>440</v>
      </c>
      <c r="G74" s="230">
        <v>228</v>
      </c>
      <c r="H74" s="232">
        <v>212</v>
      </c>
      <c r="I74" s="87">
        <f t="shared" si="21"/>
        <v>1</v>
      </c>
      <c r="J74" s="230">
        <v>1</v>
      </c>
      <c r="K74" s="232">
        <v>0</v>
      </c>
      <c r="L74" s="87">
        <f t="shared" si="22"/>
        <v>1</v>
      </c>
      <c r="M74" s="230">
        <v>1</v>
      </c>
      <c r="N74" s="232">
        <v>0</v>
      </c>
      <c r="O74" s="88">
        <f t="shared" si="26"/>
        <v>20</v>
      </c>
      <c r="P74" s="87">
        <f t="shared" si="24"/>
        <v>11</v>
      </c>
      <c r="Q74" s="230">
        <v>7</v>
      </c>
      <c r="R74" s="232">
        <v>4</v>
      </c>
      <c r="S74" s="234">
        <v>247</v>
      </c>
      <c r="T74" s="234">
        <v>57</v>
      </c>
      <c r="U74" s="6" t="str">
        <f t="shared" si="27"/>
        <v>菊川市</v>
      </c>
      <c r="V74" s="9"/>
    </row>
    <row r="75" spans="1:22" ht="15" customHeight="1">
      <c r="A75" s="26"/>
      <c r="B75" s="27" t="s">
        <v>53</v>
      </c>
      <c r="C75" s="87">
        <f t="shared" si="19"/>
        <v>141</v>
      </c>
      <c r="D75" s="230">
        <v>78</v>
      </c>
      <c r="E75" s="232">
        <v>63</v>
      </c>
      <c r="F75" s="87">
        <f t="shared" si="20"/>
        <v>218</v>
      </c>
      <c r="G75" s="230">
        <v>112</v>
      </c>
      <c r="H75" s="232">
        <v>106</v>
      </c>
      <c r="I75" s="87">
        <f t="shared" si="21"/>
        <v>0</v>
      </c>
      <c r="J75" s="230">
        <v>0</v>
      </c>
      <c r="K75" s="232">
        <v>0</v>
      </c>
      <c r="L75" s="87">
        <f t="shared" si="22"/>
        <v>0</v>
      </c>
      <c r="M75" s="230">
        <v>0</v>
      </c>
      <c r="N75" s="232">
        <v>0</v>
      </c>
      <c r="O75" s="88">
        <f t="shared" si="26"/>
        <v>-77</v>
      </c>
      <c r="P75" s="87">
        <f t="shared" si="24"/>
        <v>0</v>
      </c>
      <c r="Q75" s="230">
        <v>0</v>
      </c>
      <c r="R75" s="232">
        <v>0</v>
      </c>
      <c r="S75" s="234">
        <v>96</v>
      </c>
      <c r="T75" s="234">
        <v>29</v>
      </c>
      <c r="U75" s="6" t="str">
        <f t="shared" si="27"/>
        <v>森町</v>
      </c>
      <c r="V75" s="9"/>
    </row>
    <row r="76" spans="1:22" ht="15" customHeight="1">
      <c r="A76" s="26"/>
      <c r="B76" s="27" t="s">
        <v>285</v>
      </c>
      <c r="C76" s="87">
        <f t="shared" si="19"/>
        <v>126</v>
      </c>
      <c r="D76" s="230">
        <v>65</v>
      </c>
      <c r="E76" s="232">
        <v>61</v>
      </c>
      <c r="F76" s="87">
        <f t="shared" si="20"/>
        <v>146</v>
      </c>
      <c r="G76" s="230">
        <v>89</v>
      </c>
      <c r="H76" s="232">
        <v>57</v>
      </c>
      <c r="I76" s="87">
        <f t="shared" si="21"/>
        <v>0</v>
      </c>
      <c r="J76" s="230">
        <v>0</v>
      </c>
      <c r="K76" s="232">
        <v>0</v>
      </c>
      <c r="L76" s="87">
        <f t="shared" si="22"/>
        <v>0</v>
      </c>
      <c r="M76" s="230">
        <v>0</v>
      </c>
      <c r="N76" s="232">
        <v>0</v>
      </c>
      <c r="O76" s="88">
        <f t="shared" si="26"/>
        <v>-20</v>
      </c>
      <c r="P76" s="87">
        <f t="shared" si="24"/>
        <v>2</v>
      </c>
      <c r="Q76" s="230">
        <v>2</v>
      </c>
      <c r="R76" s="232">
        <v>0</v>
      </c>
      <c r="S76" s="234">
        <v>75</v>
      </c>
      <c r="T76" s="234">
        <v>17</v>
      </c>
      <c r="U76" s="6" t="str">
        <f t="shared" si="27"/>
        <v>新居町</v>
      </c>
      <c r="V76" s="9"/>
    </row>
    <row r="77" spans="1:22" ht="15" customHeight="1">
      <c r="A77" s="663" t="s">
        <v>54</v>
      </c>
      <c r="B77" s="664"/>
      <c r="C77" s="82">
        <f t="shared" si="19"/>
        <v>7447</v>
      </c>
      <c r="D77" s="83">
        <f>SUM(D78)</f>
        <v>3808</v>
      </c>
      <c r="E77" s="93">
        <f>SUM(E78)</f>
        <v>3639</v>
      </c>
      <c r="F77" s="82">
        <f t="shared" si="20"/>
        <v>6756</v>
      </c>
      <c r="G77" s="83">
        <f>SUM(G78)</f>
        <v>3566</v>
      </c>
      <c r="H77" s="93">
        <f>SUM(H78)</f>
        <v>3190</v>
      </c>
      <c r="I77" s="82">
        <f t="shared" si="21"/>
        <v>21</v>
      </c>
      <c r="J77" s="83">
        <f>SUM(J78)</f>
        <v>10</v>
      </c>
      <c r="K77" s="84">
        <f>SUM(K78)</f>
        <v>11</v>
      </c>
      <c r="L77" s="82">
        <f t="shared" si="22"/>
        <v>14</v>
      </c>
      <c r="M77" s="83">
        <f>SUM(M78)</f>
        <v>6</v>
      </c>
      <c r="N77" s="84">
        <f>SUM(N78)</f>
        <v>8</v>
      </c>
      <c r="O77" s="85">
        <f t="shared" si="26"/>
        <v>691</v>
      </c>
      <c r="P77" s="82">
        <f t="shared" si="24"/>
        <v>151</v>
      </c>
      <c r="Q77" s="83">
        <f>SUM(Q78)</f>
        <v>72</v>
      </c>
      <c r="R77" s="93">
        <f>SUM(R78)</f>
        <v>79</v>
      </c>
      <c r="S77" s="243">
        <f>SUM(S78)</f>
        <v>4663</v>
      </c>
      <c r="T77" s="86">
        <f>SUM(T78)</f>
        <v>1378</v>
      </c>
      <c r="U77" s="663" t="str">
        <f>+A77</f>
        <v>浜松市保健所</v>
      </c>
      <c r="V77" s="665"/>
    </row>
    <row r="78" spans="1:22" ht="15" customHeight="1">
      <c r="A78" s="28"/>
      <c r="B78" s="29" t="s">
        <v>55</v>
      </c>
      <c r="C78" s="79">
        <f t="shared" si="19"/>
        <v>7447</v>
      </c>
      <c r="D78" s="80">
        <f>+D119</f>
        <v>3808</v>
      </c>
      <c r="E78" s="379">
        <f>+E119</f>
        <v>3639</v>
      </c>
      <c r="F78" s="79">
        <f t="shared" si="20"/>
        <v>6756</v>
      </c>
      <c r="G78" s="80">
        <f>+F119</f>
        <v>3566</v>
      </c>
      <c r="H78" s="379">
        <f>+G119</f>
        <v>3190</v>
      </c>
      <c r="I78" s="79">
        <f t="shared" si="21"/>
        <v>21</v>
      </c>
      <c r="J78" s="80">
        <f>+H119</f>
        <v>10</v>
      </c>
      <c r="K78" s="81">
        <f>+I119</f>
        <v>11</v>
      </c>
      <c r="L78" s="79">
        <f t="shared" si="22"/>
        <v>14</v>
      </c>
      <c r="M78" s="80">
        <f>+J119</f>
        <v>6</v>
      </c>
      <c r="N78" s="81">
        <f>+K119</f>
        <v>8</v>
      </c>
      <c r="O78" s="90">
        <f t="shared" si="26"/>
        <v>691</v>
      </c>
      <c r="P78" s="79">
        <f t="shared" si="24"/>
        <v>151</v>
      </c>
      <c r="Q78" s="80">
        <f>+L119</f>
        <v>72</v>
      </c>
      <c r="R78" s="379">
        <f>+M119</f>
        <v>79</v>
      </c>
      <c r="S78" s="354">
        <f>+N119</f>
        <v>4663</v>
      </c>
      <c r="T78" s="91">
        <f>+O119</f>
        <v>1378</v>
      </c>
      <c r="U78" s="32" t="str">
        <f>+B78</f>
        <v>浜松市</v>
      </c>
      <c r="V78" s="97"/>
    </row>
    <row r="79" spans="1:22" ht="15" customHeight="1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</row>
    <row r="80" spans="1:22" ht="15" customHeight="1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</row>
    <row r="81" spans="1:22" ht="15" customHeight="1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</row>
    <row r="82" spans="1:22" ht="15" customHeight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</row>
    <row r="83" spans="1:22" ht="15" customHeight="1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</row>
    <row r="84" spans="1:22" ht="1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</row>
    <row r="85" spans="1:22" ht="15" customHeight="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</row>
    <row r="86" spans="1:22" ht="15" customHeight="1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</row>
    <row r="87" spans="1:22" ht="15" customHeight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</row>
    <row r="88" spans="1:22" ht="15" customHeight="1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</row>
    <row r="89" spans="1:22" ht="15" customHeight="1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</row>
    <row r="90" spans="1:22" ht="15" customHeight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</row>
    <row r="91" spans="1:22" ht="15" customHeight="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</row>
    <row r="92" spans="1:22" ht="15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</row>
    <row r="93" spans="1:22" ht="15" customHeight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</row>
    <row r="94" spans="1:22" ht="15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</row>
    <row r="95" spans="1:22" ht="15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</row>
    <row r="96" spans="1:22" ht="15" customHeigh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</row>
    <row r="97" spans="1:22" ht="15" customHeight="1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</row>
    <row r="98" spans="1:22" ht="15" customHeight="1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</row>
    <row r="99" spans="1:22" ht="15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</row>
    <row r="100" spans="1:22" ht="15" customHeight="1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</row>
    <row r="101" spans="1:22" ht="15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</row>
    <row r="102" spans="1:22" ht="15" customHeight="1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</row>
    <row r="103" spans="1:22" ht="15" customHeight="1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</row>
    <row r="104" spans="1:22" ht="15" customHeight="1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</row>
    <row r="105" spans="1:22" ht="15" customHeight="1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</row>
    <row r="106" spans="1:22" ht="15" customHeight="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</row>
    <row r="107" spans="1:22" ht="15" customHeight="1">
      <c r="A107" s="71"/>
      <c r="B107" s="71"/>
      <c r="C107" s="71"/>
      <c r="D107" s="71"/>
      <c r="E107" s="71"/>
      <c r="F107" s="98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98"/>
      <c r="R107" s="71"/>
      <c r="S107" s="71"/>
      <c r="T107" s="71"/>
      <c r="U107" s="71"/>
      <c r="V107" s="71"/>
    </row>
    <row r="108" spans="1:22" ht="15" customHeight="1">
      <c r="A108" s="98"/>
      <c r="B108" s="98"/>
      <c r="C108" s="98"/>
      <c r="D108" s="98"/>
      <c r="E108" s="98"/>
      <c r="F108" s="96" t="s">
        <v>189</v>
      </c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6" t="s">
        <v>188</v>
      </c>
      <c r="R108" s="98"/>
      <c r="S108" s="98"/>
      <c r="T108" s="98"/>
      <c r="U108" s="98"/>
      <c r="V108" s="98"/>
    </row>
    <row r="109" ht="15" customHeight="1"/>
    <row r="110" ht="15" customHeight="1"/>
    <row r="111" spans="1:17" ht="15" customHeight="1">
      <c r="A111" s="94">
        <v>33</v>
      </c>
      <c r="B111" s="359" t="s">
        <v>340</v>
      </c>
      <c r="C111" s="65"/>
      <c r="D111" s="375"/>
      <c r="E111" s="375"/>
      <c r="F111" s="375"/>
      <c r="G111" s="375"/>
      <c r="H111" s="375"/>
      <c r="I111" s="375"/>
      <c r="J111" s="375"/>
      <c r="K111" s="375"/>
      <c r="L111" s="377"/>
      <c r="M111" s="375"/>
      <c r="N111" s="375"/>
      <c r="O111" s="375"/>
      <c r="P111" s="27"/>
      <c r="Q111" s="27"/>
    </row>
    <row r="112" spans="1:17" ht="15" customHeight="1">
      <c r="A112" s="94">
        <v>131</v>
      </c>
      <c r="B112" s="359" t="s">
        <v>341</v>
      </c>
      <c r="C112" s="65"/>
      <c r="D112" s="375">
        <v>1098</v>
      </c>
      <c r="E112" s="375">
        <v>1076</v>
      </c>
      <c r="F112" s="375">
        <v>1046</v>
      </c>
      <c r="G112" s="375">
        <v>888</v>
      </c>
      <c r="H112" s="375">
        <v>3</v>
      </c>
      <c r="I112" s="375">
        <v>3</v>
      </c>
      <c r="J112" s="375">
        <v>1</v>
      </c>
      <c r="K112" s="375">
        <v>3</v>
      </c>
      <c r="L112" s="377">
        <v>22</v>
      </c>
      <c r="M112" s="375">
        <v>33</v>
      </c>
      <c r="N112" s="375">
        <v>1547</v>
      </c>
      <c r="O112" s="375">
        <v>517</v>
      </c>
      <c r="P112" s="27"/>
      <c r="Q112" s="27"/>
    </row>
    <row r="113" spans="1:17" ht="15" customHeight="1">
      <c r="A113" s="94">
        <v>132</v>
      </c>
      <c r="B113" s="359" t="s">
        <v>342</v>
      </c>
      <c r="C113" s="65"/>
      <c r="D113" s="375">
        <v>723</v>
      </c>
      <c r="E113" s="375">
        <v>652</v>
      </c>
      <c r="F113" s="375">
        <v>472</v>
      </c>
      <c r="G113" s="375">
        <v>410</v>
      </c>
      <c r="H113" s="375">
        <v>1</v>
      </c>
      <c r="I113" s="375">
        <v>2</v>
      </c>
      <c r="J113" s="375">
        <v>1</v>
      </c>
      <c r="K113" s="375">
        <v>1</v>
      </c>
      <c r="L113" s="377">
        <v>13</v>
      </c>
      <c r="M113" s="375">
        <v>8</v>
      </c>
      <c r="N113" s="375">
        <v>851</v>
      </c>
      <c r="O113" s="375">
        <v>246</v>
      </c>
      <c r="P113" s="27"/>
      <c r="Q113" s="27"/>
    </row>
    <row r="114" spans="1:17" ht="15" customHeight="1">
      <c r="A114" s="94">
        <v>133</v>
      </c>
      <c r="B114" s="359" t="s">
        <v>343</v>
      </c>
      <c r="C114" s="65"/>
      <c r="D114" s="375">
        <v>602</v>
      </c>
      <c r="E114" s="375">
        <v>589</v>
      </c>
      <c r="F114" s="375">
        <v>482</v>
      </c>
      <c r="G114" s="375">
        <v>475</v>
      </c>
      <c r="H114" s="375">
        <v>2</v>
      </c>
      <c r="I114" s="375">
        <v>0</v>
      </c>
      <c r="J114" s="375">
        <v>2</v>
      </c>
      <c r="K114" s="375">
        <v>0</v>
      </c>
      <c r="L114" s="375">
        <v>15</v>
      </c>
      <c r="M114" s="375">
        <v>12</v>
      </c>
      <c r="N114" s="375">
        <v>636</v>
      </c>
      <c r="O114" s="375">
        <v>134</v>
      </c>
      <c r="P114" s="27"/>
      <c r="Q114" s="27"/>
    </row>
    <row r="115" spans="1:15" ht="12.75" customHeight="1">
      <c r="A115" s="94">
        <v>134</v>
      </c>
      <c r="B115" s="359" t="s">
        <v>344</v>
      </c>
      <c r="D115" s="376">
        <v>474</v>
      </c>
      <c r="E115" s="376">
        <v>452</v>
      </c>
      <c r="F115" s="376">
        <v>429</v>
      </c>
      <c r="G115" s="376">
        <v>364</v>
      </c>
      <c r="H115" s="376">
        <v>2</v>
      </c>
      <c r="I115" s="376">
        <v>2</v>
      </c>
      <c r="J115" s="376">
        <v>1</v>
      </c>
      <c r="K115" s="376">
        <v>2</v>
      </c>
      <c r="L115" s="376">
        <v>2</v>
      </c>
      <c r="M115" s="376">
        <v>8</v>
      </c>
      <c r="N115" s="376">
        <v>602</v>
      </c>
      <c r="O115" s="376">
        <v>182</v>
      </c>
    </row>
    <row r="116" spans="1:15" ht="15" customHeight="1">
      <c r="A116" s="94">
        <v>135</v>
      </c>
      <c r="B116" s="359" t="s">
        <v>345</v>
      </c>
      <c r="D116" s="376">
        <v>385</v>
      </c>
      <c r="E116" s="376">
        <v>410</v>
      </c>
      <c r="F116" s="376">
        <v>493</v>
      </c>
      <c r="G116" s="376">
        <v>451</v>
      </c>
      <c r="H116" s="376">
        <v>2</v>
      </c>
      <c r="I116" s="376">
        <v>2</v>
      </c>
      <c r="J116" s="376">
        <v>1</v>
      </c>
      <c r="K116" s="376">
        <v>2</v>
      </c>
      <c r="L116" s="376">
        <v>9</v>
      </c>
      <c r="M116" s="376">
        <v>8</v>
      </c>
      <c r="N116" s="376">
        <v>454</v>
      </c>
      <c r="O116" s="376">
        <v>143</v>
      </c>
    </row>
    <row r="117" spans="1:15" ht="13.5">
      <c r="A117" s="94">
        <v>136</v>
      </c>
      <c r="B117" s="359" t="s">
        <v>346</v>
      </c>
      <c r="D117" s="376">
        <v>448</v>
      </c>
      <c r="E117" s="376">
        <v>395</v>
      </c>
      <c r="F117" s="376">
        <v>380</v>
      </c>
      <c r="G117" s="376">
        <v>353</v>
      </c>
      <c r="H117" s="376">
        <v>0</v>
      </c>
      <c r="I117" s="376">
        <v>1</v>
      </c>
      <c r="J117" s="376">
        <v>0</v>
      </c>
      <c r="K117" s="376">
        <v>0</v>
      </c>
      <c r="L117" s="376">
        <v>9</v>
      </c>
      <c r="M117" s="376">
        <v>8</v>
      </c>
      <c r="N117" s="376">
        <v>462</v>
      </c>
      <c r="O117" s="376">
        <v>117</v>
      </c>
    </row>
    <row r="118" spans="1:15" ht="13.5">
      <c r="A118" s="94">
        <v>137</v>
      </c>
      <c r="B118" s="359" t="s">
        <v>347</v>
      </c>
      <c r="D118" s="376">
        <v>78</v>
      </c>
      <c r="E118" s="376">
        <v>65</v>
      </c>
      <c r="F118" s="376">
        <v>264</v>
      </c>
      <c r="G118" s="376">
        <v>249</v>
      </c>
      <c r="H118" s="376">
        <v>0</v>
      </c>
      <c r="I118" s="376">
        <v>1</v>
      </c>
      <c r="J118" s="376">
        <v>0</v>
      </c>
      <c r="K118" s="376">
        <v>0</v>
      </c>
      <c r="L118" s="376">
        <v>2</v>
      </c>
      <c r="M118" s="376">
        <v>2</v>
      </c>
      <c r="N118" s="376">
        <v>111</v>
      </c>
      <c r="O118" s="376">
        <v>39</v>
      </c>
    </row>
    <row r="119" spans="4:15" ht="13.5">
      <c r="D119" s="378">
        <f>SUM(D111:D118)</f>
        <v>3808</v>
      </c>
      <c r="E119" s="378">
        <f aca="true" t="shared" si="28" ref="E119:O119">SUM(E111:E118)</f>
        <v>3639</v>
      </c>
      <c r="F119" s="378">
        <f t="shared" si="28"/>
        <v>3566</v>
      </c>
      <c r="G119" s="378">
        <f t="shared" si="28"/>
        <v>3190</v>
      </c>
      <c r="H119" s="378">
        <f t="shared" si="28"/>
        <v>10</v>
      </c>
      <c r="I119" s="378">
        <f t="shared" si="28"/>
        <v>11</v>
      </c>
      <c r="J119" s="378">
        <f t="shared" si="28"/>
        <v>6</v>
      </c>
      <c r="K119" s="378">
        <f t="shared" si="28"/>
        <v>8</v>
      </c>
      <c r="L119" s="378">
        <f t="shared" si="28"/>
        <v>72</v>
      </c>
      <c r="M119" s="378">
        <f t="shared" si="28"/>
        <v>79</v>
      </c>
      <c r="N119" s="378">
        <f t="shared" si="28"/>
        <v>4663</v>
      </c>
      <c r="O119" s="378">
        <f t="shared" si="28"/>
        <v>1378</v>
      </c>
    </row>
  </sheetData>
  <mergeCells count="58">
    <mergeCell ref="U3:V5"/>
    <mergeCell ref="I4:K4"/>
    <mergeCell ref="L4:N4"/>
    <mergeCell ref="A6:B6"/>
    <mergeCell ref="U6:V6"/>
    <mergeCell ref="O3:O5"/>
    <mergeCell ref="P3:R4"/>
    <mergeCell ref="S3:S5"/>
    <mergeCell ref="T3:T5"/>
    <mergeCell ref="A3:B5"/>
    <mergeCell ref="C3:E4"/>
    <mergeCell ref="F3:H4"/>
    <mergeCell ref="I3:N3"/>
    <mergeCell ref="A7:B7"/>
    <mergeCell ref="U7:V7"/>
    <mergeCell ref="A8:B8"/>
    <mergeCell ref="U8:V8"/>
    <mergeCell ref="A9:B9"/>
    <mergeCell ref="U9:V9"/>
    <mergeCell ref="A10:B10"/>
    <mergeCell ref="U10:V10"/>
    <mergeCell ref="A11:B11"/>
    <mergeCell ref="U11:V11"/>
    <mergeCell ref="A12:B12"/>
    <mergeCell ref="U12:V12"/>
    <mergeCell ref="A13:B13"/>
    <mergeCell ref="U13:V13"/>
    <mergeCell ref="A14:B14"/>
    <mergeCell ref="U14:V14"/>
    <mergeCell ref="A15:B15"/>
    <mergeCell ref="U15:V15"/>
    <mergeCell ref="A22:B22"/>
    <mergeCell ref="U22:V22"/>
    <mergeCell ref="U37:V37"/>
    <mergeCell ref="A41:B41"/>
    <mergeCell ref="U41:V41"/>
    <mergeCell ref="A25:B25"/>
    <mergeCell ref="U25:V25"/>
    <mergeCell ref="A34:B34"/>
    <mergeCell ref="U34:V34"/>
    <mergeCell ref="C57:E58"/>
    <mergeCell ref="F57:H58"/>
    <mergeCell ref="I57:N57"/>
    <mergeCell ref="A37:B37"/>
    <mergeCell ref="A57:B59"/>
    <mergeCell ref="U57:V59"/>
    <mergeCell ref="I58:K58"/>
    <mergeCell ref="L58:N58"/>
    <mergeCell ref="O57:O59"/>
    <mergeCell ref="P57:R58"/>
    <mergeCell ref="S57:S59"/>
    <mergeCell ref="T57:T59"/>
    <mergeCell ref="A77:B77"/>
    <mergeCell ref="U77:V77"/>
    <mergeCell ref="A60:B60"/>
    <mergeCell ref="U60:V60"/>
    <mergeCell ref="A68:B68"/>
    <mergeCell ref="U68:V6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97" r:id="rId1"/>
  <rowBreaks count="2" manualBreakCount="2">
    <brk id="55" max="255" man="1"/>
    <brk id="10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2" transitionEvaluation="1" transitionEntry="1"/>
  <dimension ref="A1:S111"/>
  <sheetViews>
    <sheetView view="pageBreakPreview" zoomScale="90" zoomScaleSheetLayoutView="90" workbookViewId="0" topLeftCell="A1">
      <pane xSplit="2" ySplit="6" topLeftCell="I87" activePane="bottomRight" state="frozen"/>
      <selection pane="topLeft" activeCell="P16" sqref="P16"/>
      <selection pane="topRight" activeCell="P16" sqref="P16"/>
      <selection pane="bottomLeft" activeCell="P16" sqref="P16"/>
      <selection pane="bottomRight" activeCell="J108" sqref="J108"/>
    </sheetView>
  </sheetViews>
  <sheetFormatPr defaultColWidth="13.375" defaultRowHeight="13.5" customHeight="1"/>
  <cols>
    <col min="1" max="1" width="4.625" style="249" customWidth="1"/>
    <col min="2" max="2" width="15.875" style="249" customWidth="1"/>
    <col min="3" max="12" width="13.375" style="249" customWidth="1"/>
    <col min="13" max="13" width="15.875" style="249" customWidth="1"/>
    <col min="14" max="14" width="4.625" style="249" customWidth="1"/>
    <col min="15" max="15" width="4.00390625" style="249" customWidth="1"/>
    <col min="16" max="20" width="13.375" style="249" customWidth="1"/>
    <col min="21" max="21" width="13.375" style="250" customWidth="1"/>
    <col min="22" max="16384" width="13.375" style="249" customWidth="1"/>
  </cols>
  <sheetData>
    <row r="1" spans="1:16" ht="15" customHeight="1">
      <c r="A1" s="246" t="s">
        <v>329</v>
      </c>
      <c r="B1" s="60"/>
      <c r="C1" s="60"/>
      <c r="D1" s="60"/>
      <c r="E1" s="60"/>
      <c r="F1" s="60"/>
      <c r="G1" s="60"/>
      <c r="H1" s="60"/>
      <c r="I1" s="60"/>
      <c r="J1" s="60"/>
      <c r="K1" s="247"/>
      <c r="L1" s="60"/>
      <c r="M1" s="60"/>
      <c r="N1" s="248"/>
      <c r="O1" s="60"/>
      <c r="P1" s="248"/>
    </row>
    <row r="2" spans="1:16" ht="15" customHeight="1">
      <c r="A2" s="246"/>
      <c r="B2" s="60"/>
      <c r="C2" s="60"/>
      <c r="D2" s="60"/>
      <c r="E2" s="60"/>
      <c r="F2" s="60"/>
      <c r="G2" s="60"/>
      <c r="H2" s="60"/>
      <c r="I2" s="60"/>
      <c r="J2" s="60"/>
      <c r="K2" s="247"/>
      <c r="L2" s="60"/>
      <c r="M2" s="60"/>
      <c r="N2" s="248"/>
      <c r="O2" s="60"/>
      <c r="P2" s="248"/>
    </row>
    <row r="3" spans="1:16" ht="15" customHeight="1">
      <c r="A3" s="246"/>
      <c r="B3" s="61"/>
      <c r="C3" s="60"/>
      <c r="D3" s="60"/>
      <c r="E3" s="60"/>
      <c r="F3" s="60"/>
      <c r="G3" s="60"/>
      <c r="H3" s="251"/>
      <c r="I3" s="251"/>
      <c r="J3" s="251"/>
      <c r="K3" s="247"/>
      <c r="L3" s="61"/>
      <c r="M3" s="61"/>
      <c r="N3" s="366" t="s">
        <v>352</v>
      </c>
      <c r="O3" s="61"/>
      <c r="P3" s="248"/>
    </row>
    <row r="4" spans="1:17" ht="15" customHeight="1">
      <c r="A4" s="244" t="s">
        <v>0</v>
      </c>
      <c r="B4" s="252"/>
      <c r="C4" s="253" t="s">
        <v>56</v>
      </c>
      <c r="D4" s="254" t="s">
        <v>57</v>
      </c>
      <c r="E4" s="253" t="s">
        <v>301</v>
      </c>
      <c r="F4" s="254" t="s">
        <v>302</v>
      </c>
      <c r="G4" s="254" t="s">
        <v>303</v>
      </c>
      <c r="H4" s="687" t="s">
        <v>304</v>
      </c>
      <c r="I4" s="688"/>
      <c r="J4" s="689"/>
      <c r="K4" s="254" t="s">
        <v>58</v>
      </c>
      <c r="L4" s="253" t="s">
        <v>59</v>
      </c>
      <c r="M4" s="244" t="s">
        <v>0</v>
      </c>
      <c r="N4" s="252"/>
      <c r="O4" s="61"/>
      <c r="P4" s="704" t="s">
        <v>305</v>
      </c>
      <c r="Q4" s="255"/>
    </row>
    <row r="5" spans="1:17" ht="15" customHeight="1">
      <c r="A5" s="245"/>
      <c r="B5" s="256"/>
      <c r="C5" s="690" t="s">
        <v>60</v>
      </c>
      <c r="D5" s="691"/>
      <c r="E5" s="690" t="s">
        <v>61</v>
      </c>
      <c r="F5" s="691"/>
      <c r="G5" s="257" t="s">
        <v>60</v>
      </c>
      <c r="H5" s="62" t="s">
        <v>10</v>
      </c>
      <c r="I5" s="258" t="s">
        <v>13</v>
      </c>
      <c r="J5" s="259" t="s">
        <v>14</v>
      </c>
      <c r="K5" s="692" t="s">
        <v>60</v>
      </c>
      <c r="L5" s="692"/>
      <c r="M5" s="260"/>
      <c r="N5" s="261"/>
      <c r="O5" s="61"/>
      <c r="P5" s="705"/>
      <c r="Q5" s="255"/>
    </row>
    <row r="6" spans="1:18" ht="15" customHeight="1">
      <c r="A6" s="699" t="s">
        <v>15</v>
      </c>
      <c r="B6" s="700"/>
      <c r="C6" s="262">
        <f>IF(2!C6=0,"-",2!C6/P6*1000)</f>
        <v>8.809536637931034</v>
      </c>
      <c r="D6" s="263">
        <f>IF(2!F6=0,"-",2!F6/P6*1000)</f>
        <v>9.297144396551724</v>
      </c>
      <c r="E6" s="264">
        <f>IF(2!I6=0,"-",2!I6/2!$C6*1000)</f>
        <v>2.4464083667166143</v>
      </c>
      <c r="F6" s="265">
        <f>IF(2!L6=0,"-",2!L6/2!$C6*1000)</f>
        <v>1.406684810862053</v>
      </c>
      <c r="G6" s="263">
        <f>IF(2!O6=0,"-",2!O6/3!P6*1000)</f>
        <v>-0.4876077586206896</v>
      </c>
      <c r="H6" s="266">
        <f>IF(2!P6=0,"-",2!P6/(2!$C6+2!$P6)*1000)</f>
        <v>23.559271424305763</v>
      </c>
      <c r="I6" s="267">
        <f>IF(2!Q6=0,"-",2!Q6/(2!$C6+2!$P6)*1000)</f>
        <v>11.406389967154375</v>
      </c>
      <c r="J6" s="268">
        <f>IF(2!R6=0,"-",2!R6/(2!$C6+2!$P6)*1000)</f>
        <v>12.15288145715139</v>
      </c>
      <c r="K6" s="269">
        <f>IF(2!S6=0,"-",2!S6/P6*1000)</f>
        <v>5.709321120689655</v>
      </c>
      <c r="L6" s="270">
        <f>IF(2!T6=0,"-",2!T6/P6*1000)</f>
        <v>1.874730603448276</v>
      </c>
      <c r="M6" s="701" t="s">
        <v>15</v>
      </c>
      <c r="N6" s="702"/>
      <c r="O6" s="61"/>
      <c r="P6" s="271">
        <f>'付表（人口）'!C3</f>
        <v>3712000</v>
      </c>
      <c r="Q6" s="255"/>
      <c r="R6" s="250"/>
    </row>
    <row r="7" spans="1:18" ht="15" customHeight="1">
      <c r="A7" s="683" t="s">
        <v>297</v>
      </c>
      <c r="B7" s="684"/>
      <c r="C7" s="273">
        <f>IF(2!C7=0,"-",2!C7/P7*1000)</f>
        <v>5.9894649589561215</v>
      </c>
      <c r="D7" s="265">
        <f>IF(2!F7=0,"-",2!F7/P7*1000)</f>
        <v>15.468328030161235</v>
      </c>
      <c r="E7" s="264">
        <f>IF(2!I7=0,"-",2!I7/2!$C7*1000)</f>
        <v>4.464285714285714</v>
      </c>
      <c r="F7" s="265">
        <f>IF(2!L7=0,"-",2!L7/2!$C7*1000)</f>
        <v>4.464285714285714</v>
      </c>
      <c r="G7" s="265">
        <f>IF(2!O7=0,"-",2!O7/3!P7*1000)</f>
        <v>-9.478863071205112</v>
      </c>
      <c r="H7" s="266">
        <f>IF(2!P7=0,"-",2!P7/(2!$C7+2!$P7)*1000)</f>
        <v>28.199566160520607</v>
      </c>
      <c r="I7" s="267">
        <f>IF(2!Q7=0,"-",2!Q7/(2!$C7+2!$P7)*1000)</f>
        <v>10.845986984815617</v>
      </c>
      <c r="J7" s="268">
        <f>IF(2!R7=0,"-",2!R7/(2!$C7+2!$P7)*1000)</f>
        <v>17.35357917570499</v>
      </c>
      <c r="K7" s="274">
        <f>IF(2!S7=0,"-",2!S7/P7*1000)</f>
        <v>3.890478355036231</v>
      </c>
      <c r="L7" s="275">
        <f>IF(2!T7=0,"-",2!T7/P7*1000)</f>
        <v>1.9118158239525123</v>
      </c>
      <c r="M7" s="693" t="str">
        <f>A7</f>
        <v>賀茂圏域</v>
      </c>
      <c r="N7" s="703"/>
      <c r="O7" s="61"/>
      <c r="P7" s="305">
        <f>'付表（人口）'!C6</f>
        <v>74798</v>
      </c>
      <c r="Q7" s="255"/>
      <c r="R7" s="336"/>
    </row>
    <row r="8" spans="1:18" ht="15" customHeight="1">
      <c r="A8" s="683" t="s">
        <v>16</v>
      </c>
      <c r="B8" s="684"/>
      <c r="C8" s="276">
        <f>IF(2!C8=0,"-",2!C8/P8*1000)</f>
        <v>5.718525489060606</v>
      </c>
      <c r="D8" s="277">
        <f>IF(2!F8=0,"-",2!F8/P8*1000)</f>
        <v>14.848260011943756</v>
      </c>
      <c r="E8" s="277">
        <f>IF(2!I8=0,"-",2!I8/2!$C8*1000)</f>
        <v>1.5822784810126582</v>
      </c>
      <c r="F8" s="278">
        <f>IF(2!L8=0,"-",2!L8/2!$C8*1000)</f>
        <v>1.5822784810126582</v>
      </c>
      <c r="G8" s="277">
        <f>IF(2!O8=0,"-",2!O8/3!P8*1000)</f>
        <v>-9.129734522883151</v>
      </c>
      <c r="H8" s="279">
        <f>IF(2!P8=0,"-",2!P8/(2!$C8+2!$P8)*1000)</f>
        <v>43.87291981845688</v>
      </c>
      <c r="I8" s="280">
        <f>IF(2!Q8=0,"-",2!Q8/(2!$C8+2!$P8)*1000)</f>
        <v>27.23146747352496</v>
      </c>
      <c r="J8" s="281">
        <f>IF(2!R8=0,"-",2!R8/(2!$C8+2!$P8)*1000)</f>
        <v>16.64145234493192</v>
      </c>
      <c r="K8" s="282">
        <f>IF(2!S8=0,"-",2!S8/P8*1000)</f>
        <v>4.9765649034546415</v>
      </c>
      <c r="L8" s="283">
        <f>IF(2!T8=0,"-",2!T8/P8*1000)</f>
        <v>2.2892198555891348</v>
      </c>
      <c r="M8" s="697" t="str">
        <f aca="true" t="shared" si="0" ref="M8:M14">A8</f>
        <v>熱海伊東圏域</v>
      </c>
      <c r="N8" s="698"/>
      <c r="O8" s="61"/>
      <c r="P8" s="284">
        <f>'付表（人口）'!C7</f>
        <v>110518</v>
      </c>
      <c r="Q8" s="255"/>
      <c r="R8" s="336"/>
    </row>
    <row r="9" spans="1:18" ht="15" customHeight="1">
      <c r="A9" s="683" t="s">
        <v>17</v>
      </c>
      <c r="B9" s="684"/>
      <c r="C9" s="276">
        <f>IF(2!C9=0,"-",2!C9/P9*1000)</f>
        <v>9.195591626486179</v>
      </c>
      <c r="D9" s="277">
        <f>IF(2!F9=0,"-",2!F9/P9*1000)</f>
        <v>9.111736695516756</v>
      </c>
      <c r="E9" s="278">
        <f>IF(2!I9=0,"-",2!I9/2!$C9*1000)</f>
        <v>2.9311187103077674</v>
      </c>
      <c r="F9" s="277">
        <f>IF(2!L9=0,"-",2!L9/2!$C9*1000)</f>
        <v>1.6283992835043153</v>
      </c>
      <c r="G9" s="277">
        <f>IF(2!O9=0,"-",2!O9/3!P9*1000)</f>
        <v>0.0838549309694229</v>
      </c>
      <c r="H9" s="279">
        <f>IF(2!P9=0,"-",2!P9/(2!$C9+2!$P9)*1000)</f>
        <v>22.289444355994267</v>
      </c>
      <c r="I9" s="280">
        <f>IF(2!Q9=0,"-",2!Q9/(2!$C9+2!$P9)*1000)</f>
        <v>10.826301544340073</v>
      </c>
      <c r="J9" s="281">
        <f>IF(2!R9=0,"-",2!R9/(2!$C9+2!$P9)*1000)</f>
        <v>11.463142811654194</v>
      </c>
      <c r="K9" s="282">
        <f>IF(2!S9=0,"-",2!S9/P9*1000)</f>
        <v>5.774010961037406</v>
      </c>
      <c r="L9" s="283">
        <f>IF(2!T9=0,"-",2!T9/P9*1000)</f>
        <v>2.002036476894972</v>
      </c>
      <c r="M9" s="697" t="str">
        <f t="shared" si="0"/>
        <v>駿東田方圏域</v>
      </c>
      <c r="N9" s="698"/>
      <c r="O9" s="61"/>
      <c r="P9" s="306">
        <f>'付表（人口）'!C8</f>
        <v>667820</v>
      </c>
      <c r="Q9" s="255"/>
      <c r="R9" s="336"/>
    </row>
    <row r="10" spans="1:18" ht="15" customHeight="1">
      <c r="A10" s="683" t="s">
        <v>18</v>
      </c>
      <c r="B10" s="684"/>
      <c r="C10" s="276">
        <f>IF(2!C10=0,"-",2!C10/P10*1000)</f>
        <v>9.025095129025726</v>
      </c>
      <c r="D10" s="277">
        <f>IF(2!F10=0,"-",2!F10/P10*1000)</f>
        <v>8.533343150841631</v>
      </c>
      <c r="E10" s="278">
        <f>IF(2!I10=0,"-",2!I10/2!$C10*1000)</f>
        <v>2.6223776223776225</v>
      </c>
      <c r="F10" s="277">
        <f>IF(2!L10=0,"-",2!L10/2!$C10*1000)</f>
        <v>0.8741258741258742</v>
      </c>
      <c r="G10" s="277">
        <f>IF(2!O10=0,"-",2!O10/3!P10*1000)</f>
        <v>0.49175197818409405</v>
      </c>
      <c r="H10" s="279">
        <f>IF(2!P10=0,"-",2!P10/(2!$C10+2!$P10)*1000)</f>
        <v>29.686174724342663</v>
      </c>
      <c r="I10" s="280">
        <f>IF(2!Q10=0,"-",2!Q10/(2!$C10+2!$P10)*1000)</f>
        <v>11.874469889737066</v>
      </c>
      <c r="J10" s="281">
        <f>IF(2!R10=0,"-",2!R10/(2!$C10+2!$P10)*1000)</f>
        <v>17.811704834605596</v>
      </c>
      <c r="K10" s="282">
        <f>IF(2!S10=0,"-",2!S10/P10*1000)</f>
        <v>6.1561036413313595</v>
      </c>
      <c r="L10" s="283">
        <f>IF(2!T10=0,"-",2!T10/P10*1000)</f>
        <v>2.4745380292579275</v>
      </c>
      <c r="M10" s="697" t="str">
        <f t="shared" si="0"/>
        <v>富士圏域</v>
      </c>
      <c r="N10" s="698"/>
      <c r="O10" s="61"/>
      <c r="P10" s="306">
        <f>'付表（人口）'!C9</f>
        <v>380273</v>
      </c>
      <c r="Q10" s="255"/>
      <c r="R10" s="336"/>
    </row>
    <row r="11" spans="1:18" ht="15" customHeight="1">
      <c r="A11" s="683" t="s">
        <v>298</v>
      </c>
      <c r="B11" s="684"/>
      <c r="C11" s="276">
        <f>IF(2!C11=0,"-",2!C11/P11*1000)</f>
        <v>8.096148608619233</v>
      </c>
      <c r="D11" s="277">
        <f>IF(2!F11=0,"-",2!F11/P11*1000)</f>
        <v>9.491600614335812</v>
      </c>
      <c r="E11" s="278">
        <f>IF(2!I11=0,"-",2!I11/2!$C11*1000)</f>
        <v>1.9074041962892316</v>
      </c>
      <c r="F11" s="277">
        <f>IF(2!L11=0,"-",2!L11/2!$C11*1000)</f>
        <v>1.2138026703658746</v>
      </c>
      <c r="G11" s="277">
        <f>IF(2!O11=0,"-",2!O11/3!P11*1000)</f>
        <v>-1.3954520057165802</v>
      </c>
      <c r="H11" s="279">
        <f>IF(2!P11=0,"-",2!P11/(2!$C11+2!$P11)*1000)</f>
        <v>26.666666666666668</v>
      </c>
      <c r="I11" s="280">
        <f>IF(2!Q11=0,"-",2!Q11/(2!$C11+2!$P11)*1000)</f>
        <v>11.814345991561181</v>
      </c>
      <c r="J11" s="281">
        <f>IF(2!R11=0,"-",2!R11/(2!$C11+2!$P11)*1000)</f>
        <v>14.852320675105485</v>
      </c>
      <c r="K11" s="282">
        <f>IF(2!S11=0,"-",2!S11/P11*1000)</f>
        <v>5.557942143492898</v>
      </c>
      <c r="L11" s="283">
        <f>IF(2!T11=0,"-",2!T11/P11*1000)</f>
        <v>1.773094449919558</v>
      </c>
      <c r="M11" s="697" t="str">
        <f t="shared" si="0"/>
        <v>静岡圏域</v>
      </c>
      <c r="N11" s="698"/>
      <c r="O11" s="61"/>
      <c r="P11" s="306">
        <f>'付表（人口）'!C10</f>
        <v>712314</v>
      </c>
      <c r="Q11" s="255"/>
      <c r="R11" s="336"/>
    </row>
    <row r="12" spans="1:18" ht="15" customHeight="1">
      <c r="A12" s="683" t="s">
        <v>19</v>
      </c>
      <c r="B12" s="684"/>
      <c r="C12" s="276">
        <f>IF(2!C12=0,"-",2!C12/P12*1000)</f>
        <v>8.376815440392773</v>
      </c>
      <c r="D12" s="277">
        <f>IF(2!F12=0,"-",2!F12/P12*1000)</f>
        <v>9.342054010555557</v>
      </c>
      <c r="E12" s="278">
        <f>IF(2!I12=0,"-",2!I12/2!$C12*1000)</f>
        <v>2.043944813490036</v>
      </c>
      <c r="F12" s="277">
        <f>IF(2!L12=0,"-",2!L12/2!$C12*1000)</f>
        <v>1.021972406745018</v>
      </c>
      <c r="G12" s="277">
        <f>IF(2!O12=0,"-",2!O12/3!P12*1000)</f>
        <v>-0.965238570162785</v>
      </c>
      <c r="H12" s="279">
        <f>IF(2!P12=0,"-",2!P12/(2!$C12+2!$P12)*1000)</f>
        <v>22.477522477522477</v>
      </c>
      <c r="I12" s="280">
        <f>IF(2!Q12=0,"-",2!Q12/(2!$C12+2!$P12)*1000)</f>
        <v>12.237762237762238</v>
      </c>
      <c r="J12" s="281">
        <f>IF(2!R12=0,"-",2!R12/(2!$C12+2!$P12)*1000)</f>
        <v>10.23976023976024</v>
      </c>
      <c r="K12" s="282">
        <f>IF(2!S12=0,"-",2!S12/P12*1000)</f>
        <v>5.2884800595836845</v>
      </c>
      <c r="L12" s="283">
        <f>IF(2!T12=0,"-",2!T12/P12*1000)</f>
        <v>1.705754191618048</v>
      </c>
      <c r="M12" s="697" t="str">
        <f t="shared" si="0"/>
        <v>志太榛原圏域</v>
      </c>
      <c r="N12" s="698"/>
      <c r="O12" s="61"/>
      <c r="P12" s="306">
        <f>'付表（人口）'!C11</f>
        <v>467242</v>
      </c>
      <c r="Q12" s="255"/>
      <c r="R12" s="336"/>
    </row>
    <row r="13" spans="1:18" ht="15" customHeight="1">
      <c r="A13" s="683" t="s">
        <v>20</v>
      </c>
      <c r="B13" s="684"/>
      <c r="C13" s="276">
        <f>IF(2!C13=0,"-",2!C13/P13*1000)</f>
        <v>9.567629303312122</v>
      </c>
      <c r="D13" s="277">
        <f>IF(2!F13=0,"-",2!F13/P13*1000)</f>
        <v>8.788818186762388</v>
      </c>
      <c r="E13" s="278">
        <f>IF(2!I13=0,"-",2!I13/2!$C13*1000)</f>
        <v>2.2737608003638017</v>
      </c>
      <c r="F13" s="277">
        <f>IF(2!L13=0,"-",2!L13/2!$C13*1000)</f>
        <v>1.1368804001819008</v>
      </c>
      <c r="G13" s="277">
        <f>IF(2!O13=0,"-",2!O13/3!P13*1000)</f>
        <v>0.7788111165497362</v>
      </c>
      <c r="H13" s="279">
        <f>IF(2!P13=0,"-",2!P13/(2!$C13+2!$P13)*1000)</f>
        <v>21.14400178054752</v>
      </c>
      <c r="I13" s="280">
        <f>IF(2!Q13=0,"-",2!Q13/(2!$C13+2!$P13)*1000)</f>
        <v>12.241264188738038</v>
      </c>
      <c r="J13" s="281">
        <f>IF(2!R13=0,"-",2!R13/(2!$C13+2!$P13)*1000)</f>
        <v>8.902737591809482</v>
      </c>
      <c r="K13" s="282">
        <f>IF(2!S13=0,"-",2!S13/P13*1000)</f>
        <v>5.928101375972155</v>
      </c>
      <c r="L13" s="283">
        <f>IF(2!T13=0,"-",2!T13/P13*1000)</f>
        <v>1.6402893348561483</v>
      </c>
      <c r="M13" s="697" t="str">
        <f t="shared" si="0"/>
        <v>中東遠圏域</v>
      </c>
      <c r="N13" s="698"/>
      <c r="O13" s="61"/>
      <c r="P13" s="306">
        <f>'付表（人口）'!C12</f>
        <v>459675</v>
      </c>
      <c r="Q13" s="255"/>
      <c r="R13" s="336"/>
    </row>
    <row r="14" spans="1:18" ht="15" customHeight="1">
      <c r="A14" s="683" t="s">
        <v>325</v>
      </c>
      <c r="B14" s="684"/>
      <c r="C14" s="285">
        <f>IF(2!C14=0,"-",2!C14/P14*1000)</f>
        <v>9.45690161570731</v>
      </c>
      <c r="D14" s="286">
        <f>IF(2!F14=0,"-",2!F14/P14*1000)</f>
        <v>8.56449478737102</v>
      </c>
      <c r="E14" s="287">
        <f>IF(2!I14=0,"-",2!I14/2!$C14*1000)</f>
        <v>2.635211444346844</v>
      </c>
      <c r="F14" s="286">
        <f>IF(2!L14=0,"-",2!L14/2!$C14*1000)</f>
        <v>1.7568076295645625</v>
      </c>
      <c r="G14" s="286">
        <f>IF(2!O14=0,"-",2!O14/3!P14*1000)</f>
        <v>0.8924068283362901</v>
      </c>
      <c r="H14" s="288">
        <f>IF(2!P14=0,"-",2!P14/(2!$C14+2!$P14)*1000)</f>
        <v>19.562007874015748</v>
      </c>
      <c r="I14" s="289">
        <f>IF(2!Q14=0,"-",2!Q14/(2!$C14+2!$P14)*1000)</f>
        <v>9.22736220472441</v>
      </c>
      <c r="J14" s="290">
        <f>IF(2!R14=0,"-",2!R14/(2!$C14+2!$P14)*1000)</f>
        <v>10.334645669291339</v>
      </c>
      <c r="K14" s="291">
        <f>IF(2!S14=0,"-",2!S14/P14*1000)</f>
        <v>5.933556039470014</v>
      </c>
      <c r="L14" s="292">
        <f>IF(2!T14=0,"-",2!T14/P14*1000)</f>
        <v>1.7456521868120782</v>
      </c>
      <c r="M14" s="695" t="str">
        <f t="shared" si="0"/>
        <v>西部圏域</v>
      </c>
      <c r="N14" s="696"/>
      <c r="O14" s="61"/>
      <c r="P14" s="308">
        <f>'付表（人口）'!C13</f>
        <v>842665</v>
      </c>
      <c r="Q14" s="255"/>
      <c r="R14" s="336"/>
    </row>
    <row r="15" spans="1:18" ht="15" customHeight="1">
      <c r="A15" s="679" t="s">
        <v>299</v>
      </c>
      <c r="B15" s="682"/>
      <c r="C15" s="273">
        <f>IF(2!C15=0,"-",2!C15/P15*1000)</f>
        <v>5.9894649589561215</v>
      </c>
      <c r="D15" s="265">
        <f>IF(2!F15=0,"-",2!F15/P15*1000)</f>
        <v>15.468328030161235</v>
      </c>
      <c r="E15" s="264">
        <f>IF(2!I15=0,"-",2!I15/2!$C15*1000)</f>
        <v>4.464285714285714</v>
      </c>
      <c r="F15" s="265">
        <f>IF(2!L15=0,"-",2!L15/2!$C15*1000)</f>
        <v>4.464285714285714</v>
      </c>
      <c r="G15" s="265">
        <f>IF(2!O15=0,"-",2!O15/3!P15*1000)</f>
        <v>-9.478863071205112</v>
      </c>
      <c r="H15" s="266">
        <f>IF(2!P15=0,"-",2!P15/(2!$C15+2!$P15)*1000)</f>
        <v>28.199566160520607</v>
      </c>
      <c r="I15" s="267">
        <f>IF(2!Q15=0,"-",2!Q15/(2!$C15+2!$P15)*1000)</f>
        <v>10.845986984815617</v>
      </c>
      <c r="J15" s="268">
        <f>IF(2!R15=0,"-",2!R15/(2!$C15+2!$P15)*1000)</f>
        <v>17.35357917570499</v>
      </c>
      <c r="K15" s="274">
        <f>IF(2!S15=0,"-",2!S15/P15*1000)</f>
        <v>3.890478355036231</v>
      </c>
      <c r="L15" s="275">
        <f>IF(2!T15=0,"-",2!T15/P15*1000)</f>
        <v>1.9118158239525123</v>
      </c>
      <c r="M15" s="693" t="str">
        <f>A15</f>
        <v>賀茂保健所</v>
      </c>
      <c r="N15" s="694"/>
      <c r="O15" s="61"/>
      <c r="P15" s="361">
        <f>SUM(P16:P21)</f>
        <v>74798</v>
      </c>
      <c r="Q15" s="255"/>
      <c r="R15" s="250"/>
    </row>
    <row r="16" spans="1:18" ht="15" customHeight="1">
      <c r="A16" s="293"/>
      <c r="B16" s="294" t="s">
        <v>21</v>
      </c>
      <c r="C16" s="276">
        <f>IF(2!C16=0,"-",2!C16/P16*1000)</f>
        <v>6.566195957438393</v>
      </c>
      <c r="D16" s="277">
        <f>IF(2!F16=0,"-",2!F16/P16*1000)</f>
        <v>14.55638621889957</v>
      </c>
      <c r="E16" s="278">
        <f>IF(2!I16=0,"-",2!I16/2!$C16*1000)</f>
        <v>6.024096385542169</v>
      </c>
      <c r="F16" s="277">
        <f>IF(2!L16=0,"-",2!L16/2!$C16*1000)</f>
        <v>6.024096385542169</v>
      </c>
      <c r="G16" s="277">
        <f>IF(2!O16=0,"-",2!O16/3!P16*1000)</f>
        <v>-7.990190261461176</v>
      </c>
      <c r="H16" s="279">
        <f>IF(2!P16=0,"-",2!P16/(2!$C16+2!$P16)*1000)</f>
        <v>17.75147928994083</v>
      </c>
      <c r="I16" s="280">
        <f>IF(2!Q16=0,"-",2!Q16/(2!$C16+2!$P16)*1000)</f>
        <v>5.9171597633136095</v>
      </c>
      <c r="J16" s="281">
        <f>IF(2!R16=0,"-",2!R16/(2!$C16+2!$P16)*1000)</f>
        <v>11.834319526627219</v>
      </c>
      <c r="K16" s="282">
        <f>IF(2!S16=0,"-",2!S16/P16*1000)</f>
        <v>5.221312448083541</v>
      </c>
      <c r="L16" s="283">
        <f>IF(2!T16=0,"-",2!T16/P16*1000)</f>
        <v>2.531545429373838</v>
      </c>
      <c r="M16" s="294" t="str">
        <f aca="true" t="shared" si="1" ref="M16:M21">B16</f>
        <v>下田市</v>
      </c>
      <c r="N16" s="272"/>
      <c r="O16" s="61"/>
      <c r="P16" s="284">
        <f>'付表（人口）'!C15</f>
        <v>25281</v>
      </c>
      <c r="Q16" s="255"/>
      <c r="R16" s="250"/>
    </row>
    <row r="17" spans="1:18" ht="15" customHeight="1">
      <c r="A17" s="293"/>
      <c r="B17" s="294" t="s">
        <v>22</v>
      </c>
      <c r="C17" s="276">
        <f>IF(2!C17=0,"-",2!C17/P17*1000)</f>
        <v>5.253698327111848</v>
      </c>
      <c r="D17" s="277">
        <f>IF(2!F17=0,"-",2!F17/P17*1000)</f>
        <v>11.26780035946357</v>
      </c>
      <c r="E17" s="278" t="str">
        <f>IF(2!I17=0,"-",2!I17/2!$C17*1000)</f>
        <v>-</v>
      </c>
      <c r="F17" s="277" t="str">
        <f>IF(2!L17=0,"-",2!L17/2!$C17*1000)</f>
        <v>-</v>
      </c>
      <c r="G17" s="277">
        <f>IF(2!O17=0,"-",2!O17/3!P17*1000)</f>
        <v>-6.014102032351722</v>
      </c>
      <c r="H17" s="279">
        <f>IF(2!P17=0,"-",2!P17/(2!$C17+2!$P17)*1000)</f>
        <v>12.987012987012989</v>
      </c>
      <c r="I17" s="280" t="str">
        <f>IF(2!Q17=0,"-",2!Q17/(2!$C17+2!$P17)*1000)</f>
        <v>-</v>
      </c>
      <c r="J17" s="281">
        <f>IF(2!R17=0,"-",2!R17/(2!$C17+2!$P17)*1000)</f>
        <v>12.987012987012989</v>
      </c>
      <c r="K17" s="282">
        <f>IF(2!S17=0,"-",2!S17/P17*1000)</f>
        <v>3.940273745333886</v>
      </c>
      <c r="L17" s="283">
        <f>IF(2!T17=0,"-",2!T17/P17*1000)</f>
        <v>2.073828287017835</v>
      </c>
      <c r="M17" s="294" t="str">
        <f t="shared" si="1"/>
        <v>東伊豆町</v>
      </c>
      <c r="N17" s="272"/>
      <c r="O17" s="61"/>
      <c r="P17" s="284">
        <f>'付表（人口）'!C16</f>
        <v>14466</v>
      </c>
      <c r="Q17" s="255"/>
      <c r="R17" s="250"/>
    </row>
    <row r="18" spans="1:18" ht="15" customHeight="1">
      <c r="A18" s="293"/>
      <c r="B18" s="294" t="s">
        <v>23</v>
      </c>
      <c r="C18" s="276">
        <f>IF(2!C18=0,"-",2!C18/P18*1000)</f>
        <v>8.333333333333334</v>
      </c>
      <c r="D18" s="277">
        <f>IF(2!F18=0,"-",2!F18/P18*1000)</f>
        <v>15.54726368159204</v>
      </c>
      <c r="E18" s="278" t="str">
        <f>IF(2!I18=0,"-",2!I18/2!$C18*1000)</f>
        <v>-</v>
      </c>
      <c r="F18" s="277" t="str">
        <f>IF(2!L18=0,"-",2!L18/2!$C18*1000)</f>
        <v>-</v>
      </c>
      <c r="G18" s="277">
        <f>IF(2!O18=0,"-",2!O18/3!P18*1000)</f>
        <v>-7.213930348258706</v>
      </c>
      <c r="H18" s="279">
        <f>IF(2!P18=0,"-",2!P18/(2!$C18+2!$P18)*1000)</f>
        <v>14.705882352941176</v>
      </c>
      <c r="I18" s="280">
        <f>IF(2!Q18=0,"-",2!Q18/(2!$C18+2!$P18)*1000)</f>
        <v>14.705882352941176</v>
      </c>
      <c r="J18" s="281" t="str">
        <f>IF(2!R18=0,"-",2!R18/(2!$C18+2!$P18)*1000)</f>
        <v>-</v>
      </c>
      <c r="K18" s="282">
        <f>IF(2!S18=0,"-",2!S18/P18*1000)</f>
        <v>3.980099502487562</v>
      </c>
      <c r="L18" s="283">
        <f>IF(2!T18=0,"-",2!T18/P18*1000)</f>
        <v>0.6218905472636815</v>
      </c>
      <c r="M18" s="294" t="str">
        <f t="shared" si="1"/>
        <v>河津町</v>
      </c>
      <c r="N18" s="272"/>
      <c r="O18" s="61"/>
      <c r="P18" s="284">
        <f>'付表（人口）'!C17</f>
        <v>8040</v>
      </c>
      <c r="Q18" s="255"/>
      <c r="R18" s="250"/>
    </row>
    <row r="19" spans="1:18" ht="15" customHeight="1">
      <c r="A19" s="293"/>
      <c r="B19" s="294" t="s">
        <v>24</v>
      </c>
      <c r="C19" s="276">
        <f>IF(2!C19=0,"-",2!C19/P19*1000)</f>
        <v>5.603403548822248</v>
      </c>
      <c r="D19" s="277">
        <f>IF(2!F19=0,"-",2!F19/P19*1000)</f>
        <v>17.640344505551518</v>
      </c>
      <c r="E19" s="278" t="str">
        <f>IF(2!I19=0,"-",2!I19/2!$C19*1000)</f>
        <v>-</v>
      </c>
      <c r="F19" s="277" t="str">
        <f>IF(2!L19=0,"-",2!L19/2!$C19*1000)</f>
        <v>-</v>
      </c>
      <c r="G19" s="277">
        <f>IF(2!O19=0,"-",2!O19/3!P19*1000)</f>
        <v>-12.036940956729273</v>
      </c>
      <c r="H19" s="279">
        <f>IF(2!P19=0,"-",2!P19/(2!$C19+2!$P19)*1000)</f>
        <v>52.63157894736842</v>
      </c>
      <c r="I19" s="280">
        <f>IF(2!Q19=0,"-",2!Q19/(2!$C19+2!$P19)*1000)</f>
        <v>17.543859649122805</v>
      </c>
      <c r="J19" s="281">
        <f>IF(2!R19=0,"-",2!R19/(2!$C19+2!$P19)*1000)</f>
        <v>35.08771929824561</v>
      </c>
      <c r="K19" s="282">
        <f>IF(2!S19=0,"-",2!S19/P19*1000)</f>
        <v>2.6979350420255264</v>
      </c>
      <c r="L19" s="283">
        <f>IF(2!T19=0,"-",2!T19/P19*1000)</f>
        <v>1.764034450555152</v>
      </c>
      <c r="M19" s="294" t="str">
        <f t="shared" si="1"/>
        <v>南伊豆町</v>
      </c>
      <c r="N19" s="272"/>
      <c r="O19" s="61"/>
      <c r="P19" s="284">
        <f>'付表（人口）'!C18</f>
        <v>9637</v>
      </c>
      <c r="Q19" s="255"/>
      <c r="R19" s="250"/>
    </row>
    <row r="20" spans="1:18" ht="15" customHeight="1">
      <c r="A20" s="293"/>
      <c r="B20" s="294" t="s">
        <v>25</v>
      </c>
      <c r="C20" s="276">
        <f>IF(2!C20=0,"-",2!C20/P20*1000)</f>
        <v>5.1968299337404185</v>
      </c>
      <c r="D20" s="277">
        <f>IF(2!F20=0,"-",2!F20/P20*1000)</f>
        <v>18.448746264778485</v>
      </c>
      <c r="E20" s="278">
        <f>IF(2!I20=0,"-",2!I20/2!$C20*1000)</f>
        <v>25</v>
      </c>
      <c r="F20" s="277">
        <f>IF(2!L20=0,"-",2!L20/2!$C20*1000)</f>
        <v>25</v>
      </c>
      <c r="G20" s="277">
        <f>IF(2!O20=0,"-",2!O20/3!P20*1000)</f>
        <v>-13.251916331038068</v>
      </c>
      <c r="H20" s="279">
        <f>IF(2!P20=0,"-",2!P20/(2!$C20+2!$P20)*1000)</f>
        <v>47.61904761904761</v>
      </c>
      <c r="I20" s="280" t="str">
        <f>IF(2!Q20=0,"-",2!Q20/(2!$C20+2!$P20)*1000)</f>
        <v>-</v>
      </c>
      <c r="J20" s="281">
        <f>IF(2!R20=0,"-",2!R20/(2!$C20+2!$P20)*1000)</f>
        <v>47.61904761904761</v>
      </c>
      <c r="K20" s="282">
        <f>IF(2!S20=0,"-",2!S20/P20*1000)</f>
        <v>2.988177211900741</v>
      </c>
      <c r="L20" s="283">
        <f>IF(2!T20=0,"-",2!T20/P20*1000)</f>
        <v>1.688969728465636</v>
      </c>
      <c r="M20" s="294" t="str">
        <f t="shared" si="1"/>
        <v>松崎町</v>
      </c>
      <c r="N20" s="272"/>
      <c r="O20" s="61"/>
      <c r="P20" s="284">
        <f>'付表（人口）'!C19</f>
        <v>7697</v>
      </c>
      <c r="Q20" s="255"/>
      <c r="R20" s="250"/>
    </row>
    <row r="21" spans="1:18" ht="15" customHeight="1">
      <c r="A21" s="295"/>
      <c r="B21" s="297" t="s">
        <v>26</v>
      </c>
      <c r="C21" s="276">
        <f>IF(2!C21=0,"-",2!C21/P21*1000)</f>
        <v>4.650201508732045</v>
      </c>
      <c r="D21" s="277">
        <f>IF(2!F21=0,"-",2!F21/P21*1000)</f>
        <v>19.53084633667459</v>
      </c>
      <c r="E21" s="278" t="str">
        <f>IF(2!I21=0,"-",2!I21/2!$C21*1000)</f>
        <v>-</v>
      </c>
      <c r="F21" s="277" t="str">
        <f>IF(2!L21=0,"-",2!L21/2!$C21*1000)</f>
        <v>-</v>
      </c>
      <c r="G21" s="277">
        <f>IF(2!O21=0,"-",2!O21/3!P21*1000)</f>
        <v>-14.880644827942545</v>
      </c>
      <c r="H21" s="279">
        <f>IF(2!P21=0,"-",2!P21/(2!$C21+2!$P21)*1000)</f>
        <v>62.5</v>
      </c>
      <c r="I21" s="280">
        <f>IF(2!Q21=0,"-",2!Q21/(2!$C21+2!$P21)*1000)</f>
        <v>41.666666666666664</v>
      </c>
      <c r="J21" s="281">
        <f>IF(2!R21=0,"-",2!R21/(2!$C21+2!$P21)*1000)</f>
        <v>20.833333333333332</v>
      </c>
      <c r="K21" s="282">
        <f>IF(2!S21=0,"-",2!S21/P21*1000)</f>
        <v>2.1700940374082878</v>
      </c>
      <c r="L21" s="283">
        <f>IF(2!T21=0,"-",2!T21/P21*1000)</f>
        <v>1.4467293582721918</v>
      </c>
      <c r="M21" s="294" t="str">
        <f t="shared" si="1"/>
        <v>西伊豆町</v>
      </c>
      <c r="N21" s="272"/>
      <c r="O21" s="61"/>
      <c r="P21" s="308">
        <f>'付表（人口）'!C20</f>
        <v>9677</v>
      </c>
      <c r="Q21" s="255"/>
      <c r="R21" s="250"/>
    </row>
    <row r="22" spans="1:18" ht="15" customHeight="1">
      <c r="A22" s="683" t="s">
        <v>27</v>
      </c>
      <c r="B22" s="684"/>
      <c r="C22" s="273">
        <f>IF(2!C22=0,"-",2!C22/P22*1000)</f>
        <v>5.718525489060606</v>
      </c>
      <c r="D22" s="265">
        <f>IF(2!F22=0,"-",2!F22/P22*1000)</f>
        <v>14.848260011943756</v>
      </c>
      <c r="E22" s="264">
        <f>IF(2!I22=0,"-",2!I22/2!$C22*1000)</f>
        <v>1.5822784810126582</v>
      </c>
      <c r="F22" s="265">
        <f>IF(2!L22=0,"-",2!L22/2!$C22*1000)</f>
        <v>1.5822784810126582</v>
      </c>
      <c r="G22" s="265">
        <f>IF(2!O22=0,"-",2!O22/3!P22*1000)</f>
        <v>-9.129734522883151</v>
      </c>
      <c r="H22" s="266">
        <f>IF(2!P22=0,"-",2!P22/(2!$C22+2!$P22)*1000)</f>
        <v>43.87291981845688</v>
      </c>
      <c r="I22" s="267">
        <f>IF(2!Q22=0,"-",2!Q22/(2!$C22+2!$P22)*1000)</f>
        <v>27.23146747352496</v>
      </c>
      <c r="J22" s="268">
        <f>IF(2!R22=0,"-",2!R22/(2!$C22+2!$P22)*1000)</f>
        <v>16.64145234493192</v>
      </c>
      <c r="K22" s="274">
        <f>IF(2!S22=0,"-",2!S22/P22*1000)</f>
        <v>4.9765649034546415</v>
      </c>
      <c r="L22" s="275">
        <f>IF(2!T22=0,"-",2!T22/P22*1000)</f>
        <v>2.2892198555891348</v>
      </c>
      <c r="M22" s="681" t="str">
        <f>A22</f>
        <v>熱海保健所</v>
      </c>
      <c r="N22" s="682"/>
      <c r="O22" s="61"/>
      <c r="P22" s="361">
        <f>SUM(P23:P24)</f>
        <v>110518</v>
      </c>
      <c r="Q22" s="255"/>
      <c r="R22" s="250"/>
    </row>
    <row r="23" spans="1:18" ht="15" customHeight="1">
      <c r="A23" s="298"/>
      <c r="B23" s="294" t="s">
        <v>28</v>
      </c>
      <c r="C23" s="276">
        <f>IF(2!C23=0,"-",2!C23/P23*1000)</f>
        <v>4.873368179178345</v>
      </c>
      <c r="D23" s="277">
        <f>IF(2!F23=0,"-",2!F23/P23*1000)</f>
        <v>16.766406585359697</v>
      </c>
      <c r="E23" s="278" t="str">
        <f>IF(2!I23=0,"-",2!I23/2!$C23*1000)</f>
        <v>-</v>
      </c>
      <c r="F23" s="277" t="str">
        <f>IF(2!L23=0,"-",2!L23/2!$C23*1000)</f>
        <v>-</v>
      </c>
      <c r="G23" s="277">
        <f>IF(2!O23=0,"-",2!O23/3!P23*1000)</f>
        <v>-11.89303840618135</v>
      </c>
      <c r="H23" s="279">
        <f>IF(2!P23=0,"-",2!P23/(2!$C23+2!$P23)*1000)</f>
        <v>49.26108374384237</v>
      </c>
      <c r="I23" s="280">
        <f>IF(2!Q23=0,"-",2!Q23/(2!$C23+2!$P23)*1000)</f>
        <v>34.48275862068965</v>
      </c>
      <c r="J23" s="281">
        <f>IF(2!R23=0,"-",2!R23/(2!$C23+2!$P23)*1000)</f>
        <v>14.778325123152708</v>
      </c>
      <c r="K23" s="282">
        <f>IF(2!S23=0,"-",2!S23/P23*1000)</f>
        <v>4.3431053203040175</v>
      </c>
      <c r="L23" s="283">
        <f>IF(2!T23=0,"-",2!T23/P23*1000)</f>
        <v>2.1715526601520088</v>
      </c>
      <c r="M23" s="294" t="str">
        <f>B23</f>
        <v>熱海市</v>
      </c>
      <c r="N23" s="272"/>
      <c r="O23" s="61"/>
      <c r="P23" s="284">
        <f>'付表（人口）'!C22</f>
        <v>39603</v>
      </c>
      <c r="Q23" s="255"/>
      <c r="R23" s="250"/>
    </row>
    <row r="24" spans="1:18" ht="15" customHeight="1">
      <c r="A24" s="298"/>
      <c r="B24" s="294" t="s">
        <v>29</v>
      </c>
      <c r="C24" s="285">
        <f>IF(2!C24=0,"-",2!C24/P24*1000)</f>
        <v>6.190509765211873</v>
      </c>
      <c r="D24" s="286">
        <f>IF(2!F24=0,"-",2!F24/P24*1000)</f>
        <v>13.777057040118452</v>
      </c>
      <c r="E24" s="287">
        <f>IF(2!I24=0,"-",2!I24/2!$C24*1000)</f>
        <v>2.277904328018223</v>
      </c>
      <c r="F24" s="286">
        <f>IF(2!L24=0,"-",2!L24/2!$C24*1000)</f>
        <v>2.277904328018223</v>
      </c>
      <c r="G24" s="286">
        <f>IF(2!O24=0,"-",2!O24/3!P24*1000)</f>
        <v>-7.586547274906578</v>
      </c>
      <c r="H24" s="288">
        <f>IF(2!P24=0,"-",2!P24/(2!$C24+2!$P24)*1000)</f>
        <v>41.48471615720524</v>
      </c>
      <c r="I24" s="289">
        <f>IF(2!Q24=0,"-",2!Q24/(2!$C24+2!$P24)*1000)</f>
        <v>24.017467248908297</v>
      </c>
      <c r="J24" s="290">
        <f>IF(2!R24=0,"-",2!R24/(2!$C24+2!$P24)*1000)</f>
        <v>17.46724890829694</v>
      </c>
      <c r="K24" s="291">
        <f>IF(2!S24=0,"-",2!S24/P24*1000)</f>
        <v>5.330325037016146</v>
      </c>
      <c r="L24" s="292">
        <f>IF(2!T24=0,"-",2!T24/P24*1000)</f>
        <v>2.354931960798139</v>
      </c>
      <c r="M24" s="294" t="str">
        <f>B24</f>
        <v>伊東市</v>
      </c>
      <c r="N24" s="272"/>
      <c r="O24" s="61"/>
      <c r="P24" s="284">
        <f>'付表（人口）'!C23</f>
        <v>70915</v>
      </c>
      <c r="Q24" s="255"/>
      <c r="R24" s="250"/>
    </row>
    <row r="25" spans="1:18" ht="15" customHeight="1">
      <c r="A25" s="679" t="s">
        <v>30</v>
      </c>
      <c r="B25" s="680"/>
      <c r="C25" s="273">
        <f>IF(2!C25=0,"-",2!C25/P25*1000)</f>
        <v>8.96521098652989</v>
      </c>
      <c r="D25" s="265">
        <f>IF(2!F25=0,"-",2!F25/P25*1000)</f>
        <v>9.320109929501733</v>
      </c>
      <c r="E25" s="264">
        <f>IF(2!I25=0,"-",2!I25/2!$C25*1000)</f>
        <v>2.7849612094688685</v>
      </c>
      <c r="F25" s="265">
        <f>IF(2!L25=0,"-",2!L25/2!$C25*1000)</f>
        <v>1.591406405410782</v>
      </c>
      <c r="G25" s="265">
        <f>IF(2!O25=0,"-",2!O25/3!P25*1000)</f>
        <v>-0.3548989429718417</v>
      </c>
      <c r="H25" s="266">
        <f>IF(2!P25=0,"-",2!P25/(2!$C25+2!$P25)*1000)</f>
        <v>21.794123370305506</v>
      </c>
      <c r="I25" s="267">
        <f>IF(2!Q25=0,"-",2!Q25/(2!$C25+2!$P25)*1000)</f>
        <v>10.507880910683012</v>
      </c>
      <c r="J25" s="268">
        <f>IF(2!R25=0,"-",2!R25/(2!$C25+2!$P25)*1000)</f>
        <v>11.286242459622494</v>
      </c>
      <c r="K25" s="274">
        <f>IF(2!S25=0,"-",2!S25/P25*1000)</f>
        <v>5.660548969812188</v>
      </c>
      <c r="L25" s="275">
        <f>IF(2!T25=0,"-",2!T25/P25*1000)</f>
        <v>2.0027714218963735</v>
      </c>
      <c r="M25" s="681" t="str">
        <f>A25</f>
        <v>東部保健所</v>
      </c>
      <c r="N25" s="682"/>
      <c r="O25" s="61"/>
      <c r="P25" s="360">
        <f>SUM(P26:P33)</f>
        <v>560723</v>
      </c>
      <c r="Q25" s="255"/>
      <c r="R25" s="250"/>
    </row>
    <row r="26" spans="1:18" ht="15" customHeight="1">
      <c r="A26" s="298"/>
      <c r="B26" s="7" t="s">
        <v>31</v>
      </c>
      <c r="C26" s="276">
        <f>IF(2!C26=0,"-",2!C26/P26*1000)</f>
        <v>8.320778312802183</v>
      </c>
      <c r="D26" s="277">
        <f>IF(2!F26=0,"-",2!F26/P26*1000)</f>
        <v>10.245881460912036</v>
      </c>
      <c r="E26" s="278">
        <f>IF(2!I26=0,"-",2!I26/2!$C26*1000)</f>
        <v>2.9585798816568047</v>
      </c>
      <c r="F26" s="277">
        <f>IF(2!L26=0,"-",2!L26/2!$C26*1000)</f>
        <v>1.183431952662722</v>
      </c>
      <c r="G26" s="277">
        <f>IF(2!O26=0,"-",2!O26/3!P26*1000)</f>
        <v>-1.925103148109854</v>
      </c>
      <c r="H26" s="279">
        <f>IF(2!P26=0,"-",2!P26/(2!$C26+2!$P26)*1000)</f>
        <v>21.99074074074074</v>
      </c>
      <c r="I26" s="280">
        <f>IF(2!Q26=0,"-",2!Q26/(2!$C26+2!$P26)*1000)</f>
        <v>9.25925925925926</v>
      </c>
      <c r="J26" s="281">
        <f>IF(2!R26=0,"-",2!R26/(2!$C26+2!$P26)*1000)</f>
        <v>12.731481481481481</v>
      </c>
      <c r="K26" s="282">
        <f>IF(2!S26=0,"-",2!S26/P26*1000)</f>
        <v>5.657144545212844</v>
      </c>
      <c r="L26" s="283">
        <f>IF(2!T26=0,"-",2!T26/P26*1000)</f>
        <v>2.2303624708280405</v>
      </c>
      <c r="M26" s="294" t="str">
        <f aca="true" t="shared" si="2" ref="M26:M33">B26</f>
        <v>沼津市</v>
      </c>
      <c r="N26" s="272"/>
      <c r="O26" s="61"/>
      <c r="P26" s="284">
        <f>'付表（人口）'!C25</f>
        <v>203106</v>
      </c>
      <c r="Q26" s="255"/>
      <c r="R26" s="250"/>
    </row>
    <row r="27" spans="1:18" ht="15" customHeight="1">
      <c r="A27" s="298"/>
      <c r="B27" s="7" t="s">
        <v>32</v>
      </c>
      <c r="C27" s="276">
        <f>IF(2!C27=0,"-",2!C27/P27*1000)</f>
        <v>8.643455218970535</v>
      </c>
      <c r="D27" s="277">
        <f>IF(2!F27=0,"-",2!F27/P27*1000)</f>
        <v>8.634442231255239</v>
      </c>
      <c r="E27" s="278">
        <f>IF(2!I27=0,"-",2!I27/2!$C27*1000)</f>
        <v>2.0855057351407718</v>
      </c>
      <c r="F27" s="277">
        <f>IF(2!L27=0,"-",2!L27/2!$C27*1000)</f>
        <v>2.0855057351407718</v>
      </c>
      <c r="G27" s="277">
        <f>IF(2!O27=0,"-",2!O27/3!P27*1000)</f>
        <v>0.009012987715297745</v>
      </c>
      <c r="H27" s="279">
        <f>IF(2!P27=0,"-",2!P27/(2!$C27+2!$P27)*1000)</f>
        <v>25.40650406504065</v>
      </c>
      <c r="I27" s="280">
        <f>IF(2!Q27=0,"-",2!Q27/(2!$C27+2!$P27)*1000)</f>
        <v>12.195121951219512</v>
      </c>
      <c r="J27" s="281">
        <f>IF(2!R27=0,"-",2!R27/(2!$C27+2!$P27)*1000)</f>
        <v>13.21138211382114</v>
      </c>
      <c r="K27" s="282">
        <f>IF(2!S27=0,"-",2!S27/P27*1000)</f>
        <v>5.07431208371263</v>
      </c>
      <c r="L27" s="283">
        <f>IF(2!T27=0,"-",2!T27/P27*1000)</f>
        <v>1.766545592198358</v>
      </c>
      <c r="M27" s="294" t="str">
        <f t="shared" si="2"/>
        <v>三島市</v>
      </c>
      <c r="N27" s="272"/>
      <c r="O27" s="61"/>
      <c r="P27" s="284">
        <f>'付表（人口）'!C26</f>
        <v>110951</v>
      </c>
      <c r="Q27" s="255"/>
      <c r="R27" s="250"/>
    </row>
    <row r="28" spans="1:18" ht="15" customHeight="1">
      <c r="A28" s="298"/>
      <c r="B28" s="7" t="s">
        <v>33</v>
      </c>
      <c r="C28" s="276">
        <f>IF(2!C28=0,"-",2!C28/P28*1000)</f>
        <v>11.64326690821256</v>
      </c>
      <c r="D28" s="277">
        <f>IF(2!F28=0,"-",2!F28/P28*1000)</f>
        <v>7.019927536231884</v>
      </c>
      <c r="E28" s="278">
        <f>IF(2!I28=0,"-",2!I28/2!$C28*1000)</f>
        <v>8.103727714748784</v>
      </c>
      <c r="F28" s="277">
        <f>IF(2!L28=0,"-",2!L28/2!$C28*1000)</f>
        <v>4.862236628849271</v>
      </c>
      <c r="G28" s="277">
        <f>IF(2!O28=0,"-",2!O28/3!P28*1000)</f>
        <v>4.623339371980676</v>
      </c>
      <c r="H28" s="279">
        <f>IF(2!P28=0,"-",2!P28/(2!$C28+2!$P28)*1000)</f>
        <v>15.948963317384369</v>
      </c>
      <c r="I28" s="280">
        <f>IF(2!Q28=0,"-",2!Q28/(2!$C28+2!$P28)*1000)</f>
        <v>11.164274322169058</v>
      </c>
      <c r="J28" s="281">
        <f>IF(2!R28=0,"-",2!R28/(2!$C28+2!$P28)*1000)</f>
        <v>4.784688995215311</v>
      </c>
      <c r="K28" s="282">
        <f>IF(2!S28=0,"-",2!S28/P28*1000)</f>
        <v>7.83137077294686</v>
      </c>
      <c r="L28" s="283">
        <f>IF(2!T28=0,"-",2!T28/P28*1000)</f>
        <v>1.566274154589372</v>
      </c>
      <c r="M28" s="294" t="str">
        <f t="shared" si="2"/>
        <v>裾野市</v>
      </c>
      <c r="N28" s="272"/>
      <c r="O28" s="61"/>
      <c r="P28" s="284">
        <f>'付表（人口）'!C27</f>
        <v>52992</v>
      </c>
      <c r="Q28" s="255"/>
      <c r="R28" s="250"/>
    </row>
    <row r="29" spans="1:18" ht="15" customHeight="1">
      <c r="A29" s="298"/>
      <c r="B29" s="7" t="s">
        <v>275</v>
      </c>
      <c r="C29" s="276">
        <f>IF(2!C29=0,"-",2!C29/P29*1000)</f>
        <v>5.711700503308262</v>
      </c>
      <c r="D29" s="277">
        <f>IF(2!F29=0,"-",2!F29/P29*1000)</f>
        <v>13.204772945767122</v>
      </c>
      <c r="E29" s="278" t="str">
        <f>IF(2!I29=0,"-",2!I29/2!$C29*1000)</f>
        <v>-</v>
      </c>
      <c r="F29" s="277" t="str">
        <f>IF(2!L29=0,"-",2!L29/2!$C29*1000)</f>
        <v>-</v>
      </c>
      <c r="G29" s="277">
        <f>IF(2!O29=0,"-",2!O29/3!P29*1000)</f>
        <v>-7.493072442458859</v>
      </c>
      <c r="H29" s="279">
        <f>IF(2!P29=0,"-",2!P29/(2!$C29+2!$P29)*1000)</f>
        <v>38.0952380952381</v>
      </c>
      <c r="I29" s="280">
        <f>IF(2!Q29=0,"-",2!Q29/(2!$C29+2!$P29)*1000)</f>
        <v>19.04761904761905</v>
      </c>
      <c r="J29" s="281">
        <f>IF(2!R29=0,"-",2!R29/(2!$C29+2!$P29)*1000)</f>
        <v>19.04761904761905</v>
      </c>
      <c r="K29" s="282">
        <f>IF(2!S29=0,"-",2!S29/P29*1000)</f>
        <v>3.732398348696488</v>
      </c>
      <c r="L29" s="283">
        <f>IF(2!T29=0,"-",2!T29/P29*1000)</f>
        <v>1.5834417236894192</v>
      </c>
      <c r="M29" s="294" t="str">
        <f t="shared" si="2"/>
        <v>伊豆市</v>
      </c>
      <c r="N29" s="272"/>
      <c r="O29" s="61"/>
      <c r="P29" s="284">
        <f>'付表（人口）'!C28</f>
        <v>35366</v>
      </c>
      <c r="Q29" s="255"/>
      <c r="R29" s="250"/>
    </row>
    <row r="30" spans="1:18" ht="15" customHeight="1">
      <c r="A30" s="298"/>
      <c r="B30" s="7" t="s">
        <v>279</v>
      </c>
      <c r="C30" s="276">
        <f>IF(2!C30=0,"-",2!C30/P30*1000)</f>
        <v>7.769848896885926</v>
      </c>
      <c r="D30" s="277">
        <f>IF(2!F30=0,"-",2!F30/P30*1000)</f>
        <v>10.080356595170425</v>
      </c>
      <c r="E30" s="278">
        <f>IF(2!I30=0,"-",2!I30/2!$C30*1000)</f>
        <v>2.631578947368421</v>
      </c>
      <c r="F30" s="277">
        <f>IF(2!L30=0,"-",2!L30/2!$C30*1000)</f>
        <v>2.631578947368421</v>
      </c>
      <c r="G30" s="277">
        <f>IF(2!O30=0,"-",2!O30/3!P30*1000)</f>
        <v>-2.310507698284499</v>
      </c>
      <c r="H30" s="279">
        <f>IF(2!P30=0,"-",2!P30/(2!$C30+2!$P30)*1000)</f>
        <v>12.987012987012989</v>
      </c>
      <c r="I30" s="280">
        <f>IF(2!Q30=0,"-",2!Q30/(2!$C30+2!$P30)*1000)</f>
        <v>2.5974025974025974</v>
      </c>
      <c r="J30" s="281">
        <f>IF(2!R30=0,"-",2!R30/(2!$C30+2!$P30)*1000)</f>
        <v>10.38961038961039</v>
      </c>
      <c r="K30" s="282">
        <f>IF(2!S30=0,"-",2!S30/P30*1000)</f>
        <v>4.43699265953749</v>
      </c>
      <c r="L30" s="283">
        <f>IF(2!T30=0,"-",2!T30/P30*1000)</f>
        <v>1.9220152534402029</v>
      </c>
      <c r="M30" s="294" t="str">
        <f t="shared" si="2"/>
        <v>伊豆の国市</v>
      </c>
      <c r="N30" s="272"/>
      <c r="O30" s="61"/>
      <c r="P30" s="284">
        <f>'付表（人口）'!C29</f>
        <v>48907</v>
      </c>
      <c r="Q30" s="255"/>
      <c r="R30" s="250"/>
    </row>
    <row r="31" spans="1:18" ht="15" customHeight="1">
      <c r="A31" s="298"/>
      <c r="B31" s="7" t="s">
        <v>34</v>
      </c>
      <c r="C31" s="276">
        <f>IF(2!C31=0,"-",2!C31/P31*1000)</f>
        <v>8.580909420853425</v>
      </c>
      <c r="D31" s="277">
        <f>IF(2!F31=0,"-",2!F31/P31*1000)</f>
        <v>8.99569658319075</v>
      </c>
      <c r="E31" s="278">
        <f>IF(2!I31=0,"-",2!I31/2!$C31*1000)</f>
        <v>3.0211480362537766</v>
      </c>
      <c r="F31" s="277" t="str">
        <f>IF(2!L31=0,"-",2!L31/2!$C31*1000)</f>
        <v>-</v>
      </c>
      <c r="G31" s="277">
        <f>IF(2!O31=0,"-",2!O31/3!P31*1000)</f>
        <v>-0.41478716233732565</v>
      </c>
      <c r="H31" s="279">
        <f>IF(2!P31=0,"-",2!P31/(2!$C31+2!$P31)*1000)</f>
        <v>20.710059171597635</v>
      </c>
      <c r="I31" s="280">
        <f>IF(2!Q31=0,"-",2!Q31/(2!$C31+2!$P31)*1000)</f>
        <v>8.875739644970414</v>
      </c>
      <c r="J31" s="281">
        <f>IF(2!R31=0,"-",2!R31/(2!$C31+2!$P31)*1000)</f>
        <v>11.834319526627219</v>
      </c>
      <c r="K31" s="282">
        <f>IF(2!S31=0,"-",2!S31/P31*1000)</f>
        <v>5.132991133924405</v>
      </c>
      <c r="L31" s="283">
        <f>IF(2!T31=0,"-",2!T31/P31*1000)</f>
        <v>2.2813293928552913</v>
      </c>
      <c r="M31" s="294" t="str">
        <f t="shared" si="2"/>
        <v>函南町</v>
      </c>
      <c r="N31" s="272"/>
      <c r="O31" s="61"/>
      <c r="P31" s="284">
        <f>'付表（人口）'!C30</f>
        <v>38574</v>
      </c>
      <c r="Q31" s="255"/>
      <c r="R31" s="250"/>
    </row>
    <row r="32" spans="1:18" ht="15" customHeight="1">
      <c r="A32" s="298"/>
      <c r="B32" s="7" t="s">
        <v>35</v>
      </c>
      <c r="C32" s="276">
        <f>IF(2!C32=0,"-",2!C32/P32*1000)</f>
        <v>10.787693093323119</v>
      </c>
      <c r="D32" s="277">
        <f>IF(2!F32=0,"-",2!F32/P32*1000)</f>
        <v>7.627984169539129</v>
      </c>
      <c r="E32" s="278" t="str">
        <f>IF(2!I32=0,"-",2!I32/2!$C32*1000)</f>
        <v>-</v>
      </c>
      <c r="F32" s="277" t="str">
        <f>IF(2!L32=0,"-",2!L32/2!$C32*1000)</f>
        <v>-</v>
      </c>
      <c r="G32" s="277">
        <f>IF(2!O32=0,"-",2!O32/3!P32*1000)</f>
        <v>3.159708923783991</v>
      </c>
      <c r="H32" s="279">
        <f>IF(2!P32=0,"-",2!P32/(2!$C32+2!$P32)*1000)</f>
        <v>28.735632183908045</v>
      </c>
      <c r="I32" s="280">
        <f>IF(2!Q32=0,"-",2!Q32/(2!$C32+2!$P32)*1000)</f>
        <v>20.114942528735632</v>
      </c>
      <c r="J32" s="281">
        <f>IF(2!R32=0,"-",2!R32/(2!$C32+2!$P32)*1000)</f>
        <v>8.620689655172413</v>
      </c>
      <c r="K32" s="282">
        <f>IF(2!S32=0,"-",2!S32/P32*1000)</f>
        <v>7.117324141452828</v>
      </c>
      <c r="L32" s="283">
        <f>IF(2!T32=0,"-",2!T32/P32*1000)</f>
        <v>2.6490488956976894</v>
      </c>
      <c r="M32" s="294" t="str">
        <f t="shared" si="2"/>
        <v>清水町</v>
      </c>
      <c r="N32" s="272"/>
      <c r="O32" s="61"/>
      <c r="P32" s="284">
        <f>'付表（人口）'!C31</f>
        <v>31332</v>
      </c>
      <c r="Q32" s="255"/>
      <c r="R32" s="250"/>
    </row>
    <row r="33" spans="1:18" ht="15" customHeight="1">
      <c r="A33" s="299"/>
      <c r="B33" s="30" t="s">
        <v>36</v>
      </c>
      <c r="C33" s="276">
        <f>IF(2!C33=0,"-",2!C33/P33*1000)</f>
        <v>12.913026965438663</v>
      </c>
      <c r="D33" s="277">
        <f>IF(2!F33=0,"-",2!F33/P33*1000)</f>
        <v>6.810988732750981</v>
      </c>
      <c r="E33" s="278" t="str">
        <f>IF(2!I33=0,"-",2!I33/2!$C33*1000)</f>
        <v>-</v>
      </c>
      <c r="F33" s="277" t="str">
        <f>IF(2!L33=0,"-",2!L33/2!$C33*1000)</f>
        <v>-</v>
      </c>
      <c r="G33" s="277">
        <f>IF(2!O33=0,"-",2!O33/3!P33*1000)</f>
        <v>6.102038232687682</v>
      </c>
      <c r="H33" s="279">
        <f>IF(2!P33=0,"-",2!P33/(2!$C33+2!$P33)*1000)</f>
        <v>17.341040462427745</v>
      </c>
      <c r="I33" s="280">
        <f>IF(2!Q33=0,"-",2!Q33/(2!$C33+2!$P33)*1000)</f>
        <v>7.707129094412331</v>
      </c>
      <c r="J33" s="281">
        <f>IF(2!R33=0,"-",2!R33/(2!$C33+2!$P33)*1000)</f>
        <v>9.633911368015413</v>
      </c>
      <c r="K33" s="282">
        <f>IF(2!S33=0,"-",2!S33/P33*1000)</f>
        <v>7.0135460184833525</v>
      </c>
      <c r="L33" s="283">
        <f>IF(2!T33=0,"-",2!T33/P33*1000)</f>
        <v>1.7723762501582478</v>
      </c>
      <c r="M33" s="330" t="str">
        <f t="shared" si="2"/>
        <v>長泉町</v>
      </c>
      <c r="N33" s="297"/>
      <c r="O33" s="61"/>
      <c r="P33" s="284">
        <f>'付表（人口）'!C32</f>
        <v>39495</v>
      </c>
      <c r="Q33" s="255"/>
      <c r="R33" s="250"/>
    </row>
    <row r="34" spans="1:18" ht="15" customHeight="1">
      <c r="A34" s="683" t="s">
        <v>37</v>
      </c>
      <c r="B34" s="684"/>
      <c r="C34" s="273">
        <f>IF(2!C34=0,"-",2!C34/P34*1000)</f>
        <v>10.401785297440638</v>
      </c>
      <c r="D34" s="265">
        <f>IF(2!F34=0,"-",2!F34/P34*1000)</f>
        <v>8.02076622127604</v>
      </c>
      <c r="E34" s="264">
        <f>IF(2!I34=0,"-",2!I34/2!$C34*1000)</f>
        <v>3.5906642728904847</v>
      </c>
      <c r="F34" s="265">
        <f>IF(2!L34=0,"-",2!L34/2!$C34*1000)</f>
        <v>1.7953321364452424</v>
      </c>
      <c r="G34" s="265">
        <f>IF(2!O34=0,"-",2!O34/3!P34*1000)</f>
        <v>2.3810190761645984</v>
      </c>
      <c r="H34" s="266">
        <f>IF(2!P34=0,"-",2!P34/(2!$C34+2!$P34)*1000)</f>
        <v>24.518388791593697</v>
      </c>
      <c r="I34" s="267">
        <f>IF(2!Q34=0,"-",2!Q34/(2!$C34+2!$P34)*1000)</f>
        <v>12.259194395796849</v>
      </c>
      <c r="J34" s="268">
        <f>IF(2!R34=0,"-",2!R34/(2!$C34+2!$P34)*1000)</f>
        <v>12.259194395796849</v>
      </c>
      <c r="K34" s="274">
        <f>IF(2!S34=0,"-",2!S34/P34*1000)</f>
        <v>6.368058862526495</v>
      </c>
      <c r="L34" s="275">
        <f>IF(2!T34=0,"-",2!T34/P34*1000)</f>
        <v>1.998188558036173</v>
      </c>
      <c r="M34" s="685" t="str">
        <f>A34</f>
        <v>御殿場保健所</v>
      </c>
      <c r="N34" s="686"/>
      <c r="O34" s="61"/>
      <c r="P34" s="360">
        <f>SUM(P35:P36)</f>
        <v>107097</v>
      </c>
      <c r="Q34" s="255"/>
      <c r="R34" s="250"/>
    </row>
    <row r="35" spans="1:18" ht="15" customHeight="1">
      <c r="A35" s="298"/>
      <c r="B35" s="294" t="s">
        <v>38</v>
      </c>
      <c r="C35" s="276">
        <f>IF(2!C35=0,"-",2!C35/P35*1000)</f>
        <v>10.842494237028971</v>
      </c>
      <c r="D35" s="277">
        <f>IF(2!F35=0,"-",2!F35/P35*1000)</f>
        <v>7.645348500469146</v>
      </c>
      <c r="E35" s="278">
        <f>IF(2!I35=0,"-",2!I35/2!$C35*1000)</f>
        <v>3.205128205128205</v>
      </c>
      <c r="F35" s="277">
        <f>IF(2!L35=0,"-",2!L35/2!$C35*1000)</f>
        <v>1.0683760683760686</v>
      </c>
      <c r="G35" s="277">
        <f>IF(2!O35=0,"-",2!O35/3!P35*1000)</f>
        <v>3.197145736559825</v>
      </c>
      <c r="H35" s="279">
        <f>IF(2!P35=0,"-",2!P35/(2!$C35+2!$P35)*1000)</f>
        <v>28.037383177570092</v>
      </c>
      <c r="I35" s="280">
        <f>IF(2!Q35=0,"-",2!Q35/(2!$C35+2!$P35)*1000)</f>
        <v>13.499480789200415</v>
      </c>
      <c r="J35" s="281">
        <f>IF(2!R35=0,"-",2!R35/(2!$C35+2!$P35)*1000)</f>
        <v>14.537902388369679</v>
      </c>
      <c r="K35" s="282">
        <f>IF(2!S35=0,"-",2!S35/P35*1000)</f>
        <v>6.359539889026609</v>
      </c>
      <c r="L35" s="283">
        <f>IF(2!T35=0,"-",2!T35/P35*1000)</f>
        <v>2.177765936497272</v>
      </c>
      <c r="M35" s="294" t="str">
        <f>B35</f>
        <v>御殿場市</v>
      </c>
      <c r="N35" s="272"/>
      <c r="O35" s="61"/>
      <c r="P35" s="284">
        <f>'付表（人口）'!C34</f>
        <v>86327</v>
      </c>
      <c r="Q35" s="255"/>
      <c r="R35" s="250"/>
    </row>
    <row r="36" spans="1:18" ht="15" customHeight="1">
      <c r="A36" s="298"/>
      <c r="B36" s="294" t="s">
        <v>39</v>
      </c>
      <c r="C36" s="285">
        <f>IF(2!C36=0,"-",2!C36/P36*1000)</f>
        <v>8.570052961001444</v>
      </c>
      <c r="D36" s="286">
        <f>IF(2!F36=0,"-",2!F36/P36*1000)</f>
        <v>9.581126624939817</v>
      </c>
      <c r="E36" s="287">
        <f>IF(2!I36=0,"-",2!I36/2!$C36*1000)</f>
        <v>5.617977528089887</v>
      </c>
      <c r="F36" s="286">
        <f>IF(2!L36=0,"-",2!L36/2!$C36*1000)</f>
        <v>5.617977528089887</v>
      </c>
      <c r="G36" s="286">
        <f>IF(2!O36=0,"-",2!O36/3!P36*1000)</f>
        <v>-1.0110736639383728</v>
      </c>
      <c r="H36" s="288">
        <f>IF(2!P36=0,"-",2!P36/(2!$C36+2!$P36)*1000)</f>
        <v>5.58659217877095</v>
      </c>
      <c r="I36" s="289">
        <f>IF(2!Q36=0,"-",2!Q36/(2!$C36+2!$P36)*1000)</f>
        <v>5.58659217877095</v>
      </c>
      <c r="J36" s="290" t="str">
        <f>IF(2!R36=0,"-",2!R36/(2!$C36+2!$P36)*1000)</f>
        <v>-</v>
      </c>
      <c r="K36" s="291">
        <f>IF(2!S36=0,"-",2!S36/P36*1000)</f>
        <v>6.40346653827636</v>
      </c>
      <c r="L36" s="292">
        <f>IF(2!T36=0,"-",2!T36/P36*1000)</f>
        <v>1.2518054886856043</v>
      </c>
      <c r="M36" s="294" t="str">
        <f>B36</f>
        <v>小山町</v>
      </c>
      <c r="N36" s="272"/>
      <c r="O36" s="61"/>
      <c r="P36" s="284">
        <f>'付表（人口）'!C35</f>
        <v>20770</v>
      </c>
      <c r="Q36" s="255"/>
      <c r="R36" s="250"/>
    </row>
    <row r="37" spans="1:18" ht="15" customHeight="1">
      <c r="A37" s="679" t="s">
        <v>40</v>
      </c>
      <c r="B37" s="680"/>
      <c r="C37" s="273">
        <f>IF(2!C37=0,"-",2!C37/P37*1000)</f>
        <v>9.025095129025726</v>
      </c>
      <c r="D37" s="265">
        <f>IF(2!F37=0,"-",2!F37/P37*1000)</f>
        <v>8.533343150841631</v>
      </c>
      <c r="E37" s="264">
        <f>IF(2!I37=0,"-",2!I37/2!$C37*1000)</f>
        <v>2.6223776223776225</v>
      </c>
      <c r="F37" s="265">
        <f>IF(2!L37=0,"-",2!L37/2!$C37*1000)</f>
        <v>0.8741258741258742</v>
      </c>
      <c r="G37" s="265">
        <f>IF(2!O37=0,"-",2!O37/3!P37*1000)</f>
        <v>0.49175197818409405</v>
      </c>
      <c r="H37" s="266">
        <f>IF(2!P37=0,"-",2!P37/(2!$C37+2!$P37)*1000)</f>
        <v>29.686174724342663</v>
      </c>
      <c r="I37" s="267">
        <f>IF(2!Q37=0,"-",2!Q37/(2!$C37+2!$P37)*1000)</f>
        <v>11.874469889737066</v>
      </c>
      <c r="J37" s="268">
        <f>IF(2!R37=0,"-",2!R37/(2!$C37+2!$P37)*1000)</f>
        <v>17.811704834605596</v>
      </c>
      <c r="K37" s="274">
        <f>IF(2!S37=0,"-",2!S37/P37*1000)</f>
        <v>6.1561036413313595</v>
      </c>
      <c r="L37" s="275">
        <f>IF(2!T37=0,"-",2!T37/P37*1000)</f>
        <v>2.4745380292579275</v>
      </c>
      <c r="M37" s="681" t="str">
        <f>A37</f>
        <v>富士保健所</v>
      </c>
      <c r="N37" s="682"/>
      <c r="O37" s="61"/>
      <c r="P37" s="360">
        <f>SUM(P38:P40)</f>
        <v>380273</v>
      </c>
      <c r="Q37" s="255"/>
      <c r="R37" s="250"/>
    </row>
    <row r="38" spans="1:18" ht="15" customHeight="1">
      <c r="A38" s="298"/>
      <c r="B38" s="294" t="s">
        <v>41</v>
      </c>
      <c r="C38" s="276">
        <f>IF(2!C38=0,"-",2!C38/P38*1000)</f>
        <v>9.255583126550869</v>
      </c>
      <c r="D38" s="277">
        <f>IF(2!F38=0,"-",2!F38/P38*1000)</f>
        <v>8.833746898263028</v>
      </c>
      <c r="E38" s="278">
        <f>IF(2!I38=0,"-",2!I38/2!$C38*1000)</f>
        <v>3.5746201966041107</v>
      </c>
      <c r="F38" s="277">
        <f>IF(2!L38=0,"-",2!L38/2!$C38*1000)</f>
        <v>0.8936550491510277</v>
      </c>
      <c r="G38" s="277">
        <f>IF(2!O38=0,"-",2!O38/3!P38*1000)</f>
        <v>0.4218362282878412</v>
      </c>
      <c r="H38" s="279">
        <f>IF(2!P38=0,"-",2!P38/(2!$C38+2!$P38)*1000)</f>
        <v>26.10966057441253</v>
      </c>
      <c r="I38" s="280">
        <f>IF(2!Q38=0,"-",2!Q38/(2!$C38+2!$P38)*1000)</f>
        <v>9.573542210617928</v>
      </c>
      <c r="J38" s="281">
        <f>IF(2!R38=0,"-",2!R38/(2!$C38+2!$P38)*1000)</f>
        <v>16.536118363794603</v>
      </c>
      <c r="K38" s="282">
        <f>IF(2!S38=0,"-",2!S38/P38*1000)</f>
        <v>6.302729528535981</v>
      </c>
      <c r="L38" s="283">
        <f>IF(2!T38=0,"-",2!T38/P38*1000)</f>
        <v>2.415219189412738</v>
      </c>
      <c r="M38" s="294" t="str">
        <f>B38</f>
        <v>富士宮市</v>
      </c>
      <c r="N38" s="272"/>
      <c r="O38" s="61"/>
      <c r="P38" s="284">
        <f>'付表（人口）'!G4</f>
        <v>120900</v>
      </c>
      <c r="Q38" s="255"/>
      <c r="R38" s="250"/>
    </row>
    <row r="39" spans="1:18" ht="15" customHeight="1">
      <c r="A39" s="298"/>
      <c r="B39" s="294" t="s">
        <v>42</v>
      </c>
      <c r="C39" s="276">
        <f>IF(2!C39=0,"-",2!C39/P39*1000)</f>
        <v>9.035421733009088</v>
      </c>
      <c r="D39" s="277">
        <f>IF(2!F39=0,"-",2!F39/P39*1000)</f>
        <v>8.299468833994624</v>
      </c>
      <c r="E39" s="278">
        <f>IF(2!I39=0,"-",2!I39/2!$C39*1000)</f>
        <v>2.213368747233289</v>
      </c>
      <c r="F39" s="277">
        <f>IF(2!L39=0,"-",2!L39/2!$C39*1000)</f>
        <v>0.8853474988933157</v>
      </c>
      <c r="G39" s="277">
        <f>IF(2!O39=0,"-",2!O39/3!P39*1000)</f>
        <v>0.735952899014463</v>
      </c>
      <c r="H39" s="279">
        <f>IF(2!P39=0,"-",2!P39/(2!$C39+2!$P39)*1000)</f>
        <v>32.13367609254499</v>
      </c>
      <c r="I39" s="280">
        <f>IF(2!Q39=0,"-",2!Q39/(2!$C39+2!$P39)*1000)</f>
        <v>13.281919451585262</v>
      </c>
      <c r="J39" s="281">
        <f>IF(2!R39=0,"-",2!R39/(2!$C39+2!$P39)*1000)</f>
        <v>18.851756640959728</v>
      </c>
      <c r="K39" s="282">
        <f>IF(2!S39=0,"-",2!S39/P39*1000)</f>
        <v>6.119608345065916</v>
      </c>
      <c r="L39" s="283">
        <f>IF(2!T39=0,"-",2!T39/P39*1000)</f>
        <v>2.503839754255728</v>
      </c>
      <c r="M39" s="294" t="str">
        <f>B39</f>
        <v>富士市</v>
      </c>
      <c r="N39" s="272"/>
      <c r="O39" s="60"/>
      <c r="P39" s="284">
        <f>'付表（人口）'!G5</f>
        <v>250016</v>
      </c>
      <c r="Q39" s="255"/>
      <c r="R39" s="250"/>
    </row>
    <row r="40" spans="1:18" ht="15" customHeight="1">
      <c r="A40" s="298"/>
      <c r="B40" s="294" t="s">
        <v>43</v>
      </c>
      <c r="C40" s="276">
        <f>IF(2!C40=0,"-",2!C40/P40*1000)</f>
        <v>5.771080474511061</v>
      </c>
      <c r="D40" s="277">
        <f>IF(2!F40=0,"-",2!F40/P40*1000)</f>
        <v>10.90092978518756</v>
      </c>
      <c r="E40" s="278" t="str">
        <f>IF(2!I40=0,"-",2!I40/2!$C40*1000)</f>
        <v>-</v>
      </c>
      <c r="F40" s="277" t="str">
        <f>IF(2!L40=0,"-",2!L40/2!$C40*1000)</f>
        <v>-</v>
      </c>
      <c r="G40" s="277">
        <f>IF(2!O40=0,"-",2!O40/3!P40*1000)</f>
        <v>-5.129849310676499</v>
      </c>
      <c r="H40" s="279" t="str">
        <f>IF(2!P40=0,"-",2!P40/(2!$C40+2!$P40)*1000)</f>
        <v>-</v>
      </c>
      <c r="I40" s="280" t="str">
        <f>IF(2!Q40=0,"-",2!Q40/(2!$C40+2!$P40)*1000)</f>
        <v>-</v>
      </c>
      <c r="J40" s="281" t="str">
        <f>IF(2!R40=0,"-",2!R40/(2!$C40+2!$P40)*1000)</f>
        <v>-</v>
      </c>
      <c r="K40" s="282">
        <f>IF(2!S40=0,"-",2!S40/P40*1000)</f>
        <v>5.236721171315592</v>
      </c>
      <c r="L40" s="283">
        <f>IF(2!T40=0,"-",2!T40/P40*1000)</f>
        <v>2.4580527946991557</v>
      </c>
      <c r="M40" s="294" t="str">
        <f>B40</f>
        <v>芝川町</v>
      </c>
      <c r="N40" s="272"/>
      <c r="O40" s="61"/>
      <c r="P40" s="306">
        <f>'付表（人口）'!G6</f>
        <v>9357</v>
      </c>
      <c r="Q40" s="255"/>
      <c r="R40" s="250"/>
    </row>
    <row r="41" spans="1:18" ht="15" customHeight="1">
      <c r="A41" s="679" t="s">
        <v>306</v>
      </c>
      <c r="B41" s="680"/>
      <c r="C41" s="273">
        <f>IF(2!C41=0,"-",2!C41/P41*1000)</f>
        <v>8.096148608619233</v>
      </c>
      <c r="D41" s="265">
        <f>IF(2!F41=0,"-",2!F41/P41*1000)</f>
        <v>9.491600614335812</v>
      </c>
      <c r="E41" s="264">
        <f>IF(2!I41=0,"-",2!I41/2!$C41*1000)</f>
        <v>1.9074041962892316</v>
      </c>
      <c r="F41" s="265">
        <f>IF(2!L41=0,"-",2!L41/2!$C41*1000)</f>
        <v>1.2138026703658746</v>
      </c>
      <c r="G41" s="265">
        <f>IF(2!O41=0,"-",2!O41/3!P41*1000)</f>
        <v>-1.3954520057165802</v>
      </c>
      <c r="H41" s="266">
        <f>IF(2!P41=0,"-",2!P41/(2!$C41+2!$P41)*1000)</f>
        <v>26.666666666666668</v>
      </c>
      <c r="I41" s="267">
        <f>IF(2!Q41=0,"-",2!Q41/(2!$C41+2!$P41)*1000)</f>
        <v>11.814345991561181</v>
      </c>
      <c r="J41" s="268">
        <f>IF(2!R41=0,"-",2!R41/(2!$C41+2!$P41)*1000)</f>
        <v>14.852320675105485</v>
      </c>
      <c r="K41" s="274">
        <f>IF(2!S41=0,"-",2!S41/P41*1000)</f>
        <v>5.557942143492898</v>
      </c>
      <c r="L41" s="275">
        <f>IF(2!T41=0,"-",2!T41/P41*1000)</f>
        <v>1.773094449919558</v>
      </c>
      <c r="M41" s="681" t="str">
        <f>A41</f>
        <v>静岡市保健所</v>
      </c>
      <c r="N41" s="682"/>
      <c r="O41" s="61"/>
      <c r="P41" s="362">
        <f>SUM(P42:P42)</f>
        <v>712314</v>
      </c>
      <c r="Q41" s="250"/>
      <c r="R41" s="250"/>
    </row>
    <row r="42" spans="1:18" ht="15" customHeight="1">
      <c r="A42" s="298"/>
      <c r="B42" s="294" t="s">
        <v>307</v>
      </c>
      <c r="C42" s="276">
        <f>IF(2!C42=0,"-",2!C42/P42*1000)</f>
        <v>8.096148608619233</v>
      </c>
      <c r="D42" s="277">
        <f>IF(2!F42=0,"-",2!F42/P42*1000)</f>
        <v>9.491600614335812</v>
      </c>
      <c r="E42" s="278">
        <f>IF(2!I42=0,"-",2!I42/2!$C42*1000)</f>
        <v>1.9074041962892316</v>
      </c>
      <c r="F42" s="277">
        <f>IF(2!L42=0,"-",2!L42/2!$C42*1000)</f>
        <v>1.2138026703658746</v>
      </c>
      <c r="G42" s="277">
        <f>IF(2!O42=0,"-",2!O42/3!P42*1000)</f>
        <v>-1.3954520057165802</v>
      </c>
      <c r="H42" s="279">
        <f>IF(2!P42=0,"-",2!P42/(2!$C42+2!$P42)*1000)</f>
        <v>26.666666666666668</v>
      </c>
      <c r="I42" s="280">
        <f>IF(2!Q42=0,"-",2!Q42/(2!$C42+2!$P42)*1000)</f>
        <v>11.814345991561181</v>
      </c>
      <c r="J42" s="281">
        <f>IF(2!R42=0,"-",2!R42/(2!$C42+2!$P42)*1000)</f>
        <v>14.852320675105485</v>
      </c>
      <c r="K42" s="282">
        <f>IF(2!S42=0,"-",2!S42/P42*1000)</f>
        <v>5.557942143492898</v>
      </c>
      <c r="L42" s="283">
        <f>IF(2!T42=0,"-",2!T42/P42*1000)</f>
        <v>1.773094449919558</v>
      </c>
      <c r="M42" s="294" t="str">
        <f>B42</f>
        <v>静岡市</v>
      </c>
      <c r="N42" s="272"/>
      <c r="O42" s="61"/>
      <c r="P42" s="363">
        <f>SUM(P43:P45)</f>
        <v>712314</v>
      </c>
      <c r="Q42" s="250"/>
      <c r="R42" s="250"/>
    </row>
    <row r="43" spans="1:18" ht="15" customHeight="1">
      <c r="A43" s="298"/>
      <c r="B43" s="7" t="s">
        <v>335</v>
      </c>
      <c r="C43" s="276">
        <f>IF(2!C43=0,"-",2!C43/P43*1000)</f>
        <v>7.532182432406225</v>
      </c>
      <c r="D43" s="277">
        <f>IF(2!F43=0,"-",2!F43/P43*1000)</f>
        <v>9.882595694011878</v>
      </c>
      <c r="E43" s="277">
        <f>IF(2!I43=0,"-",2!I43/2!$C43*1000)</f>
        <v>1.0298661174047374</v>
      </c>
      <c r="F43" s="277">
        <f>IF(2!L43=0,"-",2!L43/2!$C43*1000)</f>
        <v>0.5149330587023687</v>
      </c>
      <c r="G43" s="277">
        <f>IF(2!O43=0,"-",2!O43/3!P43*1000)</f>
        <v>-2.35041326160565</v>
      </c>
      <c r="H43" s="276">
        <f>IF(2!P43=0,"-",2!P43/(2!$C43+2!$P43)*1000)</f>
        <v>25.589563472152534</v>
      </c>
      <c r="I43" s="280">
        <f>IF(2!Q43=0,"-",2!Q43/(2!$C43+2!$P43)*1000)</f>
        <v>10.536879076768692</v>
      </c>
      <c r="J43" s="282">
        <f>IF(2!R43=0,"-",2!R43/(2!$C43+2!$P43)*1000)</f>
        <v>15.052684395383844</v>
      </c>
      <c r="K43" s="277">
        <f>IF(2!S43=0,"-",2!S43/P43*1000)</f>
        <v>4.999476393085286</v>
      </c>
      <c r="L43" s="283">
        <f>IF(2!T43=0,"-",2!T43/P43*1000)</f>
        <v>1.7647492310735493</v>
      </c>
      <c r="M43" s="6" t="s">
        <v>335</v>
      </c>
      <c r="N43" s="272"/>
      <c r="O43" s="60"/>
      <c r="P43" s="306">
        <f>'付表（人口）'!G9</f>
        <v>257827</v>
      </c>
      <c r="Q43" s="250"/>
      <c r="R43" s="250"/>
    </row>
    <row r="44" spans="1:18" ht="15" customHeight="1">
      <c r="A44" s="298"/>
      <c r="B44" s="7" t="s">
        <v>332</v>
      </c>
      <c r="C44" s="276">
        <f>IF(2!C44=0,"-",2!C44/P44*1000)</f>
        <v>9.809642772743276</v>
      </c>
      <c r="D44" s="277">
        <f>IF(2!F44=0,"-",2!F44/P44*1000)</f>
        <v>8.237399142500252</v>
      </c>
      <c r="E44" s="277">
        <f>IF(2!I44=0,"-",2!I44/2!$C44*1000)</f>
        <v>2.949852507374631</v>
      </c>
      <c r="F44" s="277">
        <f>IF(2!L44=0,"-",2!L44/2!$C44*1000)</f>
        <v>1.9665683382497543</v>
      </c>
      <c r="G44" s="277">
        <f>IF(2!O44=0,"-",2!O44/3!P44*1000)</f>
        <v>1.5722436302430225</v>
      </c>
      <c r="H44" s="276">
        <f>IF(2!P44=0,"-",2!P44/(2!$C44+2!$P44)*1000)</f>
        <v>25.862068965517242</v>
      </c>
      <c r="I44" s="280">
        <f>IF(2!Q44=0,"-",2!Q44/(2!$C44+2!$P44)*1000)</f>
        <v>12.931034482758621</v>
      </c>
      <c r="J44" s="282">
        <f>IF(2!R44=0,"-",2!R44/(2!$C44+2!$P44)*1000)</f>
        <v>12.931034482758621</v>
      </c>
      <c r="K44" s="277">
        <f>IF(2!S44=0,"-",2!S44/P44*1000)</f>
        <v>6.911120006559053</v>
      </c>
      <c r="L44" s="283">
        <f>IF(2!T44=0,"-",2!T44/P44*1000)</f>
        <v>1.9725387876361848</v>
      </c>
      <c r="M44" s="6" t="s">
        <v>332</v>
      </c>
      <c r="N44" s="272"/>
      <c r="O44" s="60"/>
      <c r="P44" s="306">
        <f>'付表（人口）'!G10</f>
        <v>207347</v>
      </c>
      <c r="Q44" s="250"/>
      <c r="R44" s="250"/>
    </row>
    <row r="45" spans="1:18" ht="15" customHeight="1">
      <c r="A45" s="299"/>
      <c r="B45" s="30" t="s">
        <v>333</v>
      </c>
      <c r="C45" s="286">
        <f>IF(2!C45=0,"-",2!C45/P45*1000)</f>
        <v>7.246904588492352</v>
      </c>
      <c r="D45" s="286">
        <f>IF(2!F45=0,"-",2!F45/P45*1000)</f>
        <v>10.135955328963341</v>
      </c>
      <c r="E45" s="286">
        <f>IF(2!I45=0,"-",2!I45/2!$C45*1000)</f>
        <v>1.6750418760469012</v>
      </c>
      <c r="F45" s="286">
        <f>IF(2!L45=0,"-",2!L45/2!$C45*1000)</f>
        <v>1.1166945840312674</v>
      </c>
      <c r="G45" s="286">
        <f>IF(2!O45=0,"-",2!O45/3!P45*1000)</f>
        <v>-2.889050740470988</v>
      </c>
      <c r="H45" s="285">
        <f>IF(2!P45=0,"-",2!P45/(2!$C45+2!$P45)*1000)</f>
        <v>28.74186550976139</v>
      </c>
      <c r="I45" s="289">
        <f>IF(2!Q45=0,"-",2!Q45/(2!$C45+2!$P45)*1000)</f>
        <v>11.93058568329718</v>
      </c>
      <c r="J45" s="291">
        <f>IF(2!R45=0,"-",2!R45/(2!$C45+2!$P45)*1000)</f>
        <v>16.811279826464208</v>
      </c>
      <c r="K45" s="286">
        <f>IF(2!S45=0,"-",2!S45/P45*1000)</f>
        <v>5.005260176418225</v>
      </c>
      <c r="L45" s="292">
        <f>IF(2!T45=0,"-",2!T45/P45*1000)</f>
        <v>1.6144695314396698</v>
      </c>
      <c r="M45" s="32" t="s">
        <v>333</v>
      </c>
      <c r="N45" s="297"/>
      <c r="O45" s="60"/>
      <c r="P45" s="308">
        <f>'付表（人口）'!G11</f>
        <v>247140</v>
      </c>
      <c r="Q45" s="250"/>
      <c r="R45" s="250"/>
    </row>
    <row r="46" spans="1:18" ht="15" customHeight="1">
      <c r="A46" s="300"/>
      <c r="B46" s="294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294"/>
      <c r="N46" s="294"/>
      <c r="O46" s="60"/>
      <c r="P46" s="65"/>
      <c r="Q46" s="250"/>
      <c r="R46" s="250"/>
    </row>
    <row r="47" spans="1:18" ht="15" customHeight="1">
      <c r="A47" s="300"/>
      <c r="B47" s="294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294"/>
      <c r="N47" s="294"/>
      <c r="O47" s="60"/>
      <c r="P47" s="65"/>
      <c r="Q47" s="250"/>
      <c r="R47" s="250"/>
    </row>
    <row r="48" spans="1:18" ht="15" customHeight="1">
      <c r="A48" s="300"/>
      <c r="B48" s="294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294"/>
      <c r="N48" s="294"/>
      <c r="O48" s="60"/>
      <c r="P48" s="65"/>
      <c r="Q48" s="250"/>
      <c r="R48" s="250"/>
    </row>
    <row r="49" spans="1:18" ht="15" customHeight="1">
      <c r="A49" s="300"/>
      <c r="B49" s="294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294"/>
      <c r="N49" s="294"/>
      <c r="O49" s="60"/>
      <c r="P49" s="65"/>
      <c r="Q49" s="250"/>
      <c r="R49" s="250"/>
    </row>
    <row r="50" spans="1:18" ht="15" customHeight="1">
      <c r="A50" s="300"/>
      <c r="B50" s="294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294"/>
      <c r="N50" s="294"/>
      <c r="O50" s="60"/>
      <c r="P50" s="65"/>
      <c r="Q50" s="250"/>
      <c r="R50" s="250"/>
    </row>
    <row r="51" spans="1:18" ht="15" customHeight="1">
      <c r="A51" s="300"/>
      <c r="B51" s="294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294"/>
      <c r="N51" s="294"/>
      <c r="O51" s="60"/>
      <c r="P51" s="65"/>
      <c r="Q51" s="250"/>
      <c r="R51" s="250"/>
    </row>
    <row r="52" spans="1:18" ht="15" customHeight="1">
      <c r="A52" s="300"/>
      <c r="B52" s="294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294"/>
      <c r="N52" s="294"/>
      <c r="O52" s="60"/>
      <c r="P52" s="65"/>
      <c r="Q52" s="250"/>
      <c r="R52" s="250"/>
    </row>
    <row r="53" spans="1:18" ht="15" customHeight="1">
      <c r="A53" s="300"/>
      <c r="B53" s="294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294"/>
      <c r="N53" s="294"/>
      <c r="O53" s="60"/>
      <c r="P53" s="65"/>
      <c r="Q53" s="250"/>
      <c r="R53" s="250"/>
    </row>
    <row r="54" spans="1:18" ht="15" customHeight="1">
      <c r="A54" s="300"/>
      <c r="B54" s="294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294"/>
      <c r="N54" s="294"/>
      <c r="O54" s="60"/>
      <c r="P54" s="65"/>
      <c r="Q54" s="250"/>
      <c r="R54" s="250"/>
    </row>
    <row r="55" spans="1:18" ht="15" customHeight="1">
      <c r="A55" s="300"/>
      <c r="B55" s="294"/>
      <c r="C55" s="301"/>
      <c r="D55" s="301"/>
      <c r="E55" s="64" t="s">
        <v>308</v>
      </c>
      <c r="F55" s="301"/>
      <c r="G55" s="301"/>
      <c r="H55" s="301"/>
      <c r="I55" s="301"/>
      <c r="J55" s="302" t="s">
        <v>309</v>
      </c>
      <c r="K55" s="301"/>
      <c r="L55" s="301"/>
      <c r="M55" s="294"/>
      <c r="N55" s="294"/>
      <c r="O55" s="61"/>
      <c r="P55" s="65"/>
      <c r="Q55" s="250"/>
      <c r="R55" s="250"/>
    </row>
    <row r="56" spans="1:18" ht="15" customHeight="1">
      <c r="A56" s="303"/>
      <c r="B56" s="60"/>
      <c r="C56" s="60"/>
      <c r="D56" s="60"/>
      <c r="E56" s="60"/>
      <c r="F56" s="60"/>
      <c r="G56" s="60"/>
      <c r="H56" s="60"/>
      <c r="I56" s="60"/>
      <c r="J56" s="60"/>
      <c r="K56" s="247"/>
      <c r="L56" s="60"/>
      <c r="M56" s="60"/>
      <c r="N56" s="248"/>
      <c r="O56" s="61"/>
      <c r="P56" s="65"/>
      <c r="Q56" s="250"/>
      <c r="R56" s="250"/>
    </row>
    <row r="57" spans="1:19" ht="15" customHeight="1">
      <c r="A57" s="66" t="s">
        <v>44</v>
      </c>
      <c r="B57" s="61"/>
      <c r="C57" s="60"/>
      <c r="D57" s="60"/>
      <c r="E57" s="60"/>
      <c r="F57" s="60"/>
      <c r="G57" s="60"/>
      <c r="H57" s="251"/>
      <c r="I57" s="251"/>
      <c r="J57" s="251"/>
      <c r="K57" s="247"/>
      <c r="L57" s="61"/>
      <c r="M57" s="60"/>
      <c r="N57" s="248" t="str">
        <f>N3</f>
        <v>(平成20年)</v>
      </c>
      <c r="O57" s="61"/>
      <c r="P57" s="304"/>
      <c r="Q57" s="250"/>
      <c r="R57" s="250"/>
      <c r="S57" s="250"/>
    </row>
    <row r="58" spans="1:17" ht="15" customHeight="1">
      <c r="A58" s="244" t="s">
        <v>0</v>
      </c>
      <c r="B58" s="252"/>
      <c r="C58" s="253" t="s">
        <v>56</v>
      </c>
      <c r="D58" s="254" t="s">
        <v>57</v>
      </c>
      <c r="E58" s="253" t="s">
        <v>301</v>
      </c>
      <c r="F58" s="254" t="s">
        <v>302</v>
      </c>
      <c r="G58" s="254" t="s">
        <v>303</v>
      </c>
      <c r="H58" s="687" t="s">
        <v>304</v>
      </c>
      <c r="I58" s="688"/>
      <c r="J58" s="689"/>
      <c r="K58" s="254" t="s">
        <v>58</v>
      </c>
      <c r="L58" s="253" t="s">
        <v>59</v>
      </c>
      <c r="M58" s="244" t="s">
        <v>0</v>
      </c>
      <c r="N58" s="252"/>
      <c r="O58" s="61"/>
      <c r="P58" s="677" t="s">
        <v>305</v>
      </c>
      <c r="Q58" s="250"/>
    </row>
    <row r="59" spans="1:17" ht="15" customHeight="1">
      <c r="A59" s="245"/>
      <c r="B59" s="256"/>
      <c r="C59" s="690" t="s">
        <v>60</v>
      </c>
      <c r="D59" s="691"/>
      <c r="E59" s="690" t="s">
        <v>61</v>
      </c>
      <c r="F59" s="691"/>
      <c r="G59" s="257" t="s">
        <v>60</v>
      </c>
      <c r="H59" s="62" t="s">
        <v>10</v>
      </c>
      <c r="I59" s="258" t="s">
        <v>13</v>
      </c>
      <c r="J59" s="259" t="s">
        <v>14</v>
      </c>
      <c r="K59" s="692" t="s">
        <v>60</v>
      </c>
      <c r="L59" s="692"/>
      <c r="M59" s="245"/>
      <c r="N59" s="256"/>
      <c r="O59" s="61"/>
      <c r="P59" s="678"/>
      <c r="Q59" s="250"/>
    </row>
    <row r="60" spans="1:17" ht="15" customHeight="1">
      <c r="A60" s="683" t="s">
        <v>280</v>
      </c>
      <c r="B60" s="684"/>
      <c r="C60" s="273">
        <f>IF(2!C60=0,"-",2!C60/P60*1000)</f>
        <v>8.376815440392773</v>
      </c>
      <c r="D60" s="265">
        <f>IF(2!F60=0,"-",2!F60/P60*1000)</f>
        <v>9.342054010555557</v>
      </c>
      <c r="E60" s="274">
        <f>IF(2!I60=0,"-",2!I60/2!$C60*1000)</f>
        <v>2.043944813490036</v>
      </c>
      <c r="F60" s="265">
        <f>IF(2!L60=0,"-",2!L60/2!$C60*1000)</f>
        <v>1.021972406745018</v>
      </c>
      <c r="G60" s="265">
        <f>IF(2!O60=0,"-",2!O60/3!P60*1000)</f>
        <v>-0.965238570162785</v>
      </c>
      <c r="H60" s="266">
        <f>IF(2!P60=0,"-",2!P60/(2!$C60+2!$P60)*1000)</f>
        <v>22.477522477522477</v>
      </c>
      <c r="I60" s="267">
        <f>IF(2!Q60=0,"-",2!Q60/(2!$C60+2!$P60)*1000)</f>
        <v>12.237762237762238</v>
      </c>
      <c r="J60" s="268">
        <f>IF(2!R60=0,"-",2!R60/(2!$C60+2!$P60)*1000)</f>
        <v>10.23976023976024</v>
      </c>
      <c r="K60" s="274">
        <f>IF(2!S60=0,"-",2!S60/P60*1000)</f>
        <v>5.2884800595836845</v>
      </c>
      <c r="L60" s="275">
        <f>IF(2!T60=0,"-",2!T60/P60*1000)</f>
        <v>1.705754191618048</v>
      </c>
      <c r="M60" s="685" t="str">
        <f>A60</f>
        <v>中部保健所</v>
      </c>
      <c r="N60" s="686"/>
      <c r="O60" s="61"/>
      <c r="P60" s="362">
        <f>SUM(P61:P67)</f>
        <v>467242</v>
      </c>
      <c r="Q60" s="250"/>
    </row>
    <row r="61" spans="1:18" ht="15" customHeight="1">
      <c r="A61" s="298"/>
      <c r="B61" s="27" t="s">
        <v>45</v>
      </c>
      <c r="C61" s="276">
        <f>IF(2!C61=0,"-",2!C61/P61*1000)</f>
        <v>8.723014418864016</v>
      </c>
      <c r="D61" s="277">
        <f>IF(2!F61=0,"-",2!F61/P61*1000)</f>
        <v>9.848243447781407</v>
      </c>
      <c r="E61" s="282">
        <f>IF(2!I61=0,"-",2!I61/2!$C61*1000)</f>
        <v>2.28310502283105</v>
      </c>
      <c r="F61" s="277">
        <f>IF(2!L61=0,"-",2!L61/2!$C61*1000)</f>
        <v>1.141552511415525</v>
      </c>
      <c r="G61" s="277">
        <f>IF(2!O61=0,"-",2!O61/3!P61*1000)</f>
        <v>-1.1252290289173903</v>
      </c>
      <c r="H61" s="276">
        <f>IF(2!P61=0,"-",2!P61/(2!$C61+2!$P61)*1000)</f>
        <v>16.835016835016834</v>
      </c>
      <c r="I61" s="280">
        <f>IF(2!Q61=0,"-",2!Q61/(2!$C61+2!$P61)*1000)</f>
        <v>10.101010101010102</v>
      </c>
      <c r="J61" s="282">
        <f>IF(2!R61=0,"-",2!R61/(2!$C61+2!$P61)*1000)</f>
        <v>6.7340067340067336</v>
      </c>
      <c r="K61" s="282">
        <f>IF(2!S61=0,"-",2!S61/P61*1000)</f>
        <v>4.949016171433123</v>
      </c>
      <c r="L61" s="283">
        <f>IF(2!T61=0,"-",2!T61/P61*1000)</f>
        <v>1.3741735043415917</v>
      </c>
      <c r="M61" s="294" t="str">
        <f aca="true" t="shared" si="3" ref="M61:M67">B61</f>
        <v>島田市</v>
      </c>
      <c r="N61" s="307"/>
      <c r="O61" s="61"/>
      <c r="P61" s="306">
        <f>'付表（人口）'!G13</f>
        <v>100424</v>
      </c>
      <c r="Q61" s="255"/>
      <c r="R61" s="250"/>
    </row>
    <row r="62" spans="1:18" ht="15" customHeight="1">
      <c r="A62" s="298"/>
      <c r="B62" s="27" t="s">
        <v>46</v>
      </c>
      <c r="C62" s="276">
        <f>IF(2!C62=0,"-",2!C62/P62*1000)</f>
        <v>8.501420454545455</v>
      </c>
      <c r="D62" s="277">
        <f>IF(2!F62=0,"-",2!F62/P62*1000)</f>
        <v>9.083806818181818</v>
      </c>
      <c r="E62" s="282">
        <f>IF(2!I62=0,"-",2!I62/2!$C62*1000)</f>
        <v>2.506265664160401</v>
      </c>
      <c r="F62" s="277">
        <f>IF(2!L62=0,"-",2!L62/2!$C62*1000)</f>
        <v>1.670843776106934</v>
      </c>
      <c r="G62" s="277">
        <f>IF(2!O62=0,"-",2!O62/3!P62*1000)</f>
        <v>-0.5823863636363636</v>
      </c>
      <c r="H62" s="279">
        <f>IF(2!P62=0,"-",2!P62/(2!$C62+2!$P62)*1000)</f>
        <v>23.65415986949429</v>
      </c>
      <c r="I62" s="280">
        <f>IF(2!Q62=0,"-",2!Q62/(2!$C62+2!$P62)*1000)</f>
        <v>13.866231647634585</v>
      </c>
      <c r="J62" s="281">
        <f>IF(2!R62=0,"-",2!R62/(2!$C62+2!$P62)*1000)</f>
        <v>9.787928221859705</v>
      </c>
      <c r="K62" s="282">
        <f>IF(2!S62=0,"-",2!S62/P62*1000)</f>
        <v>5.546875</v>
      </c>
      <c r="L62" s="283">
        <f>IF(2!T62=0,"-",2!T62/P62*1000)</f>
        <v>1.9744318181818183</v>
      </c>
      <c r="M62" s="294" t="str">
        <f t="shared" si="3"/>
        <v>焼津市</v>
      </c>
      <c r="N62" s="307"/>
      <c r="O62" s="61"/>
      <c r="P62" s="306">
        <f>'付表（人口）'!G14</f>
        <v>140800</v>
      </c>
      <c r="Q62" s="255"/>
      <c r="R62" s="250"/>
    </row>
    <row r="63" spans="1:18" ht="15" customHeight="1">
      <c r="A63" s="298"/>
      <c r="B63" s="27" t="s">
        <v>47</v>
      </c>
      <c r="C63" s="276">
        <f>IF(2!C63=0,"-",2!C63/P63*1000)</f>
        <v>8.25088930575772</v>
      </c>
      <c r="D63" s="277">
        <f>IF(2!F63=0,"-",2!F63/P63*1000)</f>
        <v>8.274240879264582</v>
      </c>
      <c r="E63" s="282">
        <f>IF(2!I63=0,"-",2!I63/2!$C63*1000)</f>
        <v>0.9433962264150944</v>
      </c>
      <c r="F63" s="277">
        <f>IF(2!L63=0,"-",2!L63/2!$C63*1000)</f>
        <v>0.9433962264150944</v>
      </c>
      <c r="G63" s="277">
        <f>IF(2!O63=0,"-",2!O63/3!P63*1000)</f>
        <v>-0.02335157350686147</v>
      </c>
      <c r="H63" s="279">
        <f>IF(2!P63=0,"-",2!P63/(2!$C63+2!$P63)*1000)</f>
        <v>24.83900643974241</v>
      </c>
      <c r="I63" s="280">
        <f>IF(2!Q63=0,"-",2!Q63/(2!$C63+2!$P63)*1000)</f>
        <v>11.959521619135234</v>
      </c>
      <c r="J63" s="281">
        <f>IF(2!R63=0,"-",2!R63/(2!$C63+2!$P63)*1000)</f>
        <v>12.879484820607177</v>
      </c>
      <c r="K63" s="282">
        <f>IF(2!S63=0,"-",2!S63/P63*1000)</f>
        <v>5.051723735317698</v>
      </c>
      <c r="L63" s="283">
        <f>IF(2!T63=0,"-",2!T63/P63*1000)</f>
        <v>1.556771567124098</v>
      </c>
      <c r="M63" s="294" t="str">
        <f t="shared" si="3"/>
        <v>藤枝市</v>
      </c>
      <c r="N63" s="307"/>
      <c r="O63" s="61"/>
      <c r="P63" s="306">
        <f>'付表（人口）'!G15</f>
        <v>128471</v>
      </c>
      <c r="R63" s="250"/>
    </row>
    <row r="64" spans="1:18" ht="15" customHeight="1">
      <c r="A64" s="298"/>
      <c r="B64" s="27" t="s">
        <v>281</v>
      </c>
      <c r="C64" s="276">
        <f>IF(2!C64=0,"-",2!C64/P64*1000)</f>
        <v>8.220653096722092</v>
      </c>
      <c r="D64" s="277">
        <f>IF(2!F64=0,"-",2!F64/P64*1000)</f>
        <v>11.05750315780755</v>
      </c>
      <c r="E64" s="282" t="str">
        <f>IF(2!I64=0,"-",2!I64/2!$C64*1000)</f>
        <v>-</v>
      </c>
      <c r="F64" s="277" t="str">
        <f>IF(2!L64=0,"-",2!L64/2!$C64*1000)</f>
        <v>-</v>
      </c>
      <c r="G64" s="277">
        <f>IF(2!O64=0,"-",2!O64/3!P64*1000)</f>
        <v>-2.8368500610854577</v>
      </c>
      <c r="H64" s="279">
        <f>IF(2!P64=0,"-",2!P64/(2!$C64+2!$P64)*1000)</f>
        <v>36.40776699029126</v>
      </c>
      <c r="I64" s="280">
        <f>IF(2!Q64=0,"-",2!Q64/(2!$C64+2!$P64)*1000)</f>
        <v>14.563106796116505</v>
      </c>
      <c r="J64" s="281">
        <f>IF(2!R64=0,"-",2!R64/(2!$C64+2!$P64)*1000)</f>
        <v>21.844660194174757</v>
      </c>
      <c r="K64" s="282">
        <f>IF(2!S64=0,"-",2!S64/P64*1000)</f>
        <v>5.901476404447849</v>
      </c>
      <c r="L64" s="283">
        <f>IF(2!T64=0,"-",2!T64/P64*1000)</f>
        <v>2.0292796057399625</v>
      </c>
      <c r="M64" s="294" t="str">
        <f t="shared" si="3"/>
        <v>牧之原市</v>
      </c>
      <c r="N64" s="307"/>
      <c r="O64" s="61"/>
      <c r="P64" s="306">
        <f>'付表（人口）'!G16</f>
        <v>48293</v>
      </c>
      <c r="Q64" s="255"/>
      <c r="R64" s="250"/>
    </row>
    <row r="65" spans="1:18" ht="15" customHeight="1">
      <c r="A65" s="298"/>
      <c r="B65" s="27" t="s">
        <v>48</v>
      </c>
      <c r="C65" s="276">
        <f>IF(2!C65=0,"-",2!C65/P65*1000)</f>
        <v>4.880873593646592</v>
      </c>
      <c r="D65" s="277">
        <f>IF(2!F65=0,"-",2!F65/P65*1000)</f>
        <v>10.754467240238252</v>
      </c>
      <c r="E65" s="282" t="str">
        <f>IF(2!I65=0,"-",2!I65/2!$C65*1000)</f>
        <v>-</v>
      </c>
      <c r="F65" s="277" t="str">
        <f>IF(2!L65=0,"-",2!L65/2!$C65*1000)</f>
        <v>-</v>
      </c>
      <c r="G65" s="277">
        <f>IF(2!O65=0,"-",2!O65/3!P65*1000)</f>
        <v>-5.873593646591661</v>
      </c>
      <c r="H65" s="279" t="str">
        <f>IF(2!P65=0,"-",2!P65/(2!$C65+2!$P65)*1000)</f>
        <v>-</v>
      </c>
      <c r="I65" s="280" t="str">
        <f>IF(2!Q65=0,"-",2!Q65/(2!$C65+2!$P65)*1000)</f>
        <v>-</v>
      </c>
      <c r="J65" s="281" t="str">
        <f>IF(2!R65=0,"-",2!R65/(2!$C65+2!$P65)*1000)</f>
        <v>-</v>
      </c>
      <c r="K65" s="282">
        <f>IF(2!S65=0,"-",2!S65/P65*1000)</f>
        <v>4.053606882859033</v>
      </c>
      <c r="L65" s="283">
        <f>IF(2!T65=0,"-",2!T65/P65*1000)</f>
        <v>1.7372600926538715</v>
      </c>
      <c r="M65" s="294" t="str">
        <f t="shared" si="3"/>
        <v>岡部町</v>
      </c>
      <c r="N65" s="307"/>
      <c r="O65" s="60"/>
      <c r="P65" s="306">
        <f>'付表（人口）'!G17</f>
        <v>12088</v>
      </c>
      <c r="Q65" s="250"/>
      <c r="R65" s="250"/>
    </row>
    <row r="66" spans="1:18" ht="15" customHeight="1">
      <c r="A66" s="298"/>
      <c r="B66" s="27" t="s">
        <v>49</v>
      </c>
      <c r="C66" s="276">
        <f>IF(2!C66=0,"-",2!C66/P66*1000)</f>
        <v>10.058821482022902</v>
      </c>
      <c r="D66" s="277">
        <f>IF(2!F66=0,"-",2!F66/P66*1000)</f>
        <v>7.761651178169921</v>
      </c>
      <c r="E66" s="282">
        <f>IF(2!I66=0,"-",2!I66/2!$C66*1000)</f>
        <v>6.920415224913495</v>
      </c>
      <c r="F66" s="277" t="str">
        <f>IF(2!L66=0,"-",2!L66/2!$C66*1000)</f>
        <v>-</v>
      </c>
      <c r="G66" s="277">
        <f>IF(2!O66=0,"-",2!O66/3!P66*1000)</f>
        <v>2.2971703038529814</v>
      </c>
      <c r="H66" s="279">
        <f>IF(2!P66=0,"-",2!P66/(2!$C66+2!$P66)*1000)</f>
        <v>13.651877133105803</v>
      </c>
      <c r="I66" s="280">
        <f>IF(2!Q66=0,"-",2!Q66/(2!$C66+2!$P66)*1000)</f>
        <v>13.651877133105803</v>
      </c>
      <c r="J66" s="281" t="str">
        <f>IF(2!R66=0,"-",2!R66/(2!$C66+2!$P66)*1000)</f>
        <v>-</v>
      </c>
      <c r="K66" s="282">
        <f>IF(2!S66=0,"-",2!S66/P66*1000)</f>
        <v>5.951759423619087</v>
      </c>
      <c r="L66" s="283">
        <f>IF(2!T66=0,"-",2!T66/P66*1000)</f>
        <v>1.914308586544151</v>
      </c>
      <c r="M66" s="294" t="str">
        <f t="shared" si="3"/>
        <v>吉田町</v>
      </c>
      <c r="N66" s="307"/>
      <c r="O66" s="61"/>
      <c r="P66" s="306">
        <f>'付表（人口）'!G18</f>
        <v>28731</v>
      </c>
      <c r="Q66" s="250"/>
      <c r="R66" s="250"/>
    </row>
    <row r="67" spans="1:18" ht="15" customHeight="1">
      <c r="A67" s="298"/>
      <c r="B67" s="27" t="s">
        <v>282</v>
      </c>
      <c r="C67" s="276">
        <f>IF(2!C67=0,"-",2!C67/P67*1000)</f>
        <v>4.267931238885596</v>
      </c>
      <c r="D67" s="277">
        <f>IF(2!F67=0,"-",2!F67/P67*1000)</f>
        <v>17.427385892116185</v>
      </c>
      <c r="E67" s="282" t="str">
        <f>IF(2!I67=0,"-",2!I67/2!$C67*1000)</f>
        <v>-</v>
      </c>
      <c r="F67" s="277" t="str">
        <f>IF(2!L67=0,"-",2!L67/2!$C67*1000)</f>
        <v>-</v>
      </c>
      <c r="G67" s="277">
        <f>IF(2!O67=0,"-",2!O67/3!P67*1000)</f>
        <v>-13.159454653230586</v>
      </c>
      <c r="H67" s="279" t="str">
        <f>IF(2!P67=0,"-",2!P67/(2!$C67+2!$P67)*1000)</f>
        <v>-</v>
      </c>
      <c r="I67" s="280" t="str">
        <f>IF(2!Q67=0,"-",2!Q67/(2!$C67+2!$P67)*1000)</f>
        <v>-</v>
      </c>
      <c r="J67" s="281" t="str">
        <f>IF(2!R67=0,"-",2!R67/(2!$C67+2!$P67)*1000)</f>
        <v>-</v>
      </c>
      <c r="K67" s="282">
        <f>IF(2!S67=0,"-",2!S67/P67*1000)</f>
        <v>4.623592175459396</v>
      </c>
      <c r="L67" s="283">
        <f>IF(2!T67=0,"-",2!T67/P67*1000)</f>
        <v>0.8298755186721991</v>
      </c>
      <c r="M67" s="294" t="str">
        <f t="shared" si="3"/>
        <v>川根本町</v>
      </c>
      <c r="N67" s="307"/>
      <c r="O67" s="61"/>
      <c r="P67" s="306">
        <f>'付表（人口）'!G19</f>
        <v>8435</v>
      </c>
      <c r="Q67" s="250"/>
      <c r="R67" s="250"/>
    </row>
    <row r="68" spans="1:18" ht="15" customHeight="1">
      <c r="A68" s="679" t="s">
        <v>300</v>
      </c>
      <c r="B68" s="680"/>
      <c r="C68" s="273">
        <f>IF(2!C68=0,"-",2!C68/P68*1000)</f>
        <v>9.495851355185373</v>
      </c>
      <c r="D68" s="265">
        <f>IF(2!F68=0,"-",2!F68/P68*1000)</f>
        <v>8.687159949123854</v>
      </c>
      <c r="E68" s="274">
        <f>IF(2!I68=0,"-",2!I68/2!$C68*1000)</f>
        <v>2.032520325203252</v>
      </c>
      <c r="F68" s="265">
        <f>IF(2!L68=0,"-",2!L68/2!$C68*1000)</f>
        <v>1.016260162601626</v>
      </c>
      <c r="G68" s="265">
        <f>IF(2!O68=0,"-",2!O68/3!P68*1000)</f>
        <v>0.8086914060615185</v>
      </c>
      <c r="H68" s="266">
        <f>IF(2!P68=0,"-",2!P68/(2!$C68+2!$P68)*1000)</f>
        <v>20.505673900059726</v>
      </c>
      <c r="I68" s="267">
        <f>IF(2!Q68=0,"-",2!Q68/(2!$C68+2!$P68)*1000)</f>
        <v>11.546884332072468</v>
      </c>
      <c r="J68" s="268">
        <f>IF(2!R68=0,"-",2!R68/(2!$C68+2!$P68)*1000)</f>
        <v>8.958789567987258</v>
      </c>
      <c r="K68" s="274">
        <f>IF(2!S68=0,"-",2!S68/P68*1000)</f>
        <v>5.9098164328409775</v>
      </c>
      <c r="L68" s="275">
        <f>IF(2!T68=0,"-",2!T68/P68*1000)</f>
        <v>1.6347532719191078</v>
      </c>
      <c r="M68" s="681" t="str">
        <f>A68</f>
        <v>西部保健所</v>
      </c>
      <c r="N68" s="682"/>
      <c r="O68" s="61"/>
      <c r="P68" s="362">
        <f>SUM(P69:P76)</f>
        <v>518121</v>
      </c>
      <c r="Q68" s="250"/>
      <c r="R68" s="250"/>
    </row>
    <row r="69" spans="1:18" ht="15" customHeight="1">
      <c r="A69" s="298"/>
      <c r="B69" s="27" t="s">
        <v>50</v>
      </c>
      <c r="C69" s="276">
        <f>IF(2!C69=0,"-",2!C69/P69*1000)</f>
        <v>8.660319000545819</v>
      </c>
      <c r="D69" s="277">
        <f>IF(2!F69=0,"-",2!F69/P69*1000)</f>
        <v>8.351021893383468</v>
      </c>
      <c r="E69" s="282">
        <f>IF(2!I69=0,"-",2!I69/2!$C69*1000)</f>
        <v>2.100840336134454</v>
      </c>
      <c r="F69" s="277">
        <f>IF(2!L69=0,"-",2!L69/2!$C69*1000)</f>
        <v>0.7002801120448179</v>
      </c>
      <c r="G69" s="277">
        <f>IF(2!O69=0,"-",2!O69/3!P69*1000)</f>
        <v>0.30929710716235065</v>
      </c>
      <c r="H69" s="279">
        <f>IF(2!P69=0,"-",2!P69/(2!$C69+2!$P69)*1000)</f>
        <v>19.230769230769234</v>
      </c>
      <c r="I69" s="280">
        <f>IF(2!Q69=0,"-",2!Q69/(2!$C69+2!$P69)*1000)</f>
        <v>13.736263736263735</v>
      </c>
      <c r="J69" s="281">
        <f>IF(2!R69=0,"-",2!R69/(2!$C69+2!$P69)*1000)</f>
        <v>5.4945054945054945</v>
      </c>
      <c r="K69" s="282">
        <f>IF(2!S69=0,"-",2!S69/P69*1000)</f>
        <v>5.822063193644248</v>
      </c>
      <c r="L69" s="283">
        <f>IF(2!T69=0,"-",2!T69/P69*1000)</f>
        <v>1.5707441324519376</v>
      </c>
      <c r="M69" s="294" t="str">
        <f aca="true" t="shared" si="4" ref="M69:M76">B69</f>
        <v>磐田市</v>
      </c>
      <c r="N69" s="307"/>
      <c r="O69" s="61"/>
      <c r="P69" s="306">
        <f>'付表（人口）'!G21</f>
        <v>164890</v>
      </c>
      <c r="Q69" s="250"/>
      <c r="R69" s="250"/>
    </row>
    <row r="70" spans="1:18" ht="15" customHeight="1">
      <c r="A70" s="298"/>
      <c r="B70" s="27" t="s">
        <v>51</v>
      </c>
      <c r="C70" s="276">
        <f>IF(2!C70=0,"-",2!C70/P70*1000)</f>
        <v>9.761596811969099</v>
      </c>
      <c r="D70" s="277">
        <f>IF(2!F70=0,"-",2!F70/P70*1000)</f>
        <v>8.966336910546369</v>
      </c>
      <c r="E70" s="282">
        <f>IF(2!I70=0,"-",2!I70/2!$C70*1000)</f>
        <v>2.6857654431512983</v>
      </c>
      <c r="F70" s="277">
        <f>IF(2!L70=0,"-",2!L70/2!$C70*1000)</f>
        <v>2.6857654431512983</v>
      </c>
      <c r="G70" s="277">
        <f>IF(2!O70=0,"-",2!O70/3!P70*1000)</f>
        <v>0.7952599014227286</v>
      </c>
      <c r="H70" s="279">
        <f>IF(2!P70=0,"-",2!P70/(2!$C70+2!$P70)*1000)</f>
        <v>22.747156605424323</v>
      </c>
      <c r="I70" s="280">
        <f>IF(2!Q70=0,"-",2!Q70/(2!$C70+2!$P70)*1000)</f>
        <v>10.498687664041995</v>
      </c>
      <c r="J70" s="281">
        <f>IF(2!R70=0,"-",2!R70/(2!$C70+2!$P70)*1000)</f>
        <v>12.248468941382326</v>
      </c>
      <c r="K70" s="282">
        <f>IF(2!S70=0,"-",2!S70/P70*1000)</f>
        <v>5.7241234662844755</v>
      </c>
      <c r="L70" s="283">
        <f>IF(2!T70=0,"-",2!T70/P70*1000)</f>
        <v>1.520606844478624</v>
      </c>
      <c r="M70" s="294" t="str">
        <f t="shared" si="4"/>
        <v>掛川市</v>
      </c>
      <c r="N70" s="307"/>
      <c r="O70" s="61"/>
      <c r="P70" s="306">
        <f>'付表（人口）'!G22</f>
        <v>114428</v>
      </c>
      <c r="Q70" s="250"/>
      <c r="R70" s="250"/>
    </row>
    <row r="71" spans="1:18" ht="15" customHeight="1">
      <c r="A71" s="298"/>
      <c r="B71" s="27" t="s">
        <v>52</v>
      </c>
      <c r="C71" s="276">
        <f>IF(2!C71=0,"-",2!C71/P71*1000)</f>
        <v>11.361288989878124</v>
      </c>
      <c r="D71" s="277">
        <f>IF(2!F71=0,"-",2!F71/P71*1000)</f>
        <v>7.813164513894796</v>
      </c>
      <c r="E71" s="282">
        <f>IF(2!I71=0,"-",2!I71/2!$C71*1000)</f>
        <v>2.1390374331550803</v>
      </c>
      <c r="F71" s="277" t="str">
        <f>IF(2!L71=0,"-",2!L71/2!$C71*1000)</f>
        <v>-</v>
      </c>
      <c r="G71" s="277">
        <f>IF(2!O71=0,"-",2!O71/3!P71*1000)</f>
        <v>3.548124475983329</v>
      </c>
      <c r="H71" s="279">
        <f>IF(2!P71=0,"-",2!P71/(2!$C71+2!$P71)*1000)</f>
        <v>22.988505747126435</v>
      </c>
      <c r="I71" s="280">
        <f>IF(2!Q71=0,"-",2!Q71/(2!$C71+2!$P71)*1000)</f>
        <v>11.494252873563218</v>
      </c>
      <c r="J71" s="281">
        <f>IF(2!R71=0,"-",2!R71/(2!$C71+2!$P71)*1000)</f>
        <v>11.494252873563218</v>
      </c>
      <c r="K71" s="282">
        <f>IF(2!S71=0,"-",2!S71/P71*1000)</f>
        <v>6.974737839775447</v>
      </c>
      <c r="L71" s="283">
        <f>IF(2!T71=0,"-",2!T71/P71*1000)</f>
        <v>2.308711131632988</v>
      </c>
      <c r="M71" s="294" t="str">
        <f t="shared" si="4"/>
        <v>袋井市</v>
      </c>
      <c r="N71" s="307"/>
      <c r="O71" s="61"/>
      <c r="P71" s="306">
        <f>'付表（人口）'!G23</f>
        <v>82297</v>
      </c>
      <c r="Q71" s="250"/>
      <c r="R71" s="250"/>
    </row>
    <row r="72" spans="1:18" ht="15" customHeight="1">
      <c r="A72" s="298"/>
      <c r="B72" s="27" t="s">
        <v>283</v>
      </c>
      <c r="C72" s="276">
        <f>IF(2!C72=0,"-",2!C72/P72*1000)</f>
        <v>9.435086130899908</v>
      </c>
      <c r="D72" s="277">
        <f>IF(2!F72=0,"-",2!F72/P72*1000)</f>
        <v>7.505182149579471</v>
      </c>
      <c r="E72" s="282" t="str">
        <f>IF(2!I72=0,"-",2!I72/2!$C72*1000)</f>
        <v>-</v>
      </c>
      <c r="F72" s="277" t="str">
        <f>IF(2!L72=0,"-",2!L72/2!$C72*1000)</f>
        <v>-</v>
      </c>
      <c r="G72" s="277">
        <f>IF(2!O72=0,"-",2!O72/3!P72*1000)</f>
        <v>1.9299039813204355</v>
      </c>
      <c r="H72" s="279">
        <f>IF(2!P72=0,"-",2!P72/(2!$C72+2!$P72)*1000)</f>
        <v>14.925373134328359</v>
      </c>
      <c r="I72" s="280">
        <f>IF(2!Q72=0,"-",2!Q72/(2!$C72+2!$P72)*1000)</f>
        <v>2.487562189054726</v>
      </c>
      <c r="J72" s="281">
        <f>IF(2!R72=0,"-",2!R72/(2!$C72+2!$P72)*1000)</f>
        <v>12.437810945273633</v>
      </c>
      <c r="K72" s="282">
        <f>IF(2!S72=0,"-",2!S72/P72*1000)</f>
        <v>6.242405470443877</v>
      </c>
      <c r="L72" s="283">
        <f>IF(2!T72=0,"-",2!T72/P72*1000)</f>
        <v>1.810774105930285</v>
      </c>
      <c r="M72" s="294" t="str">
        <f t="shared" si="4"/>
        <v>湖西市</v>
      </c>
      <c r="N72" s="307"/>
      <c r="O72" s="61"/>
      <c r="P72" s="306">
        <f>'付表（人口）'!G24</f>
        <v>41971</v>
      </c>
      <c r="Q72" s="250"/>
      <c r="R72" s="250"/>
    </row>
    <row r="73" spans="1:18" ht="15" customHeight="1">
      <c r="A73" s="298"/>
      <c r="B73" s="27" t="s">
        <v>276</v>
      </c>
      <c r="C73" s="276">
        <f>IF(2!C73=0,"-",2!C73/P73*1000)</f>
        <v>9.33038999264165</v>
      </c>
      <c r="D73" s="277">
        <f>IF(2!F73=0,"-",2!F73/P73*1000)</f>
        <v>9.889624724061811</v>
      </c>
      <c r="E73" s="282">
        <f>IF(2!I73=0,"-",2!I73/2!$C73*1000)</f>
        <v>3.1545741324921135</v>
      </c>
      <c r="F73" s="277" t="str">
        <f>IF(2!L73=0,"-",2!L73/2!$C73*1000)</f>
        <v>-</v>
      </c>
      <c r="G73" s="277">
        <f>IF(2!O73=0,"-",2!O73/3!P73*1000)</f>
        <v>-0.5592347314201619</v>
      </c>
      <c r="H73" s="279">
        <f>IF(2!P73=0,"-",2!P73/(2!$C73+2!$P73)*1000)</f>
        <v>24.615384615384617</v>
      </c>
      <c r="I73" s="280">
        <f>IF(2!Q73=0,"-",2!Q73/(2!$C73+2!$P73)*1000)</f>
        <v>15.384615384615385</v>
      </c>
      <c r="J73" s="281">
        <f>IF(2!R73=0,"-",2!R73/(2!$C73+2!$P73)*1000)</f>
        <v>9.230769230769232</v>
      </c>
      <c r="K73" s="282">
        <f>IF(2!S73=0,"-",2!S73/P73*1000)</f>
        <v>5.680647534952171</v>
      </c>
      <c r="L73" s="283">
        <f>IF(2!T73=0,"-",2!T73/P73*1000)</f>
        <v>1.3245033112582782</v>
      </c>
      <c r="M73" s="294" t="str">
        <f t="shared" si="4"/>
        <v>御前崎市</v>
      </c>
      <c r="N73" s="307"/>
      <c r="O73" s="61"/>
      <c r="P73" s="306">
        <f>'付表（人口）'!G25</f>
        <v>33975</v>
      </c>
      <c r="Q73" s="250"/>
      <c r="R73" s="250"/>
    </row>
    <row r="74" spans="1:18" ht="15" customHeight="1">
      <c r="A74" s="298"/>
      <c r="B74" s="27" t="s">
        <v>284</v>
      </c>
      <c r="C74" s="276">
        <f>IF(2!C74=0,"-",2!C74/P74*1000)</f>
        <v>10.3398669304082</v>
      </c>
      <c r="D74" s="277">
        <f>IF(2!F74=0,"-",2!F74/P74*1000)</f>
        <v>9.890307498651321</v>
      </c>
      <c r="E74" s="282">
        <f>IF(2!I74=0,"-",2!I74/2!$C74*1000)</f>
        <v>2.1739130434782608</v>
      </c>
      <c r="F74" s="277">
        <f>IF(2!L74=0,"-",2!L74/2!$C74*1000)</f>
        <v>2.1739130434782608</v>
      </c>
      <c r="G74" s="277">
        <f>IF(2!O74=0,"-",2!O74/3!P74*1000)</f>
        <v>0.4495594317568783</v>
      </c>
      <c r="H74" s="279">
        <f>IF(2!P74=0,"-",2!P74/(2!$C74+2!$P74)*1000)</f>
        <v>23.354564755838638</v>
      </c>
      <c r="I74" s="280">
        <f>IF(2!Q74=0,"-",2!Q74/(2!$C74+2!$P74)*1000)</f>
        <v>14.8619957537155</v>
      </c>
      <c r="J74" s="281">
        <f>IF(2!R74=0,"-",2!R74/(2!$C74+2!$P74)*1000)</f>
        <v>8.492569002123142</v>
      </c>
      <c r="K74" s="282">
        <f>IF(2!S74=0,"-",2!S74/P74*1000)</f>
        <v>5.552058982197446</v>
      </c>
      <c r="L74" s="283">
        <f>IF(2!T74=0,"-",2!T74/P74*1000)</f>
        <v>1.281244380507103</v>
      </c>
      <c r="M74" s="294" t="str">
        <f t="shared" si="4"/>
        <v>菊川市</v>
      </c>
      <c r="N74" s="307"/>
      <c r="O74" s="61"/>
      <c r="P74" s="306">
        <f>'付表（人口）'!G26</f>
        <v>44488</v>
      </c>
      <c r="Q74" s="250"/>
      <c r="R74" s="250"/>
    </row>
    <row r="75" spans="1:18" ht="15" customHeight="1">
      <c r="A75" s="298"/>
      <c r="B75" s="27" t="s">
        <v>53</v>
      </c>
      <c r="C75" s="276">
        <f>IF(2!C75=0,"-",2!C75/P75*1000)</f>
        <v>7.194978823289279</v>
      </c>
      <c r="D75" s="277">
        <f>IF(2!F75=0,"-",2!F75/P75*1000)</f>
        <v>11.124151655865694</v>
      </c>
      <c r="E75" s="282" t="str">
        <f>IF(2!I75=0,"-",2!I75/2!$C75*1000)</f>
        <v>-</v>
      </c>
      <c r="F75" s="277" t="str">
        <f>IF(2!L75=0,"-",2!L75/2!$C75*1000)</f>
        <v>-</v>
      </c>
      <c r="G75" s="277">
        <f>IF(2!O75=0,"-",2!O75/3!P75*1000)</f>
        <v>-3.929172832576415</v>
      </c>
      <c r="H75" s="279" t="str">
        <f>IF(2!P75=0,"-",2!P75/(2!$C75+2!$P75)*1000)</f>
        <v>-</v>
      </c>
      <c r="I75" s="280" t="str">
        <f>IF(2!Q75=0,"-",2!Q75/(2!$C75+2!$P75)*1000)</f>
        <v>-</v>
      </c>
      <c r="J75" s="281" t="str">
        <f>IF(2!R75=0,"-",2!R75/(2!$C75+2!$P75)*1000)</f>
        <v>-</v>
      </c>
      <c r="K75" s="282">
        <f>IF(2!S75=0,"-",2!S75/P75*1000)</f>
        <v>4.8987089860692965</v>
      </c>
      <c r="L75" s="283">
        <f>IF(2!T75=0,"-",2!T75/P75*1000)</f>
        <v>1.4798183395417666</v>
      </c>
      <c r="M75" s="294" t="str">
        <f t="shared" si="4"/>
        <v>森町</v>
      </c>
      <c r="N75" s="307"/>
      <c r="O75" s="61"/>
      <c r="P75" s="306">
        <f>'付表（人口）'!G27</f>
        <v>19597</v>
      </c>
      <c r="Q75" s="250"/>
      <c r="R75" s="250"/>
    </row>
    <row r="76" spans="1:18" ht="15" customHeight="1">
      <c r="A76" s="298"/>
      <c r="B76" s="27" t="s">
        <v>285</v>
      </c>
      <c r="C76" s="276">
        <f>IF(2!C76=0,"-",2!C76/P76*1000)</f>
        <v>7.647951441578149</v>
      </c>
      <c r="D76" s="277">
        <f>IF(2!F76=0,"-",2!F76/P76*1000)</f>
        <v>8.861911987860394</v>
      </c>
      <c r="E76" s="282" t="str">
        <f>IF(2!I76=0,"-",2!I76/2!$C76*1000)</f>
        <v>-</v>
      </c>
      <c r="F76" s="277" t="str">
        <f>IF(2!L76=0,"-",2!L76/2!$C76*1000)</f>
        <v>-</v>
      </c>
      <c r="G76" s="277">
        <f>IF(2!O76=0,"-",2!O76/3!P76*1000)</f>
        <v>-1.2139605462822458</v>
      </c>
      <c r="H76" s="279">
        <f>IF(2!P76=0,"-",2!P76/(2!$C76+2!$P76)*1000)</f>
        <v>15.625</v>
      </c>
      <c r="I76" s="280">
        <f>IF(2!Q76=0,"-",2!Q76/(2!$C76+2!$P76)*1000)</f>
        <v>15.625</v>
      </c>
      <c r="J76" s="281" t="str">
        <f>IF(2!R76=0,"-",2!R76/(2!$C76+2!$P76)*1000)</f>
        <v>-</v>
      </c>
      <c r="K76" s="282">
        <f>IF(2!S76=0,"-",2!S76/P76*1000)</f>
        <v>4.552352048558422</v>
      </c>
      <c r="L76" s="283">
        <f>IF(2!T76=0,"-",2!T76/P76*1000)</f>
        <v>1.031866464339909</v>
      </c>
      <c r="M76" s="294" t="str">
        <f t="shared" si="4"/>
        <v>新居町</v>
      </c>
      <c r="N76" s="307"/>
      <c r="O76" s="60"/>
      <c r="P76" s="306">
        <f>'付表（人口）'!G28</f>
        <v>16475</v>
      </c>
      <c r="Q76" s="250"/>
      <c r="R76" s="250"/>
    </row>
    <row r="77" spans="1:18" ht="15" customHeight="1">
      <c r="A77" s="679" t="s">
        <v>54</v>
      </c>
      <c r="B77" s="680"/>
      <c r="C77" s="273">
        <f>IF(2!C77=0,"-",2!C77/P77*1000)</f>
        <v>9.496071888082284</v>
      </c>
      <c r="D77" s="265">
        <f>IF(2!F77=0,"-",2!F77/P77*1000)</f>
        <v>8.614940469435195</v>
      </c>
      <c r="E77" s="274">
        <f>IF(2!I77=0,"-",2!I77/2!$C77*1000)</f>
        <v>2.819927487578891</v>
      </c>
      <c r="F77" s="265">
        <f>IF(2!L77=0,"-",2!L77/2!$C77*1000)</f>
        <v>1.8799516583859273</v>
      </c>
      <c r="G77" s="265">
        <f>IF(2!O77=0,"-",2!O77/3!P77*1000)</f>
        <v>0.8811314186470871</v>
      </c>
      <c r="H77" s="266">
        <f>IF(2!P77=0,"-",2!P77/(2!$C77+2!$P77)*1000)</f>
        <v>19.873650960779155</v>
      </c>
      <c r="I77" s="267">
        <f>IF(2!Q77=0,"-",2!Q77/(2!$C77+2!$P77)*1000)</f>
        <v>9.476177941563568</v>
      </c>
      <c r="J77" s="268">
        <f>IF(2!R77=0,"-",2!R77/(2!$C77+2!$P77)*1000)</f>
        <v>10.397473019215584</v>
      </c>
      <c r="K77" s="274">
        <f>IF(2!S77=0,"-",2!S77/P77*1000)</f>
        <v>5.9460431333594315</v>
      </c>
      <c r="L77" s="275">
        <f>IF(2!T77=0,"-",2!T77/P77*1000)</f>
        <v>1.7571622212672737</v>
      </c>
      <c r="M77" s="681" t="str">
        <f>A77</f>
        <v>浜松市保健所</v>
      </c>
      <c r="N77" s="682"/>
      <c r="O77" s="61"/>
      <c r="P77" s="363">
        <f>SUM(P78)</f>
        <v>784219</v>
      </c>
      <c r="Q77" s="250"/>
      <c r="R77" s="250"/>
    </row>
    <row r="78" spans="1:18" ht="15" customHeight="1">
      <c r="A78" s="299"/>
      <c r="B78" s="296" t="s">
        <v>55</v>
      </c>
      <c r="C78" s="285">
        <f>IF(2!C78=0,"-",2!C78/P78*1000)</f>
        <v>9.496071888082284</v>
      </c>
      <c r="D78" s="286">
        <f>IF(2!F78=0,"-",2!F78/P78*1000)</f>
        <v>8.614940469435195</v>
      </c>
      <c r="E78" s="291">
        <f>IF(2!I78=0,"-",2!I78/2!$C78*1000)</f>
        <v>2.819927487578891</v>
      </c>
      <c r="F78" s="286">
        <f>IF(2!L78=0,"-",2!L78/2!$C78*1000)</f>
        <v>1.8799516583859273</v>
      </c>
      <c r="G78" s="286">
        <f>IF(2!O78=0,"-",2!O78/3!P78*1000)</f>
        <v>0.8811314186470871</v>
      </c>
      <c r="H78" s="288">
        <f>IF(2!P78=0,"-",2!P78/(2!$C78+2!$P78)*1000)</f>
        <v>19.873650960779155</v>
      </c>
      <c r="I78" s="289">
        <f>IF(2!Q78=0,"-",2!Q78/(2!$C78+2!$P78)*1000)</f>
        <v>9.476177941563568</v>
      </c>
      <c r="J78" s="290">
        <f>IF(2!R78=0,"-",2!R78/(2!$C78+2!$P78)*1000)</f>
        <v>10.397473019215584</v>
      </c>
      <c r="K78" s="291">
        <f>IF(2!S78=0,"-",2!S78/P78*1000)</f>
        <v>5.9460431333594315</v>
      </c>
      <c r="L78" s="292">
        <f>IF(2!T78=0,"-",2!T78/P78*1000)</f>
        <v>1.7571622212672737</v>
      </c>
      <c r="M78" s="296" t="str">
        <f>B78</f>
        <v>浜松市</v>
      </c>
      <c r="N78" s="309"/>
      <c r="O78" s="61"/>
      <c r="P78" s="306">
        <f>'付表（人口）'!G30</f>
        <v>784219</v>
      </c>
      <c r="Q78" s="250"/>
      <c r="R78" s="250"/>
    </row>
    <row r="79" spans="1:18" ht="1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310"/>
      <c r="Q79" s="250"/>
      <c r="R79" s="250"/>
    </row>
    <row r="80" spans="1:18" ht="1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331"/>
      <c r="Q80" s="250"/>
      <c r="R80" s="250"/>
    </row>
    <row r="81" spans="1:18" ht="1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331"/>
      <c r="Q81" s="250"/>
      <c r="R81" s="250"/>
    </row>
    <row r="82" spans="1:18" ht="1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331"/>
      <c r="Q82" s="250"/>
      <c r="R82" s="250"/>
    </row>
    <row r="83" spans="1:18" ht="15" customHeight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331"/>
      <c r="Q83" s="250"/>
      <c r="R83" s="250"/>
    </row>
    <row r="84" spans="1:18" ht="15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331"/>
      <c r="Q84" s="250"/>
      <c r="R84" s="250"/>
    </row>
    <row r="85" spans="1:18" ht="15" customHeigh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331"/>
      <c r="Q85" s="250"/>
      <c r="R85" s="250"/>
    </row>
    <row r="86" spans="1:18" ht="1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331"/>
      <c r="Q86" s="250"/>
      <c r="R86" s="250"/>
    </row>
    <row r="87" spans="1:18" ht="15" customHeight="1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331"/>
      <c r="Q87" s="250"/>
      <c r="R87" s="250"/>
    </row>
    <row r="88" spans="1:18" ht="15" customHeigh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331"/>
      <c r="Q88" s="250"/>
      <c r="R88" s="250"/>
    </row>
    <row r="89" spans="1:18" ht="15" customHeight="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331"/>
      <c r="Q89" s="250"/>
      <c r="R89" s="250"/>
    </row>
    <row r="90" spans="1:18" ht="15" customHeight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331"/>
      <c r="Q90" s="250"/>
      <c r="R90" s="250"/>
    </row>
    <row r="91" spans="1:18" ht="15" customHeigh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331"/>
      <c r="Q91" s="250"/>
      <c r="R91" s="250"/>
    </row>
    <row r="92" spans="1:18" ht="15" customHeight="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331"/>
      <c r="Q92" s="250"/>
      <c r="R92" s="250"/>
    </row>
    <row r="93" spans="1:18" ht="15" customHeigh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331"/>
      <c r="Q93" s="250"/>
      <c r="R93" s="250"/>
    </row>
    <row r="94" spans="1:18" ht="15" customHeigh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331"/>
      <c r="Q94" s="250"/>
      <c r="R94" s="250"/>
    </row>
    <row r="95" spans="1:18" ht="15" customHeight="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331"/>
      <c r="Q95" s="250"/>
      <c r="R95" s="250"/>
    </row>
    <row r="96" spans="1:18" ht="15" customHeight="1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331"/>
      <c r="Q96" s="250"/>
      <c r="R96" s="250"/>
    </row>
    <row r="97" spans="1:18" ht="15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331"/>
      <c r="Q97" s="250"/>
      <c r="R97" s="250"/>
    </row>
    <row r="98" spans="1:18" ht="15" customHeight="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331"/>
      <c r="Q98" s="250"/>
      <c r="R98" s="250"/>
    </row>
    <row r="99" spans="1:18" ht="15" customHeight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331"/>
      <c r="Q99" s="250"/>
      <c r="R99" s="250"/>
    </row>
    <row r="100" spans="1:18" ht="15" customHeight="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331"/>
      <c r="Q100" s="250"/>
      <c r="R100" s="250"/>
    </row>
    <row r="101" spans="1:18" ht="15" customHeight="1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331"/>
      <c r="Q101" s="250"/>
      <c r="R101" s="250"/>
    </row>
    <row r="102" spans="1:18" ht="15" customHeight="1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331"/>
      <c r="Q102" s="250"/>
      <c r="R102" s="250"/>
    </row>
    <row r="103" spans="1:18" ht="15" customHeight="1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331"/>
      <c r="Q103" s="250"/>
      <c r="R103" s="250"/>
    </row>
    <row r="104" spans="1:18" ht="1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331"/>
      <c r="Q104" s="250"/>
      <c r="R104" s="250"/>
    </row>
    <row r="105" spans="1:18" ht="15" customHeight="1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331"/>
      <c r="Q105" s="250"/>
      <c r="R105" s="250"/>
    </row>
    <row r="106" spans="1:18" ht="15" customHeight="1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331"/>
      <c r="Q106" s="250"/>
      <c r="R106" s="250"/>
    </row>
    <row r="107" spans="1:18" ht="15" customHeight="1">
      <c r="A107" s="60"/>
      <c r="B107" s="60"/>
      <c r="C107" s="60"/>
      <c r="D107" s="60"/>
      <c r="E107" s="250"/>
      <c r="F107" s="60"/>
      <c r="G107" s="60"/>
      <c r="H107" s="60"/>
      <c r="I107" s="60"/>
      <c r="J107" s="250"/>
      <c r="K107" s="60"/>
      <c r="L107" s="60"/>
      <c r="M107" s="60"/>
      <c r="N107" s="60"/>
      <c r="O107" s="60"/>
      <c r="P107" s="311">
        <f>SUM(P7:P14)</f>
        <v>3715305</v>
      </c>
      <c r="Q107" s="250"/>
      <c r="R107" s="250"/>
    </row>
    <row r="108" spans="5:18" ht="15" customHeight="1">
      <c r="E108" s="64" t="s">
        <v>310</v>
      </c>
      <c r="J108" s="302" t="s">
        <v>311</v>
      </c>
      <c r="M108" s="250"/>
      <c r="N108" s="250"/>
      <c r="Q108" s="250"/>
      <c r="R108" s="250"/>
    </row>
    <row r="109" spans="17:18" ht="15" customHeight="1">
      <c r="Q109" s="250"/>
      <c r="R109" s="250"/>
    </row>
    <row r="110" spans="17:18" ht="15" customHeight="1">
      <c r="Q110" s="250"/>
      <c r="R110" s="250"/>
    </row>
    <row r="111" spans="17:18" ht="15" customHeight="1">
      <c r="Q111" s="250"/>
      <c r="R111" s="250"/>
    </row>
    <row r="112" ht="15" customHeight="1"/>
  </sheetData>
  <mergeCells count="46">
    <mergeCell ref="H4:J4"/>
    <mergeCell ref="P4:P5"/>
    <mergeCell ref="E5:F5"/>
    <mergeCell ref="K5:L5"/>
    <mergeCell ref="A6:B6"/>
    <mergeCell ref="M6:N6"/>
    <mergeCell ref="C5:D5"/>
    <mergeCell ref="A7:B7"/>
    <mergeCell ref="M7:N7"/>
    <mergeCell ref="A8:B8"/>
    <mergeCell ref="M8:N8"/>
    <mergeCell ref="A9:B9"/>
    <mergeCell ref="M9:N9"/>
    <mergeCell ref="A10:B10"/>
    <mergeCell ref="M10:N10"/>
    <mergeCell ref="A11:B11"/>
    <mergeCell ref="M11:N11"/>
    <mergeCell ref="A14:B14"/>
    <mergeCell ref="M14:N14"/>
    <mergeCell ref="A12:B12"/>
    <mergeCell ref="M12:N12"/>
    <mergeCell ref="A13:B13"/>
    <mergeCell ref="M13:N13"/>
    <mergeCell ref="A15:B15"/>
    <mergeCell ref="M15:N15"/>
    <mergeCell ref="A22:B22"/>
    <mergeCell ref="M22:N22"/>
    <mergeCell ref="A25:B25"/>
    <mergeCell ref="M25:N25"/>
    <mergeCell ref="A34:B34"/>
    <mergeCell ref="M34:N34"/>
    <mergeCell ref="A37:B37"/>
    <mergeCell ref="M37:N37"/>
    <mergeCell ref="M68:N68"/>
    <mergeCell ref="A41:B41"/>
    <mergeCell ref="M41:N41"/>
    <mergeCell ref="H58:J58"/>
    <mergeCell ref="C59:D59"/>
    <mergeCell ref="E59:F59"/>
    <mergeCell ref="K59:L59"/>
    <mergeCell ref="P58:P59"/>
    <mergeCell ref="A77:B77"/>
    <mergeCell ref="M77:N77"/>
    <mergeCell ref="A60:B60"/>
    <mergeCell ref="M60:N60"/>
    <mergeCell ref="A68:B68"/>
  </mergeCells>
  <printOptions horizontalCentered="1" verticalCentered="1"/>
  <pageMargins left="0.5905511811023623" right="0.5905511811023623" top="0.5905511811023623" bottom="0.5905511811023623" header="0.5118110236220472" footer="0.35433070866141736"/>
  <pageSetup fitToHeight="2" fitToWidth="2" horizontalDpi="600" verticalDpi="600" orientation="portrait" pageOrder="overThenDown" paperSize="9" scale="97" r:id="rId1"/>
  <rowBreaks count="1" manualBreakCount="1">
    <brk id="55" max="13" man="1"/>
  </rowBreaks>
  <colBreaks count="1" manualBreakCount="1">
    <brk id="7" max="11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="75" zoomScaleNormal="75" workbookViewId="0" topLeftCell="A1">
      <pane xSplit="3" ySplit="3" topLeftCell="D48" activePane="bottomRight" state="frozen"/>
      <selection pane="topLeft" activeCell="P16" sqref="P16"/>
      <selection pane="topRight" activeCell="P16" sqref="P16"/>
      <selection pane="bottomLeft" activeCell="P16" sqref="P16"/>
      <selection pane="bottomRight" activeCell="P16" sqref="P16"/>
    </sheetView>
  </sheetViews>
  <sheetFormatPr defaultColWidth="9.00390625" defaultRowHeight="13.5"/>
  <cols>
    <col min="1" max="1" width="2.625" style="400" customWidth="1"/>
    <col min="2" max="2" width="9.50390625" style="400" customWidth="1"/>
    <col min="3" max="3" width="5.125" style="401" customWidth="1"/>
    <col min="4" max="4" width="7.125" style="400" customWidth="1"/>
    <col min="5" max="6" width="8.25390625" style="400" bestFit="1" customWidth="1"/>
    <col min="7" max="16384" width="7.125" style="400" customWidth="1"/>
  </cols>
  <sheetData>
    <row r="1" ht="14.25">
      <c r="A1" s="399" t="s">
        <v>356</v>
      </c>
    </row>
    <row r="2" spans="2:14" ht="12">
      <c r="B2" s="402" t="s">
        <v>0</v>
      </c>
      <c r="M2" s="403"/>
      <c r="N2" s="404" t="s">
        <v>387</v>
      </c>
    </row>
    <row r="3" spans="1:15" ht="21" customHeight="1">
      <c r="A3" s="706"/>
      <c r="B3" s="707"/>
      <c r="C3" s="708"/>
      <c r="D3" s="405" t="s">
        <v>357</v>
      </c>
      <c r="E3" s="406" t="s">
        <v>358</v>
      </c>
      <c r="F3" s="406" t="s">
        <v>359</v>
      </c>
      <c r="G3" s="406" t="s">
        <v>360</v>
      </c>
      <c r="H3" s="406" t="s">
        <v>361</v>
      </c>
      <c r="I3" s="406" t="s">
        <v>362</v>
      </c>
      <c r="J3" s="406" t="s">
        <v>363</v>
      </c>
      <c r="K3" s="406" t="s">
        <v>364</v>
      </c>
      <c r="L3" s="406" t="s">
        <v>365</v>
      </c>
      <c r="M3" s="406" t="s">
        <v>366</v>
      </c>
      <c r="N3" s="407" t="s">
        <v>367</v>
      </c>
      <c r="O3" s="408"/>
    </row>
    <row r="4" spans="1:15" ht="12">
      <c r="A4" s="409"/>
      <c r="B4" s="410"/>
      <c r="C4" s="411"/>
      <c r="D4" s="412"/>
      <c r="E4" s="413"/>
      <c r="F4" s="413"/>
      <c r="G4" s="413"/>
      <c r="H4" s="413"/>
      <c r="I4" s="413"/>
      <c r="J4" s="413"/>
      <c r="K4" s="413"/>
      <c r="L4" s="413"/>
      <c r="M4" s="413"/>
      <c r="N4" s="414"/>
      <c r="O4" s="408"/>
    </row>
    <row r="5" spans="1:15" ht="12" customHeight="1">
      <c r="A5" s="709" t="s">
        <v>368</v>
      </c>
      <c r="B5" s="710"/>
      <c r="C5" s="415" t="s">
        <v>10</v>
      </c>
      <c r="D5" s="416">
        <f>SUM(E5:N5)</f>
        <v>32701</v>
      </c>
      <c r="E5" s="417">
        <f aca="true" t="shared" si="0" ref="E5:N5">SUM(E6:E7)</f>
        <v>0</v>
      </c>
      <c r="F5" s="417">
        <f t="shared" si="0"/>
        <v>504</v>
      </c>
      <c r="G5" s="417">
        <f t="shared" si="0"/>
        <v>3764</v>
      </c>
      <c r="H5" s="417">
        <f t="shared" si="0"/>
        <v>10061</v>
      </c>
      <c r="I5" s="417">
        <f t="shared" si="0"/>
        <v>11918</v>
      </c>
      <c r="J5" s="417">
        <f t="shared" si="0"/>
        <v>5700</v>
      </c>
      <c r="K5" s="417">
        <f t="shared" si="0"/>
        <v>744</v>
      </c>
      <c r="L5" s="417">
        <f t="shared" si="0"/>
        <v>10</v>
      </c>
      <c r="M5" s="417">
        <f t="shared" si="0"/>
        <v>0</v>
      </c>
      <c r="N5" s="418">
        <f t="shared" si="0"/>
        <v>0</v>
      </c>
      <c r="O5" s="419"/>
    </row>
    <row r="6" spans="1:15" ht="12" customHeight="1">
      <c r="A6" s="408"/>
      <c r="B6" s="420"/>
      <c r="C6" s="415" t="s">
        <v>11</v>
      </c>
      <c r="D6" s="416">
        <f>SUM(E6:N6)</f>
        <v>16703</v>
      </c>
      <c r="E6" s="417">
        <f aca="true" t="shared" si="1" ref="E6:N6">SUM(E11,E15,E19,E23,E27,E31,E35,E39)</f>
        <v>0</v>
      </c>
      <c r="F6" s="417">
        <f t="shared" si="1"/>
        <v>251</v>
      </c>
      <c r="G6" s="417">
        <f t="shared" si="1"/>
        <v>1923</v>
      </c>
      <c r="H6" s="417">
        <f t="shared" si="1"/>
        <v>5071</v>
      </c>
      <c r="I6" s="417">
        <f t="shared" si="1"/>
        <v>6111</v>
      </c>
      <c r="J6" s="417">
        <f t="shared" si="1"/>
        <v>2954</v>
      </c>
      <c r="K6" s="417">
        <f t="shared" si="1"/>
        <v>390</v>
      </c>
      <c r="L6" s="417">
        <f t="shared" si="1"/>
        <v>3</v>
      </c>
      <c r="M6" s="417">
        <f t="shared" si="1"/>
        <v>0</v>
      </c>
      <c r="N6" s="418">
        <f t="shared" si="1"/>
        <v>0</v>
      </c>
      <c r="O6" s="419"/>
    </row>
    <row r="7" spans="1:15" ht="12" customHeight="1">
      <c r="A7" s="408"/>
      <c r="B7" s="420"/>
      <c r="C7" s="415" t="s">
        <v>12</v>
      </c>
      <c r="D7" s="416">
        <f>SUM(E7:N7)</f>
        <v>15998</v>
      </c>
      <c r="E7" s="417">
        <f aca="true" t="shared" si="2" ref="E7:N7">SUM(E12,E16,E20,E24,E28,E32,E36,E40)</f>
        <v>0</v>
      </c>
      <c r="F7" s="417">
        <f t="shared" si="2"/>
        <v>253</v>
      </c>
      <c r="G7" s="417">
        <f t="shared" si="2"/>
        <v>1841</v>
      </c>
      <c r="H7" s="417">
        <f t="shared" si="2"/>
        <v>4990</v>
      </c>
      <c r="I7" s="417">
        <f t="shared" si="2"/>
        <v>5807</v>
      </c>
      <c r="J7" s="417">
        <f t="shared" si="2"/>
        <v>2746</v>
      </c>
      <c r="K7" s="417">
        <f t="shared" si="2"/>
        <v>354</v>
      </c>
      <c r="L7" s="417">
        <f t="shared" si="2"/>
        <v>7</v>
      </c>
      <c r="M7" s="417">
        <f t="shared" si="2"/>
        <v>0</v>
      </c>
      <c r="N7" s="418">
        <f t="shared" si="2"/>
        <v>0</v>
      </c>
      <c r="O7" s="419"/>
    </row>
    <row r="8" spans="1:15" ht="12">
      <c r="A8" s="421"/>
      <c r="B8" s="422"/>
      <c r="C8" s="423"/>
      <c r="D8" s="424"/>
      <c r="E8" s="425"/>
      <c r="F8" s="425"/>
      <c r="G8" s="425"/>
      <c r="H8" s="425"/>
      <c r="I8" s="425"/>
      <c r="J8" s="425"/>
      <c r="K8" s="425"/>
      <c r="L8" s="425"/>
      <c r="M8" s="425"/>
      <c r="N8" s="426"/>
      <c r="O8" s="419"/>
    </row>
    <row r="9" spans="1:15" ht="12" customHeight="1">
      <c r="A9" s="408"/>
      <c r="B9" s="420"/>
      <c r="C9" s="415"/>
      <c r="D9" s="416"/>
      <c r="E9" s="417"/>
      <c r="F9" s="417"/>
      <c r="G9" s="417"/>
      <c r="H9" s="417"/>
      <c r="I9" s="417"/>
      <c r="J9" s="417"/>
      <c r="K9" s="417"/>
      <c r="L9" s="417"/>
      <c r="M9" s="417"/>
      <c r="N9" s="418"/>
      <c r="O9" s="419"/>
    </row>
    <row r="10" spans="1:15" ht="12" customHeight="1">
      <c r="A10" s="711" t="s">
        <v>297</v>
      </c>
      <c r="B10" s="710"/>
      <c r="C10" s="415" t="s">
        <v>10</v>
      </c>
      <c r="D10" s="416">
        <f>SUM(E10:N10)</f>
        <v>448</v>
      </c>
      <c r="E10" s="417">
        <f aca="true" t="shared" si="3" ref="E10:N10">SUM(E11:E12)</f>
        <v>0</v>
      </c>
      <c r="F10" s="417">
        <f t="shared" si="3"/>
        <v>8</v>
      </c>
      <c r="G10" s="417">
        <f t="shared" si="3"/>
        <v>57</v>
      </c>
      <c r="H10" s="417">
        <f t="shared" si="3"/>
        <v>138</v>
      </c>
      <c r="I10" s="417">
        <f t="shared" si="3"/>
        <v>154</v>
      </c>
      <c r="J10" s="417">
        <f t="shared" si="3"/>
        <v>82</v>
      </c>
      <c r="K10" s="417">
        <f t="shared" si="3"/>
        <v>9</v>
      </c>
      <c r="L10" s="417">
        <f t="shared" si="3"/>
        <v>0</v>
      </c>
      <c r="M10" s="417">
        <f t="shared" si="3"/>
        <v>0</v>
      </c>
      <c r="N10" s="418">
        <f t="shared" si="3"/>
        <v>0</v>
      </c>
      <c r="O10" s="419"/>
    </row>
    <row r="11" spans="1:15" ht="12" customHeight="1">
      <c r="A11" s="408"/>
      <c r="B11" s="420"/>
      <c r="C11" s="415" t="s">
        <v>11</v>
      </c>
      <c r="D11" s="416">
        <f>SUM(E11:N11)</f>
        <v>232</v>
      </c>
      <c r="E11" s="417">
        <f aca="true" t="shared" si="4" ref="E11:N11">E44</f>
        <v>0</v>
      </c>
      <c r="F11" s="417">
        <f t="shared" si="4"/>
        <v>5</v>
      </c>
      <c r="G11" s="417">
        <f t="shared" si="4"/>
        <v>32</v>
      </c>
      <c r="H11" s="417">
        <f t="shared" si="4"/>
        <v>66</v>
      </c>
      <c r="I11" s="417">
        <f t="shared" si="4"/>
        <v>81</v>
      </c>
      <c r="J11" s="417">
        <f t="shared" si="4"/>
        <v>44</v>
      </c>
      <c r="K11" s="417">
        <f t="shared" si="4"/>
        <v>4</v>
      </c>
      <c r="L11" s="417">
        <f t="shared" si="4"/>
        <v>0</v>
      </c>
      <c r="M11" s="417">
        <f t="shared" si="4"/>
        <v>0</v>
      </c>
      <c r="N11" s="418">
        <f t="shared" si="4"/>
        <v>0</v>
      </c>
      <c r="O11" s="427"/>
    </row>
    <row r="12" spans="1:15" ht="12" customHeight="1">
      <c r="A12" s="408"/>
      <c r="B12" s="420"/>
      <c r="C12" s="415" t="s">
        <v>12</v>
      </c>
      <c r="D12" s="416">
        <f>SUM(E12:N12)</f>
        <v>216</v>
      </c>
      <c r="E12" s="417">
        <f aca="true" t="shared" si="5" ref="E12:N12">E45</f>
        <v>0</v>
      </c>
      <c r="F12" s="417">
        <f t="shared" si="5"/>
        <v>3</v>
      </c>
      <c r="G12" s="417">
        <f t="shared" si="5"/>
        <v>25</v>
      </c>
      <c r="H12" s="417">
        <f t="shared" si="5"/>
        <v>72</v>
      </c>
      <c r="I12" s="417">
        <f t="shared" si="5"/>
        <v>73</v>
      </c>
      <c r="J12" s="417">
        <f t="shared" si="5"/>
        <v>38</v>
      </c>
      <c r="K12" s="417">
        <f t="shared" si="5"/>
        <v>5</v>
      </c>
      <c r="L12" s="417">
        <f t="shared" si="5"/>
        <v>0</v>
      </c>
      <c r="M12" s="417">
        <f t="shared" si="5"/>
        <v>0</v>
      </c>
      <c r="N12" s="418">
        <f t="shared" si="5"/>
        <v>0</v>
      </c>
      <c r="O12" s="427"/>
    </row>
    <row r="13" spans="1:15" ht="12" customHeight="1">
      <c r="A13" s="408"/>
      <c r="B13" s="420"/>
      <c r="C13" s="415"/>
      <c r="D13" s="416"/>
      <c r="E13" s="417"/>
      <c r="F13" s="417"/>
      <c r="G13" s="417"/>
      <c r="H13" s="417"/>
      <c r="I13" s="417"/>
      <c r="J13" s="417"/>
      <c r="K13" s="417"/>
      <c r="L13" s="417"/>
      <c r="M13" s="417"/>
      <c r="N13" s="418"/>
      <c r="O13" s="427"/>
    </row>
    <row r="14" spans="1:15" ht="12" customHeight="1">
      <c r="A14" s="709" t="s">
        <v>16</v>
      </c>
      <c r="B14" s="710"/>
      <c r="C14" s="415" t="s">
        <v>10</v>
      </c>
      <c r="D14" s="416">
        <f>SUM(E14:N14)</f>
        <v>632</v>
      </c>
      <c r="E14" s="417">
        <f aca="true" t="shared" si="6" ref="E14:N14">SUM(E15:E16)</f>
        <v>0</v>
      </c>
      <c r="F14" s="417">
        <f t="shared" si="6"/>
        <v>20</v>
      </c>
      <c r="G14" s="417">
        <f t="shared" si="6"/>
        <v>90</v>
      </c>
      <c r="H14" s="417">
        <f t="shared" si="6"/>
        <v>191</v>
      </c>
      <c r="I14" s="417">
        <f t="shared" si="6"/>
        <v>192</v>
      </c>
      <c r="J14" s="417">
        <f t="shared" si="6"/>
        <v>116</v>
      </c>
      <c r="K14" s="417">
        <f t="shared" si="6"/>
        <v>23</v>
      </c>
      <c r="L14" s="417">
        <f t="shared" si="6"/>
        <v>0</v>
      </c>
      <c r="M14" s="417">
        <f t="shared" si="6"/>
        <v>0</v>
      </c>
      <c r="N14" s="418">
        <f t="shared" si="6"/>
        <v>0</v>
      </c>
      <c r="O14" s="419"/>
    </row>
    <row r="15" spans="1:15" ht="12" customHeight="1">
      <c r="A15" s="408"/>
      <c r="B15" s="420"/>
      <c r="C15" s="415" t="s">
        <v>11</v>
      </c>
      <c r="D15" s="416">
        <f>SUM(E15:N15)</f>
        <v>310</v>
      </c>
      <c r="E15" s="417">
        <f>+'4(2)'!E6</f>
        <v>0</v>
      </c>
      <c r="F15" s="417">
        <f>+'4(2)'!F6</f>
        <v>12</v>
      </c>
      <c r="G15" s="417">
        <f>+'4(2)'!G6</f>
        <v>34</v>
      </c>
      <c r="H15" s="417">
        <f>+'4(2)'!H6</f>
        <v>103</v>
      </c>
      <c r="I15" s="417">
        <f>+'4(2)'!I6</f>
        <v>93</v>
      </c>
      <c r="J15" s="417">
        <f>+'4(2)'!J6</f>
        <v>55</v>
      </c>
      <c r="K15" s="417">
        <f>+'4(2)'!K6</f>
        <v>13</v>
      </c>
      <c r="L15" s="417">
        <f>+'4(2)'!L6</f>
        <v>0</v>
      </c>
      <c r="M15" s="417">
        <f>+'4(2)'!M6</f>
        <v>0</v>
      </c>
      <c r="N15" s="418">
        <f>+'4(2)'!N6</f>
        <v>0</v>
      </c>
      <c r="O15" s="419"/>
    </row>
    <row r="16" spans="1:15" ht="12" customHeight="1">
      <c r="A16" s="408"/>
      <c r="B16" s="420"/>
      <c r="C16" s="415" t="s">
        <v>12</v>
      </c>
      <c r="D16" s="416">
        <f>SUM(E16:N16)</f>
        <v>322</v>
      </c>
      <c r="E16" s="417">
        <f>+'4(2)'!E7</f>
        <v>0</v>
      </c>
      <c r="F16" s="417">
        <f>+'4(2)'!F7</f>
        <v>8</v>
      </c>
      <c r="G16" s="417">
        <f>+'4(2)'!G7</f>
        <v>56</v>
      </c>
      <c r="H16" s="417">
        <f>+'4(2)'!H7</f>
        <v>88</v>
      </c>
      <c r="I16" s="417">
        <f>+'4(2)'!I7</f>
        <v>99</v>
      </c>
      <c r="J16" s="417">
        <f>+'4(2)'!J7</f>
        <v>61</v>
      </c>
      <c r="K16" s="417">
        <f>+'4(2)'!K7</f>
        <v>10</v>
      </c>
      <c r="L16" s="417">
        <f>+'4(2)'!L7</f>
        <v>0</v>
      </c>
      <c r="M16" s="417">
        <f>+'4(2)'!M7</f>
        <v>0</v>
      </c>
      <c r="N16" s="418">
        <f>+'4(2)'!N7</f>
        <v>0</v>
      </c>
      <c r="O16" s="419"/>
    </row>
    <row r="17" spans="1:15" ht="12" customHeight="1">
      <c r="A17" s="408"/>
      <c r="B17" s="420"/>
      <c r="C17" s="415"/>
      <c r="D17" s="416"/>
      <c r="E17" s="417"/>
      <c r="F17" s="417"/>
      <c r="G17" s="417"/>
      <c r="H17" s="417"/>
      <c r="I17" s="417"/>
      <c r="J17" s="417"/>
      <c r="K17" s="417"/>
      <c r="L17" s="417"/>
      <c r="M17" s="417"/>
      <c r="N17" s="418"/>
      <c r="O17" s="419"/>
    </row>
    <row r="18" spans="1:15" ht="12" customHeight="1">
      <c r="A18" s="709" t="s">
        <v>17</v>
      </c>
      <c r="B18" s="710"/>
      <c r="C18" s="415" t="s">
        <v>10</v>
      </c>
      <c r="D18" s="416">
        <f>SUM(E18:N18)</f>
        <v>6141</v>
      </c>
      <c r="E18" s="417">
        <f aca="true" t="shared" si="7" ref="E18:N18">SUM(E19:E20)</f>
        <v>0</v>
      </c>
      <c r="F18" s="417">
        <f t="shared" si="7"/>
        <v>118</v>
      </c>
      <c r="G18" s="417">
        <f t="shared" si="7"/>
        <v>676</v>
      </c>
      <c r="H18" s="417">
        <f t="shared" si="7"/>
        <v>1814</v>
      </c>
      <c r="I18" s="417">
        <f t="shared" si="7"/>
        <v>2283</v>
      </c>
      <c r="J18" s="417">
        <f t="shared" si="7"/>
        <v>1107</v>
      </c>
      <c r="K18" s="417">
        <f t="shared" si="7"/>
        <v>139</v>
      </c>
      <c r="L18" s="417">
        <f t="shared" si="7"/>
        <v>4</v>
      </c>
      <c r="M18" s="417">
        <f t="shared" si="7"/>
        <v>0</v>
      </c>
      <c r="N18" s="418">
        <f t="shared" si="7"/>
        <v>0</v>
      </c>
      <c r="O18" s="419"/>
    </row>
    <row r="19" spans="1:15" ht="12" customHeight="1">
      <c r="A19" s="408"/>
      <c r="B19" s="420"/>
      <c r="C19" s="415" t="s">
        <v>11</v>
      </c>
      <c r="D19" s="416">
        <f>SUM(E19:N19)</f>
        <v>3108</v>
      </c>
      <c r="E19" s="417">
        <f>'4(2)'!E19+'4(3)'!E6</f>
        <v>0</v>
      </c>
      <c r="F19" s="417">
        <f>'4(2)'!F19+'4(3)'!F6</f>
        <v>58</v>
      </c>
      <c r="G19" s="417">
        <f>'4(2)'!G19+'4(3)'!G6</f>
        <v>334</v>
      </c>
      <c r="H19" s="417">
        <f>'4(2)'!H19+'4(3)'!H6</f>
        <v>918</v>
      </c>
      <c r="I19" s="417">
        <f>'4(2)'!I19+'4(3)'!I6</f>
        <v>1159</v>
      </c>
      <c r="J19" s="417">
        <f>'4(2)'!J19+'4(3)'!J6</f>
        <v>571</v>
      </c>
      <c r="K19" s="417">
        <f>'4(2)'!K19+'4(3)'!K6</f>
        <v>67</v>
      </c>
      <c r="L19" s="417">
        <f>'4(2)'!L19+'4(3)'!L6</f>
        <v>1</v>
      </c>
      <c r="M19" s="417">
        <f>'4(2)'!M19+'4(3)'!M6</f>
        <v>0</v>
      </c>
      <c r="N19" s="418">
        <f>'4(2)'!N19+'4(3)'!N6</f>
        <v>0</v>
      </c>
      <c r="O19" s="419"/>
    </row>
    <row r="20" spans="1:15" ht="12" customHeight="1">
      <c r="A20" s="408"/>
      <c r="B20" s="420"/>
      <c r="C20" s="415" t="s">
        <v>12</v>
      </c>
      <c r="D20" s="416">
        <f>SUM(E20:N20)</f>
        <v>3033</v>
      </c>
      <c r="E20" s="417">
        <f>'4(2)'!E20+'4(3)'!E7</f>
        <v>0</v>
      </c>
      <c r="F20" s="417">
        <f>'4(2)'!F20+'4(3)'!F7</f>
        <v>60</v>
      </c>
      <c r="G20" s="417">
        <f>'4(2)'!G20+'4(3)'!G7</f>
        <v>342</v>
      </c>
      <c r="H20" s="417">
        <f>'4(2)'!H20+'4(3)'!H7</f>
        <v>896</v>
      </c>
      <c r="I20" s="417">
        <f>'4(2)'!I20+'4(3)'!I7</f>
        <v>1124</v>
      </c>
      <c r="J20" s="417">
        <f>'4(2)'!J20+'4(3)'!J7</f>
        <v>536</v>
      </c>
      <c r="K20" s="417">
        <f>'4(2)'!K20+'4(3)'!K7</f>
        <v>72</v>
      </c>
      <c r="L20" s="417">
        <f>'4(2)'!L20+'4(3)'!L7</f>
        <v>3</v>
      </c>
      <c r="M20" s="417">
        <f>'4(2)'!M20+'4(3)'!M7</f>
        <v>0</v>
      </c>
      <c r="N20" s="418">
        <f>'4(2)'!N20+'4(3)'!N7</f>
        <v>0</v>
      </c>
      <c r="O20" s="419"/>
    </row>
    <row r="21" spans="1:15" ht="12" customHeight="1">
      <c r="A21" s="408"/>
      <c r="B21" s="420"/>
      <c r="C21" s="415"/>
      <c r="D21" s="416"/>
      <c r="E21" s="417"/>
      <c r="F21" s="417"/>
      <c r="G21" s="417"/>
      <c r="H21" s="417"/>
      <c r="I21" s="417"/>
      <c r="J21" s="417"/>
      <c r="K21" s="417"/>
      <c r="L21" s="417"/>
      <c r="M21" s="417"/>
      <c r="N21" s="418"/>
      <c r="O21" s="419"/>
    </row>
    <row r="22" spans="1:15" ht="12" customHeight="1">
      <c r="A22" s="709" t="s">
        <v>18</v>
      </c>
      <c r="B22" s="710"/>
      <c r="C22" s="415" t="s">
        <v>10</v>
      </c>
      <c r="D22" s="416">
        <f>SUM(E22:N22)</f>
        <v>3432</v>
      </c>
      <c r="E22" s="417">
        <f aca="true" t="shared" si="8" ref="E22:N22">SUM(E23:E24)</f>
        <v>0</v>
      </c>
      <c r="F22" s="417">
        <f t="shared" si="8"/>
        <v>64</v>
      </c>
      <c r="G22" s="417">
        <f t="shared" si="8"/>
        <v>478</v>
      </c>
      <c r="H22" s="417">
        <f t="shared" si="8"/>
        <v>1044</v>
      </c>
      <c r="I22" s="417">
        <f t="shared" si="8"/>
        <v>1189</v>
      </c>
      <c r="J22" s="417">
        <f t="shared" si="8"/>
        <v>577</v>
      </c>
      <c r="K22" s="417">
        <f t="shared" si="8"/>
        <v>78</v>
      </c>
      <c r="L22" s="417">
        <f t="shared" si="8"/>
        <v>2</v>
      </c>
      <c r="M22" s="417">
        <f t="shared" si="8"/>
        <v>0</v>
      </c>
      <c r="N22" s="418">
        <f t="shared" si="8"/>
        <v>0</v>
      </c>
      <c r="O22" s="419"/>
    </row>
    <row r="23" spans="1:15" ht="12" customHeight="1">
      <c r="A23" s="408"/>
      <c r="B23" s="420"/>
      <c r="C23" s="415" t="s">
        <v>11</v>
      </c>
      <c r="D23" s="416">
        <f>SUM(E23:N23)</f>
        <v>1748</v>
      </c>
      <c r="E23" s="417">
        <f>'4(3)'!E19</f>
        <v>0</v>
      </c>
      <c r="F23" s="417">
        <f>'4(3)'!F19</f>
        <v>24</v>
      </c>
      <c r="G23" s="417">
        <f>'4(3)'!G19</f>
        <v>244</v>
      </c>
      <c r="H23" s="417">
        <f>'4(3)'!H19</f>
        <v>524</v>
      </c>
      <c r="I23" s="417">
        <f>'4(3)'!I19</f>
        <v>614</v>
      </c>
      <c r="J23" s="417">
        <f>'4(3)'!J19</f>
        <v>296</v>
      </c>
      <c r="K23" s="417">
        <f>'4(3)'!K19</f>
        <v>45</v>
      </c>
      <c r="L23" s="417">
        <f>'4(3)'!L19</f>
        <v>1</v>
      </c>
      <c r="M23" s="417">
        <f>'4(3)'!M19</f>
        <v>0</v>
      </c>
      <c r="N23" s="418">
        <f>'4(3)'!N19</f>
        <v>0</v>
      </c>
      <c r="O23" s="419"/>
    </row>
    <row r="24" spans="1:15" ht="12" customHeight="1">
      <c r="A24" s="408"/>
      <c r="B24" s="420"/>
      <c r="C24" s="415" t="s">
        <v>12</v>
      </c>
      <c r="D24" s="416">
        <f>SUM(E24:N24)</f>
        <v>1684</v>
      </c>
      <c r="E24" s="417">
        <f>'4(3)'!E20</f>
        <v>0</v>
      </c>
      <c r="F24" s="417">
        <f>'4(3)'!F20</f>
        <v>40</v>
      </c>
      <c r="G24" s="417">
        <f>'4(3)'!G20</f>
        <v>234</v>
      </c>
      <c r="H24" s="417">
        <f>'4(3)'!H20</f>
        <v>520</v>
      </c>
      <c r="I24" s="417">
        <f>'4(3)'!I20</f>
        <v>575</v>
      </c>
      <c r="J24" s="417">
        <f>'4(3)'!J20</f>
        <v>281</v>
      </c>
      <c r="K24" s="417">
        <f>'4(3)'!K20</f>
        <v>33</v>
      </c>
      <c r="L24" s="417">
        <f>'4(3)'!L20</f>
        <v>1</v>
      </c>
      <c r="M24" s="417">
        <f>'4(3)'!M20</f>
        <v>0</v>
      </c>
      <c r="N24" s="418">
        <f>'4(3)'!N20</f>
        <v>0</v>
      </c>
      <c r="O24" s="419"/>
    </row>
    <row r="25" spans="1:15" ht="12" customHeight="1">
      <c r="A25" s="408"/>
      <c r="B25" s="420"/>
      <c r="C25" s="415"/>
      <c r="D25" s="416"/>
      <c r="E25" s="417"/>
      <c r="F25" s="417"/>
      <c r="G25" s="417"/>
      <c r="H25" s="417"/>
      <c r="I25" s="417"/>
      <c r="J25" s="417"/>
      <c r="K25" s="417"/>
      <c r="L25" s="417"/>
      <c r="M25" s="417"/>
      <c r="N25" s="418"/>
      <c r="O25" s="419"/>
    </row>
    <row r="26" spans="1:15" ht="12" customHeight="1">
      <c r="A26" s="709" t="s">
        <v>369</v>
      </c>
      <c r="B26" s="710"/>
      <c r="C26" s="415" t="s">
        <v>10</v>
      </c>
      <c r="D26" s="416">
        <f>SUM(E26:N26)</f>
        <v>5767</v>
      </c>
      <c r="E26" s="417">
        <f aca="true" t="shared" si="9" ref="E26:N26">SUM(E27:E28)</f>
        <v>0</v>
      </c>
      <c r="F26" s="417">
        <f t="shared" si="9"/>
        <v>82</v>
      </c>
      <c r="G26" s="417">
        <f t="shared" si="9"/>
        <v>589</v>
      </c>
      <c r="H26" s="417">
        <f t="shared" si="9"/>
        <v>1612</v>
      </c>
      <c r="I26" s="417">
        <f t="shared" si="9"/>
        <v>2196</v>
      </c>
      <c r="J26" s="417">
        <f t="shared" si="9"/>
        <v>1125</v>
      </c>
      <c r="K26" s="417">
        <f t="shared" si="9"/>
        <v>159</v>
      </c>
      <c r="L26" s="417">
        <f t="shared" si="9"/>
        <v>4</v>
      </c>
      <c r="M26" s="417">
        <f t="shared" si="9"/>
        <v>0</v>
      </c>
      <c r="N26" s="418">
        <f t="shared" si="9"/>
        <v>0</v>
      </c>
      <c r="O26" s="419"/>
    </row>
    <row r="27" spans="1:15" ht="12" customHeight="1">
      <c r="A27" s="408"/>
      <c r="B27" s="420"/>
      <c r="C27" s="415" t="s">
        <v>11</v>
      </c>
      <c r="D27" s="416">
        <f>SUM(E27:N27)</f>
        <v>2950</v>
      </c>
      <c r="E27" s="417">
        <f>'4(3)'!E36</f>
        <v>0</v>
      </c>
      <c r="F27" s="417">
        <f>'4(3)'!F36</f>
        <v>42</v>
      </c>
      <c r="G27" s="417">
        <f>'4(3)'!G36</f>
        <v>296</v>
      </c>
      <c r="H27" s="417">
        <f>'4(3)'!H36</f>
        <v>818</v>
      </c>
      <c r="I27" s="417">
        <f>'4(3)'!I36</f>
        <v>1142</v>
      </c>
      <c r="J27" s="417">
        <f>'4(3)'!J36</f>
        <v>567</v>
      </c>
      <c r="K27" s="417">
        <f>'4(3)'!K36</f>
        <v>84</v>
      </c>
      <c r="L27" s="417">
        <f>'4(3)'!L36</f>
        <v>1</v>
      </c>
      <c r="M27" s="417">
        <f>'4(3)'!M36</f>
        <v>0</v>
      </c>
      <c r="N27" s="418">
        <f>'4(3)'!N36</f>
        <v>0</v>
      </c>
      <c r="O27" s="419"/>
    </row>
    <row r="28" spans="1:15" ht="12" customHeight="1">
      <c r="A28" s="408"/>
      <c r="B28" s="420"/>
      <c r="C28" s="415" t="s">
        <v>12</v>
      </c>
      <c r="D28" s="416">
        <f>SUM(E28:N28)</f>
        <v>2817</v>
      </c>
      <c r="E28" s="417">
        <f>'4(3)'!E37</f>
        <v>0</v>
      </c>
      <c r="F28" s="417">
        <f>'4(3)'!F37</f>
        <v>40</v>
      </c>
      <c r="G28" s="417">
        <f>'4(3)'!G37</f>
        <v>293</v>
      </c>
      <c r="H28" s="417">
        <f>'4(3)'!H37</f>
        <v>794</v>
      </c>
      <c r="I28" s="417">
        <f>'4(3)'!I37</f>
        <v>1054</v>
      </c>
      <c r="J28" s="417">
        <f>'4(3)'!J37</f>
        <v>558</v>
      </c>
      <c r="K28" s="417">
        <f>'4(3)'!K37</f>
        <v>75</v>
      </c>
      <c r="L28" s="417">
        <f>'4(3)'!L37</f>
        <v>3</v>
      </c>
      <c r="M28" s="417">
        <f>'4(3)'!M37</f>
        <v>0</v>
      </c>
      <c r="N28" s="418">
        <f>'4(3)'!N37</f>
        <v>0</v>
      </c>
      <c r="O28" s="419"/>
    </row>
    <row r="29" spans="1:15" ht="12" customHeight="1">
      <c r="A29" s="428"/>
      <c r="B29" s="429"/>
      <c r="C29" s="415"/>
      <c r="D29" s="416"/>
      <c r="E29" s="417"/>
      <c r="F29" s="417"/>
      <c r="G29" s="417"/>
      <c r="H29" s="417"/>
      <c r="I29" s="417"/>
      <c r="J29" s="417"/>
      <c r="K29" s="417"/>
      <c r="L29" s="417"/>
      <c r="M29" s="417"/>
      <c r="N29" s="418"/>
      <c r="O29" s="419"/>
    </row>
    <row r="30" spans="1:15" ht="12" customHeight="1">
      <c r="A30" s="709" t="s">
        <v>19</v>
      </c>
      <c r="B30" s="710"/>
      <c r="C30" s="415" t="s">
        <v>10</v>
      </c>
      <c r="D30" s="416">
        <f>SUM(E30:N30)</f>
        <v>3914</v>
      </c>
      <c r="E30" s="417">
        <f aca="true" t="shared" si="10" ref="E30:N30">SUM(E31:E32)</f>
        <v>0</v>
      </c>
      <c r="F30" s="417">
        <f t="shared" si="10"/>
        <v>45</v>
      </c>
      <c r="G30" s="417">
        <f t="shared" si="10"/>
        <v>485</v>
      </c>
      <c r="H30" s="417">
        <f t="shared" si="10"/>
        <v>1259</v>
      </c>
      <c r="I30" s="417">
        <f t="shared" si="10"/>
        <v>1414</v>
      </c>
      <c r="J30" s="417">
        <f t="shared" si="10"/>
        <v>633</v>
      </c>
      <c r="K30" s="417">
        <f t="shared" si="10"/>
        <v>78</v>
      </c>
      <c r="L30" s="417">
        <f t="shared" si="10"/>
        <v>0</v>
      </c>
      <c r="M30" s="417">
        <f t="shared" si="10"/>
        <v>0</v>
      </c>
      <c r="N30" s="418">
        <f t="shared" si="10"/>
        <v>0</v>
      </c>
      <c r="O30" s="419"/>
    </row>
    <row r="31" spans="1:15" ht="12" customHeight="1">
      <c r="A31" s="408"/>
      <c r="B31" s="420"/>
      <c r="C31" s="415" t="s">
        <v>11</v>
      </c>
      <c r="D31" s="416">
        <f>SUM(E31:N31)</f>
        <v>2037</v>
      </c>
      <c r="E31" s="417">
        <f>'4(3)'!E57</f>
        <v>0</v>
      </c>
      <c r="F31" s="417">
        <f>'4(3)'!F57</f>
        <v>22</v>
      </c>
      <c r="G31" s="417">
        <f>'4(3)'!G57</f>
        <v>253</v>
      </c>
      <c r="H31" s="417">
        <f>'4(3)'!H57</f>
        <v>621</v>
      </c>
      <c r="I31" s="417">
        <f>'4(3)'!I57</f>
        <v>762</v>
      </c>
      <c r="J31" s="417">
        <f>'4(3)'!J57</f>
        <v>341</v>
      </c>
      <c r="K31" s="417">
        <f>'4(3)'!K57</f>
        <v>38</v>
      </c>
      <c r="L31" s="417">
        <f>'4(3)'!L57</f>
        <v>0</v>
      </c>
      <c r="M31" s="417">
        <f>'4(3)'!M57</f>
        <v>0</v>
      </c>
      <c r="N31" s="418">
        <f>'4(3)'!N57</f>
        <v>0</v>
      </c>
      <c r="O31" s="419"/>
    </row>
    <row r="32" spans="1:15" ht="12" customHeight="1">
      <c r="A32" s="408"/>
      <c r="B32" s="420"/>
      <c r="C32" s="415" t="s">
        <v>12</v>
      </c>
      <c r="D32" s="416">
        <f>SUM(E32:N32)</f>
        <v>1877</v>
      </c>
      <c r="E32" s="417">
        <f>'4(3)'!E58</f>
        <v>0</v>
      </c>
      <c r="F32" s="417">
        <f>'4(3)'!F58</f>
        <v>23</v>
      </c>
      <c r="G32" s="417">
        <f>'4(3)'!G58</f>
        <v>232</v>
      </c>
      <c r="H32" s="417">
        <f>'4(3)'!H58</f>
        <v>638</v>
      </c>
      <c r="I32" s="417">
        <f>'4(3)'!I58</f>
        <v>652</v>
      </c>
      <c r="J32" s="417">
        <f>'4(3)'!J58</f>
        <v>292</v>
      </c>
      <c r="K32" s="417">
        <f>'4(3)'!K58</f>
        <v>40</v>
      </c>
      <c r="L32" s="417">
        <f>'4(3)'!L58</f>
        <v>0</v>
      </c>
      <c r="M32" s="417">
        <f>'4(3)'!M58</f>
        <v>0</v>
      </c>
      <c r="N32" s="418">
        <f>'4(3)'!N58</f>
        <v>0</v>
      </c>
      <c r="O32" s="419"/>
    </row>
    <row r="33" spans="1:15" ht="12" customHeight="1">
      <c r="A33" s="408"/>
      <c r="B33" s="420"/>
      <c r="C33" s="415"/>
      <c r="D33" s="416"/>
      <c r="E33" s="417"/>
      <c r="F33" s="417"/>
      <c r="G33" s="417"/>
      <c r="H33" s="417"/>
      <c r="I33" s="417"/>
      <c r="J33" s="417"/>
      <c r="K33" s="417"/>
      <c r="L33" s="417"/>
      <c r="M33" s="417"/>
      <c r="N33" s="418"/>
      <c r="O33" s="419"/>
    </row>
    <row r="34" spans="1:15" ht="12" customHeight="1">
      <c r="A34" s="709" t="s">
        <v>20</v>
      </c>
      <c r="B34" s="710"/>
      <c r="C34" s="415" t="s">
        <v>10</v>
      </c>
      <c r="D34" s="416">
        <f>SUM(E34:N34)</f>
        <v>4398</v>
      </c>
      <c r="E34" s="417">
        <f aca="true" t="shared" si="11" ref="E34:N34">SUM(E35:E36)</f>
        <v>0</v>
      </c>
      <c r="F34" s="417">
        <f t="shared" si="11"/>
        <v>51</v>
      </c>
      <c r="G34" s="417">
        <f t="shared" si="11"/>
        <v>570</v>
      </c>
      <c r="H34" s="417">
        <f t="shared" si="11"/>
        <v>1468</v>
      </c>
      <c r="I34" s="417">
        <f t="shared" si="11"/>
        <v>1560</v>
      </c>
      <c r="J34" s="417">
        <f t="shared" si="11"/>
        <v>659</v>
      </c>
      <c r="K34" s="417">
        <f t="shared" si="11"/>
        <v>90</v>
      </c>
      <c r="L34" s="417">
        <f t="shared" si="11"/>
        <v>0</v>
      </c>
      <c r="M34" s="417">
        <f t="shared" si="11"/>
        <v>0</v>
      </c>
      <c r="N34" s="418">
        <f t="shared" si="11"/>
        <v>0</v>
      </c>
      <c r="O34" s="419"/>
    </row>
    <row r="35" spans="1:15" ht="12" customHeight="1">
      <c r="A35" s="408"/>
      <c r="B35" s="420"/>
      <c r="C35" s="415" t="s">
        <v>11</v>
      </c>
      <c r="D35" s="416">
        <f>SUM(E35:N35)</f>
        <v>2261</v>
      </c>
      <c r="E35" s="417">
        <f>'4(4)'!E27-'4(4)'!E43-'4(4)'!E59</f>
        <v>0</v>
      </c>
      <c r="F35" s="417">
        <f>'4(4)'!F27-'4(4)'!F43-'4(4)'!F59</f>
        <v>25</v>
      </c>
      <c r="G35" s="417">
        <f>'4(4)'!G27-'4(4)'!G43-'4(4)'!G59</f>
        <v>313</v>
      </c>
      <c r="H35" s="417">
        <f>'4(4)'!H27-'4(4)'!H43-'4(4)'!H59</f>
        <v>748</v>
      </c>
      <c r="I35" s="417">
        <f>'4(4)'!I27-'4(4)'!I43-'4(4)'!I59</f>
        <v>771</v>
      </c>
      <c r="J35" s="417">
        <f>'4(4)'!J27-'4(4)'!J43-'4(4)'!J59</f>
        <v>354</v>
      </c>
      <c r="K35" s="417">
        <f>'4(4)'!K27-'4(4)'!K43-'4(4)'!K59</f>
        <v>50</v>
      </c>
      <c r="L35" s="417">
        <f>'4(4)'!L27-'4(4)'!L43-'4(4)'!L59</f>
        <v>0</v>
      </c>
      <c r="M35" s="417">
        <f>'4(4)'!M27-'4(4)'!M43-'4(4)'!M59</f>
        <v>0</v>
      </c>
      <c r="N35" s="418">
        <f>'4(4)'!N27-'4(4)'!N43-'4(4)'!N59</f>
        <v>0</v>
      </c>
      <c r="O35" s="419"/>
    </row>
    <row r="36" spans="1:15" ht="12" customHeight="1">
      <c r="A36" s="408"/>
      <c r="B36" s="420"/>
      <c r="C36" s="415" t="s">
        <v>12</v>
      </c>
      <c r="D36" s="416">
        <f>SUM(E36:N36)</f>
        <v>2137</v>
      </c>
      <c r="E36" s="417">
        <f>'4(4)'!E28-'4(4)'!E44-'4(4)'!E60</f>
        <v>0</v>
      </c>
      <c r="F36" s="417">
        <f>'4(4)'!F28-'4(4)'!F44-'4(4)'!F60</f>
        <v>26</v>
      </c>
      <c r="G36" s="417">
        <f>'4(4)'!G28-'4(4)'!G44-'4(4)'!G60</f>
        <v>257</v>
      </c>
      <c r="H36" s="417">
        <f>'4(4)'!H28-'4(4)'!H44-'4(4)'!H60</f>
        <v>720</v>
      </c>
      <c r="I36" s="417">
        <f>'4(4)'!I28-'4(4)'!I44-'4(4)'!I60</f>
        <v>789</v>
      </c>
      <c r="J36" s="417">
        <f>'4(4)'!J28-'4(4)'!J44-'4(4)'!J60</f>
        <v>305</v>
      </c>
      <c r="K36" s="417">
        <f>'4(4)'!K28-'4(4)'!K44-'4(4)'!K60</f>
        <v>40</v>
      </c>
      <c r="L36" s="417">
        <f>'4(4)'!L28-'4(4)'!L44-'4(4)'!L60</f>
        <v>0</v>
      </c>
      <c r="M36" s="417">
        <f>'4(4)'!M28-'4(4)'!M44-'4(4)'!M60</f>
        <v>0</v>
      </c>
      <c r="N36" s="418">
        <f>'4(4)'!N28-'4(4)'!N44-'4(4)'!N60</f>
        <v>0</v>
      </c>
      <c r="O36" s="419"/>
    </row>
    <row r="37" spans="1:15" ht="12" customHeight="1">
      <c r="A37" s="408"/>
      <c r="B37" s="420"/>
      <c r="C37" s="415"/>
      <c r="D37" s="416"/>
      <c r="E37" s="417"/>
      <c r="F37" s="417"/>
      <c r="G37" s="417"/>
      <c r="H37" s="417"/>
      <c r="I37" s="417"/>
      <c r="J37" s="417"/>
      <c r="K37" s="417"/>
      <c r="L37" s="417"/>
      <c r="M37" s="417"/>
      <c r="N37" s="418"/>
      <c r="O37" s="419"/>
    </row>
    <row r="38" spans="1:15" ht="12" customHeight="1">
      <c r="A38" s="709" t="s">
        <v>325</v>
      </c>
      <c r="B38" s="710"/>
      <c r="C38" s="415" t="s">
        <v>10</v>
      </c>
      <c r="D38" s="416">
        <f>SUM(E38:N38)</f>
        <v>7969</v>
      </c>
      <c r="E38" s="417">
        <f aca="true" t="shared" si="12" ref="E38:N38">SUM(E39:E40)</f>
        <v>0</v>
      </c>
      <c r="F38" s="417">
        <f t="shared" si="12"/>
        <v>116</v>
      </c>
      <c r="G38" s="417">
        <f t="shared" si="12"/>
        <v>819</v>
      </c>
      <c r="H38" s="417">
        <f t="shared" si="12"/>
        <v>2535</v>
      </c>
      <c r="I38" s="417">
        <f t="shared" si="12"/>
        <v>2930</v>
      </c>
      <c r="J38" s="417">
        <f t="shared" si="12"/>
        <v>1401</v>
      </c>
      <c r="K38" s="417">
        <f t="shared" si="12"/>
        <v>168</v>
      </c>
      <c r="L38" s="417">
        <f t="shared" si="12"/>
        <v>0</v>
      </c>
      <c r="M38" s="417">
        <f t="shared" si="12"/>
        <v>0</v>
      </c>
      <c r="N38" s="418">
        <f t="shared" si="12"/>
        <v>0</v>
      </c>
      <c r="O38" s="419"/>
    </row>
    <row r="39" spans="1:15" ht="12" customHeight="1">
      <c r="A39" s="430"/>
      <c r="B39" s="431"/>
      <c r="C39" s="415" t="s">
        <v>11</v>
      </c>
      <c r="D39" s="416">
        <f>SUM(E39:N39)</f>
        <v>4057</v>
      </c>
      <c r="E39" s="417">
        <f>'4(4)'!E64+'4(4)'!E43+'4(4)'!E59</f>
        <v>0</v>
      </c>
      <c r="F39" s="417">
        <f>'4(4)'!F64+'4(4)'!F43+'4(4)'!F59</f>
        <v>63</v>
      </c>
      <c r="G39" s="417">
        <f>'4(4)'!G64+'4(4)'!G43+'4(4)'!G59</f>
        <v>417</v>
      </c>
      <c r="H39" s="417">
        <f>'4(4)'!H64+'4(4)'!H43+'4(4)'!H59</f>
        <v>1273</v>
      </c>
      <c r="I39" s="417">
        <f>'4(4)'!I64+'4(4)'!I43+'4(4)'!I59</f>
        <v>1489</v>
      </c>
      <c r="J39" s="417">
        <f>'4(4)'!J64+'4(4)'!J43+'4(4)'!J59</f>
        <v>726</v>
      </c>
      <c r="K39" s="417">
        <f>'4(4)'!K64+'4(4)'!K43+'4(4)'!K59</f>
        <v>89</v>
      </c>
      <c r="L39" s="417">
        <f>'4(4)'!L64+'4(4)'!L43+'4(4)'!L59</f>
        <v>0</v>
      </c>
      <c r="M39" s="417">
        <f>'4(4)'!M64+'4(4)'!M43+'4(4)'!M59</f>
        <v>0</v>
      </c>
      <c r="N39" s="418">
        <f>'4(4)'!N64+'4(4)'!N43+'4(4)'!N59</f>
        <v>0</v>
      </c>
      <c r="O39" s="419"/>
    </row>
    <row r="40" spans="1:15" ht="12" customHeight="1">
      <c r="A40" s="408"/>
      <c r="B40" s="420"/>
      <c r="C40" s="415" t="s">
        <v>12</v>
      </c>
      <c r="D40" s="416">
        <f>SUM(E40:N40)</f>
        <v>3912</v>
      </c>
      <c r="E40" s="417">
        <f>'4(4)'!E65+'4(4)'!E44+'4(4)'!E60</f>
        <v>0</v>
      </c>
      <c r="F40" s="417">
        <f>'4(4)'!F65+'4(4)'!F44+'4(4)'!F60</f>
        <v>53</v>
      </c>
      <c r="G40" s="417">
        <f>'4(4)'!G65+'4(4)'!G44+'4(4)'!G60</f>
        <v>402</v>
      </c>
      <c r="H40" s="417">
        <f>'4(4)'!H65+'4(4)'!H44+'4(4)'!H60</f>
        <v>1262</v>
      </c>
      <c r="I40" s="417">
        <f>'4(4)'!I65+'4(4)'!I44+'4(4)'!I60</f>
        <v>1441</v>
      </c>
      <c r="J40" s="417">
        <f>'4(4)'!J65+'4(4)'!J44+'4(4)'!J60</f>
        <v>675</v>
      </c>
      <c r="K40" s="417">
        <f>'4(4)'!K65+'4(4)'!K44+'4(4)'!K60</f>
        <v>79</v>
      </c>
      <c r="L40" s="417">
        <f>'4(4)'!L65+'4(4)'!L44+'4(4)'!L60</f>
        <v>0</v>
      </c>
      <c r="M40" s="417">
        <f>'4(4)'!M65+'4(4)'!M44+'4(4)'!M60</f>
        <v>0</v>
      </c>
      <c r="N40" s="418">
        <f>'4(4)'!N65+'4(4)'!N44+'4(4)'!N60</f>
        <v>0</v>
      </c>
      <c r="O40" s="419"/>
    </row>
    <row r="41" spans="1:15" ht="12" customHeight="1">
      <c r="A41" s="421"/>
      <c r="B41" s="422"/>
      <c r="C41" s="423"/>
      <c r="D41" s="424"/>
      <c r="E41" s="425"/>
      <c r="F41" s="425"/>
      <c r="G41" s="425"/>
      <c r="H41" s="425"/>
      <c r="I41" s="425"/>
      <c r="J41" s="425"/>
      <c r="K41" s="425"/>
      <c r="L41" s="425"/>
      <c r="M41" s="425"/>
      <c r="N41" s="426"/>
      <c r="O41" s="419"/>
    </row>
    <row r="42" spans="1:15" ht="12" customHeight="1">
      <c r="A42" s="408"/>
      <c r="B42" s="420"/>
      <c r="C42" s="415"/>
      <c r="D42" s="416"/>
      <c r="E42" s="417"/>
      <c r="F42" s="417"/>
      <c r="G42" s="417"/>
      <c r="H42" s="417"/>
      <c r="I42" s="417"/>
      <c r="J42" s="417"/>
      <c r="K42" s="417"/>
      <c r="L42" s="417"/>
      <c r="M42" s="417"/>
      <c r="N42" s="418"/>
      <c r="O42" s="419"/>
    </row>
    <row r="43" spans="1:15" ht="12" customHeight="1">
      <c r="A43" s="709" t="s">
        <v>299</v>
      </c>
      <c r="B43" s="712"/>
      <c r="C43" s="415" t="s">
        <v>10</v>
      </c>
      <c r="D43" s="416">
        <f>SUM(E43:N43)</f>
        <v>448</v>
      </c>
      <c r="E43" s="417">
        <f>SUM(E44:E45)</f>
        <v>0</v>
      </c>
      <c r="F43" s="417">
        <f aca="true" t="shared" si="13" ref="F43:N43">IF(SUM(F44:F45)=0,"-",SUM(F44:F45))</f>
        <v>8</v>
      </c>
      <c r="G43" s="417">
        <f t="shared" si="13"/>
        <v>57</v>
      </c>
      <c r="H43" s="417">
        <f t="shared" si="13"/>
        <v>138</v>
      </c>
      <c r="I43" s="417">
        <f t="shared" si="13"/>
        <v>154</v>
      </c>
      <c r="J43" s="417">
        <f t="shared" si="13"/>
        <v>82</v>
      </c>
      <c r="K43" s="417">
        <f t="shared" si="13"/>
        <v>9</v>
      </c>
      <c r="L43" s="417" t="str">
        <f t="shared" si="13"/>
        <v>-</v>
      </c>
      <c r="M43" s="417" t="str">
        <f t="shared" si="13"/>
        <v>-</v>
      </c>
      <c r="N43" s="418" t="str">
        <f t="shared" si="13"/>
        <v>-</v>
      </c>
      <c r="O43" s="419"/>
    </row>
    <row r="44" spans="1:15" ht="12" customHeight="1">
      <c r="A44" s="428"/>
      <c r="B44" s="432"/>
      <c r="C44" s="415" t="s">
        <v>11</v>
      </c>
      <c r="D44" s="416">
        <f>SUM(E44:N44)</f>
        <v>232</v>
      </c>
      <c r="E44" s="417">
        <f aca="true" t="shared" si="14" ref="E44:N44">SUM(E48,E52,E56,E60,E64,E68)</f>
        <v>0</v>
      </c>
      <c r="F44" s="417">
        <f t="shared" si="14"/>
        <v>5</v>
      </c>
      <c r="G44" s="417">
        <f t="shared" si="14"/>
        <v>32</v>
      </c>
      <c r="H44" s="417">
        <f t="shared" si="14"/>
        <v>66</v>
      </c>
      <c r="I44" s="417">
        <f t="shared" si="14"/>
        <v>81</v>
      </c>
      <c r="J44" s="417">
        <f t="shared" si="14"/>
        <v>44</v>
      </c>
      <c r="K44" s="417">
        <f t="shared" si="14"/>
        <v>4</v>
      </c>
      <c r="L44" s="417">
        <f t="shared" si="14"/>
        <v>0</v>
      </c>
      <c r="M44" s="417">
        <f t="shared" si="14"/>
        <v>0</v>
      </c>
      <c r="N44" s="418">
        <f t="shared" si="14"/>
        <v>0</v>
      </c>
      <c r="O44" s="419"/>
    </row>
    <row r="45" spans="1:15" ht="12" customHeight="1">
      <c r="A45" s="428"/>
      <c r="B45" s="432"/>
      <c r="C45" s="415" t="s">
        <v>12</v>
      </c>
      <c r="D45" s="416">
        <f>SUM(E45:N45)</f>
        <v>216</v>
      </c>
      <c r="E45" s="417">
        <f aca="true" t="shared" si="15" ref="E45:N45">SUM(E49,E53,E57,E61,E65,E69)</f>
        <v>0</v>
      </c>
      <c r="F45" s="417">
        <f t="shared" si="15"/>
        <v>3</v>
      </c>
      <c r="G45" s="417">
        <f t="shared" si="15"/>
        <v>25</v>
      </c>
      <c r="H45" s="417">
        <f t="shared" si="15"/>
        <v>72</v>
      </c>
      <c r="I45" s="417">
        <f t="shared" si="15"/>
        <v>73</v>
      </c>
      <c r="J45" s="417">
        <f t="shared" si="15"/>
        <v>38</v>
      </c>
      <c r="K45" s="417">
        <f t="shared" si="15"/>
        <v>5</v>
      </c>
      <c r="L45" s="417">
        <f t="shared" si="15"/>
        <v>0</v>
      </c>
      <c r="M45" s="417">
        <f t="shared" si="15"/>
        <v>0</v>
      </c>
      <c r="N45" s="418">
        <f t="shared" si="15"/>
        <v>0</v>
      </c>
      <c r="O45" s="419"/>
    </row>
    <row r="46" spans="1:15" ht="12" customHeight="1">
      <c r="A46" s="428"/>
      <c r="B46" s="432"/>
      <c r="C46" s="415"/>
      <c r="D46" s="416"/>
      <c r="E46" s="417"/>
      <c r="F46" s="417"/>
      <c r="G46" s="417"/>
      <c r="H46" s="417"/>
      <c r="I46" s="417"/>
      <c r="J46" s="417"/>
      <c r="K46" s="417"/>
      <c r="L46" s="417"/>
      <c r="M46" s="417"/>
      <c r="N46" s="418"/>
      <c r="O46" s="419"/>
    </row>
    <row r="47" spans="1:15" ht="12" customHeight="1">
      <c r="A47" s="408"/>
      <c r="B47" s="432" t="s">
        <v>21</v>
      </c>
      <c r="C47" s="415" t="s">
        <v>10</v>
      </c>
      <c r="D47" s="416">
        <f>SUM(E47:N47)</f>
        <v>166</v>
      </c>
      <c r="E47" s="417">
        <f aca="true" t="shared" si="16" ref="E47:N47">SUM(E48:E49)</f>
        <v>0</v>
      </c>
      <c r="F47" s="417">
        <f t="shared" si="16"/>
        <v>5</v>
      </c>
      <c r="G47" s="417">
        <f t="shared" si="16"/>
        <v>25</v>
      </c>
      <c r="H47" s="417">
        <f t="shared" si="16"/>
        <v>49</v>
      </c>
      <c r="I47" s="417">
        <f t="shared" si="16"/>
        <v>54</v>
      </c>
      <c r="J47" s="417">
        <f t="shared" si="16"/>
        <v>28</v>
      </c>
      <c r="K47" s="417">
        <f t="shared" si="16"/>
        <v>5</v>
      </c>
      <c r="L47" s="417">
        <f t="shared" si="16"/>
        <v>0</v>
      </c>
      <c r="M47" s="417">
        <f t="shared" si="16"/>
        <v>0</v>
      </c>
      <c r="N47" s="418">
        <f t="shared" si="16"/>
        <v>0</v>
      </c>
      <c r="O47" s="419"/>
    </row>
    <row r="48" spans="1:15" ht="12" customHeight="1">
      <c r="A48" s="408"/>
      <c r="B48" s="432"/>
      <c r="C48" s="415" t="s">
        <v>11</v>
      </c>
      <c r="D48" s="416">
        <f>SUM(E48:N48)</f>
        <v>94</v>
      </c>
      <c r="E48" s="486" t="s">
        <v>388</v>
      </c>
      <c r="F48" s="433">
        <v>3</v>
      </c>
      <c r="G48" s="433">
        <v>17</v>
      </c>
      <c r="H48" s="433">
        <v>24</v>
      </c>
      <c r="I48" s="433">
        <v>33</v>
      </c>
      <c r="J48" s="433">
        <v>16</v>
      </c>
      <c r="K48" s="433">
        <v>1</v>
      </c>
      <c r="L48" s="486" t="s">
        <v>388</v>
      </c>
      <c r="M48" s="486" t="s">
        <v>388</v>
      </c>
      <c r="N48" s="487" t="s">
        <v>388</v>
      </c>
      <c r="O48" s="419"/>
    </row>
    <row r="49" spans="1:15" ht="12" customHeight="1">
      <c r="A49" s="408"/>
      <c r="B49" s="432"/>
      <c r="C49" s="415" t="s">
        <v>12</v>
      </c>
      <c r="D49" s="416">
        <f>SUM(E49:N49)</f>
        <v>72</v>
      </c>
      <c r="E49" s="486" t="s">
        <v>388</v>
      </c>
      <c r="F49" s="433">
        <v>2</v>
      </c>
      <c r="G49" s="433">
        <v>8</v>
      </c>
      <c r="H49" s="433">
        <v>25</v>
      </c>
      <c r="I49" s="433">
        <v>21</v>
      </c>
      <c r="J49" s="433">
        <v>12</v>
      </c>
      <c r="K49" s="433">
        <v>4</v>
      </c>
      <c r="L49" s="486" t="s">
        <v>388</v>
      </c>
      <c r="M49" s="486" t="s">
        <v>388</v>
      </c>
      <c r="N49" s="487" t="s">
        <v>388</v>
      </c>
      <c r="O49" s="419"/>
    </row>
    <row r="50" spans="1:15" ht="12" customHeight="1">
      <c r="A50" s="408"/>
      <c r="B50" s="432"/>
      <c r="C50" s="415"/>
      <c r="D50" s="416"/>
      <c r="E50" s="417"/>
      <c r="F50" s="417"/>
      <c r="G50" s="417"/>
      <c r="H50" s="417"/>
      <c r="I50" s="417"/>
      <c r="J50" s="417"/>
      <c r="K50" s="417"/>
      <c r="L50" s="417"/>
      <c r="M50" s="417"/>
      <c r="N50" s="418"/>
      <c r="O50" s="419"/>
    </row>
    <row r="51" spans="1:15" ht="12" customHeight="1">
      <c r="A51" s="408"/>
      <c r="B51" s="432" t="s">
        <v>22</v>
      </c>
      <c r="C51" s="415" t="s">
        <v>10</v>
      </c>
      <c r="D51" s="416">
        <f>SUM(E51:N51)</f>
        <v>76</v>
      </c>
      <c r="E51" s="417">
        <f aca="true" t="shared" si="17" ref="E51:N51">SUM(E52:E53)</f>
        <v>0</v>
      </c>
      <c r="F51" s="417">
        <f t="shared" si="17"/>
        <v>2</v>
      </c>
      <c r="G51" s="417">
        <f t="shared" si="17"/>
        <v>11</v>
      </c>
      <c r="H51" s="417">
        <f t="shared" si="17"/>
        <v>22</v>
      </c>
      <c r="I51" s="417">
        <f t="shared" si="17"/>
        <v>28</v>
      </c>
      <c r="J51" s="417">
        <f t="shared" si="17"/>
        <v>12</v>
      </c>
      <c r="K51" s="417">
        <f t="shared" si="17"/>
        <v>1</v>
      </c>
      <c r="L51" s="417">
        <f t="shared" si="17"/>
        <v>0</v>
      </c>
      <c r="M51" s="417">
        <f t="shared" si="17"/>
        <v>0</v>
      </c>
      <c r="N51" s="418">
        <f t="shared" si="17"/>
        <v>0</v>
      </c>
      <c r="O51" s="419"/>
    </row>
    <row r="52" spans="1:15" ht="12" customHeight="1">
      <c r="A52" s="408"/>
      <c r="B52" s="432"/>
      <c r="C52" s="415" t="s">
        <v>11</v>
      </c>
      <c r="D52" s="416">
        <f>SUM(E52:N52)</f>
        <v>43</v>
      </c>
      <c r="E52" s="486" t="s">
        <v>388</v>
      </c>
      <c r="F52" s="486">
        <v>1</v>
      </c>
      <c r="G52" s="486">
        <v>7</v>
      </c>
      <c r="H52" s="486">
        <v>13</v>
      </c>
      <c r="I52" s="486">
        <v>14</v>
      </c>
      <c r="J52" s="486">
        <v>7</v>
      </c>
      <c r="K52" s="486">
        <v>1</v>
      </c>
      <c r="L52" s="486" t="s">
        <v>388</v>
      </c>
      <c r="M52" s="486" t="s">
        <v>388</v>
      </c>
      <c r="N52" s="487" t="s">
        <v>388</v>
      </c>
      <c r="O52" s="419"/>
    </row>
    <row r="53" spans="1:15" ht="12" customHeight="1">
      <c r="A53" s="408"/>
      <c r="B53" s="432"/>
      <c r="C53" s="415" t="s">
        <v>12</v>
      </c>
      <c r="D53" s="416">
        <f>SUM(E53:N53)</f>
        <v>33</v>
      </c>
      <c r="E53" s="486" t="s">
        <v>388</v>
      </c>
      <c r="F53" s="486">
        <v>1</v>
      </c>
      <c r="G53" s="486">
        <v>4</v>
      </c>
      <c r="H53" s="486">
        <v>9</v>
      </c>
      <c r="I53" s="486">
        <v>14</v>
      </c>
      <c r="J53" s="486">
        <v>5</v>
      </c>
      <c r="K53" s="486" t="s">
        <v>388</v>
      </c>
      <c r="L53" s="486" t="s">
        <v>388</v>
      </c>
      <c r="M53" s="486" t="s">
        <v>388</v>
      </c>
      <c r="N53" s="487" t="s">
        <v>388</v>
      </c>
      <c r="O53" s="419"/>
    </row>
    <row r="54" spans="1:15" ht="12" customHeight="1">
      <c r="A54" s="408"/>
      <c r="B54" s="432"/>
      <c r="C54" s="415"/>
      <c r="D54" s="416"/>
      <c r="E54" s="417"/>
      <c r="F54" s="417"/>
      <c r="G54" s="417"/>
      <c r="H54" s="417"/>
      <c r="I54" s="417"/>
      <c r="J54" s="417"/>
      <c r="K54" s="417"/>
      <c r="L54" s="417"/>
      <c r="M54" s="417"/>
      <c r="N54" s="418"/>
      <c r="O54" s="419"/>
    </row>
    <row r="55" spans="1:15" ht="12" customHeight="1">
      <c r="A55" s="408"/>
      <c r="B55" s="432" t="s">
        <v>23</v>
      </c>
      <c r="C55" s="415" t="s">
        <v>10</v>
      </c>
      <c r="D55" s="416">
        <f>SUM(E55:N55)</f>
        <v>67</v>
      </c>
      <c r="E55" s="417">
        <f aca="true" t="shared" si="18" ref="E55:N55">SUM(E56:E57)</f>
        <v>0</v>
      </c>
      <c r="F55" s="417">
        <f t="shared" si="18"/>
        <v>0</v>
      </c>
      <c r="G55" s="417">
        <f t="shared" si="18"/>
        <v>6</v>
      </c>
      <c r="H55" s="417">
        <f t="shared" si="18"/>
        <v>19</v>
      </c>
      <c r="I55" s="417">
        <f t="shared" si="18"/>
        <v>27</v>
      </c>
      <c r="J55" s="417">
        <f t="shared" si="18"/>
        <v>13</v>
      </c>
      <c r="K55" s="417">
        <f t="shared" si="18"/>
        <v>2</v>
      </c>
      <c r="L55" s="417">
        <f t="shared" si="18"/>
        <v>0</v>
      </c>
      <c r="M55" s="417">
        <f t="shared" si="18"/>
        <v>0</v>
      </c>
      <c r="N55" s="418">
        <f t="shared" si="18"/>
        <v>0</v>
      </c>
      <c r="O55" s="419"/>
    </row>
    <row r="56" spans="1:15" ht="12" customHeight="1">
      <c r="A56" s="428"/>
      <c r="B56" s="432"/>
      <c r="C56" s="415" t="s">
        <v>11</v>
      </c>
      <c r="D56" s="416">
        <f>SUM(E56:N56)</f>
        <v>27</v>
      </c>
      <c r="E56" s="486" t="s">
        <v>388</v>
      </c>
      <c r="F56" s="486" t="s">
        <v>388</v>
      </c>
      <c r="G56" s="486">
        <v>1</v>
      </c>
      <c r="H56" s="486">
        <v>7</v>
      </c>
      <c r="I56" s="486">
        <v>10</v>
      </c>
      <c r="J56" s="486">
        <v>8</v>
      </c>
      <c r="K56" s="486">
        <v>1</v>
      </c>
      <c r="L56" s="486" t="s">
        <v>388</v>
      </c>
      <c r="M56" s="486" t="s">
        <v>388</v>
      </c>
      <c r="N56" s="487" t="s">
        <v>388</v>
      </c>
      <c r="O56" s="419"/>
    </row>
    <row r="57" spans="1:15" ht="12" customHeight="1">
      <c r="A57" s="428"/>
      <c r="B57" s="432"/>
      <c r="C57" s="415" t="s">
        <v>12</v>
      </c>
      <c r="D57" s="416">
        <f>SUM(E57:N57)</f>
        <v>40</v>
      </c>
      <c r="E57" s="486" t="s">
        <v>388</v>
      </c>
      <c r="F57" s="486" t="s">
        <v>388</v>
      </c>
      <c r="G57" s="486">
        <v>5</v>
      </c>
      <c r="H57" s="486">
        <v>12</v>
      </c>
      <c r="I57" s="486">
        <v>17</v>
      </c>
      <c r="J57" s="486">
        <v>5</v>
      </c>
      <c r="K57" s="486">
        <v>1</v>
      </c>
      <c r="L57" s="486" t="s">
        <v>388</v>
      </c>
      <c r="M57" s="486" t="s">
        <v>388</v>
      </c>
      <c r="N57" s="487" t="s">
        <v>388</v>
      </c>
      <c r="O57" s="419"/>
    </row>
    <row r="58" spans="1:15" ht="12" customHeight="1">
      <c r="A58" s="428"/>
      <c r="B58" s="432"/>
      <c r="C58" s="415"/>
      <c r="D58" s="416"/>
      <c r="E58" s="417"/>
      <c r="F58" s="417"/>
      <c r="G58" s="417"/>
      <c r="H58" s="417"/>
      <c r="I58" s="417"/>
      <c r="J58" s="417"/>
      <c r="K58" s="417"/>
      <c r="L58" s="417"/>
      <c r="M58" s="417"/>
      <c r="N58" s="418"/>
      <c r="O58" s="419"/>
    </row>
    <row r="59" spans="1:15" ht="12" customHeight="1">
      <c r="A59" s="408"/>
      <c r="B59" s="432" t="s">
        <v>24</v>
      </c>
      <c r="C59" s="415" t="s">
        <v>10</v>
      </c>
      <c r="D59" s="416">
        <f>SUM(E59:N59)</f>
        <v>54</v>
      </c>
      <c r="E59" s="417">
        <f aca="true" t="shared" si="19" ref="E59:N59">SUM(E60:E61)</f>
        <v>0</v>
      </c>
      <c r="F59" s="417">
        <f t="shared" si="19"/>
        <v>0</v>
      </c>
      <c r="G59" s="417">
        <f t="shared" si="19"/>
        <v>7</v>
      </c>
      <c r="H59" s="417">
        <f t="shared" si="19"/>
        <v>12</v>
      </c>
      <c r="I59" s="417">
        <f t="shared" si="19"/>
        <v>20</v>
      </c>
      <c r="J59" s="417">
        <f t="shared" si="19"/>
        <v>15</v>
      </c>
      <c r="K59" s="417">
        <f t="shared" si="19"/>
        <v>0</v>
      </c>
      <c r="L59" s="417">
        <f t="shared" si="19"/>
        <v>0</v>
      </c>
      <c r="M59" s="417">
        <f t="shared" si="19"/>
        <v>0</v>
      </c>
      <c r="N59" s="418">
        <f t="shared" si="19"/>
        <v>0</v>
      </c>
      <c r="O59" s="419"/>
    </row>
    <row r="60" spans="1:15" ht="12" customHeight="1">
      <c r="A60" s="408"/>
      <c r="B60" s="432"/>
      <c r="C60" s="415" t="s">
        <v>11</v>
      </c>
      <c r="D60" s="416">
        <f>SUM(E60:N60)</f>
        <v>30</v>
      </c>
      <c r="E60" s="486" t="s">
        <v>388</v>
      </c>
      <c r="F60" s="486" t="s">
        <v>388</v>
      </c>
      <c r="G60" s="486">
        <v>5</v>
      </c>
      <c r="H60" s="486">
        <v>6</v>
      </c>
      <c r="I60" s="486">
        <v>12</v>
      </c>
      <c r="J60" s="486">
        <v>7</v>
      </c>
      <c r="K60" s="486" t="s">
        <v>388</v>
      </c>
      <c r="L60" s="486" t="s">
        <v>388</v>
      </c>
      <c r="M60" s="486" t="s">
        <v>388</v>
      </c>
      <c r="N60" s="487" t="s">
        <v>388</v>
      </c>
      <c r="O60" s="419"/>
    </row>
    <row r="61" spans="1:15" ht="12" customHeight="1">
      <c r="A61" s="408"/>
      <c r="B61" s="432"/>
      <c r="C61" s="415" t="s">
        <v>12</v>
      </c>
      <c r="D61" s="416">
        <f>SUM(E61:N61)</f>
        <v>24</v>
      </c>
      <c r="E61" s="486" t="s">
        <v>388</v>
      </c>
      <c r="F61" s="486" t="s">
        <v>388</v>
      </c>
      <c r="G61" s="486">
        <v>2</v>
      </c>
      <c r="H61" s="486">
        <v>6</v>
      </c>
      <c r="I61" s="486">
        <v>8</v>
      </c>
      <c r="J61" s="486">
        <v>8</v>
      </c>
      <c r="K61" s="486" t="s">
        <v>388</v>
      </c>
      <c r="L61" s="486" t="s">
        <v>388</v>
      </c>
      <c r="M61" s="486" t="s">
        <v>388</v>
      </c>
      <c r="N61" s="487" t="s">
        <v>388</v>
      </c>
      <c r="O61" s="419"/>
    </row>
    <row r="62" spans="1:15" s="437" customFormat="1" ht="12" customHeight="1">
      <c r="A62" s="408"/>
      <c r="B62" s="429"/>
      <c r="C62" s="415"/>
      <c r="D62" s="416"/>
      <c r="E62" s="435"/>
      <c r="F62" s="435"/>
      <c r="G62" s="435"/>
      <c r="H62" s="435"/>
      <c r="I62" s="435"/>
      <c r="J62" s="435"/>
      <c r="K62" s="435"/>
      <c r="L62" s="435"/>
      <c r="M62" s="435"/>
      <c r="N62" s="436"/>
      <c r="O62" s="419"/>
    </row>
    <row r="63" spans="1:15" s="437" customFormat="1" ht="12" customHeight="1">
      <c r="A63" s="408"/>
      <c r="B63" s="432" t="s">
        <v>370</v>
      </c>
      <c r="C63" s="415" t="s">
        <v>10</v>
      </c>
      <c r="D63" s="416">
        <f>SUM(E63:N63)</f>
        <v>40</v>
      </c>
      <c r="E63" s="435">
        <v>0</v>
      </c>
      <c r="F63" s="435">
        <f aca="true" t="shared" si="20" ref="F63:N63">SUM(F64:F65)</f>
        <v>1</v>
      </c>
      <c r="G63" s="435">
        <f t="shared" si="20"/>
        <v>3</v>
      </c>
      <c r="H63" s="435">
        <f t="shared" si="20"/>
        <v>20</v>
      </c>
      <c r="I63" s="435">
        <f t="shared" si="20"/>
        <v>9</v>
      </c>
      <c r="J63" s="435">
        <f t="shared" si="20"/>
        <v>7</v>
      </c>
      <c r="K63" s="435">
        <f t="shared" si="20"/>
        <v>0</v>
      </c>
      <c r="L63" s="435">
        <f t="shared" si="20"/>
        <v>0</v>
      </c>
      <c r="M63" s="435">
        <f t="shared" si="20"/>
        <v>0</v>
      </c>
      <c r="N63" s="436">
        <f t="shared" si="20"/>
        <v>0</v>
      </c>
      <c r="O63" s="419"/>
    </row>
    <row r="64" spans="1:15" s="437" customFormat="1" ht="12" customHeight="1">
      <c r="A64" s="408"/>
      <c r="B64" s="429"/>
      <c r="C64" s="415" t="s">
        <v>11</v>
      </c>
      <c r="D64" s="416">
        <f>SUM(E64:N64)</f>
        <v>20</v>
      </c>
      <c r="E64" s="486" t="s">
        <v>388</v>
      </c>
      <c r="F64" s="486">
        <v>1</v>
      </c>
      <c r="G64" s="486" t="s">
        <v>388</v>
      </c>
      <c r="H64" s="486">
        <v>11</v>
      </c>
      <c r="I64" s="486">
        <v>5</v>
      </c>
      <c r="J64" s="486">
        <v>3</v>
      </c>
      <c r="K64" s="486" t="s">
        <v>388</v>
      </c>
      <c r="L64" s="486" t="s">
        <v>388</v>
      </c>
      <c r="M64" s="486" t="s">
        <v>388</v>
      </c>
      <c r="N64" s="487" t="s">
        <v>388</v>
      </c>
      <c r="O64" s="419"/>
    </row>
    <row r="65" spans="1:15" s="437" customFormat="1" ht="12" customHeight="1">
      <c r="A65" s="408"/>
      <c r="B65" s="429"/>
      <c r="C65" s="415" t="s">
        <v>12</v>
      </c>
      <c r="D65" s="416">
        <f>SUM(E65:N65)</f>
        <v>20</v>
      </c>
      <c r="E65" s="486" t="s">
        <v>388</v>
      </c>
      <c r="F65" s="486" t="s">
        <v>388</v>
      </c>
      <c r="G65" s="486">
        <v>3</v>
      </c>
      <c r="H65" s="486">
        <v>9</v>
      </c>
      <c r="I65" s="486">
        <v>4</v>
      </c>
      <c r="J65" s="486">
        <v>4</v>
      </c>
      <c r="K65" s="486" t="s">
        <v>388</v>
      </c>
      <c r="L65" s="486" t="s">
        <v>388</v>
      </c>
      <c r="M65" s="486" t="s">
        <v>388</v>
      </c>
      <c r="N65" s="487" t="s">
        <v>388</v>
      </c>
      <c r="O65" s="419"/>
    </row>
    <row r="66" spans="1:15" s="437" customFormat="1" ht="12" customHeight="1">
      <c r="A66" s="408"/>
      <c r="B66" s="429"/>
      <c r="C66" s="415"/>
      <c r="D66" s="416"/>
      <c r="E66" s="435"/>
      <c r="F66" s="435"/>
      <c r="G66" s="435"/>
      <c r="H66" s="435"/>
      <c r="I66" s="435"/>
      <c r="J66" s="435"/>
      <c r="K66" s="435"/>
      <c r="L66" s="435"/>
      <c r="M66" s="435"/>
      <c r="N66" s="436"/>
      <c r="O66" s="419"/>
    </row>
    <row r="67" spans="1:15" ht="12" customHeight="1">
      <c r="A67" s="419"/>
      <c r="B67" s="432" t="s">
        <v>26</v>
      </c>
      <c r="C67" s="415" t="s">
        <v>10</v>
      </c>
      <c r="D67" s="416">
        <f>SUM(E67:N67)</f>
        <v>45</v>
      </c>
      <c r="E67" s="417">
        <f aca="true" t="shared" si="21" ref="E67:N67">SUM(E68:E69)</f>
        <v>0</v>
      </c>
      <c r="F67" s="417">
        <f t="shared" si="21"/>
        <v>0</v>
      </c>
      <c r="G67" s="417">
        <f t="shared" si="21"/>
        <v>5</v>
      </c>
      <c r="H67" s="417">
        <f t="shared" si="21"/>
        <v>16</v>
      </c>
      <c r="I67" s="417">
        <f t="shared" si="21"/>
        <v>16</v>
      </c>
      <c r="J67" s="417">
        <f t="shared" si="21"/>
        <v>7</v>
      </c>
      <c r="K67" s="417">
        <f t="shared" si="21"/>
        <v>1</v>
      </c>
      <c r="L67" s="417">
        <f t="shared" si="21"/>
        <v>0</v>
      </c>
      <c r="M67" s="417">
        <f t="shared" si="21"/>
        <v>0</v>
      </c>
      <c r="N67" s="418">
        <f t="shared" si="21"/>
        <v>0</v>
      </c>
      <c r="O67" s="419"/>
    </row>
    <row r="68" spans="1:15" ht="12" customHeight="1">
      <c r="A68" s="419"/>
      <c r="B68" s="432"/>
      <c r="C68" s="415" t="s">
        <v>11</v>
      </c>
      <c r="D68" s="416">
        <f>SUM(E68:N68)</f>
        <v>18</v>
      </c>
      <c r="E68" s="486" t="s">
        <v>388</v>
      </c>
      <c r="F68" s="486" t="s">
        <v>388</v>
      </c>
      <c r="G68" s="486">
        <v>2</v>
      </c>
      <c r="H68" s="486">
        <v>5</v>
      </c>
      <c r="I68" s="486">
        <v>7</v>
      </c>
      <c r="J68" s="486">
        <v>3</v>
      </c>
      <c r="K68" s="486">
        <v>1</v>
      </c>
      <c r="L68" s="486" t="s">
        <v>388</v>
      </c>
      <c r="M68" s="486" t="s">
        <v>388</v>
      </c>
      <c r="N68" s="487" t="s">
        <v>388</v>
      </c>
      <c r="O68" s="427"/>
    </row>
    <row r="69" spans="1:15" ht="12" customHeight="1">
      <c r="A69" s="419"/>
      <c r="B69" s="432"/>
      <c r="C69" s="415" t="s">
        <v>12</v>
      </c>
      <c r="D69" s="416">
        <f>SUM(E69:N69)</f>
        <v>27</v>
      </c>
      <c r="E69" s="486" t="s">
        <v>388</v>
      </c>
      <c r="F69" s="486" t="s">
        <v>388</v>
      </c>
      <c r="G69" s="486">
        <v>3</v>
      </c>
      <c r="H69" s="486">
        <v>11</v>
      </c>
      <c r="I69" s="486">
        <v>9</v>
      </c>
      <c r="J69" s="486">
        <v>4</v>
      </c>
      <c r="K69" s="486" t="s">
        <v>388</v>
      </c>
      <c r="L69" s="486" t="s">
        <v>388</v>
      </c>
      <c r="M69" s="486" t="s">
        <v>388</v>
      </c>
      <c r="N69" s="487" t="s">
        <v>388</v>
      </c>
      <c r="O69" s="427"/>
    </row>
    <row r="70" spans="1:15" s="437" customFormat="1" ht="12" customHeight="1">
      <c r="A70" s="438"/>
      <c r="B70" s="439"/>
      <c r="C70" s="440"/>
      <c r="D70" s="441"/>
      <c r="E70" s="442"/>
      <c r="F70" s="442"/>
      <c r="G70" s="442"/>
      <c r="H70" s="442"/>
      <c r="I70" s="442"/>
      <c r="J70" s="442"/>
      <c r="K70" s="442"/>
      <c r="L70" s="442"/>
      <c r="M70" s="442"/>
      <c r="N70" s="443"/>
      <c r="O70" s="419"/>
    </row>
    <row r="71" ht="12" customHeight="1"/>
    <row r="72" ht="12" customHeight="1">
      <c r="H72" s="444" t="s">
        <v>371</v>
      </c>
    </row>
  </sheetData>
  <mergeCells count="11">
    <mergeCell ref="A18:B18"/>
    <mergeCell ref="A22:B22"/>
    <mergeCell ref="A26:B26"/>
    <mergeCell ref="A43:B43"/>
    <mergeCell ref="A30:B30"/>
    <mergeCell ref="A34:B34"/>
    <mergeCell ref="A38:B38"/>
    <mergeCell ref="A3:C3"/>
    <mergeCell ref="A5:B5"/>
    <mergeCell ref="A10:B10"/>
    <mergeCell ref="A14:B14"/>
  </mergeCells>
  <printOptions/>
  <pageMargins left="0.75" right="0.75" top="1" bottom="1" header="0.512" footer="0.512"/>
  <pageSetup fitToHeight="1" fitToWidth="1" horizontalDpi="600" verticalDpi="600" orientation="portrait" paperSize="9" scale="87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0"/>
  <sheetViews>
    <sheetView zoomScale="90" zoomScaleNormal="90" workbookViewId="0" topLeftCell="A1">
      <pane xSplit="3" ySplit="3" topLeftCell="D41" activePane="bottomRight" state="frozen"/>
      <selection pane="topLeft" activeCell="P16" sqref="P16"/>
      <selection pane="topRight" activeCell="P16" sqref="P16"/>
      <selection pane="bottomLeft" activeCell="P16" sqref="P16"/>
      <selection pane="bottomRight" activeCell="P16" sqref="P16"/>
    </sheetView>
  </sheetViews>
  <sheetFormatPr defaultColWidth="9.00390625" defaultRowHeight="13.5"/>
  <cols>
    <col min="1" max="1" width="2.625" style="400" customWidth="1"/>
    <col min="2" max="2" width="9.50390625" style="400" customWidth="1"/>
    <col min="3" max="3" width="5.125" style="400" customWidth="1"/>
    <col min="4" max="16384" width="7.125" style="400" customWidth="1"/>
  </cols>
  <sheetData>
    <row r="1" spans="1:15" ht="12">
      <c r="A1" s="445"/>
      <c r="B1" s="446"/>
      <c r="O1" s="437"/>
    </row>
    <row r="2" spans="1:15" ht="12">
      <c r="A2" s="400" t="s">
        <v>44</v>
      </c>
      <c r="M2" s="713" t="str">
        <f>+'4(1)'!N2</f>
        <v>（平成20年）</v>
      </c>
      <c r="N2" s="713"/>
      <c r="O2" s="437"/>
    </row>
    <row r="3" spans="1:15" ht="21" customHeight="1">
      <c r="A3" s="706"/>
      <c r="B3" s="707"/>
      <c r="C3" s="708"/>
      <c r="D3" s="405" t="s">
        <v>357</v>
      </c>
      <c r="E3" s="406" t="s">
        <v>358</v>
      </c>
      <c r="F3" s="406" t="s">
        <v>359</v>
      </c>
      <c r="G3" s="406" t="s">
        <v>360</v>
      </c>
      <c r="H3" s="406" t="s">
        <v>361</v>
      </c>
      <c r="I3" s="406" t="s">
        <v>362</v>
      </c>
      <c r="J3" s="406" t="s">
        <v>363</v>
      </c>
      <c r="K3" s="406" t="s">
        <v>364</v>
      </c>
      <c r="L3" s="406" t="s">
        <v>365</v>
      </c>
      <c r="M3" s="406" t="s">
        <v>366</v>
      </c>
      <c r="N3" s="407" t="s">
        <v>367</v>
      </c>
      <c r="O3" s="429"/>
    </row>
    <row r="4" spans="1:15" ht="12" customHeight="1">
      <c r="A4" s="419"/>
      <c r="B4" s="432"/>
      <c r="C4" s="415"/>
      <c r="D4" s="416"/>
      <c r="E4" s="417"/>
      <c r="F4" s="417"/>
      <c r="G4" s="417"/>
      <c r="H4" s="417"/>
      <c r="I4" s="417"/>
      <c r="J4" s="417"/>
      <c r="K4" s="417"/>
      <c r="L4" s="417"/>
      <c r="M4" s="417"/>
      <c r="N4" s="418"/>
      <c r="O4" s="437"/>
    </row>
    <row r="5" spans="1:15" ht="12" customHeight="1">
      <c r="A5" s="714" t="s">
        <v>27</v>
      </c>
      <c r="B5" s="715"/>
      <c r="C5" s="415" t="s">
        <v>10</v>
      </c>
      <c r="D5" s="416">
        <f>SUM(E5:N5)</f>
        <v>632</v>
      </c>
      <c r="E5" s="417">
        <f aca="true" t="shared" si="0" ref="E5:N5">SUM(E6:E7)</f>
        <v>0</v>
      </c>
      <c r="F5" s="417">
        <f t="shared" si="0"/>
        <v>20</v>
      </c>
      <c r="G5" s="417">
        <f t="shared" si="0"/>
        <v>90</v>
      </c>
      <c r="H5" s="417">
        <f t="shared" si="0"/>
        <v>191</v>
      </c>
      <c r="I5" s="417">
        <f t="shared" si="0"/>
        <v>192</v>
      </c>
      <c r="J5" s="417">
        <f t="shared" si="0"/>
        <v>116</v>
      </c>
      <c r="K5" s="417">
        <f t="shared" si="0"/>
        <v>23</v>
      </c>
      <c r="L5" s="417">
        <f t="shared" si="0"/>
        <v>0</v>
      </c>
      <c r="M5" s="417">
        <f t="shared" si="0"/>
        <v>0</v>
      </c>
      <c r="N5" s="418">
        <f t="shared" si="0"/>
        <v>0</v>
      </c>
      <c r="O5" s="437"/>
    </row>
    <row r="6" spans="1:15" ht="12" customHeight="1">
      <c r="A6" s="419"/>
      <c r="B6" s="420"/>
      <c r="C6" s="415" t="s">
        <v>11</v>
      </c>
      <c r="D6" s="416">
        <f>SUM(E6:N6)</f>
        <v>310</v>
      </c>
      <c r="E6" s="417">
        <f aca="true" t="shared" si="1" ref="E6:N6">SUM(E10,E14)</f>
        <v>0</v>
      </c>
      <c r="F6" s="417">
        <f t="shared" si="1"/>
        <v>12</v>
      </c>
      <c r="G6" s="417">
        <f t="shared" si="1"/>
        <v>34</v>
      </c>
      <c r="H6" s="417">
        <f t="shared" si="1"/>
        <v>103</v>
      </c>
      <c r="I6" s="417">
        <f t="shared" si="1"/>
        <v>93</v>
      </c>
      <c r="J6" s="417">
        <f t="shared" si="1"/>
        <v>55</v>
      </c>
      <c r="K6" s="417">
        <f t="shared" si="1"/>
        <v>13</v>
      </c>
      <c r="L6" s="417">
        <f t="shared" si="1"/>
        <v>0</v>
      </c>
      <c r="M6" s="417">
        <f t="shared" si="1"/>
        <v>0</v>
      </c>
      <c r="N6" s="418">
        <f t="shared" si="1"/>
        <v>0</v>
      </c>
      <c r="O6" s="437"/>
    </row>
    <row r="7" spans="1:15" ht="12" customHeight="1">
      <c r="A7" s="419"/>
      <c r="B7" s="420"/>
      <c r="C7" s="415" t="s">
        <v>12</v>
      </c>
      <c r="D7" s="416">
        <f>SUM(E7:N7)</f>
        <v>322</v>
      </c>
      <c r="E7" s="417">
        <f aca="true" t="shared" si="2" ref="E7:N7">SUM(E11,E15)</f>
        <v>0</v>
      </c>
      <c r="F7" s="417">
        <f t="shared" si="2"/>
        <v>8</v>
      </c>
      <c r="G7" s="417">
        <f t="shared" si="2"/>
        <v>56</v>
      </c>
      <c r="H7" s="417">
        <f t="shared" si="2"/>
        <v>88</v>
      </c>
      <c r="I7" s="417">
        <f t="shared" si="2"/>
        <v>99</v>
      </c>
      <c r="J7" s="417">
        <f t="shared" si="2"/>
        <v>61</v>
      </c>
      <c r="K7" s="417">
        <f t="shared" si="2"/>
        <v>10</v>
      </c>
      <c r="L7" s="417">
        <f t="shared" si="2"/>
        <v>0</v>
      </c>
      <c r="M7" s="417">
        <f t="shared" si="2"/>
        <v>0</v>
      </c>
      <c r="N7" s="418">
        <f t="shared" si="2"/>
        <v>0</v>
      </c>
      <c r="O7" s="437"/>
    </row>
    <row r="8" spans="1:15" ht="12" customHeight="1">
      <c r="A8" s="419"/>
      <c r="B8" s="420"/>
      <c r="C8" s="415"/>
      <c r="D8" s="416"/>
      <c r="E8" s="417"/>
      <c r="F8" s="417"/>
      <c r="G8" s="417"/>
      <c r="H8" s="417"/>
      <c r="I8" s="417"/>
      <c r="J8" s="417"/>
      <c r="K8" s="417"/>
      <c r="L8" s="417"/>
      <c r="M8" s="417"/>
      <c r="N8" s="418"/>
      <c r="O8" s="437"/>
    </row>
    <row r="9" spans="1:15" ht="12" customHeight="1">
      <c r="A9" s="419"/>
      <c r="B9" s="432" t="s">
        <v>28</v>
      </c>
      <c r="C9" s="415" t="s">
        <v>10</v>
      </c>
      <c r="D9" s="416">
        <f>SUM(E9:N9)</f>
        <v>193</v>
      </c>
      <c r="E9" s="417">
        <f aca="true" t="shared" si="3" ref="E9:N9">SUM(E10:E11)</f>
        <v>0</v>
      </c>
      <c r="F9" s="417">
        <f t="shared" si="3"/>
        <v>5</v>
      </c>
      <c r="G9" s="417">
        <f t="shared" si="3"/>
        <v>26</v>
      </c>
      <c r="H9" s="417">
        <f t="shared" si="3"/>
        <v>61</v>
      </c>
      <c r="I9" s="417">
        <f t="shared" si="3"/>
        <v>53</v>
      </c>
      <c r="J9" s="417">
        <f t="shared" si="3"/>
        <v>42</v>
      </c>
      <c r="K9" s="417">
        <f t="shared" si="3"/>
        <v>6</v>
      </c>
      <c r="L9" s="417">
        <f t="shared" si="3"/>
        <v>0</v>
      </c>
      <c r="M9" s="417">
        <f t="shared" si="3"/>
        <v>0</v>
      </c>
      <c r="N9" s="418">
        <f t="shared" si="3"/>
        <v>0</v>
      </c>
      <c r="O9" s="437"/>
    </row>
    <row r="10" spans="1:15" ht="12" customHeight="1">
      <c r="A10" s="419"/>
      <c r="B10" s="432"/>
      <c r="C10" s="415" t="s">
        <v>11</v>
      </c>
      <c r="D10" s="416">
        <f>SUM(E10:N10)</f>
        <v>87</v>
      </c>
      <c r="E10" s="486" t="s">
        <v>388</v>
      </c>
      <c r="F10" s="486">
        <v>3</v>
      </c>
      <c r="G10" s="486">
        <v>8</v>
      </c>
      <c r="H10" s="486">
        <v>31</v>
      </c>
      <c r="I10" s="486">
        <v>22</v>
      </c>
      <c r="J10" s="486">
        <v>22</v>
      </c>
      <c r="K10" s="486">
        <v>1</v>
      </c>
      <c r="L10" s="486" t="s">
        <v>388</v>
      </c>
      <c r="M10" s="486" t="s">
        <v>388</v>
      </c>
      <c r="N10" s="487" t="s">
        <v>388</v>
      </c>
      <c r="O10" s="437"/>
    </row>
    <row r="11" spans="1:15" ht="12" customHeight="1">
      <c r="A11" s="419"/>
      <c r="B11" s="432"/>
      <c r="C11" s="415" t="s">
        <v>12</v>
      </c>
      <c r="D11" s="416">
        <f>SUM(E11:N11)</f>
        <v>106</v>
      </c>
      <c r="E11" s="486" t="s">
        <v>388</v>
      </c>
      <c r="F11" s="486">
        <v>2</v>
      </c>
      <c r="G11" s="486">
        <v>18</v>
      </c>
      <c r="H11" s="486">
        <v>30</v>
      </c>
      <c r="I11" s="486">
        <v>31</v>
      </c>
      <c r="J11" s="486">
        <v>20</v>
      </c>
      <c r="K11" s="486">
        <v>5</v>
      </c>
      <c r="L11" s="486" t="s">
        <v>388</v>
      </c>
      <c r="M11" s="486" t="s">
        <v>388</v>
      </c>
      <c r="N11" s="487" t="s">
        <v>388</v>
      </c>
      <c r="O11" s="437"/>
    </row>
    <row r="12" spans="1:15" ht="12" customHeight="1">
      <c r="A12" s="419"/>
      <c r="B12" s="432"/>
      <c r="C12" s="415"/>
      <c r="D12" s="416"/>
      <c r="E12" s="417"/>
      <c r="F12" s="417"/>
      <c r="G12" s="417"/>
      <c r="H12" s="417"/>
      <c r="I12" s="417"/>
      <c r="J12" s="417"/>
      <c r="K12" s="417"/>
      <c r="L12" s="417"/>
      <c r="M12" s="417"/>
      <c r="N12" s="418"/>
      <c r="O12" s="437"/>
    </row>
    <row r="13" spans="1:15" ht="12" customHeight="1">
      <c r="A13" s="419"/>
      <c r="B13" s="432" t="s">
        <v>29</v>
      </c>
      <c r="C13" s="415" t="s">
        <v>10</v>
      </c>
      <c r="D13" s="416">
        <f>SUM(E13:N13)</f>
        <v>439</v>
      </c>
      <c r="E13" s="417">
        <f aca="true" t="shared" si="4" ref="E13:N13">SUM(E14:E15)</f>
        <v>0</v>
      </c>
      <c r="F13" s="417">
        <f t="shared" si="4"/>
        <v>15</v>
      </c>
      <c r="G13" s="417">
        <f t="shared" si="4"/>
        <v>64</v>
      </c>
      <c r="H13" s="417">
        <f t="shared" si="4"/>
        <v>130</v>
      </c>
      <c r="I13" s="417">
        <f t="shared" si="4"/>
        <v>139</v>
      </c>
      <c r="J13" s="417">
        <f t="shared" si="4"/>
        <v>74</v>
      </c>
      <c r="K13" s="417">
        <f t="shared" si="4"/>
        <v>17</v>
      </c>
      <c r="L13" s="417">
        <f t="shared" si="4"/>
        <v>0</v>
      </c>
      <c r="M13" s="417">
        <f t="shared" si="4"/>
        <v>0</v>
      </c>
      <c r="N13" s="418">
        <f t="shared" si="4"/>
        <v>0</v>
      </c>
      <c r="O13" s="437"/>
    </row>
    <row r="14" spans="1:15" ht="12" customHeight="1">
      <c r="A14" s="419"/>
      <c r="B14" s="432"/>
      <c r="C14" s="415" t="s">
        <v>11</v>
      </c>
      <c r="D14" s="416">
        <f>SUM(E14:N14)</f>
        <v>223</v>
      </c>
      <c r="E14" s="486" t="s">
        <v>388</v>
      </c>
      <c r="F14" s="486">
        <v>9</v>
      </c>
      <c r="G14" s="486">
        <v>26</v>
      </c>
      <c r="H14" s="486">
        <v>72</v>
      </c>
      <c r="I14" s="486">
        <v>71</v>
      </c>
      <c r="J14" s="486">
        <v>33</v>
      </c>
      <c r="K14" s="486">
        <v>12</v>
      </c>
      <c r="L14" s="486" t="s">
        <v>388</v>
      </c>
      <c r="M14" s="486" t="s">
        <v>388</v>
      </c>
      <c r="N14" s="487" t="s">
        <v>388</v>
      </c>
      <c r="O14" s="437"/>
    </row>
    <row r="15" spans="1:15" ht="12" customHeight="1">
      <c r="A15" s="419"/>
      <c r="B15" s="420"/>
      <c r="C15" s="415" t="s">
        <v>12</v>
      </c>
      <c r="D15" s="416">
        <f>SUM(E15:N15)</f>
        <v>216</v>
      </c>
      <c r="E15" s="486" t="s">
        <v>388</v>
      </c>
      <c r="F15" s="486">
        <v>6</v>
      </c>
      <c r="G15" s="486">
        <v>38</v>
      </c>
      <c r="H15" s="486">
        <v>58</v>
      </c>
      <c r="I15" s="486">
        <v>68</v>
      </c>
      <c r="J15" s="486">
        <v>41</v>
      </c>
      <c r="K15" s="486">
        <v>5</v>
      </c>
      <c r="L15" s="486" t="s">
        <v>388</v>
      </c>
      <c r="M15" s="486" t="s">
        <v>388</v>
      </c>
      <c r="N15" s="487" t="s">
        <v>388</v>
      </c>
      <c r="O15" s="437"/>
    </row>
    <row r="16" spans="1:15" ht="12" customHeight="1">
      <c r="A16" s="447"/>
      <c r="B16" s="422"/>
      <c r="C16" s="423"/>
      <c r="D16" s="424"/>
      <c r="E16" s="425"/>
      <c r="F16" s="425"/>
      <c r="G16" s="425"/>
      <c r="H16" s="425"/>
      <c r="I16" s="425"/>
      <c r="J16" s="425"/>
      <c r="K16" s="425"/>
      <c r="L16" s="425"/>
      <c r="M16" s="425"/>
      <c r="N16" s="426"/>
      <c r="O16" s="437"/>
    </row>
    <row r="17" spans="1:15" ht="12" customHeight="1">
      <c r="A17" s="419"/>
      <c r="B17" s="420"/>
      <c r="C17" s="415"/>
      <c r="D17" s="416"/>
      <c r="E17" s="417"/>
      <c r="F17" s="417"/>
      <c r="G17" s="417"/>
      <c r="H17" s="417"/>
      <c r="I17" s="417"/>
      <c r="J17" s="417"/>
      <c r="K17" s="417"/>
      <c r="L17" s="417"/>
      <c r="M17" s="417"/>
      <c r="N17" s="418"/>
      <c r="O17" s="437"/>
    </row>
    <row r="18" spans="1:15" ht="12" customHeight="1">
      <c r="A18" s="714" t="s">
        <v>30</v>
      </c>
      <c r="B18" s="715"/>
      <c r="C18" s="415" t="s">
        <v>10</v>
      </c>
      <c r="D18" s="416">
        <f>SUM(E18:N18)</f>
        <v>5027</v>
      </c>
      <c r="E18" s="417">
        <f aca="true" t="shared" si="5" ref="E18:N18">SUM(E19:E20)</f>
        <v>0</v>
      </c>
      <c r="F18" s="417">
        <f t="shared" si="5"/>
        <v>103</v>
      </c>
      <c r="G18" s="417">
        <f t="shared" si="5"/>
        <v>535</v>
      </c>
      <c r="H18" s="417">
        <f t="shared" si="5"/>
        <v>1477</v>
      </c>
      <c r="I18" s="417">
        <f t="shared" si="5"/>
        <v>1890</v>
      </c>
      <c r="J18" s="417">
        <f t="shared" si="5"/>
        <v>896</v>
      </c>
      <c r="K18" s="417">
        <f t="shared" si="5"/>
        <v>122</v>
      </c>
      <c r="L18" s="417">
        <f t="shared" si="5"/>
        <v>4</v>
      </c>
      <c r="M18" s="417">
        <f t="shared" si="5"/>
        <v>0</v>
      </c>
      <c r="N18" s="418">
        <f t="shared" si="5"/>
        <v>0</v>
      </c>
      <c r="O18" s="437"/>
    </row>
    <row r="19" spans="1:15" ht="12" customHeight="1">
      <c r="A19" s="419"/>
      <c r="B19" s="431"/>
      <c r="C19" s="415" t="s">
        <v>11</v>
      </c>
      <c r="D19" s="416">
        <f>SUM(E19:N19)</f>
        <v>2542</v>
      </c>
      <c r="E19" s="417">
        <f aca="true" t="shared" si="6" ref="E19:N19">SUM(E23,E27,E31,E35,E39,E43,E47,E51)</f>
        <v>0</v>
      </c>
      <c r="F19" s="417">
        <f t="shared" si="6"/>
        <v>50</v>
      </c>
      <c r="G19" s="417">
        <f t="shared" si="6"/>
        <v>261</v>
      </c>
      <c r="H19" s="417">
        <f t="shared" si="6"/>
        <v>744</v>
      </c>
      <c r="I19" s="417">
        <f t="shared" si="6"/>
        <v>966</v>
      </c>
      <c r="J19" s="417">
        <f t="shared" si="6"/>
        <v>466</v>
      </c>
      <c r="K19" s="417">
        <f t="shared" si="6"/>
        <v>54</v>
      </c>
      <c r="L19" s="417">
        <f t="shared" si="6"/>
        <v>1</v>
      </c>
      <c r="M19" s="417">
        <f t="shared" si="6"/>
        <v>0</v>
      </c>
      <c r="N19" s="418">
        <f t="shared" si="6"/>
        <v>0</v>
      </c>
      <c r="O19" s="437"/>
    </row>
    <row r="20" spans="1:15" ht="12" customHeight="1">
      <c r="A20" s="419"/>
      <c r="B20" s="429"/>
      <c r="C20" s="415" t="s">
        <v>12</v>
      </c>
      <c r="D20" s="416">
        <f>SUM(E20:N20)</f>
        <v>2485</v>
      </c>
      <c r="E20" s="417">
        <f aca="true" t="shared" si="7" ref="E20:N20">SUM(E24,E28,E32,E36,E40,E44,E48,E52)</f>
        <v>0</v>
      </c>
      <c r="F20" s="417">
        <f t="shared" si="7"/>
        <v>53</v>
      </c>
      <c r="G20" s="417">
        <f t="shared" si="7"/>
        <v>274</v>
      </c>
      <c r="H20" s="417">
        <f t="shared" si="7"/>
        <v>733</v>
      </c>
      <c r="I20" s="417">
        <f t="shared" si="7"/>
        <v>924</v>
      </c>
      <c r="J20" s="417">
        <f t="shared" si="7"/>
        <v>430</v>
      </c>
      <c r="K20" s="417">
        <f t="shared" si="7"/>
        <v>68</v>
      </c>
      <c r="L20" s="417">
        <f t="shared" si="7"/>
        <v>3</v>
      </c>
      <c r="M20" s="417">
        <f t="shared" si="7"/>
        <v>0</v>
      </c>
      <c r="N20" s="418">
        <f t="shared" si="7"/>
        <v>0</v>
      </c>
      <c r="O20" s="437"/>
    </row>
    <row r="21" spans="1:15" ht="12" customHeight="1">
      <c r="A21" s="419"/>
      <c r="B21" s="429"/>
      <c r="C21" s="415"/>
      <c r="D21" s="416"/>
      <c r="E21" s="417"/>
      <c r="F21" s="417"/>
      <c r="G21" s="417"/>
      <c r="H21" s="417"/>
      <c r="I21" s="417"/>
      <c r="J21" s="417"/>
      <c r="K21" s="417"/>
      <c r="L21" s="417"/>
      <c r="M21" s="417"/>
      <c r="N21" s="418"/>
      <c r="O21" s="437"/>
    </row>
    <row r="22" spans="1:15" ht="12" customHeight="1">
      <c r="A22" s="419"/>
      <c r="B22" s="432" t="s">
        <v>31</v>
      </c>
      <c r="C22" s="415" t="s">
        <v>10</v>
      </c>
      <c r="D22" s="416">
        <f>SUM(E22:N22)</f>
        <v>1690</v>
      </c>
      <c r="E22" s="417">
        <f aca="true" t="shared" si="8" ref="E22:N22">SUM(E23:E24)</f>
        <v>0</v>
      </c>
      <c r="F22" s="417">
        <f t="shared" si="8"/>
        <v>25</v>
      </c>
      <c r="G22" s="417">
        <f t="shared" si="8"/>
        <v>188</v>
      </c>
      <c r="H22" s="417">
        <f t="shared" si="8"/>
        <v>471</v>
      </c>
      <c r="I22" s="417">
        <f t="shared" si="8"/>
        <v>642</v>
      </c>
      <c r="J22" s="417">
        <f t="shared" si="8"/>
        <v>321</v>
      </c>
      <c r="K22" s="417">
        <f t="shared" si="8"/>
        <v>41</v>
      </c>
      <c r="L22" s="417">
        <f t="shared" si="8"/>
        <v>2</v>
      </c>
      <c r="M22" s="417">
        <f t="shared" si="8"/>
        <v>0</v>
      </c>
      <c r="N22" s="418">
        <f t="shared" si="8"/>
        <v>0</v>
      </c>
      <c r="O22" s="437"/>
    </row>
    <row r="23" spans="1:15" ht="12" customHeight="1">
      <c r="A23" s="419"/>
      <c r="B23" s="432"/>
      <c r="C23" s="415" t="s">
        <v>11</v>
      </c>
      <c r="D23" s="416">
        <f>SUM(E23:N23)</f>
        <v>870</v>
      </c>
      <c r="E23" s="486" t="s">
        <v>388</v>
      </c>
      <c r="F23" s="486">
        <v>11</v>
      </c>
      <c r="G23" s="486">
        <v>96</v>
      </c>
      <c r="H23" s="486">
        <v>238</v>
      </c>
      <c r="I23" s="486">
        <v>338</v>
      </c>
      <c r="J23" s="486">
        <v>163</v>
      </c>
      <c r="K23" s="486">
        <v>23</v>
      </c>
      <c r="L23" s="486">
        <v>1</v>
      </c>
      <c r="M23" s="486" t="s">
        <v>388</v>
      </c>
      <c r="N23" s="487" t="s">
        <v>388</v>
      </c>
      <c r="O23" s="437"/>
    </row>
    <row r="24" spans="1:15" ht="12" customHeight="1">
      <c r="A24" s="419"/>
      <c r="B24" s="432"/>
      <c r="C24" s="415" t="s">
        <v>12</v>
      </c>
      <c r="D24" s="416">
        <f>SUM(E24:N24)</f>
        <v>820</v>
      </c>
      <c r="E24" s="486" t="s">
        <v>388</v>
      </c>
      <c r="F24" s="486">
        <v>14</v>
      </c>
      <c r="G24" s="486">
        <v>92</v>
      </c>
      <c r="H24" s="486">
        <v>233</v>
      </c>
      <c r="I24" s="486">
        <v>304</v>
      </c>
      <c r="J24" s="486">
        <v>158</v>
      </c>
      <c r="K24" s="486">
        <v>18</v>
      </c>
      <c r="L24" s="486">
        <v>1</v>
      </c>
      <c r="M24" s="486" t="s">
        <v>388</v>
      </c>
      <c r="N24" s="487" t="s">
        <v>388</v>
      </c>
      <c r="O24" s="437"/>
    </row>
    <row r="25" spans="1:15" ht="12" customHeight="1">
      <c r="A25" s="419"/>
      <c r="B25" s="432"/>
      <c r="C25" s="415"/>
      <c r="D25" s="416"/>
      <c r="E25" s="417"/>
      <c r="F25" s="417"/>
      <c r="G25" s="417"/>
      <c r="H25" s="417"/>
      <c r="I25" s="417"/>
      <c r="J25" s="417"/>
      <c r="K25" s="417"/>
      <c r="L25" s="417"/>
      <c r="M25" s="417"/>
      <c r="N25" s="418"/>
      <c r="O25" s="437"/>
    </row>
    <row r="26" spans="1:15" ht="12" customHeight="1">
      <c r="A26" s="419"/>
      <c r="B26" s="432" t="s">
        <v>32</v>
      </c>
      <c r="C26" s="415" t="s">
        <v>10</v>
      </c>
      <c r="D26" s="416">
        <f>SUM(E26:N26)</f>
        <v>959</v>
      </c>
      <c r="E26" s="417">
        <f aca="true" t="shared" si="9" ref="E26:N26">SUM(E27:E28)</f>
        <v>0</v>
      </c>
      <c r="F26" s="417">
        <f t="shared" si="9"/>
        <v>22</v>
      </c>
      <c r="G26" s="417">
        <f t="shared" si="9"/>
        <v>87</v>
      </c>
      <c r="H26" s="417">
        <f t="shared" si="9"/>
        <v>258</v>
      </c>
      <c r="I26" s="417">
        <f t="shared" si="9"/>
        <v>391</v>
      </c>
      <c r="J26" s="417">
        <f t="shared" si="9"/>
        <v>172</v>
      </c>
      <c r="K26" s="417">
        <f t="shared" si="9"/>
        <v>29</v>
      </c>
      <c r="L26" s="417">
        <f t="shared" si="9"/>
        <v>0</v>
      </c>
      <c r="M26" s="417">
        <f t="shared" si="9"/>
        <v>0</v>
      </c>
      <c r="N26" s="418">
        <f t="shared" si="9"/>
        <v>0</v>
      </c>
      <c r="O26" s="437"/>
    </row>
    <row r="27" spans="1:15" ht="12" customHeight="1">
      <c r="A27" s="419"/>
      <c r="B27" s="432"/>
      <c r="C27" s="415" t="s">
        <v>11</v>
      </c>
      <c r="D27" s="416">
        <f>SUM(E27:N27)</f>
        <v>476</v>
      </c>
      <c r="E27" s="486" t="s">
        <v>388</v>
      </c>
      <c r="F27" s="486">
        <v>10</v>
      </c>
      <c r="G27" s="486">
        <v>41</v>
      </c>
      <c r="H27" s="486">
        <v>135</v>
      </c>
      <c r="I27" s="486">
        <v>189</v>
      </c>
      <c r="J27" s="486">
        <v>88</v>
      </c>
      <c r="K27" s="486">
        <v>13</v>
      </c>
      <c r="L27" s="486" t="s">
        <v>388</v>
      </c>
      <c r="M27" s="486" t="s">
        <v>388</v>
      </c>
      <c r="N27" s="487" t="s">
        <v>388</v>
      </c>
      <c r="O27" s="437"/>
    </row>
    <row r="28" spans="1:15" ht="12" customHeight="1">
      <c r="A28" s="419"/>
      <c r="B28" s="432"/>
      <c r="C28" s="415" t="s">
        <v>12</v>
      </c>
      <c r="D28" s="416">
        <f>SUM(E28:N28)</f>
        <v>483</v>
      </c>
      <c r="E28" s="486" t="s">
        <v>388</v>
      </c>
      <c r="F28" s="486">
        <v>12</v>
      </c>
      <c r="G28" s="486">
        <v>46</v>
      </c>
      <c r="H28" s="486">
        <v>123</v>
      </c>
      <c r="I28" s="486">
        <v>202</v>
      </c>
      <c r="J28" s="486">
        <v>84</v>
      </c>
      <c r="K28" s="486">
        <v>16</v>
      </c>
      <c r="L28" s="486" t="s">
        <v>388</v>
      </c>
      <c r="M28" s="486" t="s">
        <v>388</v>
      </c>
      <c r="N28" s="487" t="s">
        <v>388</v>
      </c>
      <c r="O28" s="437"/>
    </row>
    <row r="29" spans="1:15" ht="12" customHeight="1">
      <c r="A29" s="419"/>
      <c r="B29" s="429"/>
      <c r="C29" s="415"/>
      <c r="D29" s="416"/>
      <c r="E29" s="417"/>
      <c r="F29" s="417"/>
      <c r="G29" s="417"/>
      <c r="H29" s="417"/>
      <c r="I29" s="417"/>
      <c r="J29" s="417"/>
      <c r="K29" s="417"/>
      <c r="L29" s="417"/>
      <c r="M29" s="417"/>
      <c r="N29" s="418"/>
      <c r="O29" s="437"/>
    </row>
    <row r="30" spans="1:15" ht="12" customHeight="1">
      <c r="A30" s="419"/>
      <c r="B30" s="432" t="s">
        <v>33</v>
      </c>
      <c r="C30" s="415" t="s">
        <v>10</v>
      </c>
      <c r="D30" s="416">
        <f>SUM(E30:N30)</f>
        <v>617</v>
      </c>
      <c r="E30" s="417">
        <f aca="true" t="shared" si="10" ref="E30:N30">SUM(E31:E32)</f>
        <v>0</v>
      </c>
      <c r="F30" s="417">
        <f t="shared" si="10"/>
        <v>12</v>
      </c>
      <c r="G30" s="417">
        <f t="shared" si="10"/>
        <v>63</v>
      </c>
      <c r="H30" s="417">
        <f t="shared" si="10"/>
        <v>209</v>
      </c>
      <c r="I30" s="417">
        <f t="shared" si="10"/>
        <v>219</v>
      </c>
      <c r="J30" s="417">
        <f t="shared" si="10"/>
        <v>102</v>
      </c>
      <c r="K30" s="417">
        <f t="shared" si="10"/>
        <v>12</v>
      </c>
      <c r="L30" s="417">
        <f t="shared" si="10"/>
        <v>0</v>
      </c>
      <c r="M30" s="417">
        <f t="shared" si="10"/>
        <v>0</v>
      </c>
      <c r="N30" s="418">
        <f t="shared" si="10"/>
        <v>0</v>
      </c>
      <c r="O30" s="437"/>
    </row>
    <row r="31" spans="1:15" ht="12" customHeight="1">
      <c r="A31" s="419"/>
      <c r="B31" s="432"/>
      <c r="C31" s="415" t="s">
        <v>11</v>
      </c>
      <c r="D31" s="416">
        <f>SUM(E31:N31)</f>
        <v>310</v>
      </c>
      <c r="E31" s="486" t="s">
        <v>388</v>
      </c>
      <c r="F31" s="486">
        <v>5</v>
      </c>
      <c r="G31" s="486">
        <v>25</v>
      </c>
      <c r="H31" s="486">
        <v>106</v>
      </c>
      <c r="I31" s="486">
        <v>113</v>
      </c>
      <c r="J31" s="486">
        <v>56</v>
      </c>
      <c r="K31" s="486">
        <v>5</v>
      </c>
      <c r="L31" s="486" t="s">
        <v>388</v>
      </c>
      <c r="M31" s="486" t="s">
        <v>388</v>
      </c>
      <c r="N31" s="487" t="s">
        <v>388</v>
      </c>
      <c r="O31" s="437"/>
    </row>
    <row r="32" spans="1:15" ht="12" customHeight="1">
      <c r="A32" s="419"/>
      <c r="B32" s="432"/>
      <c r="C32" s="415" t="s">
        <v>12</v>
      </c>
      <c r="D32" s="416">
        <f>SUM(E32:N32)</f>
        <v>307</v>
      </c>
      <c r="E32" s="486" t="s">
        <v>388</v>
      </c>
      <c r="F32" s="486">
        <v>7</v>
      </c>
      <c r="G32" s="486">
        <v>38</v>
      </c>
      <c r="H32" s="486">
        <v>103</v>
      </c>
      <c r="I32" s="486">
        <v>106</v>
      </c>
      <c r="J32" s="486">
        <v>46</v>
      </c>
      <c r="K32" s="486">
        <v>7</v>
      </c>
      <c r="L32" s="486" t="s">
        <v>388</v>
      </c>
      <c r="M32" s="486" t="s">
        <v>388</v>
      </c>
      <c r="N32" s="487" t="s">
        <v>388</v>
      </c>
      <c r="O32" s="437"/>
    </row>
    <row r="33" spans="1:15" ht="12" customHeight="1">
      <c r="A33" s="419"/>
      <c r="B33" s="432"/>
      <c r="C33" s="415"/>
      <c r="D33" s="416"/>
      <c r="E33" s="417"/>
      <c r="F33" s="417"/>
      <c r="G33" s="417"/>
      <c r="H33" s="417"/>
      <c r="I33" s="417"/>
      <c r="J33" s="417"/>
      <c r="K33" s="417"/>
      <c r="L33" s="417"/>
      <c r="M33" s="417"/>
      <c r="N33" s="418"/>
      <c r="O33" s="437"/>
    </row>
    <row r="34" spans="1:15" ht="12" customHeight="1">
      <c r="A34" s="419"/>
      <c r="B34" s="432" t="s">
        <v>275</v>
      </c>
      <c r="C34" s="415" t="s">
        <v>10</v>
      </c>
      <c r="D34" s="416">
        <f>SUM(E34:N34)</f>
        <v>202</v>
      </c>
      <c r="E34" s="417">
        <f aca="true" t="shared" si="11" ref="E34:N34">SUM(E35:E36)</f>
        <v>0</v>
      </c>
      <c r="F34" s="417">
        <f t="shared" si="11"/>
        <v>4</v>
      </c>
      <c r="G34" s="417">
        <f t="shared" si="11"/>
        <v>27</v>
      </c>
      <c r="H34" s="417">
        <f t="shared" si="11"/>
        <v>67</v>
      </c>
      <c r="I34" s="417">
        <f t="shared" si="11"/>
        <v>60</v>
      </c>
      <c r="J34" s="417">
        <f t="shared" si="11"/>
        <v>39</v>
      </c>
      <c r="K34" s="417">
        <f t="shared" si="11"/>
        <v>5</v>
      </c>
      <c r="L34" s="417">
        <f t="shared" si="11"/>
        <v>0</v>
      </c>
      <c r="M34" s="417">
        <f t="shared" si="11"/>
        <v>0</v>
      </c>
      <c r="N34" s="418">
        <f t="shared" si="11"/>
        <v>0</v>
      </c>
      <c r="O34" s="437"/>
    </row>
    <row r="35" spans="1:15" ht="12" customHeight="1">
      <c r="A35" s="419"/>
      <c r="B35" s="432"/>
      <c r="C35" s="415" t="s">
        <v>11</v>
      </c>
      <c r="D35" s="416">
        <f>SUM(E35:N35)</f>
        <v>102</v>
      </c>
      <c r="E35" s="486" t="s">
        <v>388</v>
      </c>
      <c r="F35" s="486">
        <v>2</v>
      </c>
      <c r="G35" s="486">
        <v>11</v>
      </c>
      <c r="H35" s="486">
        <v>35</v>
      </c>
      <c r="I35" s="486">
        <v>30</v>
      </c>
      <c r="J35" s="486">
        <v>21</v>
      </c>
      <c r="K35" s="486">
        <v>3</v>
      </c>
      <c r="L35" s="486" t="s">
        <v>388</v>
      </c>
      <c r="M35" s="486" t="s">
        <v>388</v>
      </c>
      <c r="N35" s="487" t="s">
        <v>388</v>
      </c>
      <c r="O35" s="448"/>
    </row>
    <row r="36" spans="1:15" ht="12" customHeight="1">
      <c r="A36" s="419"/>
      <c r="B36" s="432"/>
      <c r="C36" s="415" t="s">
        <v>12</v>
      </c>
      <c r="D36" s="416">
        <f>SUM(E36:N36)</f>
        <v>100</v>
      </c>
      <c r="E36" s="486" t="s">
        <v>388</v>
      </c>
      <c r="F36" s="486">
        <v>2</v>
      </c>
      <c r="G36" s="486">
        <v>16</v>
      </c>
      <c r="H36" s="486">
        <v>32</v>
      </c>
      <c r="I36" s="486">
        <v>30</v>
      </c>
      <c r="J36" s="486">
        <v>18</v>
      </c>
      <c r="K36" s="486">
        <v>2</v>
      </c>
      <c r="L36" s="486" t="s">
        <v>388</v>
      </c>
      <c r="M36" s="486" t="s">
        <v>388</v>
      </c>
      <c r="N36" s="487" t="s">
        <v>388</v>
      </c>
      <c r="O36" s="448"/>
    </row>
    <row r="37" spans="1:15" ht="12" customHeight="1">
      <c r="A37" s="419"/>
      <c r="B37" s="432"/>
      <c r="C37" s="415"/>
      <c r="D37" s="416"/>
      <c r="E37" s="417"/>
      <c r="F37" s="417"/>
      <c r="G37" s="417"/>
      <c r="H37" s="417"/>
      <c r="I37" s="417"/>
      <c r="J37" s="417"/>
      <c r="K37" s="417"/>
      <c r="L37" s="417"/>
      <c r="M37" s="417"/>
      <c r="N37" s="418"/>
      <c r="O37" s="448"/>
    </row>
    <row r="38" spans="1:15" ht="12" customHeight="1">
      <c r="A38" s="419"/>
      <c r="B38" s="432" t="s">
        <v>279</v>
      </c>
      <c r="C38" s="415" t="s">
        <v>10</v>
      </c>
      <c r="D38" s="416">
        <f>SUM(E38:N38)</f>
        <v>380</v>
      </c>
      <c r="E38" s="417">
        <f aca="true" t="shared" si="12" ref="E38:N38">SUM(E39:E40)</f>
        <v>0</v>
      </c>
      <c r="F38" s="417">
        <f t="shared" si="12"/>
        <v>15</v>
      </c>
      <c r="G38" s="417">
        <f t="shared" si="12"/>
        <v>44</v>
      </c>
      <c r="H38" s="417">
        <f t="shared" si="12"/>
        <v>118</v>
      </c>
      <c r="I38" s="417">
        <f t="shared" si="12"/>
        <v>122</v>
      </c>
      <c r="J38" s="417">
        <f t="shared" si="12"/>
        <v>71</v>
      </c>
      <c r="K38" s="417">
        <f t="shared" si="12"/>
        <v>8</v>
      </c>
      <c r="L38" s="417">
        <f t="shared" si="12"/>
        <v>2</v>
      </c>
      <c r="M38" s="417">
        <f t="shared" si="12"/>
        <v>0</v>
      </c>
      <c r="N38" s="418">
        <f t="shared" si="12"/>
        <v>0</v>
      </c>
      <c r="O38" s="437"/>
    </row>
    <row r="39" spans="1:15" ht="12" customHeight="1">
      <c r="A39" s="419"/>
      <c r="B39" s="432"/>
      <c r="C39" s="415" t="s">
        <v>11</v>
      </c>
      <c r="D39" s="416">
        <f>SUM(E39:N39)</f>
        <v>193</v>
      </c>
      <c r="E39" s="486" t="s">
        <v>388</v>
      </c>
      <c r="F39" s="486">
        <v>9</v>
      </c>
      <c r="G39" s="486">
        <v>24</v>
      </c>
      <c r="H39" s="486">
        <v>56</v>
      </c>
      <c r="I39" s="486">
        <v>63</v>
      </c>
      <c r="J39" s="486">
        <v>40</v>
      </c>
      <c r="K39" s="486">
        <v>1</v>
      </c>
      <c r="L39" s="486" t="s">
        <v>388</v>
      </c>
      <c r="M39" s="486" t="s">
        <v>388</v>
      </c>
      <c r="N39" s="487" t="s">
        <v>388</v>
      </c>
      <c r="O39" s="437"/>
    </row>
    <row r="40" spans="1:15" ht="12" customHeight="1">
      <c r="A40" s="419"/>
      <c r="B40" s="432"/>
      <c r="C40" s="415" t="s">
        <v>12</v>
      </c>
      <c r="D40" s="416">
        <f>SUM(E40:N40)</f>
        <v>187</v>
      </c>
      <c r="E40" s="486" t="s">
        <v>388</v>
      </c>
      <c r="F40" s="486">
        <v>6</v>
      </c>
      <c r="G40" s="486">
        <v>20</v>
      </c>
      <c r="H40" s="486">
        <v>62</v>
      </c>
      <c r="I40" s="486">
        <v>59</v>
      </c>
      <c r="J40" s="486">
        <v>31</v>
      </c>
      <c r="K40" s="486">
        <v>7</v>
      </c>
      <c r="L40" s="486">
        <v>2</v>
      </c>
      <c r="M40" s="486" t="s">
        <v>388</v>
      </c>
      <c r="N40" s="487" t="s">
        <v>388</v>
      </c>
      <c r="O40" s="437"/>
    </row>
    <row r="41" spans="1:15" ht="12" customHeight="1">
      <c r="A41" s="419"/>
      <c r="B41" s="432"/>
      <c r="C41" s="415"/>
      <c r="D41" s="416"/>
      <c r="E41" s="417"/>
      <c r="F41" s="417"/>
      <c r="G41" s="417"/>
      <c r="H41" s="417"/>
      <c r="I41" s="417"/>
      <c r="J41" s="417"/>
      <c r="K41" s="417"/>
      <c r="L41" s="417"/>
      <c r="M41" s="417"/>
      <c r="N41" s="418"/>
      <c r="O41" s="448"/>
    </row>
    <row r="42" spans="1:15" ht="12" customHeight="1">
      <c r="A42" s="419"/>
      <c r="B42" s="432" t="s">
        <v>34</v>
      </c>
      <c r="C42" s="415" t="s">
        <v>10</v>
      </c>
      <c r="D42" s="416">
        <f>SUM(E42:N42)</f>
        <v>331</v>
      </c>
      <c r="E42" s="417">
        <f aca="true" t="shared" si="13" ref="E42:N42">SUM(E43:E44)</f>
        <v>0</v>
      </c>
      <c r="F42" s="417">
        <f t="shared" si="13"/>
        <v>9</v>
      </c>
      <c r="G42" s="417">
        <f t="shared" si="13"/>
        <v>37</v>
      </c>
      <c r="H42" s="417">
        <f t="shared" si="13"/>
        <v>107</v>
      </c>
      <c r="I42" s="417">
        <f t="shared" si="13"/>
        <v>122</v>
      </c>
      <c r="J42" s="417">
        <f t="shared" si="13"/>
        <v>50</v>
      </c>
      <c r="K42" s="417">
        <f t="shared" si="13"/>
        <v>6</v>
      </c>
      <c r="L42" s="417">
        <f t="shared" si="13"/>
        <v>0</v>
      </c>
      <c r="M42" s="417">
        <f t="shared" si="13"/>
        <v>0</v>
      </c>
      <c r="N42" s="418">
        <f t="shared" si="13"/>
        <v>0</v>
      </c>
      <c r="O42" s="437"/>
    </row>
    <row r="43" spans="1:15" ht="12" customHeight="1">
      <c r="A43" s="419"/>
      <c r="B43" s="432"/>
      <c r="C43" s="415" t="s">
        <v>11</v>
      </c>
      <c r="D43" s="416">
        <f>SUM(E43:N43)</f>
        <v>163</v>
      </c>
      <c r="E43" s="486" t="s">
        <v>388</v>
      </c>
      <c r="F43" s="486">
        <v>5</v>
      </c>
      <c r="G43" s="486">
        <v>15</v>
      </c>
      <c r="H43" s="486">
        <v>53</v>
      </c>
      <c r="I43" s="486">
        <v>58</v>
      </c>
      <c r="J43" s="486">
        <v>31</v>
      </c>
      <c r="K43" s="486">
        <v>1</v>
      </c>
      <c r="L43" s="486" t="s">
        <v>388</v>
      </c>
      <c r="M43" s="486" t="s">
        <v>388</v>
      </c>
      <c r="N43" s="487" t="s">
        <v>388</v>
      </c>
      <c r="O43" s="437"/>
    </row>
    <row r="44" spans="1:15" ht="12" customHeight="1">
      <c r="A44" s="419"/>
      <c r="B44" s="432"/>
      <c r="C44" s="415" t="s">
        <v>12</v>
      </c>
      <c r="D44" s="416">
        <f>SUM(E44:N44)</f>
        <v>168</v>
      </c>
      <c r="E44" s="486" t="s">
        <v>388</v>
      </c>
      <c r="F44" s="486">
        <v>4</v>
      </c>
      <c r="G44" s="486">
        <v>22</v>
      </c>
      <c r="H44" s="486">
        <v>54</v>
      </c>
      <c r="I44" s="486">
        <v>64</v>
      </c>
      <c r="J44" s="486">
        <v>19</v>
      </c>
      <c r="K44" s="486">
        <v>5</v>
      </c>
      <c r="L44" s="486" t="s">
        <v>388</v>
      </c>
      <c r="M44" s="486" t="s">
        <v>388</v>
      </c>
      <c r="N44" s="487" t="s">
        <v>388</v>
      </c>
      <c r="O44" s="437"/>
    </row>
    <row r="45" spans="1:15" ht="12" customHeight="1">
      <c r="A45" s="419"/>
      <c r="B45" s="432"/>
      <c r="C45" s="415"/>
      <c r="D45" s="416"/>
      <c r="E45" s="417"/>
      <c r="F45" s="417"/>
      <c r="G45" s="417"/>
      <c r="H45" s="417"/>
      <c r="I45" s="417"/>
      <c r="J45" s="417"/>
      <c r="K45" s="417"/>
      <c r="L45" s="417"/>
      <c r="M45" s="417"/>
      <c r="N45" s="418"/>
      <c r="O45" s="448"/>
    </row>
    <row r="46" spans="1:15" ht="12" customHeight="1">
      <c r="A46" s="419"/>
      <c r="B46" s="432" t="s">
        <v>372</v>
      </c>
      <c r="C46" s="415" t="s">
        <v>10</v>
      </c>
      <c r="D46" s="416">
        <f>SUM(E46:N46)</f>
        <v>338</v>
      </c>
      <c r="E46" s="417">
        <f aca="true" t="shared" si="14" ref="E46:N46">SUM(E47:E48)</f>
        <v>0</v>
      </c>
      <c r="F46" s="417">
        <f t="shared" si="14"/>
        <v>9</v>
      </c>
      <c r="G46" s="417">
        <f t="shared" si="14"/>
        <v>46</v>
      </c>
      <c r="H46" s="417">
        <f t="shared" si="14"/>
        <v>100</v>
      </c>
      <c r="I46" s="417">
        <f t="shared" si="14"/>
        <v>122</v>
      </c>
      <c r="J46" s="417">
        <f t="shared" si="14"/>
        <v>56</v>
      </c>
      <c r="K46" s="417">
        <f t="shared" si="14"/>
        <v>5</v>
      </c>
      <c r="L46" s="417">
        <f t="shared" si="14"/>
        <v>0</v>
      </c>
      <c r="M46" s="417">
        <f t="shared" si="14"/>
        <v>0</v>
      </c>
      <c r="N46" s="418">
        <f t="shared" si="14"/>
        <v>0</v>
      </c>
      <c r="O46" s="437"/>
    </row>
    <row r="47" spans="1:15" ht="12" customHeight="1">
      <c r="A47" s="419"/>
      <c r="B47" s="432"/>
      <c r="C47" s="415" t="s">
        <v>11</v>
      </c>
      <c r="D47" s="416">
        <f>SUM(E47:N47)</f>
        <v>175</v>
      </c>
      <c r="E47" s="486" t="s">
        <v>388</v>
      </c>
      <c r="F47" s="486">
        <v>3</v>
      </c>
      <c r="G47" s="486">
        <v>25</v>
      </c>
      <c r="H47" s="486">
        <v>49</v>
      </c>
      <c r="I47" s="486">
        <v>63</v>
      </c>
      <c r="J47" s="486">
        <v>33</v>
      </c>
      <c r="K47" s="486">
        <v>2</v>
      </c>
      <c r="L47" s="486" t="s">
        <v>388</v>
      </c>
      <c r="M47" s="486" t="s">
        <v>388</v>
      </c>
      <c r="N47" s="487" t="s">
        <v>388</v>
      </c>
      <c r="O47" s="437"/>
    </row>
    <row r="48" spans="1:15" ht="12" customHeight="1">
      <c r="A48" s="419"/>
      <c r="B48" s="432"/>
      <c r="C48" s="415" t="s">
        <v>12</v>
      </c>
      <c r="D48" s="416">
        <f>SUM(E48:N48)</f>
        <v>163</v>
      </c>
      <c r="E48" s="486" t="s">
        <v>388</v>
      </c>
      <c r="F48" s="486">
        <v>6</v>
      </c>
      <c r="G48" s="486">
        <v>21</v>
      </c>
      <c r="H48" s="486">
        <v>51</v>
      </c>
      <c r="I48" s="486">
        <v>59</v>
      </c>
      <c r="J48" s="486">
        <v>23</v>
      </c>
      <c r="K48" s="486">
        <v>3</v>
      </c>
      <c r="L48" s="486" t="s">
        <v>388</v>
      </c>
      <c r="M48" s="486" t="s">
        <v>388</v>
      </c>
      <c r="N48" s="487" t="s">
        <v>388</v>
      </c>
      <c r="O48" s="437"/>
    </row>
    <row r="49" spans="1:15" ht="12" customHeight="1">
      <c r="A49" s="419"/>
      <c r="B49" s="432"/>
      <c r="C49" s="415"/>
      <c r="D49" s="416"/>
      <c r="E49" s="417"/>
      <c r="F49" s="417"/>
      <c r="G49" s="417"/>
      <c r="H49" s="417"/>
      <c r="I49" s="417"/>
      <c r="J49" s="417"/>
      <c r="K49" s="417"/>
      <c r="L49" s="417"/>
      <c r="M49" s="417"/>
      <c r="N49" s="418"/>
      <c r="O49" s="437"/>
    </row>
    <row r="50" spans="1:15" ht="12" customHeight="1">
      <c r="A50" s="419"/>
      <c r="B50" s="432" t="s">
        <v>373</v>
      </c>
      <c r="C50" s="415" t="s">
        <v>10</v>
      </c>
      <c r="D50" s="416">
        <f>SUM(E50:N50)</f>
        <v>510</v>
      </c>
      <c r="E50" s="417">
        <f aca="true" t="shared" si="15" ref="E50:N50">SUM(E51:E52)</f>
        <v>0</v>
      </c>
      <c r="F50" s="417">
        <f t="shared" si="15"/>
        <v>7</v>
      </c>
      <c r="G50" s="417">
        <f t="shared" si="15"/>
        <v>43</v>
      </c>
      <c r="H50" s="417">
        <f t="shared" si="15"/>
        <v>147</v>
      </c>
      <c r="I50" s="417">
        <f t="shared" si="15"/>
        <v>212</v>
      </c>
      <c r="J50" s="417">
        <f t="shared" si="15"/>
        <v>85</v>
      </c>
      <c r="K50" s="417">
        <f t="shared" si="15"/>
        <v>16</v>
      </c>
      <c r="L50" s="417">
        <f t="shared" si="15"/>
        <v>0</v>
      </c>
      <c r="M50" s="417">
        <f t="shared" si="15"/>
        <v>0</v>
      </c>
      <c r="N50" s="418">
        <f t="shared" si="15"/>
        <v>0</v>
      </c>
      <c r="O50" s="437"/>
    </row>
    <row r="51" spans="1:15" ht="12" customHeight="1">
      <c r="A51" s="419"/>
      <c r="C51" s="415" t="s">
        <v>11</v>
      </c>
      <c r="D51" s="416">
        <f>SUM(E51:N51)</f>
        <v>253</v>
      </c>
      <c r="E51" s="486" t="s">
        <v>388</v>
      </c>
      <c r="F51" s="486">
        <v>5</v>
      </c>
      <c r="G51" s="486">
        <v>24</v>
      </c>
      <c r="H51" s="486">
        <v>72</v>
      </c>
      <c r="I51" s="486">
        <v>112</v>
      </c>
      <c r="J51" s="486">
        <v>34</v>
      </c>
      <c r="K51" s="486">
        <v>6</v>
      </c>
      <c r="L51" s="486" t="s">
        <v>388</v>
      </c>
      <c r="M51" s="486" t="s">
        <v>388</v>
      </c>
      <c r="N51" s="487" t="s">
        <v>388</v>
      </c>
      <c r="O51" s="437"/>
    </row>
    <row r="52" spans="1:15" ht="12" customHeight="1">
      <c r="A52" s="419"/>
      <c r="B52" s="432"/>
      <c r="C52" s="415" t="s">
        <v>12</v>
      </c>
      <c r="D52" s="416">
        <f>SUM(E52:N52)</f>
        <v>257</v>
      </c>
      <c r="E52" s="486" t="s">
        <v>388</v>
      </c>
      <c r="F52" s="486">
        <v>2</v>
      </c>
      <c r="G52" s="486">
        <v>19</v>
      </c>
      <c r="H52" s="486">
        <v>75</v>
      </c>
      <c r="I52" s="486">
        <v>100</v>
      </c>
      <c r="J52" s="486">
        <v>51</v>
      </c>
      <c r="K52" s="486">
        <v>10</v>
      </c>
      <c r="L52" s="486" t="s">
        <v>388</v>
      </c>
      <c r="M52" s="486" t="s">
        <v>388</v>
      </c>
      <c r="N52" s="487" t="s">
        <v>388</v>
      </c>
      <c r="O52" s="437"/>
    </row>
    <row r="53" spans="1:15" ht="12" customHeight="1">
      <c r="A53" s="419"/>
      <c r="C53" s="415"/>
      <c r="D53" s="449"/>
      <c r="E53" s="413"/>
      <c r="F53" s="413"/>
      <c r="G53" s="413"/>
      <c r="H53" s="413"/>
      <c r="I53" s="413"/>
      <c r="J53" s="413"/>
      <c r="K53" s="413"/>
      <c r="L53" s="413"/>
      <c r="M53" s="413"/>
      <c r="N53" s="414"/>
      <c r="O53" s="437"/>
    </row>
    <row r="54" spans="1:15" ht="12" customHeight="1">
      <c r="A54" s="419"/>
      <c r="B54" s="432"/>
      <c r="C54" s="415"/>
      <c r="D54" s="416"/>
      <c r="E54" s="417"/>
      <c r="F54" s="417"/>
      <c r="G54" s="417"/>
      <c r="H54" s="417"/>
      <c r="I54" s="417"/>
      <c r="J54" s="417"/>
      <c r="K54" s="417"/>
      <c r="L54" s="417"/>
      <c r="M54" s="417"/>
      <c r="N54" s="418"/>
      <c r="O54" s="429"/>
    </row>
    <row r="55" spans="1:15" ht="12" customHeight="1">
      <c r="A55" s="419"/>
      <c r="C55" s="415"/>
      <c r="D55" s="416"/>
      <c r="E55" s="417"/>
      <c r="F55" s="417"/>
      <c r="G55" s="417"/>
      <c r="H55" s="417"/>
      <c r="I55" s="417"/>
      <c r="J55" s="417"/>
      <c r="K55" s="417"/>
      <c r="L55" s="417"/>
      <c r="M55" s="417"/>
      <c r="N55" s="418"/>
      <c r="O55" s="437"/>
    </row>
    <row r="56" spans="1:15" ht="12" customHeight="1">
      <c r="A56" s="419"/>
      <c r="B56" s="432"/>
      <c r="C56" s="415"/>
      <c r="D56" s="416"/>
      <c r="E56" s="417"/>
      <c r="F56" s="417"/>
      <c r="G56" s="417"/>
      <c r="H56" s="417"/>
      <c r="I56" s="417"/>
      <c r="J56" s="417"/>
      <c r="K56" s="417"/>
      <c r="L56" s="417"/>
      <c r="M56" s="417"/>
      <c r="N56" s="418"/>
      <c r="O56" s="437"/>
    </row>
    <row r="57" spans="1:15" ht="12" customHeight="1">
      <c r="A57" s="450"/>
      <c r="B57" s="451"/>
      <c r="C57" s="440"/>
      <c r="D57" s="452"/>
      <c r="E57" s="453"/>
      <c r="F57" s="453"/>
      <c r="G57" s="453"/>
      <c r="H57" s="453"/>
      <c r="I57" s="453"/>
      <c r="J57" s="453"/>
      <c r="K57" s="453"/>
      <c r="L57" s="453"/>
      <c r="M57" s="453"/>
      <c r="N57" s="454"/>
      <c r="O57" s="437"/>
    </row>
    <row r="58" ht="12" customHeight="1">
      <c r="O58" s="437"/>
    </row>
    <row r="59" ht="12" customHeight="1">
      <c r="O59" s="437"/>
    </row>
    <row r="60" ht="12" customHeight="1">
      <c r="O60" s="437"/>
    </row>
    <row r="61" ht="12" customHeight="1">
      <c r="O61" s="437"/>
    </row>
    <row r="62" ht="12" customHeight="1">
      <c r="O62" s="437"/>
    </row>
    <row r="63" ht="12" customHeight="1">
      <c r="O63" s="437"/>
    </row>
    <row r="64" ht="12" customHeight="1">
      <c r="O64" s="437"/>
    </row>
    <row r="65" ht="12" customHeight="1">
      <c r="O65" s="437"/>
    </row>
    <row r="66" ht="12" customHeight="1">
      <c r="O66" s="437"/>
    </row>
    <row r="67" ht="12" customHeight="1">
      <c r="O67" s="437"/>
    </row>
    <row r="68" ht="12" customHeight="1">
      <c r="O68" s="437"/>
    </row>
    <row r="69" ht="12" customHeight="1">
      <c r="O69" s="437"/>
    </row>
    <row r="70" ht="12" customHeight="1">
      <c r="O70" s="437"/>
    </row>
    <row r="71" ht="12" customHeight="1">
      <c r="O71" s="437"/>
    </row>
    <row r="72" spans="8:15" ht="12" customHeight="1">
      <c r="H72" s="444" t="s">
        <v>385</v>
      </c>
      <c r="O72" s="437"/>
    </row>
    <row r="73" ht="12" customHeight="1">
      <c r="O73" s="437"/>
    </row>
    <row r="74" ht="12" customHeight="1">
      <c r="O74" s="437"/>
    </row>
    <row r="75" ht="12" customHeight="1">
      <c r="O75" s="437"/>
    </row>
    <row r="76" ht="12" customHeight="1">
      <c r="O76" s="437"/>
    </row>
    <row r="77" ht="12" customHeight="1">
      <c r="O77" s="437"/>
    </row>
    <row r="78" ht="12" customHeight="1">
      <c r="O78" s="437"/>
    </row>
    <row r="79" ht="12" customHeight="1">
      <c r="O79" s="437"/>
    </row>
    <row r="80" ht="12" customHeight="1">
      <c r="O80" s="437"/>
    </row>
    <row r="81" ht="12" customHeight="1">
      <c r="O81" s="437"/>
    </row>
    <row r="82" ht="12" customHeight="1">
      <c r="O82" s="437"/>
    </row>
    <row r="83" ht="12" customHeight="1">
      <c r="O83" s="437"/>
    </row>
    <row r="84" ht="12" customHeight="1">
      <c r="O84" s="437"/>
    </row>
    <row r="85" ht="12" customHeight="1">
      <c r="O85" s="437"/>
    </row>
    <row r="86" ht="12" customHeight="1">
      <c r="O86" s="437"/>
    </row>
    <row r="87" ht="12" customHeight="1">
      <c r="O87" s="437"/>
    </row>
    <row r="88" ht="12" customHeight="1">
      <c r="O88" s="437"/>
    </row>
    <row r="89" ht="12" customHeight="1">
      <c r="O89" s="437"/>
    </row>
    <row r="90" spans="1:15" ht="12" customHeight="1">
      <c r="A90" s="437"/>
      <c r="B90" s="437"/>
      <c r="C90" s="437"/>
      <c r="D90" s="437"/>
      <c r="E90" s="437"/>
      <c r="F90" s="437"/>
      <c r="G90" s="437"/>
      <c r="H90" s="437"/>
      <c r="I90" s="437"/>
      <c r="J90" s="437"/>
      <c r="K90" s="437"/>
      <c r="L90" s="437"/>
      <c r="M90" s="437"/>
      <c r="N90" s="437"/>
      <c r="O90" s="437"/>
    </row>
    <row r="91" s="437" customFormat="1" ht="12" customHeight="1"/>
    <row r="92" s="437" customFormat="1" ht="12" customHeight="1"/>
    <row r="93" spans="2:14" s="437" customFormat="1" ht="12" customHeight="1">
      <c r="B93" s="429"/>
      <c r="C93" s="429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</row>
    <row r="94" spans="2:14" s="437" customFormat="1" ht="12" customHeight="1">
      <c r="B94" s="429"/>
      <c r="C94" s="429"/>
      <c r="D94" s="448"/>
      <c r="E94" s="448"/>
      <c r="F94" s="448"/>
      <c r="G94" s="448"/>
      <c r="H94" s="448"/>
      <c r="I94" s="448"/>
      <c r="J94" s="448"/>
      <c r="K94" s="448"/>
      <c r="L94" s="448"/>
      <c r="M94" s="448"/>
      <c r="N94" s="448"/>
    </row>
    <row r="95" spans="2:14" s="437" customFormat="1" ht="12" customHeight="1">
      <c r="B95" s="429"/>
      <c r="C95" s="429"/>
      <c r="D95" s="448"/>
      <c r="E95" s="448"/>
      <c r="F95" s="448"/>
      <c r="G95" s="448"/>
      <c r="H95" s="448"/>
      <c r="I95" s="448"/>
      <c r="J95" s="448"/>
      <c r="K95" s="448"/>
      <c r="L95" s="448"/>
      <c r="M95" s="448"/>
      <c r="N95" s="448"/>
    </row>
    <row r="96" spans="1:14" s="437" customFormat="1" ht="12" customHeight="1">
      <c r="A96" s="400"/>
      <c r="B96" s="429"/>
      <c r="C96" s="429"/>
      <c r="D96" s="448"/>
      <c r="E96" s="448"/>
      <c r="F96" s="448"/>
      <c r="G96" s="448"/>
      <c r="H96" s="448"/>
      <c r="I96" s="448"/>
      <c r="J96" s="448"/>
      <c r="K96" s="448"/>
      <c r="L96" s="448"/>
      <c r="M96" s="448"/>
      <c r="N96" s="448"/>
    </row>
    <row r="97" spans="2:15" ht="12" customHeight="1">
      <c r="B97" s="429"/>
      <c r="C97" s="429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37"/>
    </row>
    <row r="98" spans="2:15" ht="12" customHeight="1">
      <c r="B98" s="429"/>
      <c r="C98" s="429"/>
      <c r="D98" s="448"/>
      <c r="E98" s="448"/>
      <c r="F98" s="448"/>
      <c r="G98" s="448"/>
      <c r="H98" s="448"/>
      <c r="I98" s="448"/>
      <c r="J98" s="448"/>
      <c r="K98" s="448"/>
      <c r="L98" s="448"/>
      <c r="M98" s="448"/>
      <c r="N98" s="448"/>
      <c r="O98" s="437"/>
    </row>
    <row r="99" spans="2:15" ht="12" customHeight="1">
      <c r="B99" s="429"/>
      <c r="C99" s="429"/>
      <c r="D99" s="448"/>
      <c r="E99" s="448"/>
      <c r="F99" s="448"/>
      <c r="G99" s="448"/>
      <c r="H99" s="448"/>
      <c r="I99" s="448"/>
      <c r="J99" s="448"/>
      <c r="K99" s="448"/>
      <c r="L99" s="448"/>
      <c r="M99" s="448"/>
      <c r="N99" s="448"/>
      <c r="O99" s="437"/>
    </row>
    <row r="100" spans="2:15" ht="12" customHeight="1">
      <c r="B100" s="429"/>
      <c r="C100" s="429"/>
      <c r="D100" s="448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  <c r="O100" s="437"/>
    </row>
    <row r="101" spans="2:15" ht="12" customHeight="1">
      <c r="B101" s="429"/>
      <c r="C101" s="429"/>
      <c r="D101" s="448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  <c r="O101" s="437"/>
    </row>
    <row r="102" spans="2:15" ht="12" customHeight="1">
      <c r="B102" s="437"/>
      <c r="C102" s="429"/>
      <c r="D102" s="448"/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  <c r="O102" s="437"/>
    </row>
    <row r="103" spans="2:15" ht="12" customHeight="1">
      <c r="B103" s="420"/>
      <c r="C103" s="429"/>
      <c r="D103" s="448"/>
      <c r="E103" s="448"/>
      <c r="F103" s="448"/>
      <c r="G103" s="448"/>
      <c r="H103" s="448"/>
      <c r="I103" s="448"/>
      <c r="J103" s="448"/>
      <c r="K103" s="448"/>
      <c r="L103" s="448"/>
      <c r="M103" s="448"/>
      <c r="N103" s="448"/>
      <c r="O103" s="437"/>
    </row>
    <row r="104" spans="2:15" ht="12" customHeight="1">
      <c r="B104" s="420"/>
      <c r="C104" s="429"/>
      <c r="D104" s="448"/>
      <c r="E104" s="448"/>
      <c r="F104" s="448"/>
      <c r="G104" s="448"/>
      <c r="H104" s="448"/>
      <c r="I104" s="448"/>
      <c r="J104" s="448"/>
      <c r="K104" s="448"/>
      <c r="L104" s="448"/>
      <c r="M104" s="448"/>
      <c r="N104" s="448"/>
      <c r="O104" s="437"/>
    </row>
    <row r="105" spans="2:15" ht="12" customHeight="1">
      <c r="B105" s="429"/>
      <c r="C105" s="429"/>
      <c r="D105" s="448"/>
      <c r="E105" s="448"/>
      <c r="F105" s="448"/>
      <c r="G105" s="448"/>
      <c r="H105" s="448"/>
      <c r="I105" s="448"/>
      <c r="J105" s="448"/>
      <c r="K105" s="448"/>
      <c r="L105" s="448"/>
      <c r="M105" s="448"/>
      <c r="N105" s="448"/>
      <c r="O105" s="437"/>
    </row>
    <row r="106" spans="2:15" ht="12" customHeight="1">
      <c r="B106" s="429"/>
      <c r="C106" s="429"/>
      <c r="D106" s="448"/>
      <c r="E106" s="448"/>
      <c r="F106" s="448"/>
      <c r="G106" s="448"/>
      <c r="H106" s="448"/>
      <c r="I106" s="448"/>
      <c r="J106" s="448"/>
      <c r="K106" s="448"/>
      <c r="L106" s="448"/>
      <c r="M106" s="448"/>
      <c r="N106" s="448"/>
      <c r="O106" s="437"/>
    </row>
    <row r="107" spans="2:15" ht="12" customHeight="1">
      <c r="B107" s="429"/>
      <c r="C107" s="429"/>
      <c r="D107" s="448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  <c r="O107" s="437"/>
    </row>
    <row r="108" spans="2:15" ht="12" customHeight="1">
      <c r="B108" s="429"/>
      <c r="C108" s="429"/>
      <c r="D108" s="448"/>
      <c r="E108" s="448"/>
      <c r="F108" s="448"/>
      <c r="G108" s="448"/>
      <c r="H108" s="448"/>
      <c r="I108" s="448"/>
      <c r="J108" s="448"/>
      <c r="K108" s="448"/>
      <c r="L108" s="448"/>
      <c r="M108" s="448"/>
      <c r="N108" s="448"/>
      <c r="O108" s="437"/>
    </row>
    <row r="109" spans="2:15" ht="12" customHeight="1">
      <c r="B109" s="429"/>
      <c r="C109" s="429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37"/>
    </row>
    <row r="110" spans="2:15" ht="12" customHeight="1">
      <c r="B110" s="429"/>
      <c r="C110" s="429"/>
      <c r="D110" s="448"/>
      <c r="E110" s="448"/>
      <c r="F110" s="448"/>
      <c r="G110" s="448"/>
      <c r="H110" s="448"/>
      <c r="I110" s="448"/>
      <c r="J110" s="448"/>
      <c r="K110" s="448"/>
      <c r="L110" s="448"/>
      <c r="M110" s="448"/>
      <c r="N110" s="448"/>
      <c r="O110" s="437"/>
    </row>
    <row r="111" spans="2:15" ht="12" customHeight="1">
      <c r="B111" s="437"/>
      <c r="C111" s="429"/>
      <c r="D111" s="448"/>
      <c r="E111" s="448"/>
      <c r="F111" s="448"/>
      <c r="G111" s="448"/>
      <c r="H111" s="448"/>
      <c r="I111" s="448"/>
      <c r="J111" s="448"/>
      <c r="K111" s="448"/>
      <c r="L111" s="448"/>
      <c r="M111" s="448"/>
      <c r="N111" s="448"/>
      <c r="O111" s="437"/>
    </row>
    <row r="112" spans="2:15" ht="12" customHeight="1">
      <c r="B112" s="437"/>
      <c r="C112" s="429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37"/>
    </row>
    <row r="113" spans="2:15" ht="12" customHeight="1">
      <c r="B113" s="437"/>
      <c r="C113" s="429"/>
      <c r="D113" s="448"/>
      <c r="E113" s="448"/>
      <c r="F113" s="448"/>
      <c r="G113" s="448"/>
      <c r="H113" s="448"/>
      <c r="I113" s="448"/>
      <c r="J113" s="448"/>
      <c r="K113" s="448"/>
      <c r="L113" s="448"/>
      <c r="M113" s="448"/>
      <c r="N113" s="448"/>
      <c r="O113" s="437"/>
    </row>
    <row r="114" spans="2:15" ht="12" customHeight="1">
      <c r="B114" s="429"/>
      <c r="C114" s="429"/>
      <c r="D114" s="448"/>
      <c r="E114" s="448"/>
      <c r="F114" s="448"/>
      <c r="G114" s="448"/>
      <c r="H114" s="448"/>
      <c r="I114" s="448"/>
      <c r="J114" s="448"/>
      <c r="K114" s="448"/>
      <c r="L114" s="448"/>
      <c r="M114" s="448"/>
      <c r="N114" s="448"/>
      <c r="O114" s="437"/>
    </row>
    <row r="115" spans="2:15" ht="12" customHeight="1">
      <c r="B115" s="420"/>
      <c r="C115" s="429"/>
      <c r="D115" s="448"/>
      <c r="E115" s="448"/>
      <c r="F115" s="448"/>
      <c r="G115" s="448"/>
      <c r="H115" s="448"/>
      <c r="I115" s="448"/>
      <c r="J115" s="448"/>
      <c r="K115" s="448"/>
      <c r="L115" s="448"/>
      <c r="M115" s="448"/>
      <c r="N115" s="448"/>
      <c r="O115" s="437"/>
    </row>
    <row r="116" spans="2:15" ht="12" customHeight="1">
      <c r="B116" s="420"/>
      <c r="C116" s="429"/>
      <c r="D116" s="448"/>
      <c r="E116" s="448"/>
      <c r="F116" s="448"/>
      <c r="G116" s="448"/>
      <c r="H116" s="448"/>
      <c r="I116" s="448"/>
      <c r="J116" s="448"/>
      <c r="K116" s="448"/>
      <c r="L116" s="448"/>
      <c r="M116" s="448"/>
      <c r="N116" s="448"/>
      <c r="O116" s="437"/>
    </row>
    <row r="117" spans="2:14" ht="12" customHeight="1">
      <c r="B117" s="429"/>
      <c r="C117" s="429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</row>
    <row r="118" spans="2:14" ht="12" customHeight="1">
      <c r="B118" s="420"/>
      <c r="C118" s="429"/>
      <c r="D118" s="448"/>
      <c r="E118" s="448"/>
      <c r="F118" s="448"/>
      <c r="G118" s="448"/>
      <c r="H118" s="448"/>
      <c r="I118" s="448"/>
      <c r="J118" s="448"/>
      <c r="K118" s="448"/>
      <c r="L118" s="448"/>
      <c r="M118" s="448"/>
      <c r="N118" s="448"/>
    </row>
    <row r="119" spans="2:14" ht="12" customHeight="1">
      <c r="B119" s="420"/>
      <c r="C119" s="429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</row>
    <row r="120" spans="2:14" ht="12" customHeight="1">
      <c r="B120" s="429"/>
      <c r="C120" s="429"/>
      <c r="D120" s="448"/>
      <c r="E120" s="448"/>
      <c r="F120" s="448"/>
      <c r="G120" s="448"/>
      <c r="H120" s="448"/>
      <c r="I120" s="448"/>
      <c r="J120" s="448"/>
      <c r="K120" s="448"/>
      <c r="L120" s="448"/>
      <c r="M120" s="448"/>
      <c r="N120" s="448"/>
    </row>
    <row r="121" spans="2:14" ht="12" customHeight="1">
      <c r="B121" s="420"/>
      <c r="C121" s="429"/>
      <c r="D121" s="448"/>
      <c r="E121" s="448"/>
      <c r="F121" s="448"/>
      <c r="G121" s="448"/>
      <c r="H121" s="448"/>
      <c r="I121" s="448"/>
      <c r="J121" s="448"/>
      <c r="K121" s="448"/>
      <c r="L121" s="448"/>
      <c r="M121" s="448"/>
      <c r="N121" s="448"/>
    </row>
    <row r="122" spans="2:14" ht="12" customHeight="1">
      <c r="B122" s="420"/>
      <c r="C122" s="429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</row>
    <row r="123" spans="2:14" ht="12" customHeight="1">
      <c r="B123" s="429"/>
      <c r="C123" s="429"/>
      <c r="D123" s="448"/>
      <c r="E123" s="448"/>
      <c r="F123" s="448"/>
      <c r="G123" s="448"/>
      <c r="H123" s="448"/>
      <c r="I123" s="448"/>
      <c r="J123" s="448"/>
      <c r="K123" s="448"/>
      <c r="L123" s="448"/>
      <c r="M123" s="448"/>
      <c r="N123" s="448"/>
    </row>
    <row r="124" spans="2:14" ht="12" customHeight="1">
      <c r="B124" s="420"/>
      <c r="C124" s="429"/>
      <c r="D124" s="448"/>
      <c r="E124" s="448"/>
      <c r="F124" s="448"/>
      <c r="G124" s="448"/>
      <c r="H124" s="448"/>
      <c r="I124" s="448"/>
      <c r="J124" s="448"/>
      <c r="K124" s="448"/>
      <c r="L124" s="448"/>
      <c r="M124" s="448"/>
      <c r="N124" s="448"/>
    </row>
    <row r="125" spans="2:14" ht="12" customHeight="1">
      <c r="B125" s="420"/>
      <c r="C125" s="429"/>
      <c r="D125" s="448"/>
      <c r="E125" s="448"/>
      <c r="F125" s="448"/>
      <c r="G125" s="448"/>
      <c r="H125" s="448"/>
      <c r="I125" s="448"/>
      <c r="J125" s="448"/>
      <c r="K125" s="448"/>
      <c r="L125" s="448"/>
      <c r="M125" s="448"/>
      <c r="N125" s="448"/>
    </row>
    <row r="126" spans="2:14" ht="12" customHeight="1">
      <c r="B126" s="429"/>
      <c r="C126" s="429"/>
      <c r="D126" s="448"/>
      <c r="E126" s="448"/>
      <c r="F126" s="448"/>
      <c r="G126" s="448"/>
      <c r="H126" s="448"/>
      <c r="I126" s="448"/>
      <c r="J126" s="448"/>
      <c r="K126" s="448"/>
      <c r="L126" s="448"/>
      <c r="M126" s="448"/>
      <c r="N126" s="448"/>
    </row>
    <row r="127" spans="2:14" ht="12" customHeight="1">
      <c r="B127" s="420"/>
      <c r="C127" s="429"/>
      <c r="D127" s="448"/>
      <c r="E127" s="448"/>
      <c r="F127" s="448"/>
      <c r="G127" s="448"/>
      <c r="H127" s="448"/>
      <c r="I127" s="448"/>
      <c r="J127" s="448"/>
      <c r="K127" s="448"/>
      <c r="L127" s="448"/>
      <c r="M127" s="448"/>
      <c r="N127" s="448"/>
    </row>
    <row r="128" spans="2:14" ht="12" customHeight="1">
      <c r="B128" s="420"/>
      <c r="C128" s="429"/>
      <c r="D128" s="448"/>
      <c r="E128" s="448"/>
      <c r="F128" s="448"/>
      <c r="G128" s="448"/>
      <c r="H128" s="448"/>
      <c r="I128" s="448"/>
      <c r="J128" s="448"/>
      <c r="K128" s="448"/>
      <c r="L128" s="448"/>
      <c r="M128" s="448"/>
      <c r="N128" s="448"/>
    </row>
    <row r="129" spans="2:14" ht="12" customHeight="1">
      <c r="B129" s="429"/>
      <c r="C129" s="429"/>
      <c r="D129" s="448"/>
      <c r="E129" s="448"/>
      <c r="F129" s="448"/>
      <c r="G129" s="448"/>
      <c r="H129" s="448"/>
      <c r="I129" s="448"/>
      <c r="J129" s="448"/>
      <c r="K129" s="448"/>
      <c r="L129" s="448"/>
      <c r="M129" s="448"/>
      <c r="N129" s="448"/>
    </row>
    <row r="130" spans="2:14" ht="12" customHeight="1">
      <c r="B130" s="420"/>
      <c r="C130" s="429"/>
      <c r="D130" s="448"/>
      <c r="E130" s="448"/>
      <c r="F130" s="448"/>
      <c r="G130" s="448"/>
      <c r="H130" s="448"/>
      <c r="I130" s="448"/>
      <c r="J130" s="448"/>
      <c r="K130" s="448"/>
      <c r="L130" s="448"/>
      <c r="M130" s="448"/>
      <c r="N130" s="448"/>
    </row>
    <row r="131" spans="2:14" ht="12" customHeight="1">
      <c r="B131" s="420"/>
      <c r="C131" s="429"/>
      <c r="D131" s="448"/>
      <c r="E131" s="448"/>
      <c r="F131" s="448"/>
      <c r="G131" s="448"/>
      <c r="H131" s="448"/>
      <c r="I131" s="448"/>
      <c r="J131" s="448"/>
      <c r="K131" s="448"/>
      <c r="L131" s="448"/>
      <c r="M131" s="448"/>
      <c r="N131" s="448"/>
    </row>
    <row r="132" spans="2:14" ht="12" customHeight="1">
      <c r="B132" s="429"/>
      <c r="C132" s="429"/>
      <c r="D132" s="448"/>
      <c r="E132" s="448"/>
      <c r="F132" s="448"/>
      <c r="G132" s="448"/>
      <c r="H132" s="448"/>
      <c r="I132" s="448"/>
      <c r="J132" s="448"/>
      <c r="K132" s="448"/>
      <c r="L132" s="448"/>
      <c r="M132" s="448"/>
      <c r="N132" s="448"/>
    </row>
    <row r="133" spans="2:14" ht="12" customHeight="1">
      <c r="B133" s="429"/>
      <c r="C133" s="429"/>
      <c r="D133" s="448"/>
      <c r="E133" s="448"/>
      <c r="F133" s="448"/>
      <c r="G133" s="448"/>
      <c r="H133" s="448"/>
      <c r="I133" s="448"/>
      <c r="J133" s="448"/>
      <c r="K133" s="448"/>
      <c r="L133" s="448"/>
      <c r="M133" s="448"/>
      <c r="N133" s="448"/>
    </row>
    <row r="134" spans="2:14" ht="12" customHeight="1">
      <c r="B134" s="429"/>
      <c r="C134" s="429"/>
      <c r="D134" s="448"/>
      <c r="E134" s="448"/>
      <c r="F134" s="448"/>
      <c r="G134" s="448"/>
      <c r="H134" s="448"/>
      <c r="I134" s="448"/>
      <c r="J134" s="448"/>
      <c r="K134" s="448"/>
      <c r="L134" s="448"/>
      <c r="M134" s="448"/>
      <c r="N134" s="448"/>
    </row>
    <row r="135" spans="2:14" ht="12" customHeight="1">
      <c r="B135" s="429"/>
      <c r="C135" s="429"/>
      <c r="D135" s="448"/>
      <c r="E135" s="448"/>
      <c r="F135" s="448"/>
      <c r="G135" s="448"/>
      <c r="H135" s="448"/>
      <c r="I135" s="448"/>
      <c r="J135" s="448"/>
      <c r="K135" s="448"/>
      <c r="L135" s="448"/>
      <c r="M135" s="448"/>
      <c r="N135" s="448"/>
    </row>
    <row r="136" spans="2:14" ht="12" customHeight="1">
      <c r="B136" s="420"/>
      <c r="C136" s="429"/>
      <c r="D136" s="448"/>
      <c r="E136" s="448"/>
      <c r="F136" s="448"/>
      <c r="G136" s="448"/>
      <c r="H136" s="448"/>
      <c r="I136" s="448"/>
      <c r="J136" s="448"/>
      <c r="K136" s="448"/>
      <c r="L136" s="448"/>
      <c r="M136" s="448"/>
      <c r="N136" s="448"/>
    </row>
    <row r="137" spans="2:14" ht="12" customHeight="1">
      <c r="B137" s="420"/>
      <c r="C137" s="429"/>
      <c r="D137" s="448"/>
      <c r="E137" s="448"/>
      <c r="F137" s="448"/>
      <c r="G137" s="448"/>
      <c r="H137" s="448"/>
      <c r="I137" s="448"/>
      <c r="J137" s="448"/>
      <c r="K137" s="448"/>
      <c r="L137" s="448"/>
      <c r="M137" s="448"/>
      <c r="N137" s="448"/>
    </row>
    <row r="138" spans="2:14" ht="12" customHeight="1">
      <c r="B138" s="429"/>
      <c r="C138" s="429"/>
      <c r="D138" s="448"/>
      <c r="E138" s="448"/>
      <c r="F138" s="448"/>
      <c r="G138" s="448"/>
      <c r="H138" s="448"/>
      <c r="I138" s="448"/>
      <c r="J138" s="448"/>
      <c r="K138" s="448"/>
      <c r="L138" s="448"/>
      <c r="M138" s="448"/>
      <c r="N138" s="448"/>
    </row>
    <row r="139" spans="2:14" ht="12" customHeight="1">
      <c r="B139" s="420"/>
      <c r="C139" s="429"/>
      <c r="D139" s="448"/>
      <c r="E139" s="448"/>
      <c r="F139" s="448"/>
      <c r="G139" s="448"/>
      <c r="H139" s="448"/>
      <c r="I139" s="448"/>
      <c r="J139" s="448"/>
      <c r="K139" s="448"/>
      <c r="L139" s="448"/>
      <c r="M139" s="448"/>
      <c r="N139" s="448"/>
    </row>
    <row r="140" spans="2:14" ht="12" customHeight="1">
      <c r="B140" s="420"/>
      <c r="C140" s="429"/>
      <c r="D140" s="448"/>
      <c r="E140" s="448"/>
      <c r="F140" s="448"/>
      <c r="G140" s="448"/>
      <c r="H140" s="448"/>
      <c r="I140" s="448"/>
      <c r="J140" s="448"/>
      <c r="K140" s="448"/>
      <c r="L140" s="448"/>
      <c r="M140" s="448"/>
      <c r="N140" s="448"/>
    </row>
    <row r="141" spans="2:14" ht="12" customHeight="1">
      <c r="B141" s="429"/>
      <c r="C141" s="429"/>
      <c r="D141" s="448"/>
      <c r="E141" s="448"/>
      <c r="F141" s="448"/>
      <c r="G141" s="448"/>
      <c r="H141" s="448"/>
      <c r="I141" s="448"/>
      <c r="J141" s="448"/>
      <c r="K141" s="448"/>
      <c r="L141" s="448"/>
      <c r="M141" s="448"/>
      <c r="N141" s="448"/>
    </row>
    <row r="142" spans="2:14" ht="12" customHeight="1">
      <c r="B142" s="420"/>
      <c r="C142" s="429"/>
      <c r="D142" s="448"/>
      <c r="E142" s="448"/>
      <c r="F142" s="448"/>
      <c r="G142" s="448"/>
      <c r="H142" s="448"/>
      <c r="I142" s="448"/>
      <c r="J142" s="448"/>
      <c r="K142" s="448"/>
      <c r="L142" s="448"/>
      <c r="M142" s="448"/>
      <c r="N142" s="448"/>
    </row>
    <row r="143" spans="2:14" ht="12" customHeight="1">
      <c r="B143" s="420"/>
      <c r="C143" s="429"/>
      <c r="D143" s="448"/>
      <c r="E143" s="448"/>
      <c r="F143" s="448"/>
      <c r="G143" s="448"/>
      <c r="H143" s="448"/>
      <c r="I143" s="448"/>
      <c r="J143" s="448"/>
      <c r="K143" s="448"/>
      <c r="L143" s="448"/>
      <c r="M143" s="448"/>
      <c r="N143" s="448"/>
    </row>
    <row r="144" spans="2:14" ht="12" customHeight="1">
      <c r="B144" s="429"/>
      <c r="C144" s="429"/>
      <c r="D144" s="448"/>
      <c r="E144" s="448"/>
      <c r="F144" s="448"/>
      <c r="G144" s="448"/>
      <c r="H144" s="448"/>
      <c r="I144" s="448"/>
      <c r="J144" s="448"/>
      <c r="K144" s="448"/>
      <c r="L144" s="448"/>
      <c r="M144" s="448"/>
      <c r="N144" s="448"/>
    </row>
    <row r="145" spans="2:14" ht="12" customHeight="1">
      <c r="B145" s="420"/>
      <c r="C145" s="429"/>
      <c r="D145" s="448"/>
      <c r="E145" s="448"/>
      <c r="F145" s="448"/>
      <c r="G145" s="448"/>
      <c r="H145" s="448"/>
      <c r="I145" s="448"/>
      <c r="J145" s="448"/>
      <c r="K145" s="448"/>
      <c r="L145" s="448"/>
      <c r="M145" s="448"/>
      <c r="N145" s="448"/>
    </row>
    <row r="146" spans="2:14" ht="12" customHeight="1">
      <c r="B146" s="420"/>
      <c r="C146" s="429"/>
      <c r="D146" s="448"/>
      <c r="E146" s="448"/>
      <c r="F146" s="448"/>
      <c r="G146" s="448"/>
      <c r="H146" s="448"/>
      <c r="I146" s="448"/>
      <c r="J146" s="448"/>
      <c r="K146" s="448"/>
      <c r="L146" s="448"/>
      <c r="M146" s="448"/>
      <c r="N146" s="448"/>
    </row>
    <row r="147" spans="2:14" ht="12" customHeight="1">
      <c r="B147" s="429"/>
      <c r="C147" s="429"/>
      <c r="D147" s="448"/>
      <c r="E147" s="448"/>
      <c r="F147" s="448"/>
      <c r="G147" s="448"/>
      <c r="H147" s="448"/>
      <c r="I147" s="448"/>
      <c r="J147" s="448"/>
      <c r="K147" s="448"/>
      <c r="L147" s="448"/>
      <c r="M147" s="448"/>
      <c r="N147" s="448"/>
    </row>
    <row r="148" spans="2:14" ht="12" customHeight="1">
      <c r="B148" s="420"/>
      <c r="C148" s="429"/>
      <c r="D148" s="448"/>
      <c r="E148" s="448"/>
      <c r="F148" s="448"/>
      <c r="G148" s="448"/>
      <c r="H148" s="448"/>
      <c r="I148" s="448"/>
      <c r="J148" s="448"/>
      <c r="K148" s="448"/>
      <c r="L148" s="448"/>
      <c r="M148" s="448"/>
      <c r="N148" s="448"/>
    </row>
    <row r="149" spans="2:14" ht="12" customHeight="1">
      <c r="B149" s="420"/>
      <c r="C149" s="429"/>
      <c r="D149" s="448"/>
      <c r="E149" s="448"/>
      <c r="F149" s="448"/>
      <c r="G149" s="448"/>
      <c r="H149" s="448"/>
      <c r="I149" s="448"/>
      <c r="J149" s="448"/>
      <c r="K149" s="448"/>
      <c r="L149" s="448"/>
      <c r="M149" s="448"/>
      <c r="N149" s="448"/>
    </row>
    <row r="150" spans="2:14" ht="12" customHeight="1">
      <c r="B150" s="429"/>
      <c r="C150" s="429"/>
      <c r="D150" s="448"/>
      <c r="E150" s="448"/>
      <c r="F150" s="448"/>
      <c r="G150" s="448"/>
      <c r="H150" s="448"/>
      <c r="I150" s="448"/>
      <c r="J150" s="448"/>
      <c r="K150" s="448"/>
      <c r="L150" s="448"/>
      <c r="M150" s="448"/>
      <c r="N150" s="448"/>
    </row>
    <row r="151" spans="2:14" ht="12" customHeight="1">
      <c r="B151" s="420"/>
      <c r="C151" s="429"/>
      <c r="D151" s="448"/>
      <c r="E151" s="448"/>
      <c r="F151" s="448"/>
      <c r="G151" s="448"/>
      <c r="H151" s="448"/>
      <c r="I151" s="448"/>
      <c r="J151" s="448"/>
      <c r="K151" s="448"/>
      <c r="L151" s="448"/>
      <c r="M151" s="448"/>
      <c r="N151" s="448"/>
    </row>
    <row r="152" spans="2:14" ht="12" customHeight="1">
      <c r="B152" s="420"/>
      <c r="C152" s="429"/>
      <c r="D152" s="448"/>
      <c r="E152" s="448"/>
      <c r="F152" s="448"/>
      <c r="G152" s="448"/>
      <c r="H152" s="448"/>
      <c r="I152" s="448"/>
      <c r="J152" s="448"/>
      <c r="K152" s="448"/>
      <c r="L152" s="448"/>
      <c r="M152" s="448"/>
      <c r="N152" s="448"/>
    </row>
    <row r="153" spans="2:14" ht="12" customHeight="1">
      <c r="B153" s="429"/>
      <c r="C153" s="429"/>
      <c r="D153" s="448"/>
      <c r="E153" s="448"/>
      <c r="F153" s="448"/>
      <c r="G153" s="448"/>
      <c r="H153" s="448"/>
      <c r="I153" s="448"/>
      <c r="J153" s="448"/>
      <c r="K153" s="448"/>
      <c r="L153" s="448"/>
      <c r="M153" s="448"/>
      <c r="N153" s="448"/>
    </row>
    <row r="154" spans="2:14" ht="12" customHeight="1">
      <c r="B154" s="420"/>
      <c r="C154" s="429"/>
      <c r="D154" s="448"/>
      <c r="E154" s="448"/>
      <c r="F154" s="448"/>
      <c r="G154" s="448"/>
      <c r="H154" s="448"/>
      <c r="I154" s="448"/>
      <c r="J154" s="448"/>
      <c r="K154" s="448"/>
      <c r="L154" s="448"/>
      <c r="M154" s="448"/>
      <c r="N154" s="448"/>
    </row>
    <row r="155" spans="2:14" ht="12" customHeight="1">
      <c r="B155" s="420"/>
      <c r="C155" s="429"/>
      <c r="D155" s="448"/>
      <c r="E155" s="448"/>
      <c r="F155" s="448"/>
      <c r="G155" s="448"/>
      <c r="H155" s="448"/>
      <c r="I155" s="448"/>
      <c r="J155" s="448"/>
      <c r="K155" s="448"/>
      <c r="L155" s="448"/>
      <c r="M155" s="448"/>
      <c r="N155" s="448"/>
    </row>
    <row r="156" spans="2:14" ht="12" customHeight="1">
      <c r="B156" s="429"/>
      <c r="C156" s="429"/>
      <c r="D156" s="448"/>
      <c r="E156" s="448"/>
      <c r="F156" s="448"/>
      <c r="G156" s="448"/>
      <c r="H156" s="448"/>
      <c r="I156" s="448"/>
      <c r="J156" s="448"/>
      <c r="K156" s="448"/>
      <c r="L156" s="448"/>
      <c r="M156" s="448"/>
      <c r="N156" s="448"/>
    </row>
    <row r="157" spans="2:14" ht="12" customHeight="1">
      <c r="B157" s="420"/>
      <c r="C157" s="429"/>
      <c r="D157" s="448"/>
      <c r="E157" s="448"/>
      <c r="F157" s="448"/>
      <c r="G157" s="448"/>
      <c r="H157" s="448"/>
      <c r="I157" s="448"/>
      <c r="J157" s="448"/>
      <c r="K157" s="448"/>
      <c r="L157" s="448"/>
      <c r="M157" s="448"/>
      <c r="N157" s="448"/>
    </row>
    <row r="158" spans="2:14" ht="12" customHeight="1">
      <c r="B158" s="420"/>
      <c r="C158" s="429"/>
      <c r="D158" s="448"/>
      <c r="E158" s="448"/>
      <c r="F158" s="448"/>
      <c r="G158" s="448"/>
      <c r="H158" s="448"/>
      <c r="I158" s="448"/>
      <c r="J158" s="448"/>
      <c r="K158" s="448"/>
      <c r="L158" s="448"/>
      <c r="M158" s="448"/>
      <c r="N158" s="448"/>
    </row>
    <row r="159" spans="2:14" ht="12" customHeight="1">
      <c r="B159" s="429"/>
      <c r="C159" s="429"/>
      <c r="D159" s="448"/>
      <c r="E159" s="448"/>
      <c r="F159" s="448"/>
      <c r="G159" s="448"/>
      <c r="H159" s="448"/>
      <c r="I159" s="448"/>
      <c r="J159" s="448"/>
      <c r="K159" s="448"/>
      <c r="L159" s="448"/>
      <c r="M159" s="448"/>
      <c r="N159" s="448"/>
    </row>
    <row r="160" spans="2:14" ht="12" customHeight="1">
      <c r="B160" s="429"/>
      <c r="C160" s="429"/>
      <c r="D160" s="448"/>
      <c r="E160" s="448"/>
      <c r="F160" s="448"/>
      <c r="G160" s="448"/>
      <c r="H160" s="448"/>
      <c r="I160" s="448"/>
      <c r="J160" s="448"/>
      <c r="K160" s="448"/>
      <c r="L160" s="448"/>
      <c r="M160" s="448"/>
      <c r="N160" s="448"/>
    </row>
    <row r="161" spans="2:14" ht="12" customHeight="1">
      <c r="B161" s="429"/>
      <c r="C161" s="429"/>
      <c r="D161" s="448"/>
      <c r="E161" s="448"/>
      <c r="F161" s="448"/>
      <c r="G161" s="448"/>
      <c r="H161" s="448"/>
      <c r="I161" s="448"/>
      <c r="J161" s="448"/>
      <c r="K161" s="448"/>
      <c r="L161" s="448"/>
      <c r="M161" s="448"/>
      <c r="N161" s="448"/>
    </row>
    <row r="162" spans="2:14" ht="12" customHeight="1">
      <c r="B162" s="429"/>
      <c r="C162" s="429"/>
      <c r="D162" s="448"/>
      <c r="E162" s="448"/>
      <c r="F162" s="448"/>
      <c r="G162" s="448"/>
      <c r="H162" s="448"/>
      <c r="I162" s="448"/>
      <c r="J162" s="448"/>
      <c r="K162" s="448"/>
      <c r="L162" s="448"/>
      <c r="M162" s="448"/>
      <c r="N162" s="448"/>
    </row>
    <row r="163" spans="2:14" ht="12" customHeight="1">
      <c r="B163" s="420"/>
      <c r="C163" s="429"/>
      <c r="D163" s="448"/>
      <c r="E163" s="448"/>
      <c r="F163" s="448"/>
      <c r="G163" s="448"/>
      <c r="H163" s="448"/>
      <c r="I163" s="448"/>
      <c r="J163" s="448"/>
      <c r="K163" s="448"/>
      <c r="L163" s="448"/>
      <c r="M163" s="448"/>
      <c r="N163" s="448"/>
    </row>
    <row r="164" spans="2:14" ht="12" customHeight="1">
      <c r="B164" s="420"/>
      <c r="C164" s="429"/>
      <c r="D164" s="448"/>
      <c r="E164" s="448"/>
      <c r="F164" s="448"/>
      <c r="G164" s="448"/>
      <c r="H164" s="448"/>
      <c r="I164" s="448"/>
      <c r="J164" s="448"/>
      <c r="K164" s="448"/>
      <c r="L164" s="448"/>
      <c r="M164" s="448"/>
      <c r="N164" s="448"/>
    </row>
    <row r="165" spans="2:14" ht="12" customHeight="1">
      <c r="B165" s="429"/>
      <c r="C165" s="429"/>
      <c r="D165" s="448"/>
      <c r="E165" s="448"/>
      <c r="F165" s="448"/>
      <c r="G165" s="448"/>
      <c r="H165" s="448"/>
      <c r="I165" s="448"/>
      <c r="J165" s="448"/>
      <c r="K165" s="448"/>
      <c r="L165" s="448"/>
      <c r="M165" s="448"/>
      <c r="N165" s="448"/>
    </row>
    <row r="166" spans="2:14" ht="12" customHeight="1">
      <c r="B166" s="420"/>
      <c r="C166" s="429"/>
      <c r="D166" s="448"/>
      <c r="E166" s="448"/>
      <c r="F166" s="448"/>
      <c r="G166" s="448"/>
      <c r="H166" s="448"/>
      <c r="I166" s="448"/>
      <c r="J166" s="448"/>
      <c r="K166" s="448"/>
      <c r="L166" s="448"/>
      <c r="M166" s="448"/>
      <c r="N166" s="448"/>
    </row>
    <row r="167" spans="2:14" ht="12" customHeight="1">
      <c r="B167" s="420"/>
      <c r="C167" s="429"/>
      <c r="D167" s="448"/>
      <c r="E167" s="448"/>
      <c r="F167" s="448"/>
      <c r="G167" s="448"/>
      <c r="H167" s="448"/>
      <c r="I167" s="448"/>
      <c r="J167" s="448"/>
      <c r="K167" s="448"/>
      <c r="L167" s="448"/>
      <c r="M167" s="448"/>
      <c r="N167" s="448"/>
    </row>
    <row r="168" spans="2:14" ht="12" customHeight="1">
      <c r="B168" s="429"/>
      <c r="C168" s="429"/>
      <c r="D168" s="448"/>
      <c r="E168" s="448"/>
      <c r="F168" s="448"/>
      <c r="G168" s="448"/>
      <c r="H168" s="448"/>
      <c r="I168" s="448"/>
      <c r="J168" s="448"/>
      <c r="K168" s="448"/>
      <c r="L168" s="448"/>
      <c r="M168" s="448"/>
      <c r="N168" s="448"/>
    </row>
    <row r="169" spans="2:14" ht="12" customHeight="1">
      <c r="B169" s="429"/>
      <c r="C169" s="429"/>
      <c r="D169" s="448"/>
      <c r="E169" s="448"/>
      <c r="F169" s="448"/>
      <c r="G169" s="448"/>
      <c r="H169" s="448"/>
      <c r="I169" s="448"/>
      <c r="J169" s="448"/>
      <c r="K169" s="448"/>
      <c r="L169" s="448"/>
      <c r="M169" s="448"/>
      <c r="N169" s="448"/>
    </row>
    <row r="170" spans="2:14" ht="12" customHeight="1">
      <c r="B170" s="429"/>
      <c r="C170" s="429"/>
      <c r="D170" s="448"/>
      <c r="E170" s="448"/>
      <c r="F170" s="448"/>
      <c r="G170" s="448"/>
      <c r="H170" s="448"/>
      <c r="I170" s="448"/>
      <c r="J170" s="448"/>
      <c r="K170" s="448"/>
      <c r="L170" s="448"/>
      <c r="M170" s="448"/>
      <c r="N170" s="448"/>
    </row>
    <row r="171" spans="2:14" ht="12" customHeight="1">
      <c r="B171" s="429"/>
      <c r="C171" s="429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</row>
    <row r="172" spans="2:14" ht="12" customHeight="1">
      <c r="B172" s="420"/>
      <c r="C172" s="429"/>
      <c r="D172" s="448"/>
      <c r="E172" s="448"/>
      <c r="F172" s="448"/>
      <c r="G172" s="448"/>
      <c r="H172" s="448"/>
      <c r="I172" s="448"/>
      <c r="J172" s="448"/>
      <c r="K172" s="448"/>
      <c r="L172" s="448"/>
      <c r="M172" s="448"/>
      <c r="N172" s="448"/>
    </row>
    <row r="173" spans="2:14" ht="12" customHeight="1">
      <c r="B173" s="420"/>
      <c r="C173" s="429"/>
      <c r="D173" s="448"/>
      <c r="E173" s="448"/>
      <c r="F173" s="448"/>
      <c r="G173" s="448"/>
      <c r="H173" s="448"/>
      <c r="I173" s="448"/>
      <c r="J173" s="448"/>
      <c r="K173" s="448"/>
      <c r="L173" s="448"/>
      <c r="M173" s="448"/>
      <c r="N173" s="448"/>
    </row>
    <row r="174" spans="2:14" ht="12" customHeight="1">
      <c r="B174" s="429"/>
      <c r="C174" s="429"/>
      <c r="D174" s="448"/>
      <c r="E174" s="448"/>
      <c r="F174" s="448"/>
      <c r="G174" s="448"/>
      <c r="H174" s="448"/>
      <c r="I174" s="448"/>
      <c r="J174" s="448"/>
      <c r="K174" s="448"/>
      <c r="L174" s="448"/>
      <c r="M174" s="448"/>
      <c r="N174" s="448"/>
    </row>
    <row r="175" spans="2:14" ht="12" customHeight="1">
      <c r="B175" s="429"/>
      <c r="C175" s="429"/>
      <c r="D175" s="448"/>
      <c r="E175" s="448"/>
      <c r="F175" s="448"/>
      <c r="G175" s="448"/>
      <c r="H175" s="448"/>
      <c r="I175" s="448"/>
      <c r="J175" s="448"/>
      <c r="K175" s="448"/>
      <c r="L175" s="448"/>
      <c r="M175" s="448"/>
      <c r="N175" s="448"/>
    </row>
    <row r="176" spans="2:14" ht="12" customHeight="1">
      <c r="B176" s="429"/>
      <c r="C176" s="429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</row>
    <row r="177" spans="2:14" ht="12" customHeight="1">
      <c r="B177" s="429"/>
      <c r="C177" s="429"/>
      <c r="D177" s="448"/>
      <c r="E177" s="448"/>
      <c r="F177" s="448"/>
      <c r="G177" s="448"/>
      <c r="H177" s="448"/>
      <c r="I177" s="448"/>
      <c r="J177" s="448"/>
      <c r="K177" s="448"/>
      <c r="L177" s="448"/>
      <c r="M177" s="448"/>
      <c r="N177" s="448"/>
    </row>
    <row r="178" spans="2:14" ht="12" customHeight="1">
      <c r="B178" s="420"/>
      <c r="C178" s="429"/>
      <c r="D178" s="448"/>
      <c r="E178" s="448"/>
      <c r="F178" s="448"/>
      <c r="G178" s="448"/>
      <c r="H178" s="448"/>
      <c r="I178" s="448"/>
      <c r="J178" s="448"/>
      <c r="K178" s="448"/>
      <c r="L178" s="448"/>
      <c r="M178" s="448"/>
      <c r="N178" s="448"/>
    </row>
    <row r="179" spans="2:14" ht="12" customHeight="1">
      <c r="B179" s="420"/>
      <c r="C179" s="429"/>
      <c r="D179" s="448"/>
      <c r="E179" s="448"/>
      <c r="F179" s="448"/>
      <c r="G179" s="448"/>
      <c r="H179" s="448"/>
      <c r="I179" s="448"/>
      <c r="J179" s="448"/>
      <c r="K179" s="448"/>
      <c r="L179" s="448"/>
      <c r="M179" s="448"/>
      <c r="N179" s="448"/>
    </row>
    <row r="180" spans="2:14" ht="12" customHeight="1">
      <c r="B180" s="429"/>
      <c r="C180" s="429"/>
      <c r="D180" s="448"/>
      <c r="E180" s="448"/>
      <c r="F180" s="448"/>
      <c r="G180" s="448"/>
      <c r="H180" s="448"/>
      <c r="I180" s="448"/>
      <c r="J180" s="448"/>
      <c r="K180" s="448"/>
      <c r="L180" s="448"/>
      <c r="M180" s="448"/>
      <c r="N180" s="448"/>
    </row>
    <row r="181" spans="2:14" ht="12" customHeight="1">
      <c r="B181" s="420"/>
      <c r="C181" s="429"/>
      <c r="D181" s="448"/>
      <c r="E181" s="448"/>
      <c r="F181" s="448"/>
      <c r="G181" s="448"/>
      <c r="H181" s="448"/>
      <c r="I181" s="448"/>
      <c r="J181" s="448"/>
      <c r="K181" s="448"/>
      <c r="L181" s="448"/>
      <c r="M181" s="448"/>
      <c r="N181" s="448"/>
    </row>
    <row r="182" spans="2:14" ht="12" customHeight="1">
      <c r="B182" s="420"/>
      <c r="C182" s="429"/>
      <c r="D182" s="448"/>
      <c r="E182" s="448"/>
      <c r="F182" s="448"/>
      <c r="G182" s="448"/>
      <c r="H182" s="448"/>
      <c r="I182" s="448"/>
      <c r="J182" s="448"/>
      <c r="K182" s="448"/>
      <c r="L182" s="448"/>
      <c r="M182" s="448"/>
      <c r="N182" s="448"/>
    </row>
    <row r="183" spans="2:14" ht="12" customHeight="1">
      <c r="B183" s="429"/>
      <c r="C183" s="429"/>
      <c r="D183" s="448"/>
      <c r="E183" s="448"/>
      <c r="F183" s="448"/>
      <c r="G183" s="448"/>
      <c r="H183" s="448"/>
      <c r="I183" s="448"/>
      <c r="J183" s="448"/>
      <c r="K183" s="448"/>
      <c r="L183" s="448"/>
      <c r="M183" s="448"/>
      <c r="N183" s="448"/>
    </row>
    <row r="184" spans="2:14" ht="12" customHeight="1">
      <c r="B184" s="429"/>
      <c r="C184" s="429"/>
      <c r="D184" s="448"/>
      <c r="E184" s="448"/>
      <c r="F184" s="448"/>
      <c r="G184" s="448"/>
      <c r="H184" s="448"/>
      <c r="I184" s="448"/>
      <c r="J184" s="448"/>
      <c r="K184" s="448"/>
      <c r="L184" s="448"/>
      <c r="M184" s="448"/>
      <c r="N184" s="448"/>
    </row>
    <row r="185" spans="2:14" ht="12" customHeight="1">
      <c r="B185" s="429"/>
      <c r="C185" s="429"/>
      <c r="D185" s="448"/>
      <c r="E185" s="448"/>
      <c r="F185" s="448"/>
      <c r="G185" s="448"/>
      <c r="H185" s="448"/>
      <c r="I185" s="448"/>
      <c r="J185" s="448"/>
      <c r="K185" s="448"/>
      <c r="L185" s="448"/>
      <c r="M185" s="448"/>
      <c r="N185" s="448"/>
    </row>
    <row r="186" spans="2:14" ht="12" customHeight="1">
      <c r="B186" s="429"/>
      <c r="C186" s="429"/>
      <c r="D186" s="448"/>
      <c r="E186" s="448"/>
      <c r="F186" s="448"/>
      <c r="G186" s="448"/>
      <c r="H186" s="448"/>
      <c r="I186" s="448"/>
      <c r="J186" s="448"/>
      <c r="K186" s="448"/>
      <c r="L186" s="448"/>
      <c r="M186" s="448"/>
      <c r="N186" s="448"/>
    </row>
    <row r="187" spans="2:14" ht="12" customHeight="1">
      <c r="B187" s="420"/>
      <c r="C187" s="429"/>
      <c r="D187" s="448"/>
      <c r="E187" s="448"/>
      <c r="F187" s="448"/>
      <c r="G187" s="448"/>
      <c r="H187" s="448"/>
      <c r="I187" s="448"/>
      <c r="J187" s="448"/>
      <c r="K187" s="448"/>
      <c r="L187" s="448"/>
      <c r="M187" s="448"/>
      <c r="N187" s="448"/>
    </row>
    <row r="188" spans="2:14" ht="12" customHeight="1">
      <c r="B188" s="420"/>
      <c r="C188" s="429"/>
      <c r="D188" s="448"/>
      <c r="E188" s="448"/>
      <c r="F188" s="448"/>
      <c r="G188" s="448"/>
      <c r="H188" s="448"/>
      <c r="I188" s="448"/>
      <c r="J188" s="448"/>
      <c r="K188" s="448"/>
      <c r="L188" s="448"/>
      <c r="M188" s="448"/>
      <c r="N188" s="448"/>
    </row>
    <row r="189" spans="2:14" ht="12" customHeight="1">
      <c r="B189" s="429"/>
      <c r="C189" s="429"/>
      <c r="D189" s="448"/>
      <c r="E189" s="448"/>
      <c r="F189" s="448"/>
      <c r="G189" s="448"/>
      <c r="H189" s="448"/>
      <c r="I189" s="448"/>
      <c r="J189" s="448"/>
      <c r="K189" s="448"/>
      <c r="L189" s="448"/>
      <c r="M189" s="448"/>
      <c r="N189" s="448"/>
    </row>
    <row r="190" spans="2:14" ht="12" customHeight="1">
      <c r="B190" s="420"/>
      <c r="C190" s="429"/>
      <c r="D190" s="448"/>
      <c r="E190" s="448"/>
      <c r="F190" s="448"/>
      <c r="G190" s="448"/>
      <c r="H190" s="448"/>
      <c r="I190" s="448"/>
      <c r="J190" s="448"/>
      <c r="K190" s="448"/>
      <c r="L190" s="448"/>
      <c r="M190" s="448"/>
      <c r="N190" s="448"/>
    </row>
    <row r="191" spans="2:14" ht="12" customHeight="1">
      <c r="B191" s="420"/>
      <c r="C191" s="429"/>
      <c r="D191" s="448"/>
      <c r="E191" s="448"/>
      <c r="F191" s="448"/>
      <c r="G191" s="448"/>
      <c r="H191" s="448"/>
      <c r="I191" s="448"/>
      <c r="J191" s="448"/>
      <c r="K191" s="448"/>
      <c r="L191" s="448"/>
      <c r="M191" s="448"/>
      <c r="N191" s="448"/>
    </row>
    <row r="192" spans="2:14" ht="12" customHeight="1">
      <c r="B192" s="429"/>
      <c r="C192" s="429"/>
      <c r="D192" s="448"/>
      <c r="E192" s="448"/>
      <c r="F192" s="448"/>
      <c r="G192" s="448"/>
      <c r="H192" s="448"/>
      <c r="I192" s="448"/>
      <c r="J192" s="448"/>
      <c r="K192" s="448"/>
      <c r="L192" s="448"/>
      <c r="M192" s="448"/>
      <c r="N192" s="448"/>
    </row>
    <row r="193" spans="2:14" ht="12" customHeight="1">
      <c r="B193" s="420"/>
      <c r="C193" s="429"/>
      <c r="D193" s="448"/>
      <c r="E193" s="448"/>
      <c r="F193" s="448"/>
      <c r="G193" s="448"/>
      <c r="H193" s="448"/>
      <c r="I193" s="448"/>
      <c r="J193" s="448"/>
      <c r="K193" s="448"/>
      <c r="L193" s="448"/>
      <c r="M193" s="448"/>
      <c r="N193" s="448"/>
    </row>
    <row r="194" spans="2:14" ht="12" customHeight="1">
      <c r="B194" s="420"/>
      <c r="C194" s="429"/>
      <c r="D194" s="448"/>
      <c r="E194" s="448"/>
      <c r="F194" s="448"/>
      <c r="G194" s="448"/>
      <c r="H194" s="448"/>
      <c r="I194" s="448"/>
      <c r="J194" s="448"/>
      <c r="K194" s="448"/>
      <c r="L194" s="448"/>
      <c r="M194" s="448"/>
      <c r="N194" s="448"/>
    </row>
    <row r="195" spans="2:14" ht="12" customHeight="1">
      <c r="B195" s="429"/>
      <c r="C195" s="429"/>
      <c r="D195" s="448"/>
      <c r="E195" s="448"/>
      <c r="F195" s="448"/>
      <c r="G195" s="448"/>
      <c r="H195" s="448"/>
      <c r="I195" s="448"/>
      <c r="J195" s="448"/>
      <c r="K195" s="448"/>
      <c r="L195" s="448"/>
      <c r="M195" s="448"/>
      <c r="N195" s="448"/>
    </row>
    <row r="196" spans="2:14" ht="12" customHeight="1">
      <c r="B196" s="420"/>
      <c r="C196" s="429"/>
      <c r="D196" s="448"/>
      <c r="E196" s="448"/>
      <c r="F196" s="448"/>
      <c r="G196" s="448"/>
      <c r="H196" s="448"/>
      <c r="I196" s="448"/>
      <c r="J196" s="448"/>
      <c r="K196" s="448"/>
      <c r="L196" s="448"/>
      <c r="M196" s="448"/>
      <c r="N196" s="448"/>
    </row>
    <row r="197" spans="2:14" ht="12" customHeight="1">
      <c r="B197" s="420"/>
      <c r="C197" s="429"/>
      <c r="D197" s="448"/>
      <c r="E197" s="448"/>
      <c r="F197" s="448"/>
      <c r="G197" s="448"/>
      <c r="H197" s="448"/>
      <c r="I197" s="448"/>
      <c r="J197" s="448"/>
      <c r="K197" s="448"/>
      <c r="L197" s="448"/>
      <c r="M197" s="448"/>
      <c r="N197" s="448"/>
    </row>
    <row r="198" spans="2:14" ht="12" customHeight="1">
      <c r="B198" s="429"/>
      <c r="C198" s="429"/>
      <c r="D198" s="448"/>
      <c r="E198" s="448"/>
      <c r="F198" s="448"/>
      <c r="G198" s="448"/>
      <c r="H198" s="448"/>
      <c r="I198" s="448"/>
      <c r="J198" s="448"/>
      <c r="K198" s="448"/>
      <c r="L198" s="448"/>
      <c r="M198" s="448"/>
      <c r="N198" s="448"/>
    </row>
    <row r="199" spans="2:14" ht="12" customHeight="1">
      <c r="B199" s="429"/>
      <c r="C199" s="429"/>
      <c r="D199" s="448"/>
      <c r="E199" s="448"/>
      <c r="F199" s="448"/>
      <c r="G199" s="448"/>
      <c r="H199" s="448"/>
      <c r="I199" s="448"/>
      <c r="J199" s="448"/>
      <c r="K199" s="448"/>
      <c r="L199" s="448"/>
      <c r="M199" s="448"/>
      <c r="N199" s="448"/>
    </row>
    <row r="200" spans="2:14" ht="12" customHeight="1">
      <c r="B200" s="429"/>
      <c r="C200" s="429"/>
      <c r="D200" s="448"/>
      <c r="E200" s="448"/>
      <c r="F200" s="448"/>
      <c r="G200" s="448"/>
      <c r="H200" s="448"/>
      <c r="I200" s="448"/>
      <c r="J200" s="448"/>
      <c r="K200" s="448"/>
      <c r="L200" s="448"/>
      <c r="M200" s="448"/>
      <c r="N200" s="448"/>
    </row>
    <row r="201" spans="2:14" ht="12" customHeight="1">
      <c r="B201" s="429"/>
      <c r="C201" s="429"/>
      <c r="D201" s="448"/>
      <c r="E201" s="448"/>
      <c r="F201" s="448"/>
      <c r="G201" s="448"/>
      <c r="H201" s="448"/>
      <c r="I201" s="448"/>
      <c r="J201" s="448"/>
      <c r="K201" s="448"/>
      <c r="L201" s="448"/>
      <c r="M201" s="448"/>
      <c r="N201" s="448"/>
    </row>
    <row r="202" spans="2:14" ht="12" customHeight="1">
      <c r="B202" s="420"/>
      <c r="C202" s="429"/>
      <c r="D202" s="448"/>
      <c r="E202" s="448"/>
      <c r="F202" s="448"/>
      <c r="G202" s="448"/>
      <c r="H202" s="448"/>
      <c r="I202" s="448"/>
      <c r="J202" s="448"/>
      <c r="K202" s="448"/>
      <c r="L202" s="448"/>
      <c r="M202" s="448"/>
      <c r="N202" s="448"/>
    </row>
    <row r="203" spans="2:14" ht="12" customHeight="1">
      <c r="B203" s="420"/>
      <c r="C203" s="429"/>
      <c r="D203" s="448"/>
      <c r="E203" s="448"/>
      <c r="F203" s="448"/>
      <c r="G203" s="448"/>
      <c r="H203" s="448"/>
      <c r="I203" s="448"/>
      <c r="J203" s="448"/>
      <c r="K203" s="448"/>
      <c r="L203" s="448"/>
      <c r="M203" s="448"/>
      <c r="N203" s="448"/>
    </row>
    <row r="204" spans="2:14" ht="12" customHeight="1">
      <c r="B204" s="429"/>
      <c r="C204" s="429"/>
      <c r="D204" s="448"/>
      <c r="E204" s="448"/>
      <c r="F204" s="448"/>
      <c r="G204" s="448"/>
      <c r="H204" s="448"/>
      <c r="I204" s="448"/>
      <c r="J204" s="448"/>
      <c r="K204" s="448"/>
      <c r="L204" s="448"/>
      <c r="M204" s="448"/>
      <c r="N204" s="448"/>
    </row>
    <row r="205" spans="2:14" ht="12" customHeight="1">
      <c r="B205" s="429"/>
      <c r="C205" s="429"/>
      <c r="D205" s="448"/>
      <c r="E205" s="448"/>
      <c r="F205" s="448"/>
      <c r="G205" s="448"/>
      <c r="H205" s="448"/>
      <c r="I205" s="448"/>
      <c r="J205" s="448"/>
      <c r="K205" s="448"/>
      <c r="L205" s="448"/>
      <c r="M205" s="448"/>
      <c r="N205" s="448"/>
    </row>
    <row r="206" spans="2:14" ht="12" customHeight="1">
      <c r="B206" s="429"/>
      <c r="C206" s="429"/>
      <c r="D206" s="448"/>
      <c r="E206" s="448"/>
      <c r="F206" s="448"/>
      <c r="G206" s="448"/>
      <c r="H206" s="448"/>
      <c r="I206" s="448"/>
      <c r="J206" s="448"/>
      <c r="K206" s="448"/>
      <c r="L206" s="448"/>
      <c r="M206" s="448"/>
      <c r="N206" s="448"/>
    </row>
    <row r="207" spans="2:14" ht="12" customHeight="1">
      <c r="B207" s="429"/>
      <c r="C207" s="429"/>
      <c r="D207" s="448"/>
      <c r="E207" s="448"/>
      <c r="F207" s="448"/>
      <c r="G207" s="448"/>
      <c r="H207" s="448"/>
      <c r="I207" s="448"/>
      <c r="J207" s="448"/>
      <c r="K207" s="448"/>
      <c r="L207" s="448"/>
      <c r="M207" s="448"/>
      <c r="N207" s="448"/>
    </row>
    <row r="208" spans="2:14" ht="12" customHeight="1">
      <c r="B208" s="420"/>
      <c r="C208" s="429"/>
      <c r="D208" s="448"/>
      <c r="E208" s="448"/>
      <c r="F208" s="448"/>
      <c r="G208" s="448"/>
      <c r="H208" s="448"/>
      <c r="I208" s="448"/>
      <c r="J208" s="448"/>
      <c r="K208" s="448"/>
      <c r="L208" s="448"/>
      <c r="M208" s="448"/>
      <c r="N208" s="448"/>
    </row>
    <row r="209" spans="2:14" ht="12" customHeight="1">
      <c r="B209" s="420"/>
      <c r="C209" s="429"/>
      <c r="D209" s="448"/>
      <c r="E209" s="448"/>
      <c r="F209" s="448"/>
      <c r="G209" s="448"/>
      <c r="H209" s="448"/>
      <c r="I209" s="448"/>
      <c r="J209" s="448"/>
      <c r="K209" s="448"/>
      <c r="L209" s="448"/>
      <c r="M209" s="448"/>
      <c r="N209" s="448"/>
    </row>
    <row r="210" spans="2:14" ht="12" customHeight="1">
      <c r="B210" s="429"/>
      <c r="C210" s="429"/>
      <c r="D210" s="448"/>
      <c r="E210" s="448"/>
      <c r="F210" s="448"/>
      <c r="G210" s="448"/>
      <c r="H210" s="448"/>
      <c r="I210" s="448"/>
      <c r="J210" s="448"/>
      <c r="K210" s="448"/>
      <c r="L210" s="448"/>
      <c r="M210" s="448"/>
      <c r="N210" s="448"/>
    </row>
    <row r="211" spans="2:14" ht="12" customHeight="1">
      <c r="B211" s="420"/>
      <c r="C211" s="429"/>
      <c r="D211" s="448"/>
      <c r="E211" s="448"/>
      <c r="F211" s="448"/>
      <c r="G211" s="448"/>
      <c r="H211" s="448"/>
      <c r="I211" s="448"/>
      <c r="J211" s="448"/>
      <c r="K211" s="448"/>
      <c r="L211" s="448"/>
      <c r="M211" s="448"/>
      <c r="N211" s="448"/>
    </row>
    <row r="212" spans="2:14" ht="12" customHeight="1">
      <c r="B212" s="420"/>
      <c r="C212" s="429"/>
      <c r="D212" s="448"/>
      <c r="E212" s="448"/>
      <c r="F212" s="448"/>
      <c r="G212" s="448"/>
      <c r="H212" s="448"/>
      <c r="I212" s="448"/>
      <c r="J212" s="448"/>
      <c r="K212" s="448"/>
      <c r="L212" s="448"/>
      <c r="M212" s="448"/>
      <c r="N212" s="448"/>
    </row>
    <row r="213" spans="2:14" ht="12" customHeight="1">
      <c r="B213" s="429"/>
      <c r="C213" s="429"/>
      <c r="D213" s="448"/>
      <c r="E213" s="448"/>
      <c r="F213" s="448"/>
      <c r="G213" s="448"/>
      <c r="H213" s="448"/>
      <c r="I213" s="448"/>
      <c r="J213" s="448"/>
      <c r="K213" s="448"/>
      <c r="L213" s="448"/>
      <c r="M213" s="448"/>
      <c r="N213" s="448"/>
    </row>
    <row r="214" spans="2:14" ht="12" customHeight="1">
      <c r="B214" s="420"/>
      <c r="C214" s="429"/>
      <c r="D214" s="448"/>
      <c r="E214" s="448"/>
      <c r="F214" s="448"/>
      <c r="G214" s="448"/>
      <c r="H214" s="448"/>
      <c r="I214" s="448"/>
      <c r="J214" s="448"/>
      <c r="K214" s="448"/>
      <c r="L214" s="448"/>
      <c r="M214" s="448"/>
      <c r="N214" s="448"/>
    </row>
    <row r="215" spans="2:14" ht="12" customHeight="1">
      <c r="B215" s="420"/>
      <c r="C215" s="429"/>
      <c r="D215" s="448"/>
      <c r="E215" s="448"/>
      <c r="F215" s="448"/>
      <c r="G215" s="448"/>
      <c r="H215" s="448"/>
      <c r="I215" s="448"/>
      <c r="J215" s="448"/>
      <c r="K215" s="448"/>
      <c r="L215" s="448"/>
      <c r="M215" s="448"/>
      <c r="N215" s="448"/>
    </row>
    <row r="216" spans="2:14" ht="12" customHeight="1">
      <c r="B216" s="429"/>
      <c r="C216" s="429"/>
      <c r="D216" s="448"/>
      <c r="E216" s="448"/>
      <c r="F216" s="448"/>
      <c r="G216" s="448"/>
      <c r="H216" s="448"/>
      <c r="I216" s="448"/>
      <c r="J216" s="448"/>
      <c r="K216" s="448"/>
      <c r="L216" s="448"/>
      <c r="M216" s="448"/>
      <c r="N216" s="448"/>
    </row>
    <row r="217" spans="2:14" ht="12" customHeight="1">
      <c r="B217" s="420"/>
      <c r="C217" s="429"/>
      <c r="D217" s="448"/>
      <c r="E217" s="448"/>
      <c r="F217" s="448"/>
      <c r="G217" s="448"/>
      <c r="H217" s="448"/>
      <c r="I217" s="448"/>
      <c r="J217" s="448"/>
      <c r="K217" s="448"/>
      <c r="L217" s="448"/>
      <c r="M217" s="448"/>
      <c r="N217" s="448"/>
    </row>
    <row r="218" spans="2:14" ht="12" customHeight="1">
      <c r="B218" s="420"/>
      <c r="C218" s="429"/>
      <c r="D218" s="448"/>
      <c r="E218" s="448"/>
      <c r="F218" s="448"/>
      <c r="G218" s="448"/>
      <c r="H218" s="448"/>
      <c r="I218" s="448"/>
      <c r="J218" s="448"/>
      <c r="K218" s="448"/>
      <c r="L218" s="448"/>
      <c r="M218" s="448"/>
      <c r="N218" s="448"/>
    </row>
    <row r="219" spans="2:14" ht="12" customHeight="1">
      <c r="B219" s="429"/>
      <c r="C219" s="429"/>
      <c r="D219" s="448"/>
      <c r="E219" s="448"/>
      <c r="F219" s="448"/>
      <c r="G219" s="448"/>
      <c r="H219" s="448"/>
      <c r="I219" s="448"/>
      <c r="J219" s="448"/>
      <c r="K219" s="448"/>
      <c r="L219" s="448"/>
      <c r="M219" s="448"/>
      <c r="N219" s="448"/>
    </row>
    <row r="220" spans="2:14" ht="12" customHeight="1">
      <c r="B220" s="429"/>
      <c r="C220" s="429"/>
      <c r="D220" s="448"/>
      <c r="E220" s="448"/>
      <c r="F220" s="448"/>
      <c r="G220" s="448"/>
      <c r="H220" s="448"/>
      <c r="I220" s="448"/>
      <c r="J220" s="448"/>
      <c r="K220" s="448"/>
      <c r="L220" s="448"/>
      <c r="M220" s="448"/>
      <c r="N220" s="448"/>
    </row>
    <row r="221" spans="2:14" ht="12" customHeight="1">
      <c r="B221" s="429"/>
      <c r="C221" s="429"/>
      <c r="D221" s="448"/>
      <c r="E221" s="448"/>
      <c r="F221" s="448"/>
      <c r="G221" s="448"/>
      <c r="H221" s="448"/>
      <c r="I221" s="448"/>
      <c r="J221" s="448"/>
      <c r="K221" s="448"/>
      <c r="L221" s="448"/>
      <c r="M221" s="448"/>
      <c r="N221" s="448"/>
    </row>
    <row r="222" spans="2:14" ht="12" customHeight="1">
      <c r="B222" s="429"/>
      <c r="C222" s="429"/>
      <c r="D222" s="448"/>
      <c r="E222" s="448"/>
      <c r="F222" s="448"/>
      <c r="G222" s="448"/>
      <c r="H222" s="448"/>
      <c r="I222" s="448"/>
      <c r="J222" s="448"/>
      <c r="K222" s="448"/>
      <c r="L222" s="448"/>
      <c r="M222" s="448"/>
      <c r="N222" s="448"/>
    </row>
    <row r="223" spans="2:14" ht="12" customHeight="1">
      <c r="B223" s="420"/>
      <c r="C223" s="429"/>
      <c r="D223" s="448"/>
      <c r="E223" s="448"/>
      <c r="F223" s="448"/>
      <c r="G223" s="448"/>
      <c r="H223" s="448"/>
      <c r="I223" s="448"/>
      <c r="J223" s="448"/>
      <c r="K223" s="448"/>
      <c r="L223" s="448"/>
      <c r="M223" s="448"/>
      <c r="N223" s="448"/>
    </row>
    <row r="224" spans="2:14" ht="12" customHeight="1">
      <c r="B224" s="420"/>
      <c r="C224" s="429"/>
      <c r="D224" s="448"/>
      <c r="E224" s="448"/>
      <c r="F224" s="448"/>
      <c r="G224" s="448"/>
      <c r="H224" s="448"/>
      <c r="I224" s="448"/>
      <c r="J224" s="448"/>
      <c r="K224" s="448"/>
      <c r="L224" s="448"/>
      <c r="M224" s="448"/>
      <c r="N224" s="448"/>
    </row>
    <row r="225" spans="2:14" ht="12" customHeight="1">
      <c r="B225" s="429"/>
      <c r="C225" s="429"/>
      <c r="D225" s="448"/>
      <c r="E225" s="448"/>
      <c r="F225" s="448"/>
      <c r="G225" s="448"/>
      <c r="H225" s="448"/>
      <c r="I225" s="448"/>
      <c r="J225" s="448"/>
      <c r="K225" s="448"/>
      <c r="L225" s="448"/>
      <c r="M225" s="448"/>
      <c r="N225" s="448"/>
    </row>
    <row r="226" spans="2:14" ht="12" customHeight="1">
      <c r="B226" s="420"/>
      <c r="C226" s="429"/>
      <c r="D226" s="448"/>
      <c r="E226" s="448"/>
      <c r="F226" s="448"/>
      <c r="G226" s="448"/>
      <c r="H226" s="448"/>
      <c r="I226" s="448"/>
      <c r="J226" s="448"/>
      <c r="K226" s="448"/>
      <c r="L226" s="448"/>
      <c r="M226" s="448"/>
      <c r="N226" s="448"/>
    </row>
    <row r="227" spans="2:14" ht="12" customHeight="1">
      <c r="B227" s="420"/>
      <c r="C227" s="429"/>
      <c r="D227" s="448"/>
      <c r="E227" s="448"/>
      <c r="F227" s="448"/>
      <c r="G227" s="448"/>
      <c r="H227" s="448"/>
      <c r="I227" s="448"/>
      <c r="J227" s="448"/>
      <c r="K227" s="448"/>
      <c r="L227" s="448"/>
      <c r="M227" s="448"/>
      <c r="N227" s="448"/>
    </row>
    <row r="228" spans="2:14" ht="12" customHeight="1">
      <c r="B228" s="429"/>
      <c r="C228" s="429"/>
      <c r="D228" s="448"/>
      <c r="E228" s="448"/>
      <c r="F228" s="448"/>
      <c r="G228" s="448"/>
      <c r="H228" s="448"/>
      <c r="I228" s="448"/>
      <c r="J228" s="448"/>
      <c r="K228" s="448"/>
      <c r="L228" s="448"/>
      <c r="M228" s="448"/>
      <c r="N228" s="448"/>
    </row>
    <row r="229" spans="2:14" ht="12" customHeight="1">
      <c r="B229" s="420"/>
      <c r="C229" s="429"/>
      <c r="D229" s="448"/>
      <c r="E229" s="448"/>
      <c r="F229" s="448"/>
      <c r="G229" s="448"/>
      <c r="H229" s="448"/>
      <c r="I229" s="448"/>
      <c r="J229" s="448"/>
      <c r="K229" s="448"/>
      <c r="L229" s="448"/>
      <c r="M229" s="448"/>
      <c r="N229" s="448"/>
    </row>
    <row r="230" spans="2:14" ht="12" customHeight="1">
      <c r="B230" s="420"/>
      <c r="C230" s="429"/>
      <c r="D230" s="448"/>
      <c r="E230" s="448"/>
      <c r="F230" s="448"/>
      <c r="G230" s="448"/>
      <c r="H230" s="448"/>
      <c r="I230" s="448"/>
      <c r="J230" s="448"/>
      <c r="K230" s="448"/>
      <c r="L230" s="448"/>
      <c r="M230" s="448"/>
      <c r="N230" s="448"/>
    </row>
    <row r="231" spans="2:14" ht="12" customHeight="1">
      <c r="B231" s="429"/>
      <c r="C231" s="429"/>
      <c r="D231" s="448"/>
      <c r="E231" s="448"/>
      <c r="F231" s="448"/>
      <c r="G231" s="448"/>
      <c r="H231" s="448"/>
      <c r="I231" s="448"/>
      <c r="J231" s="448"/>
      <c r="K231" s="448"/>
      <c r="L231" s="448"/>
      <c r="M231" s="448"/>
      <c r="N231" s="448"/>
    </row>
    <row r="232" spans="2:14" ht="12" customHeight="1">
      <c r="B232" s="420"/>
      <c r="C232" s="429"/>
      <c r="D232" s="448"/>
      <c r="E232" s="448"/>
      <c r="F232" s="448"/>
      <c r="G232" s="448"/>
      <c r="H232" s="448"/>
      <c r="I232" s="448"/>
      <c r="J232" s="448"/>
      <c r="K232" s="448"/>
      <c r="L232" s="448"/>
      <c r="M232" s="448"/>
      <c r="N232" s="448"/>
    </row>
    <row r="233" spans="2:14" ht="12" customHeight="1">
      <c r="B233" s="420"/>
      <c r="C233" s="429"/>
      <c r="D233" s="448"/>
      <c r="E233" s="448"/>
      <c r="F233" s="448"/>
      <c r="G233" s="448"/>
      <c r="H233" s="448"/>
      <c r="I233" s="448"/>
      <c r="J233" s="448"/>
      <c r="K233" s="448"/>
      <c r="L233" s="448"/>
      <c r="M233" s="448"/>
      <c r="N233" s="448"/>
    </row>
    <row r="234" spans="2:14" ht="12" customHeight="1">
      <c r="B234" s="429"/>
      <c r="C234" s="429"/>
      <c r="D234" s="448"/>
      <c r="E234" s="448"/>
      <c r="F234" s="448"/>
      <c r="G234" s="448"/>
      <c r="H234" s="448"/>
      <c r="I234" s="448"/>
      <c r="J234" s="448"/>
      <c r="K234" s="448"/>
      <c r="L234" s="448"/>
      <c r="M234" s="448"/>
      <c r="N234" s="448"/>
    </row>
    <row r="235" spans="2:14" ht="12" customHeight="1">
      <c r="B235" s="420"/>
      <c r="C235" s="429"/>
      <c r="D235" s="448"/>
      <c r="E235" s="448"/>
      <c r="F235" s="448"/>
      <c r="G235" s="448"/>
      <c r="H235" s="448"/>
      <c r="I235" s="448"/>
      <c r="J235" s="448"/>
      <c r="K235" s="448"/>
      <c r="L235" s="448"/>
      <c r="M235" s="448"/>
      <c r="N235" s="448"/>
    </row>
    <row r="236" spans="2:14" ht="12" customHeight="1">
      <c r="B236" s="420"/>
      <c r="C236" s="429"/>
      <c r="D236" s="448"/>
      <c r="E236" s="448"/>
      <c r="F236" s="448"/>
      <c r="G236" s="448"/>
      <c r="H236" s="448"/>
      <c r="I236" s="448"/>
      <c r="J236" s="448"/>
      <c r="K236" s="448"/>
      <c r="L236" s="448"/>
      <c r="M236" s="448"/>
      <c r="N236" s="448"/>
    </row>
    <row r="237" spans="2:14" ht="12" customHeight="1">
      <c r="B237" s="429"/>
      <c r="C237" s="429"/>
      <c r="D237" s="448"/>
      <c r="E237" s="448"/>
      <c r="F237" s="448"/>
      <c r="G237" s="448"/>
      <c r="H237" s="448"/>
      <c r="I237" s="448"/>
      <c r="J237" s="448"/>
      <c r="K237" s="448"/>
      <c r="L237" s="448"/>
      <c r="M237" s="448"/>
      <c r="N237" s="448"/>
    </row>
    <row r="238" spans="2:14" ht="12" customHeight="1">
      <c r="B238" s="420"/>
      <c r="C238" s="429"/>
      <c r="D238" s="448"/>
      <c r="E238" s="448"/>
      <c r="F238" s="448"/>
      <c r="G238" s="448"/>
      <c r="H238" s="448"/>
      <c r="I238" s="448"/>
      <c r="J238" s="448"/>
      <c r="K238" s="448"/>
      <c r="L238" s="448"/>
      <c r="M238" s="448"/>
      <c r="N238" s="448"/>
    </row>
    <row r="239" spans="2:14" ht="12" customHeight="1">
      <c r="B239" s="420"/>
      <c r="C239" s="429"/>
      <c r="D239" s="448"/>
      <c r="E239" s="448"/>
      <c r="F239" s="448"/>
      <c r="G239" s="448"/>
      <c r="H239" s="448"/>
      <c r="I239" s="448"/>
      <c r="J239" s="448"/>
      <c r="K239" s="448"/>
      <c r="L239" s="448"/>
      <c r="M239" s="448"/>
      <c r="N239" s="448"/>
    </row>
    <row r="240" spans="2:14" ht="12" customHeight="1">
      <c r="B240" s="429"/>
      <c r="C240" s="429"/>
      <c r="D240" s="448"/>
      <c r="E240" s="448"/>
      <c r="F240" s="448"/>
      <c r="G240" s="448"/>
      <c r="H240" s="448"/>
      <c r="I240" s="448"/>
      <c r="J240" s="448"/>
      <c r="K240" s="448"/>
      <c r="L240" s="448"/>
      <c r="M240" s="448"/>
      <c r="N240" s="448"/>
    </row>
    <row r="241" spans="2:14" ht="12" customHeight="1">
      <c r="B241" s="420"/>
      <c r="C241" s="429"/>
      <c r="D241" s="448"/>
      <c r="E241" s="448"/>
      <c r="F241" s="448"/>
      <c r="G241" s="448"/>
      <c r="H241" s="448"/>
      <c r="I241" s="448"/>
      <c r="J241" s="448"/>
      <c r="K241" s="448"/>
      <c r="L241" s="448"/>
      <c r="M241" s="448"/>
      <c r="N241" s="448"/>
    </row>
    <row r="242" spans="2:14" ht="12" customHeight="1">
      <c r="B242" s="420"/>
      <c r="C242" s="429"/>
      <c r="D242" s="448"/>
      <c r="E242" s="448"/>
      <c r="F242" s="448"/>
      <c r="G242" s="448"/>
      <c r="H242" s="448"/>
      <c r="I242" s="448"/>
      <c r="J242" s="448"/>
      <c r="K242" s="448"/>
      <c r="L242" s="448"/>
      <c r="M242" s="448"/>
      <c r="N242" s="448"/>
    </row>
    <row r="243" spans="2:14" ht="12" customHeight="1">
      <c r="B243" s="429"/>
      <c r="C243" s="429"/>
      <c r="D243" s="448"/>
      <c r="E243" s="448"/>
      <c r="F243" s="448"/>
      <c r="G243" s="448"/>
      <c r="H243" s="448"/>
      <c r="I243" s="448"/>
      <c r="J243" s="448"/>
      <c r="K243" s="448"/>
      <c r="L243" s="448"/>
      <c r="M243" s="448"/>
      <c r="N243" s="448"/>
    </row>
    <row r="244" spans="2:14" ht="12" customHeight="1">
      <c r="B244" s="420"/>
      <c r="C244" s="429"/>
      <c r="D244" s="448"/>
      <c r="E244" s="448"/>
      <c r="F244" s="448"/>
      <c r="G244" s="448"/>
      <c r="H244" s="448"/>
      <c r="I244" s="448"/>
      <c r="J244" s="448"/>
      <c r="K244" s="448"/>
      <c r="L244" s="448"/>
      <c r="M244" s="448"/>
      <c r="N244" s="448"/>
    </row>
    <row r="245" spans="2:14" ht="12" customHeight="1">
      <c r="B245" s="420"/>
      <c r="C245" s="429"/>
      <c r="D245" s="448"/>
      <c r="E245" s="448"/>
      <c r="F245" s="448"/>
      <c r="G245" s="448"/>
      <c r="H245" s="448"/>
      <c r="I245" s="448"/>
      <c r="J245" s="448"/>
      <c r="K245" s="448"/>
      <c r="L245" s="448"/>
      <c r="M245" s="448"/>
      <c r="N245" s="448"/>
    </row>
    <row r="246" spans="2:14" ht="12" customHeight="1">
      <c r="B246" s="429"/>
      <c r="C246" s="429"/>
      <c r="D246" s="448"/>
      <c r="E246" s="448"/>
      <c r="F246" s="448"/>
      <c r="G246" s="448"/>
      <c r="H246" s="448"/>
      <c r="I246" s="448"/>
      <c r="J246" s="448"/>
      <c r="K246" s="448"/>
      <c r="L246" s="448"/>
      <c r="M246" s="448"/>
      <c r="N246" s="448"/>
    </row>
    <row r="247" spans="2:14" ht="12" customHeight="1">
      <c r="B247" s="420"/>
      <c r="C247" s="429"/>
      <c r="D247" s="448"/>
      <c r="E247" s="448"/>
      <c r="F247" s="448"/>
      <c r="G247" s="448"/>
      <c r="H247" s="448"/>
      <c r="I247" s="448"/>
      <c r="J247" s="448"/>
      <c r="K247" s="448"/>
      <c r="L247" s="448"/>
      <c r="M247" s="448"/>
      <c r="N247" s="448"/>
    </row>
    <row r="248" spans="2:14" ht="12" customHeight="1">
      <c r="B248" s="420"/>
      <c r="C248" s="429"/>
      <c r="D248" s="448"/>
      <c r="E248" s="448"/>
      <c r="F248" s="448"/>
      <c r="G248" s="448"/>
      <c r="H248" s="448"/>
      <c r="I248" s="448"/>
      <c r="J248" s="448"/>
      <c r="K248" s="448"/>
      <c r="L248" s="448"/>
      <c r="M248" s="448"/>
      <c r="N248" s="448"/>
    </row>
    <row r="249" spans="2:14" ht="12" customHeight="1">
      <c r="B249" s="429"/>
      <c r="C249" s="429"/>
      <c r="D249" s="448"/>
      <c r="E249" s="448"/>
      <c r="F249" s="448"/>
      <c r="G249" s="448"/>
      <c r="H249" s="448"/>
      <c r="I249" s="448"/>
      <c r="J249" s="448"/>
      <c r="K249" s="448"/>
      <c r="L249" s="448"/>
      <c r="M249" s="448"/>
      <c r="N249" s="448"/>
    </row>
    <row r="250" spans="2:14" ht="12" customHeight="1">
      <c r="B250" s="429"/>
      <c r="C250" s="429"/>
      <c r="D250" s="448"/>
      <c r="E250" s="448"/>
      <c r="F250" s="448"/>
      <c r="G250" s="448"/>
      <c r="H250" s="448"/>
      <c r="I250" s="448"/>
      <c r="J250" s="448"/>
      <c r="K250" s="448"/>
      <c r="L250" s="448"/>
      <c r="M250" s="448"/>
      <c r="N250" s="448"/>
    </row>
    <row r="251" spans="2:14" ht="12" customHeight="1">
      <c r="B251" s="429"/>
      <c r="C251" s="429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</row>
    <row r="252" spans="2:14" ht="12" customHeight="1">
      <c r="B252" s="429"/>
      <c r="C252" s="429"/>
      <c r="D252" s="448"/>
      <c r="E252" s="448"/>
      <c r="F252" s="448"/>
      <c r="G252" s="448"/>
      <c r="H252" s="448"/>
      <c r="I252" s="448"/>
      <c r="J252" s="448"/>
      <c r="K252" s="448"/>
      <c r="L252" s="448"/>
      <c r="M252" s="448"/>
      <c r="N252" s="448"/>
    </row>
    <row r="253" spans="2:14" ht="12" customHeight="1">
      <c r="B253" s="420"/>
      <c r="C253" s="429"/>
      <c r="D253" s="448"/>
      <c r="E253" s="448"/>
      <c r="F253" s="448"/>
      <c r="G253" s="448"/>
      <c r="H253" s="448"/>
      <c r="I253" s="448"/>
      <c r="J253" s="448"/>
      <c r="K253" s="448"/>
      <c r="L253" s="448"/>
      <c r="M253" s="448"/>
      <c r="N253" s="448"/>
    </row>
    <row r="254" spans="2:14" ht="12" customHeight="1">
      <c r="B254" s="420"/>
      <c r="C254" s="429"/>
      <c r="D254" s="448"/>
      <c r="E254" s="448"/>
      <c r="F254" s="448"/>
      <c r="G254" s="448"/>
      <c r="H254" s="448"/>
      <c r="I254" s="448"/>
      <c r="J254" s="448"/>
      <c r="K254" s="448"/>
      <c r="L254" s="448"/>
      <c r="M254" s="448"/>
      <c r="N254" s="448"/>
    </row>
    <row r="255" spans="2:14" ht="12" customHeight="1">
      <c r="B255" s="429"/>
      <c r="C255" s="429"/>
      <c r="D255" s="448"/>
      <c r="E255" s="448"/>
      <c r="F255" s="448"/>
      <c r="G255" s="448"/>
      <c r="H255" s="448"/>
      <c r="I255" s="448"/>
      <c r="J255" s="448"/>
      <c r="K255" s="448"/>
      <c r="L255" s="448"/>
      <c r="M255" s="448"/>
      <c r="N255" s="448"/>
    </row>
    <row r="256" spans="2:14" ht="12" customHeight="1">
      <c r="B256" s="420"/>
      <c r="C256" s="429"/>
      <c r="D256" s="448"/>
      <c r="E256" s="448"/>
      <c r="F256" s="448"/>
      <c r="G256" s="448"/>
      <c r="H256" s="448"/>
      <c r="I256" s="448"/>
      <c r="J256" s="448"/>
      <c r="K256" s="448"/>
      <c r="L256" s="448"/>
      <c r="M256" s="448"/>
      <c r="N256" s="448"/>
    </row>
    <row r="257" spans="2:14" ht="12" customHeight="1">
      <c r="B257" s="420"/>
      <c r="C257" s="429"/>
      <c r="D257" s="448"/>
      <c r="E257" s="448"/>
      <c r="F257" s="448"/>
      <c r="G257" s="448"/>
      <c r="H257" s="448"/>
      <c r="I257" s="448"/>
      <c r="J257" s="448"/>
      <c r="K257" s="448"/>
      <c r="L257" s="448"/>
      <c r="M257" s="448"/>
      <c r="N257" s="448"/>
    </row>
    <row r="258" spans="2:14" ht="12" customHeight="1">
      <c r="B258" s="429"/>
      <c r="C258" s="429"/>
      <c r="D258" s="448"/>
      <c r="E258" s="448"/>
      <c r="F258" s="448"/>
      <c r="G258" s="448"/>
      <c r="H258" s="448"/>
      <c r="I258" s="448"/>
      <c r="J258" s="448"/>
      <c r="K258" s="448"/>
      <c r="L258" s="448"/>
      <c r="M258" s="448"/>
      <c r="N258" s="448"/>
    </row>
    <row r="259" spans="2:14" ht="12" customHeight="1">
      <c r="B259" s="420"/>
      <c r="C259" s="429"/>
      <c r="D259" s="448"/>
      <c r="E259" s="448"/>
      <c r="F259" s="448"/>
      <c r="G259" s="448"/>
      <c r="H259" s="448"/>
      <c r="I259" s="448"/>
      <c r="J259" s="448"/>
      <c r="K259" s="448"/>
      <c r="L259" s="448"/>
      <c r="M259" s="448"/>
      <c r="N259" s="448"/>
    </row>
    <row r="260" spans="2:14" ht="12" customHeight="1">
      <c r="B260" s="420"/>
      <c r="C260" s="429"/>
      <c r="D260" s="448"/>
      <c r="E260" s="448"/>
      <c r="F260" s="448"/>
      <c r="G260" s="448"/>
      <c r="H260" s="448"/>
      <c r="I260" s="448"/>
      <c r="J260" s="448"/>
      <c r="K260" s="448"/>
      <c r="L260" s="448"/>
      <c r="M260" s="448"/>
      <c r="N260" s="448"/>
    </row>
    <row r="261" spans="2:14" ht="12" customHeight="1">
      <c r="B261" s="429"/>
      <c r="C261" s="429"/>
      <c r="D261" s="448"/>
      <c r="E261" s="448"/>
      <c r="F261" s="448"/>
      <c r="G261" s="448"/>
      <c r="H261" s="448"/>
      <c r="I261" s="448"/>
      <c r="J261" s="448"/>
      <c r="K261" s="448"/>
      <c r="L261" s="448"/>
      <c r="M261" s="448"/>
      <c r="N261" s="448"/>
    </row>
    <row r="262" spans="2:14" ht="12" customHeight="1">
      <c r="B262" s="420"/>
      <c r="C262" s="429"/>
      <c r="D262" s="448"/>
      <c r="E262" s="448"/>
      <c r="F262" s="448"/>
      <c r="G262" s="448"/>
      <c r="H262" s="448"/>
      <c r="I262" s="448"/>
      <c r="J262" s="448"/>
      <c r="K262" s="448"/>
      <c r="L262" s="448"/>
      <c r="M262" s="448"/>
      <c r="N262" s="448"/>
    </row>
    <row r="263" spans="2:14" ht="12" customHeight="1">
      <c r="B263" s="420"/>
      <c r="C263" s="429"/>
      <c r="D263" s="448"/>
      <c r="E263" s="448"/>
      <c r="F263" s="448"/>
      <c r="G263" s="448"/>
      <c r="H263" s="448"/>
      <c r="I263" s="448"/>
      <c r="J263" s="448"/>
      <c r="K263" s="448"/>
      <c r="L263" s="448"/>
      <c r="M263" s="448"/>
      <c r="N263" s="448"/>
    </row>
    <row r="264" spans="2:14" ht="12" customHeight="1">
      <c r="B264" s="429"/>
      <c r="C264" s="429"/>
      <c r="D264" s="448"/>
      <c r="E264" s="448"/>
      <c r="F264" s="448"/>
      <c r="G264" s="448"/>
      <c r="H264" s="448"/>
      <c r="I264" s="448"/>
      <c r="J264" s="448"/>
      <c r="K264" s="448"/>
      <c r="L264" s="448"/>
      <c r="M264" s="448"/>
      <c r="N264" s="448"/>
    </row>
    <row r="265" spans="2:14" ht="12" customHeight="1">
      <c r="B265" s="420"/>
      <c r="C265" s="429"/>
      <c r="D265" s="448"/>
      <c r="E265" s="448"/>
      <c r="F265" s="448"/>
      <c r="G265" s="448"/>
      <c r="H265" s="448"/>
      <c r="I265" s="448"/>
      <c r="J265" s="448"/>
      <c r="K265" s="448"/>
      <c r="L265" s="448"/>
      <c r="M265" s="448"/>
      <c r="N265" s="448"/>
    </row>
    <row r="266" spans="2:14" ht="12" customHeight="1">
      <c r="B266" s="420"/>
      <c r="C266" s="429"/>
      <c r="D266" s="448"/>
      <c r="E266" s="448"/>
      <c r="F266" s="448"/>
      <c r="G266" s="448"/>
      <c r="H266" s="448"/>
      <c r="I266" s="448"/>
      <c r="J266" s="448"/>
      <c r="K266" s="448"/>
      <c r="L266" s="448"/>
      <c r="M266" s="448"/>
      <c r="N266" s="448"/>
    </row>
    <row r="267" spans="2:14" ht="12" customHeight="1">
      <c r="B267" s="429"/>
      <c r="C267" s="429"/>
      <c r="D267" s="448"/>
      <c r="E267" s="448"/>
      <c r="F267" s="448"/>
      <c r="G267" s="448"/>
      <c r="H267" s="448"/>
      <c r="I267" s="448"/>
      <c r="J267" s="448"/>
      <c r="K267" s="448"/>
      <c r="L267" s="448"/>
      <c r="M267" s="448"/>
      <c r="N267" s="448"/>
    </row>
    <row r="268" spans="2:14" ht="12" customHeight="1">
      <c r="B268" s="420"/>
      <c r="C268" s="429"/>
      <c r="D268" s="448"/>
      <c r="E268" s="448"/>
      <c r="F268" s="448"/>
      <c r="G268" s="448"/>
      <c r="H268" s="448"/>
      <c r="I268" s="448"/>
      <c r="J268" s="448"/>
      <c r="K268" s="448"/>
      <c r="L268" s="448"/>
      <c r="M268" s="448"/>
      <c r="N268" s="448"/>
    </row>
    <row r="269" spans="2:14" ht="12" customHeight="1">
      <c r="B269" s="420"/>
      <c r="C269" s="429"/>
      <c r="D269" s="448"/>
      <c r="E269" s="448"/>
      <c r="F269" s="448"/>
      <c r="G269" s="448"/>
      <c r="H269" s="448"/>
      <c r="I269" s="448"/>
      <c r="J269" s="448"/>
      <c r="K269" s="448"/>
      <c r="L269" s="448"/>
      <c r="M269" s="448"/>
      <c r="N269" s="448"/>
    </row>
    <row r="270" spans="2:14" ht="12" customHeight="1">
      <c r="B270" s="429"/>
      <c r="C270" s="429"/>
      <c r="D270" s="448"/>
      <c r="E270" s="448"/>
      <c r="F270" s="448"/>
      <c r="G270" s="448"/>
      <c r="H270" s="448"/>
      <c r="I270" s="448"/>
      <c r="J270" s="448"/>
      <c r="K270" s="448"/>
      <c r="L270" s="448"/>
      <c r="M270" s="448"/>
      <c r="N270" s="448"/>
    </row>
    <row r="271" spans="2:14" ht="12" customHeight="1">
      <c r="B271" s="429"/>
      <c r="C271" s="429"/>
      <c r="D271" s="448"/>
      <c r="E271" s="448"/>
      <c r="F271" s="448"/>
      <c r="G271" s="448"/>
      <c r="H271" s="448"/>
      <c r="I271" s="448"/>
      <c r="J271" s="448"/>
      <c r="K271" s="448"/>
      <c r="L271" s="448"/>
      <c r="M271" s="448"/>
      <c r="N271" s="448"/>
    </row>
    <row r="272" spans="2:14" ht="12" customHeight="1">
      <c r="B272" s="429"/>
      <c r="C272" s="429"/>
      <c r="D272" s="448"/>
      <c r="E272" s="448"/>
      <c r="F272" s="448"/>
      <c r="G272" s="448"/>
      <c r="H272" s="448"/>
      <c r="I272" s="448"/>
      <c r="J272" s="448"/>
      <c r="K272" s="448"/>
      <c r="L272" s="448"/>
      <c r="M272" s="448"/>
      <c r="N272" s="448"/>
    </row>
    <row r="273" spans="2:14" ht="12" customHeight="1">
      <c r="B273" s="429"/>
      <c r="C273" s="429"/>
      <c r="D273" s="448"/>
      <c r="E273" s="448"/>
      <c r="F273" s="448"/>
      <c r="G273" s="448"/>
      <c r="H273" s="448"/>
      <c r="I273" s="448"/>
      <c r="J273" s="448"/>
      <c r="K273" s="448"/>
      <c r="L273" s="448"/>
      <c r="M273" s="448"/>
      <c r="N273" s="448"/>
    </row>
    <row r="274" spans="2:14" ht="12" customHeight="1">
      <c r="B274" s="420"/>
      <c r="C274" s="429"/>
      <c r="D274" s="448"/>
      <c r="E274" s="448"/>
      <c r="F274" s="448"/>
      <c r="G274" s="448"/>
      <c r="H274" s="448"/>
      <c r="I274" s="448"/>
      <c r="J274" s="448"/>
      <c r="K274" s="448"/>
      <c r="L274" s="448"/>
      <c r="M274" s="448"/>
      <c r="N274" s="448"/>
    </row>
    <row r="275" spans="2:14" ht="12" customHeight="1">
      <c r="B275" s="420"/>
      <c r="C275" s="429"/>
      <c r="D275" s="448"/>
      <c r="E275" s="448"/>
      <c r="F275" s="448"/>
      <c r="G275" s="448"/>
      <c r="H275" s="448"/>
      <c r="I275" s="448"/>
      <c r="J275" s="448"/>
      <c r="K275" s="448"/>
      <c r="L275" s="448"/>
      <c r="M275" s="448"/>
      <c r="N275" s="448"/>
    </row>
    <row r="276" spans="2:14" ht="12" customHeight="1">
      <c r="B276" s="429"/>
      <c r="C276" s="429"/>
      <c r="D276" s="448"/>
      <c r="E276" s="448"/>
      <c r="F276" s="448"/>
      <c r="G276" s="448"/>
      <c r="H276" s="448"/>
      <c r="I276" s="448"/>
      <c r="J276" s="448"/>
      <c r="K276" s="448"/>
      <c r="L276" s="448"/>
      <c r="M276" s="448"/>
      <c r="N276" s="448"/>
    </row>
    <row r="277" spans="2:14" ht="12" customHeight="1">
      <c r="B277" s="420"/>
      <c r="C277" s="429"/>
      <c r="D277" s="448"/>
      <c r="E277" s="448"/>
      <c r="F277" s="448"/>
      <c r="G277" s="448"/>
      <c r="H277" s="448"/>
      <c r="I277" s="448"/>
      <c r="J277" s="448"/>
      <c r="K277" s="448"/>
      <c r="L277" s="448"/>
      <c r="M277" s="448"/>
      <c r="N277" s="448"/>
    </row>
    <row r="278" spans="2:14" ht="12" customHeight="1">
      <c r="B278" s="420"/>
      <c r="C278" s="429"/>
      <c r="D278" s="448"/>
      <c r="E278" s="448"/>
      <c r="F278" s="448"/>
      <c r="G278" s="448"/>
      <c r="H278" s="448"/>
      <c r="I278" s="448"/>
      <c r="J278" s="448"/>
      <c r="K278" s="448"/>
      <c r="L278" s="448"/>
      <c r="M278" s="448"/>
      <c r="N278" s="448"/>
    </row>
    <row r="279" spans="2:14" ht="12" customHeight="1">
      <c r="B279" s="429"/>
      <c r="C279" s="429"/>
      <c r="D279" s="448"/>
      <c r="E279" s="448"/>
      <c r="F279" s="448"/>
      <c r="G279" s="448"/>
      <c r="H279" s="448"/>
      <c r="I279" s="448"/>
      <c r="J279" s="448"/>
      <c r="K279" s="448"/>
      <c r="L279" s="448"/>
      <c r="M279" s="448"/>
      <c r="N279" s="448"/>
    </row>
    <row r="280" spans="2:14" ht="12" customHeight="1">
      <c r="B280" s="420"/>
      <c r="C280" s="429"/>
      <c r="D280" s="448"/>
      <c r="E280" s="448"/>
      <c r="F280" s="448"/>
      <c r="G280" s="448"/>
      <c r="H280" s="448"/>
      <c r="I280" s="448"/>
      <c r="J280" s="448"/>
      <c r="K280" s="448"/>
      <c r="L280" s="448"/>
      <c r="M280" s="448"/>
      <c r="N280" s="448"/>
    </row>
    <row r="281" spans="2:14" ht="12" customHeight="1">
      <c r="B281" s="420"/>
      <c r="C281" s="429"/>
      <c r="D281" s="448"/>
      <c r="E281" s="448"/>
      <c r="F281" s="448"/>
      <c r="G281" s="448"/>
      <c r="H281" s="448"/>
      <c r="I281" s="448"/>
      <c r="J281" s="448"/>
      <c r="K281" s="448"/>
      <c r="L281" s="448"/>
      <c r="M281" s="448"/>
      <c r="N281" s="448"/>
    </row>
    <row r="282" spans="2:14" ht="12" customHeight="1">
      <c r="B282" s="429"/>
      <c r="C282" s="429"/>
      <c r="D282" s="448"/>
      <c r="E282" s="448"/>
      <c r="F282" s="448"/>
      <c r="G282" s="448"/>
      <c r="H282" s="448"/>
      <c r="I282" s="448"/>
      <c r="J282" s="448"/>
      <c r="K282" s="448"/>
      <c r="L282" s="448"/>
      <c r="M282" s="448"/>
      <c r="N282" s="448"/>
    </row>
    <row r="283" spans="2:14" ht="12" customHeight="1">
      <c r="B283" s="420"/>
      <c r="C283" s="429"/>
      <c r="D283" s="448"/>
      <c r="E283" s="448"/>
      <c r="F283" s="448"/>
      <c r="G283" s="448"/>
      <c r="H283" s="448"/>
      <c r="I283" s="448"/>
      <c r="J283" s="448"/>
      <c r="K283" s="448"/>
      <c r="L283" s="448"/>
      <c r="M283" s="448"/>
      <c r="N283" s="448"/>
    </row>
    <row r="284" spans="2:14" ht="12" customHeight="1">
      <c r="B284" s="420"/>
      <c r="C284" s="429"/>
      <c r="D284" s="448"/>
      <c r="E284" s="448"/>
      <c r="F284" s="448"/>
      <c r="G284" s="448"/>
      <c r="H284" s="448"/>
      <c r="I284" s="448"/>
      <c r="J284" s="448"/>
      <c r="K284" s="448"/>
      <c r="L284" s="448"/>
      <c r="M284" s="448"/>
      <c r="N284" s="448"/>
    </row>
    <row r="285" spans="2:14" ht="12" customHeight="1">
      <c r="B285" s="429"/>
      <c r="C285" s="429"/>
      <c r="D285" s="448"/>
      <c r="E285" s="448"/>
      <c r="F285" s="448"/>
      <c r="G285" s="448"/>
      <c r="H285" s="448"/>
      <c r="I285" s="448"/>
      <c r="J285" s="448"/>
      <c r="K285" s="448"/>
      <c r="L285" s="448"/>
      <c r="M285" s="448"/>
      <c r="N285" s="448"/>
    </row>
    <row r="286" spans="2:14" ht="12" customHeight="1">
      <c r="B286" s="420"/>
      <c r="C286" s="429"/>
      <c r="D286" s="448"/>
      <c r="E286" s="448"/>
      <c r="F286" s="448"/>
      <c r="G286" s="448"/>
      <c r="H286" s="448"/>
      <c r="I286" s="448"/>
      <c r="J286" s="448"/>
      <c r="K286" s="448"/>
      <c r="L286" s="448"/>
      <c r="M286" s="448"/>
      <c r="N286" s="448"/>
    </row>
    <row r="287" spans="2:14" ht="12" customHeight="1">
      <c r="B287" s="420"/>
      <c r="C287" s="429"/>
      <c r="D287" s="448"/>
      <c r="E287" s="448"/>
      <c r="F287" s="448"/>
      <c r="G287" s="448"/>
      <c r="H287" s="448"/>
      <c r="I287" s="448"/>
      <c r="J287" s="448"/>
      <c r="K287" s="448"/>
      <c r="L287" s="448"/>
      <c r="M287" s="448"/>
      <c r="N287" s="448"/>
    </row>
    <row r="288" spans="2:14" ht="12" customHeight="1">
      <c r="B288" s="429"/>
      <c r="C288" s="429"/>
      <c r="D288" s="448"/>
      <c r="E288" s="448"/>
      <c r="F288" s="448"/>
      <c r="G288" s="448"/>
      <c r="H288" s="448"/>
      <c r="I288" s="448"/>
      <c r="J288" s="448"/>
      <c r="K288" s="448"/>
      <c r="L288" s="448"/>
      <c r="M288" s="448"/>
      <c r="N288" s="448"/>
    </row>
    <row r="289" spans="2:14" ht="12" customHeight="1">
      <c r="B289" s="420"/>
      <c r="C289" s="429"/>
      <c r="D289" s="448"/>
      <c r="E289" s="448"/>
      <c r="F289" s="448"/>
      <c r="G289" s="448"/>
      <c r="H289" s="448"/>
      <c r="I289" s="448"/>
      <c r="J289" s="448"/>
      <c r="K289" s="448"/>
      <c r="L289" s="448"/>
      <c r="M289" s="448"/>
      <c r="N289" s="448"/>
    </row>
    <row r="290" spans="2:14" ht="12" customHeight="1">
      <c r="B290" s="420"/>
      <c r="C290" s="429"/>
      <c r="D290" s="448"/>
      <c r="E290" s="448"/>
      <c r="F290" s="448"/>
      <c r="G290" s="448"/>
      <c r="H290" s="448"/>
      <c r="I290" s="448"/>
      <c r="J290" s="448"/>
      <c r="K290" s="448"/>
      <c r="L290" s="448"/>
      <c r="M290" s="448"/>
      <c r="N290" s="448"/>
    </row>
    <row r="291" spans="2:14" ht="12" customHeight="1">
      <c r="B291" s="429"/>
      <c r="C291" s="429"/>
      <c r="D291" s="448"/>
      <c r="E291" s="448"/>
      <c r="F291" s="448"/>
      <c r="G291" s="448"/>
      <c r="H291" s="448"/>
      <c r="I291" s="448"/>
      <c r="J291" s="448"/>
      <c r="K291" s="448"/>
      <c r="L291" s="448"/>
      <c r="M291" s="448"/>
      <c r="N291" s="448"/>
    </row>
    <row r="292" spans="2:14" ht="12" customHeight="1">
      <c r="B292" s="420"/>
      <c r="C292" s="429"/>
      <c r="D292" s="448"/>
      <c r="E292" s="448"/>
      <c r="F292" s="448"/>
      <c r="G292" s="448"/>
      <c r="H292" s="448"/>
      <c r="I292" s="448"/>
      <c r="J292" s="448"/>
      <c r="K292" s="448"/>
      <c r="L292" s="448"/>
      <c r="M292" s="448"/>
      <c r="N292" s="448"/>
    </row>
    <row r="293" spans="2:14" ht="12" customHeight="1">
      <c r="B293" s="420"/>
      <c r="C293" s="429"/>
      <c r="D293" s="448"/>
      <c r="E293" s="448"/>
      <c r="F293" s="448"/>
      <c r="G293" s="448"/>
      <c r="H293" s="448"/>
      <c r="I293" s="448"/>
      <c r="J293" s="448"/>
      <c r="K293" s="448"/>
      <c r="L293" s="448"/>
      <c r="M293" s="448"/>
      <c r="N293" s="448"/>
    </row>
    <row r="294" spans="2:14" ht="12" customHeight="1">
      <c r="B294" s="429"/>
      <c r="C294" s="429"/>
      <c r="D294" s="448"/>
      <c r="E294" s="448"/>
      <c r="F294" s="448"/>
      <c r="G294" s="448"/>
      <c r="H294" s="448"/>
      <c r="I294" s="448"/>
      <c r="J294" s="448"/>
      <c r="K294" s="448"/>
      <c r="L294" s="448"/>
      <c r="M294" s="448"/>
      <c r="N294" s="448"/>
    </row>
    <row r="295" spans="2:14" ht="12" customHeight="1">
      <c r="B295" s="429"/>
      <c r="C295" s="429"/>
      <c r="D295" s="448"/>
      <c r="E295" s="448"/>
      <c r="F295" s="448"/>
      <c r="G295" s="448"/>
      <c r="H295" s="448"/>
      <c r="I295" s="448"/>
      <c r="J295" s="448"/>
      <c r="K295" s="448"/>
      <c r="L295" s="448"/>
      <c r="M295" s="448"/>
      <c r="N295" s="448"/>
    </row>
    <row r="296" spans="2:14" ht="12" customHeight="1">
      <c r="B296" s="429"/>
      <c r="C296" s="429"/>
      <c r="D296" s="448"/>
      <c r="E296" s="448"/>
      <c r="F296" s="448"/>
      <c r="G296" s="448"/>
      <c r="H296" s="448"/>
      <c r="I296" s="448"/>
      <c r="J296" s="448"/>
      <c r="K296" s="448"/>
      <c r="L296" s="448"/>
      <c r="M296" s="448"/>
      <c r="N296" s="448"/>
    </row>
    <row r="297" spans="2:14" ht="12" customHeight="1">
      <c r="B297" s="429"/>
      <c r="C297" s="429"/>
      <c r="D297" s="448"/>
      <c r="E297" s="448"/>
      <c r="F297" s="448"/>
      <c r="G297" s="448"/>
      <c r="H297" s="448"/>
      <c r="I297" s="448"/>
      <c r="J297" s="448"/>
      <c r="K297" s="448"/>
      <c r="L297" s="448"/>
      <c r="M297" s="448"/>
      <c r="N297" s="448"/>
    </row>
    <row r="298" spans="2:14" ht="12" customHeight="1">
      <c r="B298" s="420"/>
      <c r="C298" s="429"/>
      <c r="D298" s="448"/>
      <c r="E298" s="448"/>
      <c r="F298" s="448"/>
      <c r="G298" s="448"/>
      <c r="H298" s="448"/>
      <c r="I298" s="448"/>
      <c r="J298" s="448"/>
      <c r="K298" s="448"/>
      <c r="L298" s="448"/>
      <c r="M298" s="448"/>
      <c r="N298" s="448"/>
    </row>
    <row r="299" spans="2:14" ht="12" customHeight="1">
      <c r="B299" s="420"/>
      <c r="C299" s="429"/>
      <c r="D299" s="448"/>
      <c r="E299" s="448"/>
      <c r="F299" s="448"/>
      <c r="G299" s="448"/>
      <c r="H299" s="448"/>
      <c r="I299" s="448"/>
      <c r="J299" s="448"/>
      <c r="K299" s="448"/>
      <c r="L299" s="448"/>
      <c r="M299" s="448"/>
      <c r="N299" s="448"/>
    </row>
    <row r="300" spans="2:14" ht="12" customHeight="1">
      <c r="B300" s="429"/>
      <c r="C300" s="429"/>
      <c r="D300" s="448"/>
      <c r="E300" s="448"/>
      <c r="F300" s="448"/>
      <c r="G300" s="448"/>
      <c r="H300" s="448"/>
      <c r="I300" s="448"/>
      <c r="J300" s="448"/>
      <c r="K300" s="448"/>
      <c r="L300" s="448"/>
      <c r="M300" s="448"/>
      <c r="N300" s="448"/>
    </row>
    <row r="301" spans="2:14" ht="12" customHeight="1">
      <c r="B301" s="420"/>
      <c r="C301" s="429"/>
      <c r="D301" s="448"/>
      <c r="E301" s="448"/>
      <c r="F301" s="448"/>
      <c r="G301" s="448"/>
      <c r="H301" s="448"/>
      <c r="I301" s="448"/>
      <c r="J301" s="448"/>
      <c r="K301" s="448"/>
      <c r="L301" s="448"/>
      <c r="M301" s="448"/>
      <c r="N301" s="448"/>
    </row>
    <row r="302" spans="2:14" ht="12" customHeight="1">
      <c r="B302" s="420"/>
      <c r="C302" s="429"/>
      <c r="D302" s="448"/>
      <c r="E302" s="448"/>
      <c r="F302" s="448"/>
      <c r="G302" s="448"/>
      <c r="H302" s="448"/>
      <c r="I302" s="448"/>
      <c r="J302" s="448"/>
      <c r="K302" s="448"/>
      <c r="L302" s="448"/>
      <c r="M302" s="448"/>
      <c r="N302" s="448"/>
    </row>
    <row r="303" spans="2:14" ht="12" customHeight="1">
      <c r="B303" s="429"/>
      <c r="C303" s="429"/>
      <c r="D303" s="448"/>
      <c r="E303" s="448"/>
      <c r="F303" s="448"/>
      <c r="G303" s="448"/>
      <c r="H303" s="448"/>
      <c r="I303" s="448"/>
      <c r="J303" s="448"/>
      <c r="K303" s="448"/>
      <c r="L303" s="448"/>
      <c r="M303" s="448"/>
      <c r="N303" s="448"/>
    </row>
    <row r="304" spans="2:14" ht="12" customHeight="1">
      <c r="B304" s="420"/>
      <c r="C304" s="429"/>
      <c r="D304" s="448"/>
      <c r="E304" s="448"/>
      <c r="F304" s="448"/>
      <c r="G304" s="448"/>
      <c r="H304" s="448"/>
      <c r="I304" s="448"/>
      <c r="J304" s="448"/>
      <c r="K304" s="448"/>
      <c r="L304" s="448"/>
      <c r="M304" s="448"/>
      <c r="N304" s="448"/>
    </row>
    <row r="305" spans="2:14" ht="12" customHeight="1">
      <c r="B305" s="420"/>
      <c r="C305" s="429"/>
      <c r="D305" s="448"/>
      <c r="E305" s="448"/>
      <c r="F305" s="448"/>
      <c r="G305" s="448"/>
      <c r="H305" s="448"/>
      <c r="I305" s="448"/>
      <c r="J305" s="448"/>
      <c r="K305" s="448"/>
      <c r="L305" s="448"/>
      <c r="M305" s="448"/>
      <c r="N305" s="448"/>
    </row>
    <row r="306" spans="2:14" ht="12" customHeight="1">
      <c r="B306" s="429"/>
      <c r="C306" s="429"/>
      <c r="D306" s="448"/>
      <c r="E306" s="448"/>
      <c r="F306" s="448"/>
      <c r="G306" s="448"/>
      <c r="H306" s="448"/>
      <c r="I306" s="448"/>
      <c r="J306" s="448"/>
      <c r="K306" s="448"/>
      <c r="L306" s="448"/>
      <c r="M306" s="448"/>
      <c r="N306" s="448"/>
    </row>
    <row r="307" spans="2:14" ht="12" customHeight="1">
      <c r="B307" s="420"/>
      <c r="C307" s="429"/>
      <c r="D307" s="448"/>
      <c r="E307" s="448"/>
      <c r="F307" s="448"/>
      <c r="G307" s="448"/>
      <c r="H307" s="448"/>
      <c r="I307" s="448"/>
      <c r="J307" s="448"/>
      <c r="K307" s="448"/>
      <c r="L307" s="448"/>
      <c r="M307" s="448"/>
      <c r="N307" s="448"/>
    </row>
    <row r="308" spans="2:14" ht="12" customHeight="1">
      <c r="B308" s="420"/>
      <c r="C308" s="429"/>
      <c r="D308" s="448"/>
      <c r="E308" s="448"/>
      <c r="F308" s="448"/>
      <c r="G308" s="448"/>
      <c r="H308" s="448"/>
      <c r="I308" s="448"/>
      <c r="J308" s="448"/>
      <c r="K308" s="448"/>
      <c r="L308" s="448"/>
      <c r="M308" s="448"/>
      <c r="N308" s="448"/>
    </row>
    <row r="309" spans="2:14" ht="12" customHeight="1">
      <c r="B309" s="429"/>
      <c r="C309" s="429"/>
      <c r="D309" s="448"/>
      <c r="E309" s="448"/>
      <c r="F309" s="448"/>
      <c r="G309" s="448"/>
      <c r="H309" s="448"/>
      <c r="I309" s="448"/>
      <c r="J309" s="448"/>
      <c r="K309" s="448"/>
      <c r="L309" s="448"/>
      <c r="M309" s="448"/>
      <c r="N309" s="448"/>
    </row>
    <row r="310" spans="2:14" ht="12" customHeight="1">
      <c r="B310" s="420"/>
      <c r="C310" s="429"/>
      <c r="D310" s="448"/>
      <c r="E310" s="448"/>
      <c r="F310" s="448"/>
      <c r="G310" s="448"/>
      <c r="H310" s="448"/>
      <c r="I310" s="448"/>
      <c r="J310" s="448"/>
      <c r="K310" s="448"/>
      <c r="L310" s="448"/>
      <c r="M310" s="448"/>
      <c r="N310" s="448"/>
    </row>
    <row r="311" spans="2:14" ht="12" customHeight="1">
      <c r="B311" s="420"/>
      <c r="C311" s="429"/>
      <c r="D311" s="448"/>
      <c r="E311" s="448"/>
      <c r="F311" s="448"/>
      <c r="G311" s="448"/>
      <c r="H311" s="448"/>
      <c r="I311" s="448"/>
      <c r="J311" s="448"/>
      <c r="K311" s="448"/>
      <c r="L311" s="448"/>
      <c r="M311" s="448"/>
      <c r="N311" s="448"/>
    </row>
    <row r="312" spans="2:14" ht="12" customHeight="1">
      <c r="B312" s="429"/>
      <c r="C312" s="429"/>
      <c r="D312" s="448"/>
      <c r="E312" s="448"/>
      <c r="F312" s="448"/>
      <c r="G312" s="448"/>
      <c r="H312" s="448"/>
      <c r="I312" s="448"/>
      <c r="J312" s="448"/>
      <c r="K312" s="448"/>
      <c r="L312" s="448"/>
      <c r="M312" s="448"/>
      <c r="N312" s="448"/>
    </row>
    <row r="313" spans="2:14" ht="12" customHeight="1">
      <c r="B313" s="420"/>
      <c r="C313" s="429"/>
      <c r="D313" s="448"/>
      <c r="E313" s="448"/>
      <c r="F313" s="448"/>
      <c r="G313" s="448"/>
      <c r="H313" s="448"/>
      <c r="I313" s="448"/>
      <c r="J313" s="448"/>
      <c r="K313" s="448"/>
      <c r="L313" s="448"/>
      <c r="M313" s="448"/>
      <c r="N313" s="448"/>
    </row>
    <row r="314" spans="2:14" ht="12" customHeight="1">
      <c r="B314" s="420"/>
      <c r="C314" s="429"/>
      <c r="D314" s="448"/>
      <c r="E314" s="448"/>
      <c r="F314" s="448"/>
      <c r="G314" s="448"/>
      <c r="H314" s="448"/>
      <c r="I314" s="448"/>
      <c r="J314" s="448"/>
      <c r="K314" s="448"/>
      <c r="L314" s="448"/>
      <c r="M314" s="448"/>
      <c r="N314" s="448"/>
    </row>
    <row r="315" spans="2:14" ht="12" customHeight="1">
      <c r="B315" s="429"/>
      <c r="C315" s="429"/>
      <c r="D315" s="448"/>
      <c r="E315" s="448"/>
      <c r="F315" s="448"/>
      <c r="G315" s="448"/>
      <c r="H315" s="448"/>
      <c r="I315" s="448"/>
      <c r="J315" s="448"/>
      <c r="K315" s="448"/>
      <c r="L315" s="448"/>
      <c r="M315" s="448"/>
      <c r="N315" s="448"/>
    </row>
    <row r="316" spans="2:14" ht="12" customHeight="1">
      <c r="B316" s="420"/>
      <c r="C316" s="429"/>
      <c r="D316" s="448"/>
      <c r="E316" s="448"/>
      <c r="F316" s="448"/>
      <c r="G316" s="448"/>
      <c r="H316" s="448"/>
      <c r="I316" s="448"/>
      <c r="J316" s="448"/>
      <c r="K316" s="448"/>
      <c r="L316" s="448"/>
      <c r="M316" s="448"/>
      <c r="N316" s="448"/>
    </row>
    <row r="317" spans="2:14" ht="12" customHeight="1">
      <c r="B317" s="420"/>
      <c r="C317" s="429"/>
      <c r="D317" s="448"/>
      <c r="E317" s="448"/>
      <c r="F317" s="448"/>
      <c r="G317" s="448"/>
      <c r="H317" s="448"/>
      <c r="I317" s="448"/>
      <c r="J317" s="448"/>
      <c r="K317" s="448"/>
      <c r="L317" s="448"/>
      <c r="M317" s="448"/>
      <c r="N317" s="448"/>
    </row>
    <row r="318" spans="2:14" ht="12" customHeight="1">
      <c r="B318" s="429"/>
      <c r="C318" s="429"/>
      <c r="D318" s="448"/>
      <c r="E318" s="448"/>
      <c r="F318" s="448"/>
      <c r="G318" s="448"/>
      <c r="H318" s="448"/>
      <c r="I318" s="448"/>
      <c r="J318" s="448"/>
      <c r="K318" s="448"/>
      <c r="L318" s="448"/>
      <c r="M318" s="448"/>
      <c r="N318" s="448"/>
    </row>
    <row r="319" spans="2:14" ht="12" customHeight="1">
      <c r="B319" s="429"/>
      <c r="C319" s="429"/>
      <c r="D319" s="448"/>
      <c r="E319" s="448"/>
      <c r="F319" s="448"/>
      <c r="G319" s="448"/>
      <c r="H319" s="448"/>
      <c r="I319" s="448"/>
      <c r="J319" s="448"/>
      <c r="K319" s="448"/>
      <c r="L319" s="448"/>
      <c r="M319" s="448"/>
      <c r="N319" s="448"/>
    </row>
    <row r="320" spans="2:14" ht="12" customHeight="1">
      <c r="B320" s="429"/>
      <c r="C320" s="429"/>
      <c r="D320" s="448"/>
      <c r="E320" s="448"/>
      <c r="F320" s="448"/>
      <c r="G320" s="448"/>
      <c r="H320" s="448"/>
      <c r="I320" s="448"/>
      <c r="J320" s="448"/>
      <c r="K320" s="448"/>
      <c r="L320" s="448"/>
      <c r="M320" s="448"/>
      <c r="N320" s="448"/>
    </row>
    <row r="321" spans="2:14" ht="12" customHeight="1">
      <c r="B321" s="429"/>
      <c r="C321" s="429"/>
      <c r="D321" s="448"/>
      <c r="E321" s="448"/>
      <c r="F321" s="448"/>
      <c r="G321" s="448"/>
      <c r="H321" s="448"/>
      <c r="I321" s="448"/>
      <c r="J321" s="448"/>
      <c r="K321" s="448"/>
      <c r="L321" s="448"/>
      <c r="M321" s="448"/>
      <c r="N321" s="448"/>
    </row>
    <row r="322" spans="2:14" ht="12" customHeight="1">
      <c r="B322" s="420"/>
      <c r="C322" s="429"/>
      <c r="D322" s="448"/>
      <c r="E322" s="448"/>
      <c r="F322" s="448"/>
      <c r="G322" s="448"/>
      <c r="H322" s="448"/>
      <c r="I322" s="448"/>
      <c r="J322" s="448"/>
      <c r="K322" s="448"/>
      <c r="L322" s="448"/>
      <c r="M322" s="448"/>
      <c r="N322" s="448"/>
    </row>
    <row r="323" spans="2:14" ht="12" customHeight="1">
      <c r="B323" s="420"/>
      <c r="C323" s="429"/>
      <c r="D323" s="448"/>
      <c r="E323" s="448"/>
      <c r="F323" s="448"/>
      <c r="G323" s="448"/>
      <c r="H323" s="448"/>
      <c r="I323" s="448"/>
      <c r="J323" s="448"/>
      <c r="K323" s="448"/>
      <c r="L323" s="448"/>
      <c r="M323" s="448"/>
      <c r="N323" s="448"/>
    </row>
    <row r="324" spans="2:14" ht="12" customHeight="1">
      <c r="B324" s="429"/>
      <c r="C324" s="429"/>
      <c r="D324" s="448"/>
      <c r="E324" s="448"/>
      <c r="F324" s="448"/>
      <c r="G324" s="448"/>
      <c r="H324" s="448"/>
      <c r="I324" s="448"/>
      <c r="J324" s="448"/>
      <c r="K324" s="448"/>
      <c r="L324" s="448"/>
      <c r="M324" s="448"/>
      <c r="N324" s="448"/>
    </row>
    <row r="325" spans="2:14" ht="12" customHeight="1">
      <c r="B325" s="429"/>
      <c r="C325" s="429"/>
      <c r="D325" s="448"/>
      <c r="E325" s="448"/>
      <c r="F325" s="448"/>
      <c r="G325" s="448"/>
      <c r="H325" s="448"/>
      <c r="I325" s="448"/>
      <c r="J325" s="448"/>
      <c r="K325" s="448"/>
      <c r="L325" s="448"/>
      <c r="M325" s="448"/>
      <c r="N325" s="448"/>
    </row>
    <row r="326" spans="2:14" ht="12" customHeight="1">
      <c r="B326" s="429"/>
      <c r="C326" s="429"/>
      <c r="D326" s="448"/>
      <c r="E326" s="448"/>
      <c r="F326" s="448"/>
      <c r="G326" s="448"/>
      <c r="H326" s="448"/>
      <c r="I326" s="448"/>
      <c r="J326" s="448"/>
      <c r="K326" s="448"/>
      <c r="L326" s="448"/>
      <c r="M326" s="448"/>
      <c r="N326" s="448"/>
    </row>
    <row r="327" spans="2:14" ht="12" customHeight="1">
      <c r="B327" s="429"/>
      <c r="C327" s="429"/>
      <c r="D327" s="448"/>
      <c r="E327" s="448"/>
      <c r="F327" s="448"/>
      <c r="G327" s="448"/>
      <c r="H327" s="448"/>
      <c r="I327" s="448"/>
      <c r="J327" s="448"/>
      <c r="K327" s="448"/>
      <c r="L327" s="448"/>
      <c r="M327" s="448"/>
      <c r="N327" s="448"/>
    </row>
    <row r="328" spans="2:14" ht="12" customHeight="1">
      <c r="B328" s="420"/>
      <c r="C328" s="429"/>
      <c r="D328" s="448"/>
      <c r="E328" s="448"/>
      <c r="F328" s="448"/>
      <c r="G328" s="448"/>
      <c r="H328" s="448"/>
      <c r="I328" s="448"/>
      <c r="J328" s="448"/>
      <c r="K328" s="448"/>
      <c r="L328" s="448"/>
      <c r="M328" s="448"/>
      <c r="N328" s="448"/>
    </row>
    <row r="329" spans="2:14" ht="12" customHeight="1">
      <c r="B329" s="420"/>
      <c r="C329" s="429"/>
      <c r="D329" s="448"/>
      <c r="E329" s="448"/>
      <c r="F329" s="448"/>
      <c r="G329" s="448"/>
      <c r="H329" s="448"/>
      <c r="I329" s="448"/>
      <c r="J329" s="448"/>
      <c r="K329" s="448"/>
      <c r="L329" s="448"/>
      <c r="M329" s="448"/>
      <c r="N329" s="448"/>
    </row>
    <row r="330" spans="2:14" ht="12" customHeight="1">
      <c r="B330" s="429"/>
      <c r="C330" s="429"/>
      <c r="D330" s="448"/>
      <c r="E330" s="448"/>
      <c r="F330" s="448"/>
      <c r="G330" s="448"/>
      <c r="H330" s="448"/>
      <c r="I330" s="448"/>
      <c r="J330" s="448"/>
      <c r="K330" s="448"/>
      <c r="L330" s="448"/>
      <c r="M330" s="448"/>
      <c r="N330" s="448"/>
    </row>
    <row r="331" spans="2:14" ht="12" customHeight="1">
      <c r="B331" s="420"/>
      <c r="C331" s="429"/>
      <c r="D331" s="448"/>
      <c r="E331" s="448"/>
      <c r="F331" s="448"/>
      <c r="G331" s="448"/>
      <c r="H331" s="448"/>
      <c r="I331" s="448"/>
      <c r="J331" s="448"/>
      <c r="K331" s="448"/>
      <c r="L331" s="448"/>
      <c r="M331" s="448"/>
      <c r="N331" s="448"/>
    </row>
    <row r="332" spans="2:14" ht="12" customHeight="1">
      <c r="B332" s="420"/>
      <c r="C332" s="429"/>
      <c r="D332" s="448"/>
      <c r="E332" s="448"/>
      <c r="F332" s="448"/>
      <c r="G332" s="448"/>
      <c r="H332" s="448"/>
      <c r="I332" s="448"/>
      <c r="J332" s="448"/>
      <c r="K332" s="448"/>
      <c r="L332" s="448"/>
      <c r="M332" s="448"/>
      <c r="N332" s="448"/>
    </row>
    <row r="333" spans="2:14" ht="12" customHeight="1">
      <c r="B333" s="429"/>
      <c r="C333" s="429"/>
      <c r="D333" s="448"/>
      <c r="E333" s="448"/>
      <c r="F333" s="448"/>
      <c r="G333" s="448"/>
      <c r="H333" s="448"/>
      <c r="I333" s="448"/>
      <c r="J333" s="448"/>
      <c r="K333" s="448"/>
      <c r="L333" s="448"/>
      <c r="M333" s="448"/>
      <c r="N333" s="448"/>
    </row>
    <row r="334" spans="2:14" ht="12" customHeight="1">
      <c r="B334" s="420"/>
      <c r="C334" s="429"/>
      <c r="D334" s="448"/>
      <c r="E334" s="448"/>
      <c r="F334" s="448"/>
      <c r="G334" s="448"/>
      <c r="H334" s="448"/>
      <c r="I334" s="448"/>
      <c r="J334" s="448"/>
      <c r="K334" s="448"/>
      <c r="L334" s="448"/>
      <c r="M334" s="448"/>
      <c r="N334" s="448"/>
    </row>
    <row r="335" spans="2:14" ht="12" customHeight="1">
      <c r="B335" s="420"/>
      <c r="C335" s="429"/>
      <c r="D335" s="448"/>
      <c r="E335" s="448"/>
      <c r="F335" s="448"/>
      <c r="G335" s="448"/>
      <c r="H335" s="448"/>
      <c r="I335" s="448"/>
      <c r="J335" s="448"/>
      <c r="K335" s="448"/>
      <c r="L335" s="448"/>
      <c r="M335" s="448"/>
      <c r="N335" s="448"/>
    </row>
    <row r="336" spans="2:14" ht="12" customHeight="1">
      <c r="B336" s="429"/>
      <c r="C336" s="429"/>
      <c r="D336" s="448"/>
      <c r="E336" s="448"/>
      <c r="F336" s="448"/>
      <c r="G336" s="448"/>
      <c r="H336" s="448"/>
      <c r="I336" s="448"/>
      <c r="J336" s="448"/>
      <c r="K336" s="448"/>
      <c r="L336" s="448"/>
      <c r="M336" s="448"/>
      <c r="N336" s="448"/>
    </row>
    <row r="337" spans="2:14" ht="12" customHeight="1">
      <c r="B337" s="420"/>
      <c r="C337" s="429"/>
      <c r="D337" s="448"/>
      <c r="E337" s="448"/>
      <c r="F337" s="448"/>
      <c r="G337" s="448"/>
      <c r="H337" s="448"/>
      <c r="I337" s="448"/>
      <c r="J337" s="448"/>
      <c r="K337" s="448"/>
      <c r="L337" s="448"/>
      <c r="M337" s="448"/>
      <c r="N337" s="448"/>
    </row>
    <row r="338" spans="2:14" ht="12" customHeight="1">
      <c r="B338" s="420"/>
      <c r="C338" s="429"/>
      <c r="D338" s="448"/>
      <c r="E338" s="448"/>
      <c r="F338" s="448"/>
      <c r="G338" s="448"/>
      <c r="H338" s="448"/>
      <c r="I338" s="448"/>
      <c r="J338" s="448"/>
      <c r="K338" s="448"/>
      <c r="L338" s="448"/>
      <c r="M338" s="448"/>
      <c r="N338" s="448"/>
    </row>
    <row r="339" spans="2:14" ht="12" customHeight="1">
      <c r="B339" s="429"/>
      <c r="C339" s="429"/>
      <c r="D339" s="448"/>
      <c r="E339" s="448"/>
      <c r="F339" s="448"/>
      <c r="G339" s="448"/>
      <c r="H339" s="448"/>
      <c r="I339" s="448"/>
      <c r="J339" s="448"/>
      <c r="K339" s="448"/>
      <c r="L339" s="448"/>
      <c r="M339" s="448"/>
      <c r="N339" s="448"/>
    </row>
    <row r="340" spans="2:14" ht="12" customHeight="1">
      <c r="B340" s="429"/>
      <c r="C340" s="429"/>
      <c r="D340" s="448"/>
      <c r="E340" s="448"/>
      <c r="F340" s="448"/>
      <c r="G340" s="448"/>
      <c r="H340" s="448"/>
      <c r="I340" s="448"/>
      <c r="J340" s="448"/>
      <c r="K340" s="448"/>
      <c r="L340" s="448"/>
      <c r="M340" s="448"/>
      <c r="N340" s="448"/>
    </row>
    <row r="341" spans="2:14" ht="12" customHeight="1">
      <c r="B341" s="429"/>
      <c r="C341" s="429"/>
      <c r="D341" s="448"/>
      <c r="E341" s="448"/>
      <c r="F341" s="448"/>
      <c r="G341" s="448"/>
      <c r="H341" s="448"/>
      <c r="I341" s="448"/>
      <c r="J341" s="448"/>
      <c r="K341" s="448"/>
      <c r="L341" s="448"/>
      <c r="M341" s="448"/>
      <c r="N341" s="448"/>
    </row>
    <row r="342" spans="2:14" ht="12" customHeight="1">
      <c r="B342" s="429"/>
      <c r="C342" s="429"/>
      <c r="D342" s="448"/>
      <c r="E342" s="448"/>
      <c r="F342" s="448"/>
      <c r="G342" s="448"/>
      <c r="H342" s="448"/>
      <c r="I342" s="448"/>
      <c r="J342" s="448"/>
      <c r="K342" s="448"/>
      <c r="L342" s="448"/>
      <c r="M342" s="448"/>
      <c r="N342" s="448"/>
    </row>
    <row r="343" spans="2:14" ht="12" customHeight="1">
      <c r="B343" s="420"/>
      <c r="C343" s="429"/>
      <c r="D343" s="448"/>
      <c r="E343" s="448"/>
      <c r="F343" s="448"/>
      <c r="G343" s="448"/>
      <c r="H343" s="448"/>
      <c r="I343" s="448"/>
      <c r="J343" s="448"/>
      <c r="K343" s="448"/>
      <c r="L343" s="448"/>
      <c r="M343" s="448"/>
      <c r="N343" s="448"/>
    </row>
    <row r="344" spans="2:14" ht="12" customHeight="1">
      <c r="B344" s="420"/>
      <c r="C344" s="429"/>
      <c r="D344" s="448"/>
      <c r="E344" s="448"/>
      <c r="F344" s="448"/>
      <c r="G344" s="448"/>
      <c r="H344" s="448"/>
      <c r="I344" s="448"/>
      <c r="J344" s="448"/>
      <c r="K344" s="448"/>
      <c r="L344" s="448"/>
      <c r="M344" s="448"/>
      <c r="N344" s="448"/>
    </row>
    <row r="345" spans="2:14" ht="12" customHeight="1">
      <c r="B345" s="429"/>
      <c r="C345" s="429"/>
      <c r="D345" s="448"/>
      <c r="E345" s="448"/>
      <c r="F345" s="448"/>
      <c r="G345" s="448"/>
      <c r="H345" s="448"/>
      <c r="I345" s="448"/>
      <c r="J345" s="448"/>
      <c r="K345" s="448"/>
      <c r="L345" s="448"/>
      <c r="M345" s="448"/>
      <c r="N345" s="448"/>
    </row>
    <row r="346" spans="2:14" ht="12" customHeight="1">
      <c r="B346" s="420"/>
      <c r="C346" s="429"/>
      <c r="D346" s="448"/>
      <c r="E346" s="448"/>
      <c r="F346" s="448"/>
      <c r="G346" s="448"/>
      <c r="H346" s="448"/>
      <c r="I346" s="448"/>
      <c r="J346" s="448"/>
      <c r="K346" s="448"/>
      <c r="L346" s="448"/>
      <c r="M346" s="448"/>
      <c r="N346" s="448"/>
    </row>
    <row r="347" spans="2:14" ht="12" customHeight="1">
      <c r="B347" s="420"/>
      <c r="C347" s="429"/>
      <c r="D347" s="448"/>
      <c r="E347" s="448"/>
      <c r="F347" s="448"/>
      <c r="G347" s="448"/>
      <c r="H347" s="448"/>
      <c r="I347" s="448"/>
      <c r="J347" s="448"/>
      <c r="K347" s="448"/>
      <c r="L347" s="448"/>
      <c r="M347" s="448"/>
      <c r="N347" s="448"/>
    </row>
    <row r="348" spans="2:14" ht="12" customHeight="1">
      <c r="B348" s="429"/>
      <c r="C348" s="429"/>
      <c r="D348" s="448"/>
      <c r="E348" s="448"/>
      <c r="F348" s="448"/>
      <c r="G348" s="448"/>
      <c r="H348" s="448"/>
      <c r="I348" s="448"/>
      <c r="J348" s="448"/>
      <c r="K348" s="448"/>
      <c r="L348" s="448"/>
      <c r="M348" s="448"/>
      <c r="N348" s="448"/>
    </row>
    <row r="349" spans="3:14" ht="12" customHeight="1">
      <c r="C349" s="429"/>
      <c r="D349" s="448"/>
      <c r="E349" s="448"/>
      <c r="F349" s="448"/>
      <c r="G349" s="448"/>
      <c r="H349" s="448"/>
      <c r="I349" s="448"/>
      <c r="J349" s="448"/>
      <c r="K349" s="448"/>
      <c r="L349" s="448"/>
      <c r="M349" s="448"/>
      <c r="N349" s="448"/>
    </row>
    <row r="350" spans="3:14" ht="12" customHeight="1">
      <c r="C350" s="429"/>
      <c r="D350" s="448"/>
      <c r="E350" s="448"/>
      <c r="F350" s="448"/>
      <c r="G350" s="448"/>
      <c r="H350" s="448"/>
      <c r="I350" s="448"/>
      <c r="J350" s="448"/>
      <c r="K350" s="448"/>
      <c r="L350" s="448"/>
      <c r="M350" s="448"/>
      <c r="N350" s="448"/>
    </row>
  </sheetData>
  <mergeCells count="4">
    <mergeCell ref="M2:N2"/>
    <mergeCell ref="A3:C3"/>
    <mergeCell ref="A5:B5"/>
    <mergeCell ref="A18:B18"/>
  </mergeCells>
  <printOptions/>
  <pageMargins left="0.75" right="0.75" top="1" bottom="1" header="0.512" footer="0.512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5"/>
  <sheetViews>
    <sheetView workbookViewId="0" topLeftCell="A1">
      <pane xSplit="3" ySplit="3" topLeftCell="D30" activePane="bottomRight" state="frozen"/>
      <selection pane="topLeft" activeCell="P16" sqref="P16"/>
      <selection pane="topRight" activeCell="P16" sqref="P16"/>
      <selection pane="bottomLeft" activeCell="P16" sqref="P16"/>
      <selection pane="bottomRight" activeCell="P16" sqref="P16"/>
    </sheetView>
  </sheetViews>
  <sheetFormatPr defaultColWidth="9.00390625" defaultRowHeight="13.5"/>
  <cols>
    <col min="1" max="1" width="2.625" style="400" customWidth="1"/>
    <col min="2" max="2" width="9.50390625" style="400" customWidth="1"/>
    <col min="3" max="3" width="5.125" style="401" customWidth="1"/>
    <col min="4" max="14" width="7.125" style="400" customWidth="1"/>
    <col min="15" max="15" width="7.125" style="437" customWidth="1"/>
    <col min="16" max="16384" width="7.125" style="400" customWidth="1"/>
  </cols>
  <sheetData>
    <row r="1" spans="1:2" ht="12">
      <c r="A1" s="445"/>
      <c r="B1" s="446"/>
    </row>
    <row r="2" spans="1:14" ht="12">
      <c r="A2" s="400" t="s">
        <v>44</v>
      </c>
      <c r="M2" s="713" t="str">
        <f>+'4(1)'!N2</f>
        <v>（平成20年）</v>
      </c>
      <c r="N2" s="713"/>
    </row>
    <row r="3" spans="1:15" ht="21" customHeight="1">
      <c r="A3" s="706"/>
      <c r="B3" s="707"/>
      <c r="C3" s="708"/>
      <c r="D3" s="405" t="s">
        <v>357</v>
      </c>
      <c r="E3" s="406" t="s">
        <v>358</v>
      </c>
      <c r="F3" s="406" t="s">
        <v>359</v>
      </c>
      <c r="G3" s="406" t="s">
        <v>360</v>
      </c>
      <c r="H3" s="406" t="s">
        <v>361</v>
      </c>
      <c r="I3" s="406" t="s">
        <v>362</v>
      </c>
      <c r="J3" s="406" t="s">
        <v>363</v>
      </c>
      <c r="K3" s="406" t="s">
        <v>364</v>
      </c>
      <c r="L3" s="406" t="s">
        <v>365</v>
      </c>
      <c r="M3" s="406" t="s">
        <v>366</v>
      </c>
      <c r="N3" s="407" t="s">
        <v>367</v>
      </c>
      <c r="O3" s="429"/>
    </row>
    <row r="4" spans="1:14" ht="12" customHeight="1">
      <c r="A4" s="419"/>
      <c r="B4" s="432"/>
      <c r="C4" s="415"/>
      <c r="D4" s="416"/>
      <c r="E4" s="417"/>
      <c r="F4" s="417"/>
      <c r="G4" s="417"/>
      <c r="H4" s="417"/>
      <c r="I4" s="417"/>
      <c r="J4" s="417"/>
      <c r="K4" s="417"/>
      <c r="L4" s="417"/>
      <c r="M4" s="417"/>
      <c r="N4" s="418"/>
    </row>
    <row r="5" spans="1:14" ht="12" customHeight="1">
      <c r="A5" s="714" t="s">
        <v>37</v>
      </c>
      <c r="B5" s="719"/>
      <c r="C5" s="415" t="s">
        <v>10</v>
      </c>
      <c r="D5" s="416">
        <f>SUM(E5:N5)</f>
        <v>1114</v>
      </c>
      <c r="E5" s="417">
        <f aca="true" t="shared" si="0" ref="E5:N5">SUM(E6:E7)</f>
        <v>0</v>
      </c>
      <c r="F5" s="417">
        <f t="shared" si="0"/>
        <v>15</v>
      </c>
      <c r="G5" s="417">
        <f t="shared" si="0"/>
        <v>141</v>
      </c>
      <c r="H5" s="417">
        <f t="shared" si="0"/>
        <v>337</v>
      </c>
      <c r="I5" s="417">
        <f t="shared" si="0"/>
        <v>393</v>
      </c>
      <c r="J5" s="417">
        <f t="shared" si="0"/>
        <v>211</v>
      </c>
      <c r="K5" s="417">
        <f t="shared" si="0"/>
        <v>17</v>
      </c>
      <c r="L5" s="417">
        <f t="shared" si="0"/>
        <v>0</v>
      </c>
      <c r="M5" s="417">
        <f t="shared" si="0"/>
        <v>0</v>
      </c>
      <c r="N5" s="418">
        <f t="shared" si="0"/>
        <v>0</v>
      </c>
    </row>
    <row r="6" spans="1:14" ht="12" customHeight="1">
      <c r="A6" s="419"/>
      <c r="B6" s="429"/>
      <c r="C6" s="415" t="s">
        <v>11</v>
      </c>
      <c r="D6" s="416">
        <f>SUM(E6:N6)</f>
        <v>566</v>
      </c>
      <c r="E6" s="417">
        <f aca="true" t="shared" si="1" ref="E6:N6">SUM(E10,E14)</f>
        <v>0</v>
      </c>
      <c r="F6" s="417">
        <f t="shared" si="1"/>
        <v>8</v>
      </c>
      <c r="G6" s="417">
        <f t="shared" si="1"/>
        <v>73</v>
      </c>
      <c r="H6" s="417">
        <f t="shared" si="1"/>
        <v>174</v>
      </c>
      <c r="I6" s="417">
        <f t="shared" si="1"/>
        <v>193</v>
      </c>
      <c r="J6" s="417">
        <f t="shared" si="1"/>
        <v>105</v>
      </c>
      <c r="K6" s="417">
        <f t="shared" si="1"/>
        <v>13</v>
      </c>
      <c r="L6" s="417">
        <f t="shared" si="1"/>
        <v>0</v>
      </c>
      <c r="M6" s="417">
        <f t="shared" si="1"/>
        <v>0</v>
      </c>
      <c r="N6" s="418">
        <f t="shared" si="1"/>
        <v>0</v>
      </c>
    </row>
    <row r="7" spans="1:14" ht="12" customHeight="1">
      <c r="A7" s="419"/>
      <c r="B7" s="429"/>
      <c r="C7" s="415" t="s">
        <v>12</v>
      </c>
      <c r="D7" s="416">
        <f>SUM(E7:N7)</f>
        <v>548</v>
      </c>
      <c r="E7" s="417">
        <f aca="true" t="shared" si="2" ref="E7:N7">SUM(E11,E15)</f>
        <v>0</v>
      </c>
      <c r="F7" s="417">
        <f t="shared" si="2"/>
        <v>7</v>
      </c>
      <c r="G7" s="417">
        <f t="shared" si="2"/>
        <v>68</v>
      </c>
      <c r="H7" s="417">
        <f t="shared" si="2"/>
        <v>163</v>
      </c>
      <c r="I7" s="417">
        <f t="shared" si="2"/>
        <v>200</v>
      </c>
      <c r="J7" s="417">
        <f t="shared" si="2"/>
        <v>106</v>
      </c>
      <c r="K7" s="417">
        <f t="shared" si="2"/>
        <v>4</v>
      </c>
      <c r="L7" s="417">
        <f t="shared" si="2"/>
        <v>0</v>
      </c>
      <c r="M7" s="417">
        <f t="shared" si="2"/>
        <v>0</v>
      </c>
      <c r="N7" s="418">
        <f t="shared" si="2"/>
        <v>0</v>
      </c>
    </row>
    <row r="8" spans="1:14" ht="12" customHeight="1">
      <c r="A8" s="419"/>
      <c r="B8" s="429"/>
      <c r="C8" s="455"/>
      <c r="D8" s="416"/>
      <c r="E8" s="456"/>
      <c r="F8" s="456"/>
      <c r="G8" s="456"/>
      <c r="H8" s="456"/>
      <c r="I8" s="456"/>
      <c r="J8" s="456"/>
      <c r="K8" s="456"/>
      <c r="L8" s="456"/>
      <c r="M8" s="456"/>
      <c r="N8" s="457"/>
    </row>
    <row r="9" spans="1:14" ht="12" customHeight="1">
      <c r="A9" s="419"/>
      <c r="B9" s="432" t="s">
        <v>38</v>
      </c>
      <c r="C9" s="415" t="s">
        <v>10</v>
      </c>
      <c r="D9" s="416">
        <f>SUM(E9:N9)</f>
        <v>936</v>
      </c>
      <c r="E9" s="417">
        <f aca="true" t="shared" si="3" ref="E9:N9">SUM(E10:E11)</f>
        <v>0</v>
      </c>
      <c r="F9" s="417">
        <f t="shared" si="3"/>
        <v>12</v>
      </c>
      <c r="G9" s="417">
        <f t="shared" si="3"/>
        <v>119</v>
      </c>
      <c r="H9" s="417">
        <f t="shared" si="3"/>
        <v>282</v>
      </c>
      <c r="I9" s="417">
        <f t="shared" si="3"/>
        <v>336</v>
      </c>
      <c r="J9" s="417">
        <f t="shared" si="3"/>
        <v>173</v>
      </c>
      <c r="K9" s="417">
        <f t="shared" si="3"/>
        <v>14</v>
      </c>
      <c r="L9" s="417">
        <f t="shared" si="3"/>
        <v>0</v>
      </c>
      <c r="M9" s="417">
        <f t="shared" si="3"/>
        <v>0</v>
      </c>
      <c r="N9" s="418">
        <f t="shared" si="3"/>
        <v>0</v>
      </c>
    </row>
    <row r="10" spans="1:14" ht="12" customHeight="1">
      <c r="A10" s="419"/>
      <c r="B10" s="432"/>
      <c r="C10" s="415" t="s">
        <v>11</v>
      </c>
      <c r="D10" s="416">
        <f>SUM(E10:N10)</f>
        <v>474</v>
      </c>
      <c r="E10" s="486" t="s">
        <v>388</v>
      </c>
      <c r="F10" s="486">
        <v>5</v>
      </c>
      <c r="G10" s="486">
        <v>61</v>
      </c>
      <c r="H10" s="486">
        <v>143</v>
      </c>
      <c r="I10" s="486">
        <v>170</v>
      </c>
      <c r="J10" s="486">
        <v>85</v>
      </c>
      <c r="K10" s="486">
        <v>10</v>
      </c>
      <c r="L10" s="486" t="s">
        <v>388</v>
      </c>
      <c r="M10" s="486" t="s">
        <v>388</v>
      </c>
      <c r="N10" s="487" t="s">
        <v>388</v>
      </c>
    </row>
    <row r="11" spans="1:14" ht="12" customHeight="1">
      <c r="A11" s="419"/>
      <c r="B11" s="432"/>
      <c r="C11" s="415" t="s">
        <v>12</v>
      </c>
      <c r="D11" s="416">
        <f>SUM(E11:N11)</f>
        <v>462</v>
      </c>
      <c r="E11" s="486" t="s">
        <v>388</v>
      </c>
      <c r="F11" s="486">
        <v>7</v>
      </c>
      <c r="G11" s="486">
        <v>58</v>
      </c>
      <c r="H11" s="486">
        <v>139</v>
      </c>
      <c r="I11" s="486">
        <v>166</v>
      </c>
      <c r="J11" s="486">
        <v>88</v>
      </c>
      <c r="K11" s="486">
        <v>4</v>
      </c>
      <c r="L11" s="486" t="s">
        <v>388</v>
      </c>
      <c r="M11" s="486" t="s">
        <v>388</v>
      </c>
      <c r="N11" s="487" t="s">
        <v>388</v>
      </c>
    </row>
    <row r="12" spans="1:14" ht="12" customHeight="1">
      <c r="A12" s="419"/>
      <c r="B12" s="432"/>
      <c r="C12" s="455"/>
      <c r="D12" s="416"/>
      <c r="E12" s="456"/>
      <c r="F12" s="456"/>
      <c r="G12" s="456"/>
      <c r="H12" s="456"/>
      <c r="I12" s="456"/>
      <c r="J12" s="456"/>
      <c r="K12" s="456"/>
      <c r="L12" s="456"/>
      <c r="M12" s="456"/>
      <c r="N12" s="457"/>
    </row>
    <row r="13" spans="1:14" ht="12" customHeight="1">
      <c r="A13" s="419"/>
      <c r="B13" s="432" t="s">
        <v>39</v>
      </c>
      <c r="C13" s="415" t="s">
        <v>10</v>
      </c>
      <c r="D13" s="416">
        <f>SUM(E13:N13)</f>
        <v>178</v>
      </c>
      <c r="E13" s="417">
        <f aca="true" t="shared" si="4" ref="E13:N13">SUM(E14:E15)</f>
        <v>0</v>
      </c>
      <c r="F13" s="417">
        <f t="shared" si="4"/>
        <v>3</v>
      </c>
      <c r="G13" s="417">
        <f t="shared" si="4"/>
        <v>22</v>
      </c>
      <c r="H13" s="417">
        <f t="shared" si="4"/>
        <v>55</v>
      </c>
      <c r="I13" s="417">
        <f t="shared" si="4"/>
        <v>57</v>
      </c>
      <c r="J13" s="417">
        <f t="shared" si="4"/>
        <v>38</v>
      </c>
      <c r="K13" s="417">
        <f t="shared" si="4"/>
        <v>3</v>
      </c>
      <c r="L13" s="417">
        <f t="shared" si="4"/>
        <v>0</v>
      </c>
      <c r="M13" s="417">
        <f t="shared" si="4"/>
        <v>0</v>
      </c>
      <c r="N13" s="418">
        <f t="shared" si="4"/>
        <v>0</v>
      </c>
    </row>
    <row r="14" spans="1:14" ht="12" customHeight="1">
      <c r="A14" s="419"/>
      <c r="B14" s="420"/>
      <c r="C14" s="415" t="s">
        <v>11</v>
      </c>
      <c r="D14" s="416">
        <f>SUM(E14:N14)</f>
        <v>92</v>
      </c>
      <c r="E14" s="486" t="s">
        <v>388</v>
      </c>
      <c r="F14" s="486">
        <v>3</v>
      </c>
      <c r="G14" s="486">
        <v>12</v>
      </c>
      <c r="H14" s="486">
        <v>31</v>
      </c>
      <c r="I14" s="486">
        <v>23</v>
      </c>
      <c r="J14" s="486">
        <v>20</v>
      </c>
      <c r="K14" s="486">
        <v>3</v>
      </c>
      <c r="L14" s="486" t="s">
        <v>388</v>
      </c>
      <c r="M14" s="486" t="s">
        <v>388</v>
      </c>
      <c r="N14" s="487" t="s">
        <v>388</v>
      </c>
    </row>
    <row r="15" spans="1:14" ht="12" customHeight="1">
      <c r="A15" s="419"/>
      <c r="B15" s="420"/>
      <c r="C15" s="415" t="s">
        <v>12</v>
      </c>
      <c r="D15" s="416">
        <f>SUM(E15:N15)</f>
        <v>86</v>
      </c>
      <c r="E15" s="486" t="s">
        <v>388</v>
      </c>
      <c r="F15" s="486" t="s">
        <v>388</v>
      </c>
      <c r="G15" s="486">
        <v>10</v>
      </c>
      <c r="H15" s="486">
        <v>24</v>
      </c>
      <c r="I15" s="486">
        <v>34</v>
      </c>
      <c r="J15" s="486">
        <v>18</v>
      </c>
      <c r="K15" s="486" t="s">
        <v>388</v>
      </c>
      <c r="L15" s="486" t="s">
        <v>388</v>
      </c>
      <c r="M15" s="486" t="s">
        <v>388</v>
      </c>
      <c r="N15" s="487" t="s">
        <v>388</v>
      </c>
    </row>
    <row r="16" spans="1:14" ht="12" customHeight="1">
      <c r="A16" s="447"/>
      <c r="B16" s="458"/>
      <c r="C16" s="459"/>
      <c r="D16" s="424"/>
      <c r="E16" s="460"/>
      <c r="F16" s="460"/>
      <c r="G16" s="460"/>
      <c r="H16" s="460"/>
      <c r="I16" s="460"/>
      <c r="J16" s="460"/>
      <c r="K16" s="460"/>
      <c r="L16" s="460"/>
      <c r="M16" s="460"/>
      <c r="N16" s="461"/>
    </row>
    <row r="17" spans="1:14" ht="12" customHeight="1">
      <c r="A17" s="419"/>
      <c r="B17" s="437"/>
      <c r="C17" s="462"/>
      <c r="D17" s="416"/>
      <c r="E17" s="456"/>
      <c r="F17" s="456"/>
      <c r="G17" s="456"/>
      <c r="H17" s="456"/>
      <c r="I17" s="456"/>
      <c r="J17" s="456"/>
      <c r="K17" s="456"/>
      <c r="L17" s="456"/>
      <c r="M17" s="456"/>
      <c r="N17" s="457"/>
    </row>
    <row r="18" spans="1:14" ht="12" customHeight="1">
      <c r="A18" s="714" t="s">
        <v>40</v>
      </c>
      <c r="B18" s="715"/>
      <c r="C18" s="415" t="s">
        <v>10</v>
      </c>
      <c r="D18" s="416">
        <f>SUM(E18:N18)</f>
        <v>3432</v>
      </c>
      <c r="E18" s="417">
        <f aca="true" t="shared" si="5" ref="E18:N18">SUM(E19:E20)</f>
        <v>0</v>
      </c>
      <c r="F18" s="417">
        <f t="shared" si="5"/>
        <v>64</v>
      </c>
      <c r="G18" s="417">
        <f t="shared" si="5"/>
        <v>478</v>
      </c>
      <c r="H18" s="417">
        <f t="shared" si="5"/>
        <v>1044</v>
      </c>
      <c r="I18" s="417">
        <f t="shared" si="5"/>
        <v>1189</v>
      </c>
      <c r="J18" s="417">
        <f t="shared" si="5"/>
        <v>577</v>
      </c>
      <c r="K18" s="417">
        <f t="shared" si="5"/>
        <v>78</v>
      </c>
      <c r="L18" s="417">
        <f t="shared" si="5"/>
        <v>2</v>
      </c>
      <c r="M18" s="417">
        <f t="shared" si="5"/>
        <v>0</v>
      </c>
      <c r="N18" s="418">
        <f t="shared" si="5"/>
        <v>0</v>
      </c>
    </row>
    <row r="19" spans="1:14" ht="12" customHeight="1">
      <c r="A19" s="419"/>
      <c r="B19" s="429"/>
      <c r="C19" s="415" t="s">
        <v>11</v>
      </c>
      <c r="D19" s="416">
        <f>SUM(E19:N19)</f>
        <v>1748</v>
      </c>
      <c r="E19" s="417">
        <f>E23+E27+E31</f>
        <v>0</v>
      </c>
      <c r="F19" s="417">
        <f aca="true" t="shared" si="6" ref="F19:N19">F23+F27+F31</f>
        <v>24</v>
      </c>
      <c r="G19" s="417">
        <f t="shared" si="6"/>
        <v>244</v>
      </c>
      <c r="H19" s="417">
        <f t="shared" si="6"/>
        <v>524</v>
      </c>
      <c r="I19" s="417">
        <f t="shared" si="6"/>
        <v>614</v>
      </c>
      <c r="J19" s="417">
        <f t="shared" si="6"/>
        <v>296</v>
      </c>
      <c r="K19" s="417">
        <f>K23+K27+K31</f>
        <v>45</v>
      </c>
      <c r="L19" s="417">
        <f t="shared" si="6"/>
        <v>1</v>
      </c>
      <c r="M19" s="417">
        <f t="shared" si="6"/>
        <v>0</v>
      </c>
      <c r="N19" s="418">
        <f t="shared" si="6"/>
        <v>0</v>
      </c>
    </row>
    <row r="20" spans="1:14" ht="12" customHeight="1">
      <c r="A20" s="419"/>
      <c r="B20" s="429"/>
      <c r="C20" s="415" t="s">
        <v>12</v>
      </c>
      <c r="D20" s="416">
        <f>SUM(E20:N20)</f>
        <v>1684</v>
      </c>
      <c r="E20" s="417">
        <f>E24+E28+E32</f>
        <v>0</v>
      </c>
      <c r="F20" s="417">
        <f aca="true" t="shared" si="7" ref="F20:N20">F24+F28+F32</f>
        <v>40</v>
      </c>
      <c r="G20" s="417">
        <f t="shared" si="7"/>
        <v>234</v>
      </c>
      <c r="H20" s="417">
        <f t="shared" si="7"/>
        <v>520</v>
      </c>
      <c r="I20" s="417">
        <f t="shared" si="7"/>
        <v>575</v>
      </c>
      <c r="J20" s="417">
        <f t="shared" si="7"/>
        <v>281</v>
      </c>
      <c r="K20" s="417">
        <f t="shared" si="7"/>
        <v>33</v>
      </c>
      <c r="L20" s="417">
        <f t="shared" si="7"/>
        <v>1</v>
      </c>
      <c r="M20" s="417">
        <f t="shared" si="7"/>
        <v>0</v>
      </c>
      <c r="N20" s="418">
        <f t="shared" si="7"/>
        <v>0</v>
      </c>
    </row>
    <row r="21" spans="1:14" ht="12" customHeight="1">
      <c r="A21" s="419"/>
      <c r="B21" s="429"/>
      <c r="C21" s="415"/>
      <c r="D21" s="416"/>
      <c r="E21" s="417"/>
      <c r="F21" s="417"/>
      <c r="G21" s="417"/>
      <c r="H21" s="417"/>
      <c r="I21" s="417"/>
      <c r="J21" s="417"/>
      <c r="K21" s="417"/>
      <c r="L21" s="417"/>
      <c r="M21" s="417"/>
      <c r="N21" s="418"/>
    </row>
    <row r="22" spans="1:14" ht="12" customHeight="1">
      <c r="A22" s="419"/>
      <c r="B22" s="432" t="s">
        <v>41</v>
      </c>
      <c r="C22" s="415" t="s">
        <v>10</v>
      </c>
      <c r="D22" s="416">
        <f>SUM(E22:N22)</f>
        <v>1119</v>
      </c>
      <c r="E22" s="417">
        <f aca="true" t="shared" si="8" ref="E22:N22">SUM(E23:E24)</f>
        <v>0</v>
      </c>
      <c r="F22" s="417">
        <f t="shared" si="8"/>
        <v>18</v>
      </c>
      <c r="G22" s="417">
        <f t="shared" si="8"/>
        <v>161</v>
      </c>
      <c r="H22" s="417">
        <f t="shared" si="8"/>
        <v>356</v>
      </c>
      <c r="I22" s="417">
        <f t="shared" si="8"/>
        <v>392</v>
      </c>
      <c r="J22" s="417">
        <f t="shared" si="8"/>
        <v>162</v>
      </c>
      <c r="K22" s="417">
        <f t="shared" si="8"/>
        <v>29</v>
      </c>
      <c r="L22" s="417">
        <f t="shared" si="8"/>
        <v>1</v>
      </c>
      <c r="M22" s="417">
        <f t="shared" si="8"/>
        <v>0</v>
      </c>
      <c r="N22" s="418">
        <f t="shared" si="8"/>
        <v>0</v>
      </c>
    </row>
    <row r="23" spans="1:14" ht="12" customHeight="1">
      <c r="A23" s="419"/>
      <c r="B23" s="432"/>
      <c r="C23" s="415" t="s">
        <v>11</v>
      </c>
      <c r="D23" s="416">
        <f>SUM(E23:N23)</f>
        <v>559</v>
      </c>
      <c r="E23" s="486">
        <v>0</v>
      </c>
      <c r="F23" s="486">
        <v>4</v>
      </c>
      <c r="G23" s="486">
        <v>75</v>
      </c>
      <c r="H23" s="486">
        <v>177</v>
      </c>
      <c r="I23" s="486">
        <v>195</v>
      </c>
      <c r="J23" s="486">
        <v>88</v>
      </c>
      <c r="K23" s="486">
        <v>19</v>
      </c>
      <c r="L23" s="486">
        <v>1</v>
      </c>
      <c r="M23" s="486">
        <v>0</v>
      </c>
      <c r="N23" s="487">
        <v>0</v>
      </c>
    </row>
    <row r="24" spans="1:14" ht="12" customHeight="1">
      <c r="A24" s="419"/>
      <c r="B24" s="432"/>
      <c r="C24" s="415" t="s">
        <v>12</v>
      </c>
      <c r="D24" s="416">
        <f>SUM(E24:N24)</f>
        <v>560</v>
      </c>
      <c r="E24" s="486">
        <v>0</v>
      </c>
      <c r="F24" s="486">
        <v>14</v>
      </c>
      <c r="G24" s="486">
        <v>86</v>
      </c>
      <c r="H24" s="486">
        <v>179</v>
      </c>
      <c r="I24" s="486">
        <v>197</v>
      </c>
      <c r="J24" s="486">
        <v>74</v>
      </c>
      <c r="K24" s="486">
        <v>10</v>
      </c>
      <c r="L24" s="486">
        <v>0</v>
      </c>
      <c r="M24" s="486">
        <v>0</v>
      </c>
      <c r="N24" s="487">
        <v>0</v>
      </c>
    </row>
    <row r="25" spans="1:14" ht="12" customHeight="1">
      <c r="A25" s="419"/>
      <c r="B25" s="432"/>
      <c r="C25" s="415"/>
      <c r="D25" s="416"/>
      <c r="E25" s="417"/>
      <c r="F25" s="417"/>
      <c r="G25" s="417"/>
      <c r="H25" s="417"/>
      <c r="I25" s="417"/>
      <c r="J25" s="417"/>
      <c r="K25" s="417"/>
      <c r="L25" s="417"/>
      <c r="M25" s="417"/>
      <c r="N25" s="418"/>
    </row>
    <row r="26" spans="1:14" ht="12" customHeight="1">
      <c r="A26" s="419"/>
      <c r="B26" s="432" t="s">
        <v>42</v>
      </c>
      <c r="C26" s="415" t="s">
        <v>10</v>
      </c>
      <c r="D26" s="416">
        <f>SUM(E26:N26)</f>
        <v>2259</v>
      </c>
      <c r="E26" s="417">
        <f aca="true" t="shared" si="9" ref="E26:N26">SUM(E27:E28)</f>
        <v>0</v>
      </c>
      <c r="F26" s="417">
        <f t="shared" si="9"/>
        <v>46</v>
      </c>
      <c r="G26" s="417">
        <f t="shared" si="9"/>
        <v>307</v>
      </c>
      <c r="H26" s="417">
        <f t="shared" si="9"/>
        <v>674</v>
      </c>
      <c r="I26" s="417">
        <f t="shared" si="9"/>
        <v>779</v>
      </c>
      <c r="J26" s="417">
        <f t="shared" si="9"/>
        <v>405</v>
      </c>
      <c r="K26" s="417">
        <f t="shared" si="9"/>
        <v>47</v>
      </c>
      <c r="L26" s="417">
        <f t="shared" si="9"/>
        <v>1</v>
      </c>
      <c r="M26" s="417">
        <f t="shared" si="9"/>
        <v>0</v>
      </c>
      <c r="N26" s="418">
        <f t="shared" si="9"/>
        <v>0</v>
      </c>
    </row>
    <row r="27" spans="1:14" ht="12" customHeight="1">
      <c r="A27" s="419"/>
      <c r="B27" s="420"/>
      <c r="C27" s="415" t="s">
        <v>11</v>
      </c>
      <c r="D27" s="416">
        <f>SUM(E27:N27)</f>
        <v>1161</v>
      </c>
      <c r="E27" s="486">
        <v>0</v>
      </c>
      <c r="F27" s="486">
        <v>20</v>
      </c>
      <c r="G27" s="486">
        <v>165</v>
      </c>
      <c r="H27" s="486">
        <v>338</v>
      </c>
      <c r="I27" s="486">
        <v>409</v>
      </c>
      <c r="J27" s="486">
        <v>203</v>
      </c>
      <c r="K27" s="486">
        <v>26</v>
      </c>
      <c r="L27" s="486">
        <v>0</v>
      </c>
      <c r="M27" s="486">
        <v>0</v>
      </c>
      <c r="N27" s="487">
        <v>0</v>
      </c>
    </row>
    <row r="28" spans="1:14" ht="12" customHeight="1">
      <c r="A28" s="419"/>
      <c r="B28" s="420"/>
      <c r="C28" s="415" t="s">
        <v>12</v>
      </c>
      <c r="D28" s="416">
        <f>SUM(E28:N28)</f>
        <v>1098</v>
      </c>
      <c r="E28" s="486">
        <v>0</v>
      </c>
      <c r="F28" s="486">
        <v>26</v>
      </c>
      <c r="G28" s="486">
        <v>142</v>
      </c>
      <c r="H28" s="486">
        <v>336</v>
      </c>
      <c r="I28" s="486">
        <v>370</v>
      </c>
      <c r="J28" s="486">
        <v>202</v>
      </c>
      <c r="K28" s="486">
        <v>21</v>
      </c>
      <c r="L28" s="486">
        <v>1</v>
      </c>
      <c r="M28" s="486">
        <v>0</v>
      </c>
      <c r="N28" s="487">
        <v>0</v>
      </c>
    </row>
    <row r="29" spans="1:14" ht="12" customHeight="1">
      <c r="A29" s="419"/>
      <c r="B29" s="429"/>
      <c r="C29" s="415"/>
      <c r="D29" s="416"/>
      <c r="E29" s="417"/>
      <c r="F29" s="417"/>
      <c r="G29" s="417"/>
      <c r="H29" s="417"/>
      <c r="I29" s="417"/>
      <c r="J29" s="417"/>
      <c r="K29" s="417"/>
      <c r="L29" s="417"/>
      <c r="M29" s="417"/>
      <c r="N29" s="418"/>
    </row>
    <row r="30" spans="1:14" ht="12" customHeight="1">
      <c r="A30" s="419"/>
      <c r="B30" s="432" t="s">
        <v>43</v>
      </c>
      <c r="C30" s="415" t="s">
        <v>10</v>
      </c>
      <c r="D30" s="416">
        <f>SUM(E30:N30)</f>
        <v>54</v>
      </c>
      <c r="E30" s="417">
        <f aca="true" t="shared" si="10" ref="E30:N30">SUM(E31:E32)</f>
        <v>0</v>
      </c>
      <c r="F30" s="417">
        <f t="shared" si="10"/>
        <v>0</v>
      </c>
      <c r="G30" s="417">
        <f t="shared" si="10"/>
        <v>10</v>
      </c>
      <c r="H30" s="417">
        <f t="shared" si="10"/>
        <v>14</v>
      </c>
      <c r="I30" s="417">
        <f t="shared" si="10"/>
        <v>18</v>
      </c>
      <c r="J30" s="417">
        <f t="shared" si="10"/>
        <v>10</v>
      </c>
      <c r="K30" s="417">
        <f t="shared" si="10"/>
        <v>2</v>
      </c>
      <c r="L30" s="417">
        <f t="shared" si="10"/>
        <v>0</v>
      </c>
      <c r="M30" s="417">
        <f t="shared" si="10"/>
        <v>0</v>
      </c>
      <c r="N30" s="418">
        <f t="shared" si="10"/>
        <v>0</v>
      </c>
    </row>
    <row r="31" spans="1:14" ht="12" customHeight="1">
      <c r="A31" s="419"/>
      <c r="B31" s="420"/>
      <c r="C31" s="415" t="s">
        <v>11</v>
      </c>
      <c r="D31" s="416">
        <f>SUM(E31:N31)</f>
        <v>28</v>
      </c>
      <c r="E31" s="486">
        <v>0</v>
      </c>
      <c r="F31" s="486">
        <v>0</v>
      </c>
      <c r="G31" s="486">
        <v>4</v>
      </c>
      <c r="H31" s="486">
        <v>9</v>
      </c>
      <c r="I31" s="486">
        <v>10</v>
      </c>
      <c r="J31" s="486">
        <v>5</v>
      </c>
      <c r="K31" s="486">
        <v>0</v>
      </c>
      <c r="L31" s="486">
        <v>0</v>
      </c>
      <c r="M31" s="486">
        <v>0</v>
      </c>
      <c r="N31" s="487">
        <v>0</v>
      </c>
    </row>
    <row r="32" spans="1:14" ht="12" customHeight="1">
      <c r="A32" s="419"/>
      <c r="B32" s="420"/>
      <c r="C32" s="415" t="s">
        <v>12</v>
      </c>
      <c r="D32" s="416">
        <f>SUM(E32:N32)</f>
        <v>26</v>
      </c>
      <c r="E32" s="486">
        <v>0</v>
      </c>
      <c r="F32" s="486">
        <v>0</v>
      </c>
      <c r="G32" s="486">
        <v>6</v>
      </c>
      <c r="H32" s="486">
        <v>5</v>
      </c>
      <c r="I32" s="486">
        <v>8</v>
      </c>
      <c r="J32" s="486">
        <v>5</v>
      </c>
      <c r="K32" s="486">
        <v>2</v>
      </c>
      <c r="L32" s="486">
        <v>0</v>
      </c>
      <c r="M32" s="486">
        <v>0</v>
      </c>
      <c r="N32" s="487">
        <v>0</v>
      </c>
    </row>
    <row r="33" spans="1:14" ht="12" customHeight="1">
      <c r="A33" s="447"/>
      <c r="B33" s="463"/>
      <c r="C33" s="423"/>
      <c r="D33" s="424"/>
      <c r="E33" s="425"/>
      <c r="F33" s="425"/>
      <c r="G33" s="425"/>
      <c r="H33" s="425"/>
      <c r="I33" s="425"/>
      <c r="J33" s="425"/>
      <c r="K33" s="425"/>
      <c r="L33" s="425"/>
      <c r="M33" s="425"/>
      <c r="N33" s="426"/>
    </row>
    <row r="34" spans="1:14" ht="12" customHeight="1">
      <c r="A34" s="419"/>
      <c r="B34" s="429"/>
      <c r="C34" s="415"/>
      <c r="D34" s="416"/>
      <c r="E34" s="417"/>
      <c r="F34" s="417"/>
      <c r="G34" s="417"/>
      <c r="H34" s="417"/>
      <c r="I34" s="417"/>
      <c r="J34" s="417"/>
      <c r="K34" s="417"/>
      <c r="L34" s="417"/>
      <c r="M34" s="417"/>
      <c r="N34" s="418"/>
    </row>
    <row r="35" spans="1:14" ht="12" customHeight="1">
      <c r="A35" s="714" t="s">
        <v>374</v>
      </c>
      <c r="B35" s="716"/>
      <c r="C35" s="415" t="s">
        <v>10</v>
      </c>
      <c r="D35" s="416">
        <f>SUM(E35:N35)</f>
        <v>5767</v>
      </c>
      <c r="E35" s="417">
        <f aca="true" t="shared" si="11" ref="E35:K35">SUM(E36:E37)</f>
        <v>0</v>
      </c>
      <c r="F35" s="417">
        <f t="shared" si="11"/>
        <v>82</v>
      </c>
      <c r="G35" s="417">
        <f t="shared" si="11"/>
        <v>589</v>
      </c>
      <c r="H35" s="417">
        <f t="shared" si="11"/>
        <v>1612</v>
      </c>
      <c r="I35" s="417">
        <f t="shared" si="11"/>
        <v>2196</v>
      </c>
      <c r="J35" s="417">
        <f t="shared" si="11"/>
        <v>1125</v>
      </c>
      <c r="K35" s="417">
        <f t="shared" si="11"/>
        <v>159</v>
      </c>
      <c r="L35" s="417">
        <f>SUM(L36:L37)</f>
        <v>4</v>
      </c>
      <c r="M35" s="417">
        <f>SUM(M36:M37)</f>
        <v>0</v>
      </c>
      <c r="N35" s="418">
        <f>SUM(N36:N37)</f>
        <v>0</v>
      </c>
    </row>
    <row r="36" spans="1:14" ht="12" customHeight="1">
      <c r="A36" s="419"/>
      <c r="B36" s="429"/>
      <c r="C36" s="415" t="s">
        <v>11</v>
      </c>
      <c r="D36" s="416">
        <f>SUM(E36:N36)</f>
        <v>2950</v>
      </c>
      <c r="E36" s="417">
        <f aca="true" t="shared" si="12" ref="E36:K36">SUM(E40)</f>
        <v>0</v>
      </c>
      <c r="F36" s="417">
        <f t="shared" si="12"/>
        <v>42</v>
      </c>
      <c r="G36" s="417">
        <f t="shared" si="12"/>
        <v>296</v>
      </c>
      <c r="H36" s="417">
        <f t="shared" si="12"/>
        <v>818</v>
      </c>
      <c r="I36" s="417">
        <f t="shared" si="12"/>
        <v>1142</v>
      </c>
      <c r="J36" s="417">
        <f t="shared" si="12"/>
        <v>567</v>
      </c>
      <c r="K36" s="417">
        <f t="shared" si="12"/>
        <v>84</v>
      </c>
      <c r="L36" s="417">
        <f aca="true" t="shared" si="13" ref="L36:N37">SUM(L40)</f>
        <v>1</v>
      </c>
      <c r="M36" s="417">
        <f t="shared" si="13"/>
        <v>0</v>
      </c>
      <c r="N36" s="418">
        <f t="shared" si="13"/>
        <v>0</v>
      </c>
    </row>
    <row r="37" spans="1:14" ht="12" customHeight="1">
      <c r="A37" s="419"/>
      <c r="B37" s="429"/>
      <c r="C37" s="415" t="s">
        <v>12</v>
      </c>
      <c r="D37" s="416">
        <f>SUM(E37:N37)</f>
        <v>2817</v>
      </c>
      <c r="E37" s="417">
        <f aca="true" t="shared" si="14" ref="E37:K37">SUM(E41)</f>
        <v>0</v>
      </c>
      <c r="F37" s="417">
        <f t="shared" si="14"/>
        <v>40</v>
      </c>
      <c r="G37" s="417">
        <f t="shared" si="14"/>
        <v>293</v>
      </c>
      <c r="H37" s="417">
        <f t="shared" si="14"/>
        <v>794</v>
      </c>
      <c r="I37" s="417">
        <f t="shared" si="14"/>
        <v>1054</v>
      </c>
      <c r="J37" s="417">
        <f t="shared" si="14"/>
        <v>558</v>
      </c>
      <c r="K37" s="417">
        <f t="shared" si="14"/>
        <v>75</v>
      </c>
      <c r="L37" s="417">
        <f t="shared" si="13"/>
        <v>3</v>
      </c>
      <c r="M37" s="417">
        <f t="shared" si="13"/>
        <v>0</v>
      </c>
      <c r="N37" s="418">
        <f t="shared" si="13"/>
        <v>0</v>
      </c>
    </row>
    <row r="38" spans="1:14" ht="12" customHeight="1">
      <c r="A38" s="419"/>
      <c r="B38" s="429"/>
      <c r="C38" s="415"/>
      <c r="D38" s="416"/>
      <c r="E38" s="417"/>
      <c r="F38" s="417"/>
      <c r="G38" s="417"/>
      <c r="H38" s="417"/>
      <c r="I38" s="417"/>
      <c r="J38" s="417"/>
      <c r="K38" s="417"/>
      <c r="L38" s="417"/>
      <c r="M38" s="417"/>
      <c r="N38" s="418"/>
    </row>
    <row r="39" spans="1:14" ht="12" customHeight="1">
      <c r="A39" s="419"/>
      <c r="B39" s="432" t="s">
        <v>277</v>
      </c>
      <c r="C39" s="415" t="s">
        <v>10</v>
      </c>
      <c r="D39" s="416">
        <f>SUM(E39:N39)</f>
        <v>5767</v>
      </c>
      <c r="E39" s="417">
        <f aca="true" t="shared" si="15" ref="E39:K39">SUM(E40:E41)</f>
        <v>0</v>
      </c>
      <c r="F39" s="417">
        <f t="shared" si="15"/>
        <v>82</v>
      </c>
      <c r="G39" s="417">
        <f t="shared" si="15"/>
        <v>589</v>
      </c>
      <c r="H39" s="417">
        <f t="shared" si="15"/>
        <v>1612</v>
      </c>
      <c r="I39" s="417">
        <f t="shared" si="15"/>
        <v>2196</v>
      </c>
      <c r="J39" s="417">
        <f t="shared" si="15"/>
        <v>1125</v>
      </c>
      <c r="K39" s="417">
        <f t="shared" si="15"/>
        <v>159</v>
      </c>
      <c r="L39" s="417">
        <f>SUM(L40:L41)</f>
        <v>4</v>
      </c>
      <c r="M39" s="417">
        <f>SUM(M40:M41)</f>
        <v>0</v>
      </c>
      <c r="N39" s="418">
        <f>SUM(N40:N41)</f>
        <v>0</v>
      </c>
    </row>
    <row r="40" spans="1:14" ht="12" customHeight="1">
      <c r="A40" s="419"/>
      <c r="B40" s="420"/>
      <c r="C40" s="415" t="s">
        <v>11</v>
      </c>
      <c r="D40" s="416">
        <f>SUM(E40:N40)</f>
        <v>2950</v>
      </c>
      <c r="E40" s="417">
        <f aca="true" t="shared" si="16" ref="E40:K40">E44+E48+E52</f>
        <v>0</v>
      </c>
      <c r="F40" s="417">
        <f t="shared" si="16"/>
        <v>42</v>
      </c>
      <c r="G40" s="417">
        <f t="shared" si="16"/>
        <v>296</v>
      </c>
      <c r="H40" s="417">
        <f t="shared" si="16"/>
        <v>818</v>
      </c>
      <c r="I40" s="417">
        <f t="shared" si="16"/>
        <v>1142</v>
      </c>
      <c r="J40" s="417">
        <f t="shared" si="16"/>
        <v>567</v>
      </c>
      <c r="K40" s="417">
        <f t="shared" si="16"/>
        <v>84</v>
      </c>
      <c r="L40" s="417">
        <f aca="true" t="shared" si="17" ref="L40:N41">L44+L48+L52</f>
        <v>1</v>
      </c>
      <c r="M40" s="417">
        <f t="shared" si="17"/>
        <v>0</v>
      </c>
      <c r="N40" s="418">
        <f t="shared" si="17"/>
        <v>0</v>
      </c>
    </row>
    <row r="41" spans="1:14" ht="12" customHeight="1">
      <c r="A41" s="419"/>
      <c r="B41" s="420"/>
      <c r="C41" s="415" t="s">
        <v>12</v>
      </c>
      <c r="D41" s="416">
        <f>SUM(E41:N41)</f>
        <v>2817</v>
      </c>
      <c r="E41" s="417">
        <f aca="true" t="shared" si="18" ref="E41:K41">E45+E49+E53</f>
        <v>0</v>
      </c>
      <c r="F41" s="417">
        <f t="shared" si="18"/>
        <v>40</v>
      </c>
      <c r="G41" s="417">
        <f t="shared" si="18"/>
        <v>293</v>
      </c>
      <c r="H41" s="417">
        <f t="shared" si="18"/>
        <v>794</v>
      </c>
      <c r="I41" s="417">
        <f t="shared" si="18"/>
        <v>1054</v>
      </c>
      <c r="J41" s="417">
        <f t="shared" si="18"/>
        <v>558</v>
      </c>
      <c r="K41" s="417">
        <f t="shared" si="18"/>
        <v>75</v>
      </c>
      <c r="L41" s="417">
        <f t="shared" si="17"/>
        <v>3</v>
      </c>
      <c r="M41" s="417">
        <f t="shared" si="17"/>
        <v>0</v>
      </c>
      <c r="N41" s="418">
        <f t="shared" si="17"/>
        <v>0</v>
      </c>
    </row>
    <row r="42" spans="1:14" ht="12" customHeight="1">
      <c r="A42" s="419"/>
      <c r="B42" s="420"/>
      <c r="C42" s="415"/>
      <c r="D42" s="416"/>
      <c r="E42" s="417"/>
      <c r="F42" s="417"/>
      <c r="G42" s="417"/>
      <c r="H42" s="417"/>
      <c r="I42" s="417"/>
      <c r="J42" s="417"/>
      <c r="K42" s="417"/>
      <c r="L42" s="417"/>
      <c r="M42" s="417"/>
      <c r="N42" s="418"/>
    </row>
    <row r="43" spans="1:14" ht="12" customHeight="1">
      <c r="A43" s="419"/>
      <c r="B43" s="432" t="s">
        <v>375</v>
      </c>
      <c r="C43" s="415" t="s">
        <v>10</v>
      </c>
      <c r="D43" s="416">
        <f>SUM(E43:N43)</f>
        <v>1942</v>
      </c>
      <c r="E43" s="417">
        <f aca="true" t="shared" si="19" ref="E43:N43">SUM(E44:E45)</f>
        <v>0</v>
      </c>
      <c r="F43" s="417">
        <f t="shared" si="19"/>
        <v>28</v>
      </c>
      <c r="G43" s="417">
        <f t="shared" si="19"/>
        <v>199</v>
      </c>
      <c r="H43" s="417">
        <f t="shared" si="19"/>
        <v>527</v>
      </c>
      <c r="I43" s="417">
        <f t="shared" si="19"/>
        <v>722</v>
      </c>
      <c r="J43" s="417">
        <f t="shared" si="19"/>
        <v>397</v>
      </c>
      <c r="K43" s="417">
        <f t="shared" si="19"/>
        <v>66</v>
      </c>
      <c r="L43" s="417">
        <f t="shared" si="19"/>
        <v>3</v>
      </c>
      <c r="M43" s="417">
        <f t="shared" si="19"/>
        <v>0</v>
      </c>
      <c r="N43" s="418">
        <f t="shared" si="19"/>
        <v>0</v>
      </c>
    </row>
    <row r="44" spans="1:14" ht="12" customHeight="1">
      <c r="A44" s="419"/>
      <c r="B44" s="420"/>
      <c r="C44" s="415" t="s">
        <v>11</v>
      </c>
      <c r="D44" s="416">
        <f>SUM(E44:N44)</f>
        <v>1008</v>
      </c>
      <c r="E44" s="486">
        <v>0</v>
      </c>
      <c r="F44" s="486">
        <v>10</v>
      </c>
      <c r="G44" s="486">
        <v>114</v>
      </c>
      <c r="H44" s="486">
        <v>273</v>
      </c>
      <c r="I44" s="486">
        <v>368</v>
      </c>
      <c r="J44" s="486">
        <v>200</v>
      </c>
      <c r="K44" s="486">
        <v>42</v>
      </c>
      <c r="L44" s="486">
        <v>1</v>
      </c>
      <c r="M44" s="486">
        <v>0</v>
      </c>
      <c r="N44" s="487">
        <v>0</v>
      </c>
    </row>
    <row r="45" spans="1:14" ht="12" customHeight="1">
      <c r="A45" s="419"/>
      <c r="B45" s="420"/>
      <c r="C45" s="415" t="s">
        <v>12</v>
      </c>
      <c r="D45" s="416">
        <f>SUM(E45:N45)</f>
        <v>934</v>
      </c>
      <c r="E45" s="486">
        <v>0</v>
      </c>
      <c r="F45" s="486">
        <v>18</v>
      </c>
      <c r="G45" s="486">
        <v>85</v>
      </c>
      <c r="H45" s="486">
        <v>254</v>
      </c>
      <c r="I45" s="486">
        <v>354</v>
      </c>
      <c r="J45" s="486">
        <v>197</v>
      </c>
      <c r="K45" s="486">
        <v>24</v>
      </c>
      <c r="L45" s="486">
        <v>2</v>
      </c>
      <c r="M45" s="486">
        <v>0</v>
      </c>
      <c r="N45" s="487">
        <v>0</v>
      </c>
    </row>
    <row r="46" spans="1:14" ht="12" customHeight="1">
      <c r="A46" s="419"/>
      <c r="B46" s="420"/>
      <c r="C46" s="415"/>
      <c r="D46" s="416"/>
      <c r="E46" s="417"/>
      <c r="F46" s="417"/>
      <c r="G46" s="417"/>
      <c r="H46" s="417"/>
      <c r="I46" s="417"/>
      <c r="J46" s="417"/>
      <c r="K46" s="417"/>
      <c r="L46" s="417"/>
      <c r="M46" s="417"/>
      <c r="N46" s="418"/>
    </row>
    <row r="47" spans="1:14" ht="12" customHeight="1">
      <c r="A47" s="419"/>
      <c r="B47" s="432" t="s">
        <v>332</v>
      </c>
      <c r="C47" s="415" t="s">
        <v>10</v>
      </c>
      <c r="D47" s="416">
        <f>SUM(E47:N47)</f>
        <v>2034</v>
      </c>
      <c r="E47" s="417">
        <f aca="true" t="shared" si="20" ref="E47:N47">SUM(E48:E49)</f>
        <v>0</v>
      </c>
      <c r="F47" s="417">
        <f t="shared" si="20"/>
        <v>19</v>
      </c>
      <c r="G47" s="417">
        <f t="shared" si="20"/>
        <v>189</v>
      </c>
      <c r="H47" s="417">
        <f t="shared" si="20"/>
        <v>605</v>
      </c>
      <c r="I47" s="417">
        <f t="shared" si="20"/>
        <v>760</v>
      </c>
      <c r="J47" s="417">
        <f t="shared" si="20"/>
        <v>406</v>
      </c>
      <c r="K47" s="417">
        <f t="shared" si="20"/>
        <v>54</v>
      </c>
      <c r="L47" s="417">
        <f t="shared" si="20"/>
        <v>1</v>
      </c>
      <c r="M47" s="417">
        <f t="shared" si="20"/>
        <v>0</v>
      </c>
      <c r="N47" s="418">
        <f t="shared" si="20"/>
        <v>0</v>
      </c>
    </row>
    <row r="48" spans="1:14" ht="12" customHeight="1">
      <c r="A48" s="419"/>
      <c r="B48" s="420"/>
      <c r="C48" s="415" t="s">
        <v>11</v>
      </c>
      <c r="D48" s="416">
        <f>SUM(E48:N48)</f>
        <v>1015</v>
      </c>
      <c r="E48" s="486">
        <v>0</v>
      </c>
      <c r="F48" s="486">
        <v>12</v>
      </c>
      <c r="G48" s="486">
        <v>89</v>
      </c>
      <c r="H48" s="486">
        <v>291</v>
      </c>
      <c r="I48" s="486">
        <v>399</v>
      </c>
      <c r="J48" s="486">
        <v>200</v>
      </c>
      <c r="K48" s="486">
        <v>24</v>
      </c>
      <c r="L48" s="486">
        <v>0</v>
      </c>
      <c r="M48" s="486">
        <v>0</v>
      </c>
      <c r="N48" s="487">
        <v>0</v>
      </c>
    </row>
    <row r="49" spans="1:14" ht="12" customHeight="1">
      <c r="A49" s="419"/>
      <c r="B49" s="420"/>
      <c r="C49" s="415" t="s">
        <v>12</v>
      </c>
      <c r="D49" s="416">
        <f>SUM(E49:N49)</f>
        <v>1019</v>
      </c>
      <c r="E49" s="486">
        <v>0</v>
      </c>
      <c r="F49" s="486">
        <v>7</v>
      </c>
      <c r="G49" s="486">
        <v>100</v>
      </c>
      <c r="H49" s="486">
        <v>314</v>
      </c>
      <c r="I49" s="486">
        <v>361</v>
      </c>
      <c r="J49" s="486">
        <v>206</v>
      </c>
      <c r="K49" s="486">
        <v>30</v>
      </c>
      <c r="L49" s="486">
        <v>1</v>
      </c>
      <c r="M49" s="486">
        <v>0</v>
      </c>
      <c r="N49" s="487">
        <v>0</v>
      </c>
    </row>
    <row r="50" spans="1:14" ht="12" customHeight="1">
      <c r="A50" s="419"/>
      <c r="B50" s="420"/>
      <c r="C50" s="415"/>
      <c r="D50" s="416"/>
      <c r="E50" s="417"/>
      <c r="F50" s="464"/>
      <c r="G50" s="464"/>
      <c r="H50" s="464"/>
      <c r="I50" s="464"/>
      <c r="J50" s="464"/>
      <c r="K50" s="464"/>
      <c r="L50" s="464"/>
      <c r="M50" s="417"/>
      <c r="N50" s="418"/>
    </row>
    <row r="51" spans="1:14" ht="12" customHeight="1">
      <c r="A51" s="419"/>
      <c r="B51" s="432" t="s">
        <v>333</v>
      </c>
      <c r="C51" s="415" t="s">
        <v>10</v>
      </c>
      <c r="D51" s="416">
        <f>SUM(E51:N51)</f>
        <v>1791</v>
      </c>
      <c r="E51" s="417">
        <f aca="true" t="shared" si="21" ref="E51:N51">SUM(E52:E53)</f>
        <v>0</v>
      </c>
      <c r="F51" s="417">
        <f t="shared" si="21"/>
        <v>35</v>
      </c>
      <c r="G51" s="417">
        <f t="shared" si="21"/>
        <v>201</v>
      </c>
      <c r="H51" s="417">
        <f t="shared" si="21"/>
        <v>480</v>
      </c>
      <c r="I51" s="417">
        <f t="shared" si="21"/>
        <v>714</v>
      </c>
      <c r="J51" s="417">
        <f t="shared" si="21"/>
        <v>322</v>
      </c>
      <c r="K51" s="417">
        <f t="shared" si="21"/>
        <v>39</v>
      </c>
      <c r="L51" s="417">
        <f t="shared" si="21"/>
        <v>0</v>
      </c>
      <c r="M51" s="417">
        <f t="shared" si="21"/>
        <v>0</v>
      </c>
      <c r="N51" s="418">
        <f t="shared" si="21"/>
        <v>0</v>
      </c>
    </row>
    <row r="52" spans="1:14" ht="12" customHeight="1">
      <c r="A52" s="419"/>
      <c r="B52" s="420"/>
      <c r="C52" s="415" t="s">
        <v>11</v>
      </c>
      <c r="D52" s="416">
        <f>SUM(E52:N52)</f>
        <v>927</v>
      </c>
      <c r="E52" s="486">
        <v>0</v>
      </c>
      <c r="F52" s="486">
        <v>20</v>
      </c>
      <c r="G52" s="486">
        <v>93</v>
      </c>
      <c r="H52" s="486">
        <v>254</v>
      </c>
      <c r="I52" s="486">
        <v>375</v>
      </c>
      <c r="J52" s="486">
        <v>167</v>
      </c>
      <c r="K52" s="486">
        <v>18</v>
      </c>
      <c r="L52" s="486">
        <v>0</v>
      </c>
      <c r="M52" s="486">
        <v>0</v>
      </c>
      <c r="N52" s="487">
        <v>0</v>
      </c>
    </row>
    <row r="53" spans="1:14" ht="12" customHeight="1">
      <c r="A53" s="419"/>
      <c r="B53" s="420"/>
      <c r="C53" s="415" t="s">
        <v>12</v>
      </c>
      <c r="D53" s="416">
        <f>SUM(E53:N53)</f>
        <v>864</v>
      </c>
      <c r="E53" s="486">
        <v>0</v>
      </c>
      <c r="F53" s="486">
        <v>15</v>
      </c>
      <c r="G53" s="486">
        <v>108</v>
      </c>
      <c r="H53" s="486">
        <v>226</v>
      </c>
      <c r="I53" s="486">
        <v>339</v>
      </c>
      <c r="J53" s="486">
        <v>155</v>
      </c>
      <c r="K53" s="486">
        <v>21</v>
      </c>
      <c r="L53" s="486">
        <v>0</v>
      </c>
      <c r="M53" s="486">
        <v>0</v>
      </c>
      <c r="N53" s="487">
        <v>0</v>
      </c>
    </row>
    <row r="54" spans="1:14" ht="12" customHeight="1">
      <c r="A54" s="447"/>
      <c r="B54" s="422"/>
      <c r="C54" s="423"/>
      <c r="D54" s="424"/>
      <c r="E54" s="425"/>
      <c r="F54" s="465"/>
      <c r="G54" s="465"/>
      <c r="H54" s="465"/>
      <c r="I54" s="465"/>
      <c r="J54" s="465"/>
      <c r="K54" s="465"/>
      <c r="L54" s="465"/>
      <c r="M54" s="425"/>
      <c r="N54" s="426"/>
    </row>
    <row r="55" spans="1:14" ht="12" customHeight="1">
      <c r="A55" s="419"/>
      <c r="B55" s="420"/>
      <c r="C55" s="415"/>
      <c r="D55" s="416"/>
      <c r="E55" s="417"/>
      <c r="F55" s="464"/>
      <c r="G55" s="464"/>
      <c r="H55" s="464"/>
      <c r="I55" s="464"/>
      <c r="J55" s="464"/>
      <c r="K55" s="464"/>
      <c r="L55" s="464"/>
      <c r="M55" s="417"/>
      <c r="N55" s="418"/>
    </row>
    <row r="56" spans="1:14" ht="12" customHeight="1">
      <c r="A56" s="717" t="s">
        <v>376</v>
      </c>
      <c r="B56" s="718"/>
      <c r="C56" s="415" t="s">
        <v>10</v>
      </c>
      <c r="D56" s="416">
        <f>SUM(E56:N56)</f>
        <v>3914</v>
      </c>
      <c r="E56" s="417">
        <f aca="true" t="shared" si="22" ref="E56:N56">SUM(E57:E58)</f>
        <v>0</v>
      </c>
      <c r="F56" s="417">
        <f t="shared" si="22"/>
        <v>45</v>
      </c>
      <c r="G56" s="417">
        <f t="shared" si="22"/>
        <v>485</v>
      </c>
      <c r="H56" s="417">
        <f t="shared" si="22"/>
        <v>1259</v>
      </c>
      <c r="I56" s="417">
        <f t="shared" si="22"/>
        <v>1414</v>
      </c>
      <c r="J56" s="417">
        <f t="shared" si="22"/>
        <v>633</v>
      </c>
      <c r="K56" s="417">
        <f t="shared" si="22"/>
        <v>78</v>
      </c>
      <c r="L56" s="417">
        <f t="shared" si="22"/>
        <v>0</v>
      </c>
      <c r="M56" s="417">
        <f t="shared" si="22"/>
        <v>0</v>
      </c>
      <c r="N56" s="418">
        <f t="shared" si="22"/>
        <v>0</v>
      </c>
    </row>
    <row r="57" spans="1:14" ht="12" customHeight="1">
      <c r="A57" s="419"/>
      <c r="B57" s="420"/>
      <c r="C57" s="415" t="s">
        <v>11</v>
      </c>
      <c r="D57" s="416">
        <f>SUM(E57:N57)</f>
        <v>2037</v>
      </c>
      <c r="E57" s="417">
        <f>E61+E65+'4(4)'!E6+'4(4)'!E10+'4(4)'!E14+'4(4)'!E18+'4(4)'!E22</f>
        <v>0</v>
      </c>
      <c r="F57" s="417">
        <f>F61+F65+'4(4)'!F6+'4(4)'!F10+'4(4)'!F14+'4(4)'!F18+'4(4)'!F22</f>
        <v>22</v>
      </c>
      <c r="G57" s="417">
        <f>G61+G65+'4(4)'!G6+'4(4)'!G10+'4(4)'!G14+'4(4)'!G18+'4(4)'!G22</f>
        <v>253</v>
      </c>
      <c r="H57" s="417">
        <f>H61+H65+'4(4)'!H6+'4(4)'!H10+'4(4)'!H14+'4(4)'!H18+'4(4)'!H22</f>
        <v>621</v>
      </c>
      <c r="I57" s="417">
        <f>I61+I65+'4(4)'!I6+'4(4)'!I10+'4(4)'!I14+'4(4)'!I18+'4(4)'!I22</f>
        <v>762</v>
      </c>
      <c r="J57" s="417">
        <f>J61+J65+'4(4)'!J6+'4(4)'!J10+'4(4)'!J14+'4(4)'!J18+'4(4)'!J22</f>
        <v>341</v>
      </c>
      <c r="K57" s="417">
        <f>K61+K65+'4(4)'!K6+'4(4)'!K10+'4(4)'!K14+'4(4)'!K18+'4(4)'!K22</f>
        <v>38</v>
      </c>
      <c r="L57" s="417">
        <f>L61+L65+'4(4)'!L6+'4(4)'!L10+'4(4)'!L14+'4(4)'!L18+'4(4)'!L22</f>
        <v>0</v>
      </c>
      <c r="M57" s="417">
        <f>M61+M65+'4(4)'!M6+'4(4)'!M10+'4(4)'!M14+'4(4)'!M18+'4(4)'!M22</f>
        <v>0</v>
      </c>
      <c r="N57" s="418">
        <f>N61+N65+'4(4)'!N6+'4(4)'!N10+'4(4)'!N14+'4(4)'!N18+'4(4)'!N22</f>
        <v>0</v>
      </c>
    </row>
    <row r="58" spans="1:14" ht="12" customHeight="1">
      <c r="A58" s="419"/>
      <c r="B58" s="420"/>
      <c r="C58" s="415" t="s">
        <v>12</v>
      </c>
      <c r="D58" s="416">
        <f>SUM(E58:N58)</f>
        <v>1877</v>
      </c>
      <c r="E58" s="417">
        <f>E62+E66+'4(4)'!E7+'4(4)'!E11+'4(4)'!E15+'4(4)'!E19+'4(4)'!E23</f>
        <v>0</v>
      </c>
      <c r="F58" s="417">
        <f>F62+F66+'4(4)'!F7+'4(4)'!F11+'4(4)'!F15+'4(4)'!F19+'4(4)'!F23</f>
        <v>23</v>
      </c>
      <c r="G58" s="417">
        <f>G62+G66+'4(4)'!G7+'4(4)'!G11+'4(4)'!G15+'4(4)'!G19+'4(4)'!G23</f>
        <v>232</v>
      </c>
      <c r="H58" s="417">
        <f>H62+H66+'4(4)'!H7+'4(4)'!H11+'4(4)'!H15+'4(4)'!H19+'4(4)'!H23</f>
        <v>638</v>
      </c>
      <c r="I58" s="417">
        <f>I62+I66+'4(4)'!I7+'4(4)'!I11+'4(4)'!I15+'4(4)'!I19+'4(4)'!I23</f>
        <v>652</v>
      </c>
      <c r="J58" s="417">
        <f>J62+J66+'4(4)'!J7+'4(4)'!J11+'4(4)'!J15+'4(4)'!J19+'4(4)'!J23</f>
        <v>292</v>
      </c>
      <c r="K58" s="417">
        <f>K62+K66+'4(4)'!K7+'4(4)'!K11+'4(4)'!K15+'4(4)'!K19+'4(4)'!K23</f>
        <v>40</v>
      </c>
      <c r="L58" s="417">
        <f>L62+L66+'4(4)'!L7+'4(4)'!L11+'4(4)'!L15+'4(4)'!L19+'4(4)'!L23</f>
        <v>0</v>
      </c>
      <c r="M58" s="417">
        <f>M62+M66+'4(4)'!M7+'4(4)'!M11+'4(4)'!M15+'4(4)'!M19+'4(4)'!M23</f>
        <v>0</v>
      </c>
      <c r="N58" s="418">
        <f>N62+N66+'4(4)'!N7+'4(4)'!N11+'4(4)'!N15+'4(4)'!N19+'4(4)'!N23</f>
        <v>0</v>
      </c>
    </row>
    <row r="59" spans="1:14" ht="12" customHeight="1">
      <c r="A59" s="419"/>
      <c r="B59" s="420"/>
      <c r="C59" s="415"/>
      <c r="D59" s="416"/>
      <c r="E59" s="417"/>
      <c r="F59" s="417"/>
      <c r="G59" s="417"/>
      <c r="H59" s="417"/>
      <c r="I59" s="417"/>
      <c r="J59" s="417"/>
      <c r="K59" s="417"/>
      <c r="L59" s="417"/>
      <c r="M59" s="417"/>
      <c r="N59" s="418"/>
    </row>
    <row r="60" spans="1:14" ht="12" customHeight="1">
      <c r="A60" s="419"/>
      <c r="B60" s="432" t="s">
        <v>45</v>
      </c>
      <c r="C60" s="415" t="s">
        <v>10</v>
      </c>
      <c r="D60" s="416">
        <f>SUM(E60:N60)</f>
        <v>876</v>
      </c>
      <c r="E60" s="417">
        <f aca="true" t="shared" si="23" ref="E60:N60">SUM(E61:E62)</f>
        <v>0</v>
      </c>
      <c r="F60" s="417">
        <f t="shared" si="23"/>
        <v>7</v>
      </c>
      <c r="G60" s="417">
        <f t="shared" si="23"/>
        <v>113</v>
      </c>
      <c r="H60" s="417">
        <f t="shared" si="23"/>
        <v>261</v>
      </c>
      <c r="I60" s="417">
        <f t="shared" si="23"/>
        <v>331</v>
      </c>
      <c r="J60" s="417">
        <f t="shared" si="23"/>
        <v>145</v>
      </c>
      <c r="K60" s="417">
        <f t="shared" si="23"/>
        <v>19</v>
      </c>
      <c r="L60" s="417">
        <f t="shared" si="23"/>
        <v>0</v>
      </c>
      <c r="M60" s="417">
        <f t="shared" si="23"/>
        <v>0</v>
      </c>
      <c r="N60" s="418">
        <f t="shared" si="23"/>
        <v>0</v>
      </c>
    </row>
    <row r="61" spans="1:14" ht="12" customHeight="1">
      <c r="A61" s="419"/>
      <c r="B61" s="432"/>
      <c r="C61" s="415" t="s">
        <v>11</v>
      </c>
      <c r="D61" s="416">
        <f>SUM(E61:N61)</f>
        <v>460</v>
      </c>
      <c r="E61" s="433">
        <v>0</v>
      </c>
      <c r="F61" s="433">
        <v>2</v>
      </c>
      <c r="G61" s="433">
        <v>60</v>
      </c>
      <c r="H61" s="433">
        <v>137</v>
      </c>
      <c r="I61" s="433">
        <v>178</v>
      </c>
      <c r="J61" s="433">
        <v>73</v>
      </c>
      <c r="K61" s="433">
        <v>10</v>
      </c>
      <c r="L61" s="433">
        <v>0</v>
      </c>
      <c r="M61" s="433">
        <v>0</v>
      </c>
      <c r="N61" s="434">
        <v>0</v>
      </c>
    </row>
    <row r="62" spans="1:14" ht="12" customHeight="1">
      <c r="A62" s="419"/>
      <c r="B62" s="432"/>
      <c r="C62" s="415" t="s">
        <v>12</v>
      </c>
      <c r="D62" s="416">
        <f>SUM(E62:N62)</f>
        <v>416</v>
      </c>
      <c r="E62" s="433">
        <v>0</v>
      </c>
      <c r="F62" s="433">
        <v>5</v>
      </c>
      <c r="G62" s="433">
        <v>53</v>
      </c>
      <c r="H62" s="433">
        <v>124</v>
      </c>
      <c r="I62" s="433">
        <v>153</v>
      </c>
      <c r="J62" s="433">
        <v>72</v>
      </c>
      <c r="K62" s="433">
        <v>9</v>
      </c>
      <c r="L62" s="433">
        <v>0</v>
      </c>
      <c r="M62" s="433">
        <v>0</v>
      </c>
      <c r="N62" s="434">
        <v>0</v>
      </c>
    </row>
    <row r="63" spans="1:14" ht="12" customHeight="1">
      <c r="A63" s="419"/>
      <c r="B63" s="429"/>
      <c r="C63" s="415"/>
      <c r="D63" s="416"/>
      <c r="E63" s="417"/>
      <c r="F63" s="417"/>
      <c r="G63" s="417"/>
      <c r="H63" s="417"/>
      <c r="I63" s="417"/>
      <c r="J63" s="417"/>
      <c r="K63" s="417"/>
      <c r="L63" s="417"/>
      <c r="M63" s="417"/>
      <c r="N63" s="418"/>
    </row>
    <row r="64" spans="1:14" ht="12" customHeight="1">
      <c r="A64" s="466"/>
      <c r="B64" s="432" t="s">
        <v>46</v>
      </c>
      <c r="C64" s="415" t="s">
        <v>10</v>
      </c>
      <c r="D64" s="416">
        <f>SUM(E64:N64)</f>
        <v>1197</v>
      </c>
      <c r="E64" s="417">
        <f aca="true" t="shared" si="24" ref="E64:N64">SUM(E65:E66)</f>
        <v>0</v>
      </c>
      <c r="F64" s="417">
        <f t="shared" si="24"/>
        <v>19</v>
      </c>
      <c r="G64" s="417">
        <f t="shared" si="24"/>
        <v>155</v>
      </c>
      <c r="H64" s="417">
        <f t="shared" si="24"/>
        <v>399</v>
      </c>
      <c r="I64" s="417">
        <f t="shared" si="24"/>
        <v>392</v>
      </c>
      <c r="J64" s="417">
        <f t="shared" si="24"/>
        <v>204</v>
      </c>
      <c r="K64" s="417">
        <f t="shared" si="24"/>
        <v>28</v>
      </c>
      <c r="L64" s="417">
        <f t="shared" si="24"/>
        <v>0</v>
      </c>
      <c r="M64" s="417">
        <f t="shared" si="24"/>
        <v>0</v>
      </c>
      <c r="N64" s="418">
        <f t="shared" si="24"/>
        <v>0</v>
      </c>
    </row>
    <row r="65" spans="1:14" s="437" customFormat="1" ht="12" customHeight="1">
      <c r="A65" s="419"/>
      <c r="B65" s="432"/>
      <c r="C65" s="415" t="s">
        <v>11</v>
      </c>
      <c r="D65" s="416">
        <f>SUM(E65:N65)</f>
        <v>642</v>
      </c>
      <c r="E65" s="433">
        <v>0</v>
      </c>
      <c r="F65" s="433">
        <v>13</v>
      </c>
      <c r="G65" s="433">
        <v>85</v>
      </c>
      <c r="H65" s="433">
        <v>205</v>
      </c>
      <c r="I65" s="433">
        <v>211</v>
      </c>
      <c r="J65" s="433">
        <v>117</v>
      </c>
      <c r="K65" s="433">
        <v>11</v>
      </c>
      <c r="L65" s="433">
        <v>0</v>
      </c>
      <c r="M65" s="433">
        <v>0</v>
      </c>
      <c r="N65" s="434">
        <v>0</v>
      </c>
    </row>
    <row r="66" spans="1:14" s="437" customFormat="1" ht="12" customHeight="1">
      <c r="A66" s="419"/>
      <c r="B66" s="432"/>
      <c r="C66" s="415" t="s">
        <v>12</v>
      </c>
      <c r="D66" s="416">
        <f>SUM(E66:N66)</f>
        <v>555</v>
      </c>
      <c r="E66" s="433">
        <v>0</v>
      </c>
      <c r="F66" s="433">
        <v>6</v>
      </c>
      <c r="G66" s="433">
        <v>70</v>
      </c>
      <c r="H66" s="433">
        <v>194</v>
      </c>
      <c r="I66" s="433">
        <v>181</v>
      </c>
      <c r="J66" s="433">
        <v>87</v>
      </c>
      <c r="K66" s="433">
        <v>17</v>
      </c>
      <c r="L66" s="433">
        <v>0</v>
      </c>
      <c r="M66" s="433">
        <v>0</v>
      </c>
      <c r="N66" s="434">
        <v>0</v>
      </c>
    </row>
    <row r="67" spans="1:14" s="437" customFormat="1" ht="12" customHeight="1">
      <c r="A67" s="419"/>
      <c r="B67" s="420"/>
      <c r="C67" s="415"/>
      <c r="D67" s="467"/>
      <c r="E67" s="453"/>
      <c r="F67" s="453"/>
      <c r="G67" s="453"/>
      <c r="H67" s="453"/>
      <c r="I67" s="453"/>
      <c r="J67" s="453"/>
      <c r="K67" s="453"/>
      <c r="L67" s="453"/>
      <c r="M67" s="453"/>
      <c r="N67" s="418"/>
    </row>
    <row r="68" spans="1:14" s="437" customFormat="1" ht="12" customHeight="1">
      <c r="A68" s="468"/>
      <c r="B68" s="469"/>
      <c r="C68" s="410"/>
      <c r="D68" s="470"/>
      <c r="E68" s="470"/>
      <c r="F68" s="470"/>
      <c r="G68" s="470"/>
      <c r="H68" s="470"/>
      <c r="I68" s="470"/>
      <c r="J68" s="470"/>
      <c r="K68" s="470"/>
      <c r="L68" s="470"/>
      <c r="M68" s="470"/>
      <c r="N68" s="470"/>
    </row>
    <row r="69" spans="1:14" ht="12" customHeight="1">
      <c r="A69" s="437"/>
      <c r="B69" s="437"/>
      <c r="C69" s="471"/>
      <c r="D69" s="448"/>
      <c r="E69" s="448"/>
      <c r="F69" s="448"/>
      <c r="G69" s="448"/>
      <c r="H69" s="448"/>
      <c r="I69" s="448"/>
      <c r="J69" s="448"/>
      <c r="K69" s="448"/>
      <c r="L69" s="448"/>
      <c r="M69" s="448"/>
      <c r="N69" s="448"/>
    </row>
    <row r="70" spans="2:14" ht="12" customHeight="1">
      <c r="B70" s="429"/>
      <c r="C70" s="471"/>
      <c r="D70" s="448"/>
      <c r="E70" s="448"/>
      <c r="F70" s="448"/>
      <c r="G70" s="448"/>
      <c r="H70" s="472" t="s">
        <v>386</v>
      </c>
      <c r="I70" s="448"/>
      <c r="J70" s="448"/>
      <c r="K70" s="448"/>
      <c r="L70" s="448"/>
      <c r="M70" s="448"/>
      <c r="N70" s="448"/>
    </row>
    <row r="71" spans="2:14" ht="12" customHeight="1">
      <c r="B71" s="429"/>
      <c r="C71" s="471"/>
      <c r="D71" s="448"/>
      <c r="E71" s="448"/>
      <c r="F71" s="448"/>
      <c r="G71" s="448"/>
      <c r="H71" s="448"/>
      <c r="I71" s="448"/>
      <c r="J71" s="448"/>
      <c r="K71" s="448"/>
      <c r="L71" s="448"/>
      <c r="M71" s="448"/>
      <c r="N71" s="448"/>
    </row>
    <row r="72" spans="2:14" ht="12" customHeight="1">
      <c r="B72" s="429"/>
      <c r="C72" s="471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</row>
    <row r="73" spans="2:14" ht="12" customHeight="1">
      <c r="B73" s="429"/>
      <c r="C73" s="471"/>
      <c r="D73" s="448"/>
      <c r="E73" s="448"/>
      <c r="F73" s="448"/>
      <c r="G73" s="448"/>
      <c r="H73" s="448"/>
      <c r="I73" s="448"/>
      <c r="J73" s="448"/>
      <c r="K73" s="448"/>
      <c r="L73" s="448"/>
      <c r="M73" s="448"/>
      <c r="N73" s="448"/>
    </row>
    <row r="74" spans="2:14" ht="12" customHeight="1">
      <c r="B74" s="429"/>
      <c r="C74" s="471"/>
      <c r="D74" s="448"/>
      <c r="E74" s="448"/>
      <c r="F74" s="448"/>
      <c r="G74" s="448"/>
      <c r="H74" s="448"/>
      <c r="I74" s="448"/>
      <c r="J74" s="448"/>
      <c r="K74" s="448"/>
      <c r="L74" s="448"/>
      <c r="M74" s="448"/>
      <c r="N74" s="448"/>
    </row>
    <row r="75" spans="2:15" ht="12" customHeight="1">
      <c r="B75" s="429"/>
      <c r="C75" s="471"/>
      <c r="D75" s="448"/>
      <c r="E75" s="448"/>
      <c r="F75" s="448"/>
      <c r="G75" s="448"/>
      <c r="H75" s="448"/>
      <c r="I75" s="448"/>
      <c r="J75" s="448"/>
      <c r="K75" s="448"/>
      <c r="L75" s="448"/>
      <c r="M75" s="448"/>
      <c r="N75" s="448"/>
      <c r="O75" s="448"/>
    </row>
    <row r="76" spans="2:15" ht="12" customHeight="1">
      <c r="B76" s="437"/>
      <c r="C76" s="471"/>
      <c r="D76" s="448"/>
      <c r="E76" s="448"/>
      <c r="F76" s="448"/>
      <c r="G76" s="448"/>
      <c r="H76" s="448"/>
      <c r="I76" s="448"/>
      <c r="J76" s="448"/>
      <c r="K76" s="448"/>
      <c r="L76" s="448"/>
      <c r="M76" s="448"/>
      <c r="N76" s="448"/>
      <c r="O76" s="448"/>
    </row>
    <row r="77" spans="2:15" ht="12" customHeight="1">
      <c r="B77" s="437"/>
      <c r="C77" s="471"/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</row>
    <row r="78" spans="2:14" ht="12" customHeight="1">
      <c r="B78" s="437"/>
      <c r="C78" s="471"/>
      <c r="D78" s="448"/>
      <c r="E78" s="448"/>
      <c r="F78" s="448"/>
      <c r="G78" s="448"/>
      <c r="H78" s="448"/>
      <c r="I78" s="448"/>
      <c r="J78" s="448"/>
      <c r="K78" s="448"/>
      <c r="L78" s="448"/>
      <c r="M78" s="448"/>
      <c r="N78" s="448"/>
    </row>
    <row r="79" spans="2:14" ht="12" customHeight="1">
      <c r="B79" s="429"/>
      <c r="C79" s="471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</row>
    <row r="80" spans="2:14" ht="12" customHeight="1">
      <c r="B80" s="420"/>
      <c r="C80" s="471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</row>
    <row r="81" spans="2:14" ht="12" customHeight="1">
      <c r="B81" s="420"/>
      <c r="C81" s="471"/>
      <c r="D81" s="448"/>
      <c r="E81" s="448"/>
      <c r="F81" s="448"/>
      <c r="G81" s="448"/>
      <c r="H81" s="448"/>
      <c r="I81" s="448"/>
      <c r="J81" s="448"/>
      <c r="K81" s="448"/>
      <c r="L81" s="448"/>
      <c r="M81" s="448"/>
      <c r="N81" s="448"/>
    </row>
    <row r="82" spans="2:14" ht="12" customHeight="1">
      <c r="B82" s="429"/>
      <c r="C82" s="471"/>
      <c r="D82" s="448"/>
      <c r="E82" s="448"/>
      <c r="F82" s="448"/>
      <c r="G82" s="448"/>
      <c r="H82" s="448"/>
      <c r="I82" s="448"/>
      <c r="J82" s="448"/>
      <c r="K82" s="448"/>
      <c r="L82" s="448"/>
      <c r="M82" s="448"/>
      <c r="N82" s="448"/>
    </row>
    <row r="83" spans="2:14" ht="12" customHeight="1">
      <c r="B83" s="420"/>
      <c r="C83" s="471"/>
      <c r="D83" s="448"/>
      <c r="E83" s="448"/>
      <c r="F83" s="448"/>
      <c r="G83" s="448"/>
      <c r="H83" s="448"/>
      <c r="I83" s="448"/>
      <c r="J83" s="448"/>
      <c r="K83" s="448"/>
      <c r="L83" s="448"/>
      <c r="M83" s="448"/>
      <c r="N83" s="448"/>
    </row>
    <row r="84" spans="2:14" ht="12" customHeight="1">
      <c r="B84" s="420"/>
      <c r="C84" s="471"/>
      <c r="D84" s="448"/>
      <c r="E84" s="448"/>
      <c r="F84" s="448"/>
      <c r="G84" s="448"/>
      <c r="H84" s="448"/>
      <c r="I84" s="448"/>
      <c r="J84" s="448"/>
      <c r="K84" s="448"/>
      <c r="L84" s="448"/>
      <c r="M84" s="448"/>
      <c r="N84" s="448"/>
    </row>
    <row r="85" spans="2:14" ht="12" customHeight="1">
      <c r="B85" s="429"/>
      <c r="C85" s="471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</row>
    <row r="86" spans="2:14" ht="12" customHeight="1">
      <c r="B86" s="420"/>
      <c r="C86" s="471"/>
      <c r="D86" s="448"/>
      <c r="E86" s="448"/>
      <c r="F86" s="448"/>
      <c r="G86" s="448"/>
      <c r="H86" s="448"/>
      <c r="I86" s="448"/>
      <c r="J86" s="448"/>
      <c r="K86" s="448"/>
      <c r="L86" s="448"/>
      <c r="M86" s="448"/>
      <c r="N86" s="448"/>
    </row>
    <row r="87" spans="2:14" ht="12" customHeight="1">
      <c r="B87" s="420"/>
      <c r="C87" s="471"/>
      <c r="D87" s="448"/>
      <c r="E87" s="448"/>
      <c r="F87" s="448"/>
      <c r="G87" s="448"/>
      <c r="H87" s="448"/>
      <c r="I87" s="448"/>
      <c r="J87" s="448"/>
      <c r="K87" s="448"/>
      <c r="L87" s="448"/>
      <c r="M87" s="448"/>
      <c r="N87" s="448"/>
    </row>
    <row r="88" spans="2:14" ht="12" customHeight="1">
      <c r="B88" s="429"/>
      <c r="C88" s="471"/>
      <c r="D88" s="448"/>
      <c r="E88" s="448"/>
      <c r="F88" s="448"/>
      <c r="G88" s="448"/>
      <c r="H88" s="448"/>
      <c r="I88" s="448"/>
      <c r="J88" s="448"/>
      <c r="K88" s="448"/>
      <c r="L88" s="448"/>
      <c r="M88" s="448"/>
      <c r="N88" s="448"/>
    </row>
    <row r="89" spans="2:14" ht="12" customHeight="1">
      <c r="B89" s="420"/>
      <c r="C89" s="471"/>
      <c r="D89" s="448"/>
      <c r="E89" s="448"/>
      <c r="F89" s="448"/>
      <c r="G89" s="448"/>
      <c r="H89" s="448"/>
      <c r="I89" s="448"/>
      <c r="J89" s="448"/>
      <c r="K89" s="448"/>
      <c r="L89" s="448"/>
      <c r="M89" s="448"/>
      <c r="N89" s="448"/>
    </row>
    <row r="90" spans="2:14" ht="12" customHeight="1">
      <c r="B90" s="420"/>
      <c r="C90" s="471"/>
      <c r="D90" s="448"/>
      <c r="E90" s="448"/>
      <c r="F90" s="448"/>
      <c r="G90" s="448"/>
      <c r="H90" s="448"/>
      <c r="I90" s="448"/>
      <c r="J90" s="448"/>
      <c r="K90" s="448"/>
      <c r="L90" s="448"/>
      <c r="M90" s="448"/>
      <c r="N90" s="448"/>
    </row>
    <row r="91" spans="2:14" ht="12" customHeight="1">
      <c r="B91" s="429"/>
      <c r="C91" s="471"/>
      <c r="D91" s="448"/>
      <c r="E91" s="448"/>
      <c r="F91" s="448"/>
      <c r="G91" s="448"/>
      <c r="H91" s="448"/>
      <c r="I91" s="448"/>
      <c r="J91" s="448"/>
      <c r="K91" s="448"/>
      <c r="L91" s="448"/>
      <c r="M91" s="448"/>
      <c r="N91" s="448"/>
    </row>
    <row r="92" spans="2:14" ht="12" customHeight="1">
      <c r="B92" s="420"/>
      <c r="C92" s="471"/>
      <c r="D92" s="448"/>
      <c r="E92" s="448"/>
      <c r="F92" s="448"/>
      <c r="G92" s="448"/>
      <c r="H92" s="448"/>
      <c r="I92" s="448"/>
      <c r="J92" s="448"/>
      <c r="K92" s="448"/>
      <c r="L92" s="448"/>
      <c r="M92" s="448"/>
      <c r="N92" s="448"/>
    </row>
    <row r="93" spans="2:14" ht="12" customHeight="1">
      <c r="B93" s="420"/>
      <c r="C93" s="471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</row>
    <row r="94" spans="2:14" ht="12" customHeight="1">
      <c r="B94" s="429"/>
      <c r="C94" s="471"/>
      <c r="D94" s="448"/>
      <c r="E94" s="448"/>
      <c r="F94" s="448"/>
      <c r="G94" s="448"/>
      <c r="H94" s="448"/>
      <c r="I94" s="448"/>
      <c r="J94" s="448"/>
      <c r="K94" s="448"/>
      <c r="L94" s="448"/>
      <c r="M94" s="448"/>
      <c r="N94" s="448"/>
    </row>
    <row r="95" spans="2:14" ht="12" customHeight="1">
      <c r="B95" s="420"/>
      <c r="C95" s="471"/>
      <c r="D95" s="448"/>
      <c r="E95" s="448"/>
      <c r="F95" s="448"/>
      <c r="G95" s="448"/>
      <c r="H95" s="448"/>
      <c r="I95" s="448"/>
      <c r="J95" s="448"/>
      <c r="K95" s="448"/>
      <c r="L95" s="448"/>
      <c r="M95" s="448"/>
      <c r="N95" s="448"/>
    </row>
    <row r="96" spans="2:14" ht="12" customHeight="1">
      <c r="B96" s="420"/>
      <c r="C96" s="471"/>
      <c r="D96" s="448"/>
      <c r="E96" s="448"/>
      <c r="F96" s="448"/>
      <c r="G96" s="448"/>
      <c r="H96" s="448"/>
      <c r="I96" s="448"/>
      <c r="J96" s="448"/>
      <c r="K96" s="448"/>
      <c r="L96" s="448"/>
      <c r="M96" s="448"/>
      <c r="N96" s="448"/>
    </row>
    <row r="97" spans="2:14" ht="12" customHeight="1">
      <c r="B97" s="429"/>
      <c r="C97" s="471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8"/>
    </row>
    <row r="98" spans="2:14" ht="12" customHeight="1">
      <c r="B98" s="429"/>
      <c r="C98" s="471"/>
      <c r="D98" s="448"/>
      <c r="E98" s="448"/>
      <c r="F98" s="448"/>
      <c r="G98" s="448"/>
      <c r="H98" s="448"/>
      <c r="I98" s="448"/>
      <c r="J98" s="448"/>
      <c r="K98" s="448"/>
      <c r="L98" s="448"/>
      <c r="M98" s="448"/>
      <c r="N98" s="448"/>
    </row>
    <row r="99" spans="2:14" ht="12" customHeight="1">
      <c r="B99" s="429"/>
      <c r="C99" s="471"/>
      <c r="D99" s="448"/>
      <c r="E99" s="448"/>
      <c r="F99" s="448"/>
      <c r="G99" s="448"/>
      <c r="H99" s="448"/>
      <c r="I99" s="448"/>
      <c r="J99" s="448"/>
      <c r="K99" s="448"/>
      <c r="L99" s="448"/>
      <c r="M99" s="448"/>
      <c r="N99" s="448"/>
    </row>
    <row r="100" spans="2:14" ht="12" customHeight="1">
      <c r="B100" s="429"/>
      <c r="C100" s="471"/>
      <c r="D100" s="448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</row>
    <row r="101" spans="2:14" ht="12" customHeight="1">
      <c r="B101" s="420"/>
      <c r="C101" s="471"/>
      <c r="D101" s="448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</row>
    <row r="102" spans="2:14" ht="12" customHeight="1">
      <c r="B102" s="420"/>
      <c r="C102" s="471"/>
      <c r="D102" s="448"/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</row>
    <row r="103" spans="2:14" ht="12" customHeight="1">
      <c r="B103" s="429"/>
      <c r="C103" s="471"/>
      <c r="D103" s="448"/>
      <c r="E103" s="448"/>
      <c r="F103" s="448"/>
      <c r="G103" s="448"/>
      <c r="H103" s="448"/>
      <c r="I103" s="448"/>
      <c r="J103" s="448"/>
      <c r="K103" s="448"/>
      <c r="L103" s="448"/>
      <c r="M103" s="448"/>
      <c r="N103" s="448"/>
    </row>
    <row r="104" spans="2:14" ht="12" customHeight="1">
      <c r="B104" s="420"/>
      <c r="C104" s="471"/>
      <c r="D104" s="448"/>
      <c r="E104" s="448"/>
      <c r="F104" s="448"/>
      <c r="G104" s="448"/>
      <c r="H104" s="448"/>
      <c r="I104" s="448"/>
      <c r="J104" s="448"/>
      <c r="K104" s="448"/>
      <c r="L104" s="448"/>
      <c r="M104" s="448"/>
      <c r="N104" s="448"/>
    </row>
    <row r="105" spans="2:14" ht="12" customHeight="1">
      <c r="B105" s="420"/>
      <c r="C105" s="471"/>
      <c r="D105" s="448"/>
      <c r="E105" s="448"/>
      <c r="F105" s="448"/>
      <c r="G105" s="448"/>
      <c r="H105" s="448"/>
      <c r="I105" s="448"/>
      <c r="J105" s="448"/>
      <c r="K105" s="448"/>
      <c r="L105" s="448"/>
      <c r="M105" s="448"/>
      <c r="N105" s="448"/>
    </row>
    <row r="106" spans="2:14" ht="12" customHeight="1">
      <c r="B106" s="429"/>
      <c r="C106" s="471"/>
      <c r="D106" s="448"/>
      <c r="E106" s="448"/>
      <c r="F106" s="448"/>
      <c r="G106" s="448"/>
      <c r="H106" s="448"/>
      <c r="I106" s="448"/>
      <c r="J106" s="448"/>
      <c r="K106" s="448"/>
      <c r="L106" s="448"/>
      <c r="M106" s="448"/>
      <c r="N106" s="448"/>
    </row>
    <row r="107" spans="2:14" ht="12" customHeight="1">
      <c r="B107" s="420"/>
      <c r="C107" s="471"/>
      <c r="D107" s="448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</row>
    <row r="108" spans="2:14" ht="12" customHeight="1">
      <c r="B108" s="420"/>
      <c r="C108" s="471"/>
      <c r="D108" s="448"/>
      <c r="E108" s="448"/>
      <c r="F108" s="448"/>
      <c r="G108" s="448"/>
      <c r="H108" s="448"/>
      <c r="I108" s="448"/>
      <c r="J108" s="448"/>
      <c r="K108" s="448"/>
      <c r="L108" s="448"/>
      <c r="M108" s="448"/>
      <c r="N108" s="448"/>
    </row>
    <row r="109" spans="2:14" ht="12" customHeight="1">
      <c r="B109" s="429"/>
      <c r="C109" s="471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</row>
    <row r="110" spans="2:14" ht="12" customHeight="1">
      <c r="B110" s="420"/>
      <c r="C110" s="471"/>
      <c r="D110" s="448"/>
      <c r="E110" s="448"/>
      <c r="F110" s="448"/>
      <c r="G110" s="448"/>
      <c r="H110" s="448"/>
      <c r="I110" s="448"/>
      <c r="J110" s="448"/>
      <c r="K110" s="448"/>
      <c r="L110" s="448"/>
      <c r="M110" s="448"/>
      <c r="N110" s="448"/>
    </row>
    <row r="111" spans="2:14" ht="12" customHeight="1">
      <c r="B111" s="420"/>
      <c r="C111" s="471"/>
      <c r="D111" s="448"/>
      <c r="E111" s="448"/>
      <c r="F111" s="448"/>
      <c r="G111" s="448"/>
      <c r="H111" s="448"/>
      <c r="I111" s="448"/>
      <c r="J111" s="448"/>
      <c r="K111" s="448"/>
      <c r="L111" s="448"/>
      <c r="M111" s="448"/>
      <c r="N111" s="448"/>
    </row>
    <row r="112" spans="2:14" ht="12" customHeight="1">
      <c r="B112" s="429"/>
      <c r="C112" s="471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</row>
    <row r="113" spans="2:14" ht="12" customHeight="1">
      <c r="B113" s="420"/>
      <c r="C113" s="471"/>
      <c r="D113" s="448"/>
      <c r="E113" s="448"/>
      <c r="F113" s="448"/>
      <c r="G113" s="448"/>
      <c r="H113" s="448"/>
      <c r="I113" s="448"/>
      <c r="J113" s="448"/>
      <c r="K113" s="448"/>
      <c r="L113" s="448"/>
      <c r="M113" s="448"/>
      <c r="N113" s="448"/>
    </row>
    <row r="114" spans="2:14" ht="12" customHeight="1">
      <c r="B114" s="420"/>
      <c r="C114" s="471"/>
      <c r="D114" s="448"/>
      <c r="E114" s="448"/>
      <c r="F114" s="448"/>
      <c r="G114" s="448"/>
      <c r="H114" s="448"/>
      <c r="I114" s="448"/>
      <c r="J114" s="448"/>
      <c r="K114" s="448"/>
      <c r="L114" s="448"/>
      <c r="M114" s="448"/>
      <c r="N114" s="448"/>
    </row>
    <row r="115" spans="2:14" ht="12" customHeight="1">
      <c r="B115" s="429"/>
      <c r="C115" s="471"/>
      <c r="D115" s="448"/>
      <c r="E115" s="448"/>
      <c r="F115" s="448"/>
      <c r="G115" s="448"/>
      <c r="H115" s="448"/>
      <c r="I115" s="448"/>
      <c r="J115" s="448"/>
      <c r="K115" s="448"/>
      <c r="L115" s="448"/>
      <c r="M115" s="448"/>
      <c r="N115" s="448"/>
    </row>
    <row r="116" spans="2:14" ht="12" customHeight="1">
      <c r="B116" s="420"/>
      <c r="C116" s="471"/>
      <c r="D116" s="448"/>
      <c r="E116" s="448"/>
      <c r="F116" s="448"/>
      <c r="G116" s="448"/>
      <c r="H116" s="448"/>
      <c r="I116" s="448"/>
      <c r="J116" s="448"/>
      <c r="K116" s="448"/>
      <c r="L116" s="448"/>
      <c r="M116" s="448"/>
      <c r="N116" s="448"/>
    </row>
    <row r="117" spans="2:14" ht="12" customHeight="1">
      <c r="B117" s="420"/>
      <c r="C117" s="471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</row>
    <row r="118" spans="2:14" ht="12" customHeight="1">
      <c r="B118" s="429"/>
      <c r="C118" s="471"/>
      <c r="D118" s="448"/>
      <c r="E118" s="448"/>
      <c r="F118" s="448"/>
      <c r="G118" s="448"/>
      <c r="H118" s="448"/>
      <c r="I118" s="448"/>
      <c r="J118" s="448"/>
      <c r="K118" s="448"/>
      <c r="L118" s="448"/>
      <c r="M118" s="448"/>
      <c r="N118" s="448"/>
    </row>
    <row r="119" spans="2:14" ht="12" customHeight="1">
      <c r="B119" s="420"/>
      <c r="C119" s="471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</row>
    <row r="120" spans="2:14" ht="12" customHeight="1">
      <c r="B120" s="420"/>
      <c r="C120" s="471"/>
      <c r="D120" s="448"/>
      <c r="E120" s="448"/>
      <c r="F120" s="448"/>
      <c r="G120" s="448"/>
      <c r="H120" s="448"/>
      <c r="I120" s="448"/>
      <c r="J120" s="448"/>
      <c r="K120" s="448"/>
      <c r="L120" s="448"/>
      <c r="M120" s="448"/>
      <c r="N120" s="448"/>
    </row>
    <row r="121" spans="2:14" ht="12" customHeight="1">
      <c r="B121" s="429"/>
      <c r="C121" s="471"/>
      <c r="D121" s="448"/>
      <c r="E121" s="448"/>
      <c r="F121" s="448"/>
      <c r="G121" s="448"/>
      <c r="H121" s="448"/>
      <c r="I121" s="448"/>
      <c r="J121" s="448"/>
      <c r="K121" s="448"/>
      <c r="L121" s="448"/>
      <c r="M121" s="448"/>
      <c r="N121" s="448"/>
    </row>
    <row r="122" spans="2:14" ht="12" customHeight="1">
      <c r="B122" s="420"/>
      <c r="C122" s="471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</row>
    <row r="123" spans="2:14" ht="12" customHeight="1">
      <c r="B123" s="420"/>
      <c r="C123" s="471"/>
      <c r="D123" s="448"/>
      <c r="E123" s="448"/>
      <c r="F123" s="448"/>
      <c r="G123" s="448"/>
      <c r="H123" s="448"/>
      <c r="I123" s="448"/>
      <c r="J123" s="448"/>
      <c r="K123" s="448"/>
      <c r="L123" s="448"/>
      <c r="M123" s="448"/>
      <c r="N123" s="448"/>
    </row>
    <row r="124" spans="2:14" ht="12" customHeight="1">
      <c r="B124" s="429"/>
      <c r="C124" s="471"/>
      <c r="D124" s="448"/>
      <c r="E124" s="448"/>
      <c r="F124" s="448"/>
      <c r="G124" s="448"/>
      <c r="H124" s="448"/>
      <c r="I124" s="448"/>
      <c r="J124" s="448"/>
      <c r="K124" s="448"/>
      <c r="L124" s="448"/>
      <c r="M124" s="448"/>
      <c r="N124" s="448"/>
    </row>
    <row r="125" spans="2:14" ht="12" customHeight="1">
      <c r="B125" s="429"/>
      <c r="C125" s="471"/>
      <c r="D125" s="448"/>
      <c r="E125" s="448"/>
      <c r="F125" s="448"/>
      <c r="G125" s="448"/>
      <c r="H125" s="448"/>
      <c r="I125" s="448"/>
      <c r="J125" s="448"/>
      <c r="K125" s="448"/>
      <c r="L125" s="448"/>
      <c r="M125" s="448"/>
      <c r="N125" s="448"/>
    </row>
    <row r="126" spans="2:14" ht="12" customHeight="1">
      <c r="B126" s="429"/>
      <c r="C126" s="471"/>
      <c r="D126" s="448"/>
      <c r="E126" s="448"/>
      <c r="F126" s="448"/>
      <c r="G126" s="448"/>
      <c r="H126" s="448"/>
      <c r="I126" s="448"/>
      <c r="J126" s="448"/>
      <c r="K126" s="448"/>
      <c r="L126" s="448"/>
      <c r="M126" s="448"/>
      <c r="N126" s="448"/>
    </row>
    <row r="127" spans="2:14" ht="12" customHeight="1">
      <c r="B127" s="429"/>
      <c r="C127" s="471"/>
      <c r="D127" s="448"/>
      <c r="E127" s="448"/>
      <c r="F127" s="448"/>
      <c r="G127" s="448"/>
      <c r="H127" s="448"/>
      <c r="I127" s="448"/>
      <c r="J127" s="448"/>
      <c r="K127" s="448"/>
      <c r="L127" s="448"/>
      <c r="M127" s="448"/>
      <c r="N127" s="448"/>
    </row>
    <row r="128" spans="2:14" ht="12" customHeight="1">
      <c r="B128" s="420"/>
      <c r="C128" s="471"/>
      <c r="D128" s="448"/>
      <c r="E128" s="448"/>
      <c r="F128" s="448"/>
      <c r="G128" s="448"/>
      <c r="H128" s="448"/>
      <c r="I128" s="448"/>
      <c r="J128" s="448"/>
      <c r="K128" s="448"/>
      <c r="L128" s="448"/>
      <c r="M128" s="448"/>
      <c r="N128" s="448"/>
    </row>
    <row r="129" spans="2:14" ht="12" customHeight="1">
      <c r="B129" s="420"/>
      <c r="C129" s="471"/>
      <c r="D129" s="448"/>
      <c r="E129" s="448"/>
      <c r="F129" s="448"/>
      <c r="G129" s="448"/>
      <c r="H129" s="448"/>
      <c r="I129" s="448"/>
      <c r="J129" s="448"/>
      <c r="K129" s="448"/>
      <c r="L129" s="448"/>
      <c r="M129" s="448"/>
      <c r="N129" s="448"/>
    </row>
    <row r="130" spans="2:14" ht="12" customHeight="1">
      <c r="B130" s="429"/>
      <c r="C130" s="471"/>
      <c r="D130" s="448"/>
      <c r="E130" s="448"/>
      <c r="F130" s="448"/>
      <c r="G130" s="448"/>
      <c r="H130" s="448"/>
      <c r="I130" s="448"/>
      <c r="J130" s="448"/>
      <c r="K130" s="448"/>
      <c r="L130" s="448"/>
      <c r="M130" s="448"/>
      <c r="N130" s="448"/>
    </row>
    <row r="131" spans="2:14" ht="12" customHeight="1">
      <c r="B131" s="420"/>
      <c r="C131" s="471"/>
      <c r="D131" s="448"/>
      <c r="E131" s="448"/>
      <c r="F131" s="448"/>
      <c r="G131" s="448"/>
      <c r="H131" s="448"/>
      <c r="I131" s="448"/>
      <c r="J131" s="448"/>
      <c r="K131" s="448"/>
      <c r="L131" s="448"/>
      <c r="M131" s="448"/>
      <c r="N131" s="448"/>
    </row>
    <row r="132" spans="2:14" ht="12" customHeight="1">
      <c r="B132" s="420"/>
      <c r="C132" s="471"/>
      <c r="D132" s="448"/>
      <c r="E132" s="448"/>
      <c r="F132" s="448"/>
      <c r="G132" s="448"/>
      <c r="H132" s="448"/>
      <c r="I132" s="448"/>
      <c r="J132" s="448"/>
      <c r="K132" s="448"/>
      <c r="L132" s="448"/>
      <c r="M132" s="448"/>
      <c r="N132" s="448"/>
    </row>
    <row r="133" spans="2:14" ht="12" customHeight="1">
      <c r="B133" s="429"/>
      <c r="C133" s="471"/>
      <c r="D133" s="448"/>
      <c r="E133" s="448"/>
      <c r="F133" s="448"/>
      <c r="G133" s="448"/>
      <c r="H133" s="448"/>
      <c r="I133" s="448"/>
      <c r="J133" s="448"/>
      <c r="K133" s="448"/>
      <c r="L133" s="448"/>
      <c r="M133" s="448"/>
      <c r="N133" s="448"/>
    </row>
    <row r="134" spans="2:14" ht="12" customHeight="1">
      <c r="B134" s="429"/>
      <c r="C134" s="471"/>
      <c r="D134" s="448"/>
      <c r="E134" s="448"/>
      <c r="F134" s="448"/>
      <c r="G134" s="448"/>
      <c r="H134" s="448"/>
      <c r="I134" s="448"/>
      <c r="J134" s="448"/>
      <c r="K134" s="448"/>
      <c r="L134" s="448"/>
      <c r="M134" s="448"/>
      <c r="N134" s="448"/>
    </row>
    <row r="135" spans="2:14" ht="12" customHeight="1">
      <c r="B135" s="429"/>
      <c r="C135" s="471"/>
      <c r="D135" s="448"/>
      <c r="E135" s="448"/>
      <c r="F135" s="448"/>
      <c r="G135" s="448"/>
      <c r="H135" s="448"/>
      <c r="I135" s="448"/>
      <c r="J135" s="448"/>
      <c r="K135" s="448"/>
      <c r="L135" s="448"/>
      <c r="M135" s="448"/>
      <c r="N135" s="448"/>
    </row>
    <row r="136" spans="2:14" ht="12" customHeight="1">
      <c r="B136" s="429"/>
      <c r="C136" s="471"/>
      <c r="D136" s="448"/>
      <c r="E136" s="448"/>
      <c r="F136" s="448"/>
      <c r="G136" s="448"/>
      <c r="H136" s="448"/>
      <c r="I136" s="448"/>
      <c r="J136" s="448"/>
      <c r="K136" s="448"/>
      <c r="L136" s="448"/>
      <c r="M136" s="448"/>
      <c r="N136" s="448"/>
    </row>
    <row r="137" spans="2:14" ht="12" customHeight="1">
      <c r="B137" s="420"/>
      <c r="C137" s="471"/>
      <c r="D137" s="448"/>
      <c r="E137" s="448"/>
      <c r="F137" s="448"/>
      <c r="G137" s="448"/>
      <c r="H137" s="448"/>
      <c r="I137" s="448"/>
      <c r="J137" s="448"/>
      <c r="K137" s="448"/>
      <c r="L137" s="448"/>
      <c r="M137" s="448"/>
      <c r="N137" s="448"/>
    </row>
    <row r="138" spans="2:14" ht="12" customHeight="1">
      <c r="B138" s="420"/>
      <c r="C138" s="471"/>
      <c r="D138" s="448"/>
      <c r="E138" s="448"/>
      <c r="F138" s="448"/>
      <c r="G138" s="448"/>
      <c r="H138" s="448"/>
      <c r="I138" s="448"/>
      <c r="J138" s="448"/>
      <c r="K138" s="448"/>
      <c r="L138" s="448"/>
      <c r="M138" s="448"/>
      <c r="N138" s="448"/>
    </row>
    <row r="139" spans="2:14" ht="12" customHeight="1">
      <c r="B139" s="429"/>
      <c r="C139" s="471"/>
      <c r="D139" s="448"/>
      <c r="E139" s="448"/>
      <c r="F139" s="448"/>
      <c r="G139" s="448"/>
      <c r="H139" s="448"/>
      <c r="I139" s="448"/>
      <c r="J139" s="448"/>
      <c r="K139" s="448"/>
      <c r="L139" s="448"/>
      <c r="M139" s="448"/>
      <c r="N139" s="448"/>
    </row>
    <row r="140" spans="2:14" ht="12" customHeight="1">
      <c r="B140" s="429"/>
      <c r="C140" s="471"/>
      <c r="D140" s="448"/>
      <c r="E140" s="448"/>
      <c r="F140" s="448"/>
      <c r="G140" s="448"/>
      <c r="H140" s="448"/>
      <c r="I140" s="448"/>
      <c r="J140" s="448"/>
      <c r="K140" s="448"/>
      <c r="L140" s="448"/>
      <c r="M140" s="448"/>
      <c r="N140" s="448"/>
    </row>
    <row r="141" spans="2:14" ht="12" customHeight="1">
      <c r="B141" s="429"/>
      <c r="C141" s="471"/>
      <c r="D141" s="448"/>
      <c r="E141" s="448"/>
      <c r="F141" s="448"/>
      <c r="G141" s="448"/>
      <c r="H141" s="448"/>
      <c r="I141" s="448"/>
      <c r="J141" s="448"/>
      <c r="K141" s="448"/>
      <c r="L141" s="448"/>
      <c r="M141" s="448"/>
      <c r="N141" s="448"/>
    </row>
    <row r="142" spans="2:14" ht="12" customHeight="1">
      <c r="B142" s="429"/>
      <c r="C142" s="471"/>
      <c r="D142" s="448"/>
      <c r="E142" s="448"/>
      <c r="F142" s="448"/>
      <c r="G142" s="448"/>
      <c r="H142" s="448"/>
      <c r="I142" s="448"/>
      <c r="J142" s="448"/>
      <c r="K142" s="448"/>
      <c r="L142" s="448"/>
      <c r="M142" s="448"/>
      <c r="N142" s="448"/>
    </row>
    <row r="143" spans="2:14" ht="12" customHeight="1">
      <c r="B143" s="420"/>
      <c r="C143" s="471"/>
      <c r="D143" s="448"/>
      <c r="E143" s="448"/>
      <c r="F143" s="448"/>
      <c r="G143" s="448"/>
      <c r="H143" s="448"/>
      <c r="I143" s="448"/>
      <c r="J143" s="448"/>
      <c r="K143" s="448"/>
      <c r="L143" s="448"/>
      <c r="M143" s="448"/>
      <c r="N143" s="448"/>
    </row>
    <row r="144" spans="2:14" ht="12" customHeight="1">
      <c r="B144" s="420"/>
      <c r="C144" s="471"/>
      <c r="D144" s="448"/>
      <c r="E144" s="448"/>
      <c r="F144" s="448"/>
      <c r="G144" s="448"/>
      <c r="H144" s="448"/>
      <c r="I144" s="448"/>
      <c r="J144" s="448"/>
      <c r="K144" s="448"/>
      <c r="L144" s="448"/>
      <c r="M144" s="448"/>
      <c r="N144" s="448"/>
    </row>
    <row r="145" spans="2:14" ht="12" customHeight="1">
      <c r="B145" s="429"/>
      <c r="C145" s="471"/>
      <c r="D145" s="448"/>
      <c r="E145" s="448"/>
      <c r="F145" s="448"/>
      <c r="G145" s="448"/>
      <c r="H145" s="448"/>
      <c r="I145" s="448"/>
      <c r="J145" s="448"/>
      <c r="K145" s="448"/>
      <c r="L145" s="448"/>
      <c r="M145" s="448"/>
      <c r="N145" s="448"/>
    </row>
    <row r="146" spans="2:14" ht="12" customHeight="1">
      <c r="B146" s="420"/>
      <c r="C146" s="471"/>
      <c r="D146" s="448"/>
      <c r="E146" s="448"/>
      <c r="F146" s="448"/>
      <c r="G146" s="448"/>
      <c r="H146" s="448"/>
      <c r="I146" s="448"/>
      <c r="J146" s="448"/>
      <c r="K146" s="448"/>
      <c r="L146" s="448"/>
      <c r="M146" s="448"/>
      <c r="N146" s="448"/>
    </row>
    <row r="147" spans="2:14" ht="12" customHeight="1">
      <c r="B147" s="420"/>
      <c r="C147" s="471"/>
      <c r="D147" s="448"/>
      <c r="E147" s="448"/>
      <c r="F147" s="448"/>
      <c r="G147" s="448"/>
      <c r="H147" s="448"/>
      <c r="I147" s="448"/>
      <c r="J147" s="448"/>
      <c r="K147" s="448"/>
      <c r="L147" s="448"/>
      <c r="M147" s="448"/>
      <c r="N147" s="448"/>
    </row>
    <row r="148" spans="2:14" ht="12" customHeight="1">
      <c r="B148" s="429"/>
      <c r="C148" s="471"/>
      <c r="D148" s="448"/>
      <c r="E148" s="448"/>
      <c r="F148" s="448"/>
      <c r="G148" s="448"/>
      <c r="H148" s="448"/>
      <c r="I148" s="448"/>
      <c r="J148" s="448"/>
      <c r="K148" s="448"/>
      <c r="L148" s="448"/>
      <c r="M148" s="448"/>
      <c r="N148" s="448"/>
    </row>
    <row r="149" spans="2:14" ht="12" customHeight="1">
      <c r="B149" s="429"/>
      <c r="C149" s="471"/>
      <c r="D149" s="448"/>
      <c r="E149" s="448"/>
      <c r="F149" s="448"/>
      <c r="G149" s="448"/>
      <c r="H149" s="448"/>
      <c r="I149" s="448"/>
      <c r="J149" s="448"/>
      <c r="K149" s="448"/>
      <c r="L149" s="448"/>
      <c r="M149" s="448"/>
      <c r="N149" s="448"/>
    </row>
    <row r="150" spans="2:14" ht="12" customHeight="1">
      <c r="B150" s="429"/>
      <c r="C150" s="471"/>
      <c r="D150" s="448"/>
      <c r="E150" s="448"/>
      <c r="F150" s="448"/>
      <c r="G150" s="448"/>
      <c r="H150" s="448"/>
      <c r="I150" s="448"/>
      <c r="J150" s="448"/>
      <c r="K150" s="448"/>
      <c r="L150" s="448"/>
      <c r="M150" s="448"/>
      <c r="N150" s="448"/>
    </row>
    <row r="151" spans="2:14" ht="12" customHeight="1">
      <c r="B151" s="429"/>
      <c r="C151" s="471"/>
      <c r="D151" s="448"/>
      <c r="E151" s="448"/>
      <c r="F151" s="448"/>
      <c r="G151" s="448"/>
      <c r="H151" s="448"/>
      <c r="I151" s="448"/>
      <c r="J151" s="448"/>
      <c r="K151" s="448"/>
      <c r="L151" s="448"/>
      <c r="M151" s="448"/>
      <c r="N151" s="448"/>
    </row>
    <row r="152" spans="2:14" ht="12" customHeight="1">
      <c r="B152" s="420"/>
      <c r="C152" s="471"/>
      <c r="D152" s="448"/>
      <c r="E152" s="448"/>
      <c r="F152" s="448"/>
      <c r="G152" s="448"/>
      <c r="H152" s="448"/>
      <c r="I152" s="448"/>
      <c r="J152" s="448"/>
      <c r="K152" s="448"/>
      <c r="L152" s="448"/>
      <c r="M152" s="448"/>
      <c r="N152" s="448"/>
    </row>
    <row r="153" spans="2:14" ht="12" customHeight="1">
      <c r="B153" s="420"/>
      <c r="C153" s="471"/>
      <c r="D153" s="448"/>
      <c r="E153" s="448"/>
      <c r="F153" s="448"/>
      <c r="G153" s="448"/>
      <c r="H153" s="448"/>
      <c r="I153" s="448"/>
      <c r="J153" s="448"/>
      <c r="K153" s="448"/>
      <c r="L153" s="448"/>
      <c r="M153" s="448"/>
      <c r="N153" s="448"/>
    </row>
    <row r="154" spans="2:14" ht="12" customHeight="1">
      <c r="B154" s="429"/>
      <c r="C154" s="471"/>
      <c r="D154" s="448"/>
      <c r="E154" s="448"/>
      <c r="F154" s="448"/>
      <c r="G154" s="448"/>
      <c r="H154" s="448"/>
      <c r="I154" s="448"/>
      <c r="J154" s="448"/>
      <c r="K154" s="448"/>
      <c r="L154" s="448"/>
      <c r="M154" s="448"/>
      <c r="N154" s="448"/>
    </row>
    <row r="155" spans="2:14" ht="12" customHeight="1">
      <c r="B155" s="420"/>
      <c r="C155" s="471"/>
      <c r="D155" s="448"/>
      <c r="E155" s="448"/>
      <c r="F155" s="448"/>
      <c r="G155" s="448"/>
      <c r="H155" s="448"/>
      <c r="I155" s="448"/>
      <c r="J155" s="448"/>
      <c r="K155" s="448"/>
      <c r="L155" s="448"/>
      <c r="M155" s="448"/>
      <c r="N155" s="448"/>
    </row>
    <row r="156" spans="2:14" ht="12" customHeight="1">
      <c r="B156" s="420"/>
      <c r="C156" s="471"/>
      <c r="D156" s="448"/>
      <c r="E156" s="448"/>
      <c r="F156" s="448"/>
      <c r="G156" s="448"/>
      <c r="H156" s="448"/>
      <c r="I156" s="448"/>
      <c r="J156" s="448"/>
      <c r="K156" s="448"/>
      <c r="L156" s="448"/>
      <c r="M156" s="448"/>
      <c r="N156" s="448"/>
    </row>
    <row r="157" spans="2:14" ht="12" customHeight="1">
      <c r="B157" s="429"/>
      <c r="C157" s="471"/>
      <c r="D157" s="448"/>
      <c r="E157" s="448"/>
      <c r="F157" s="448"/>
      <c r="G157" s="448"/>
      <c r="H157" s="448"/>
      <c r="I157" s="448"/>
      <c r="J157" s="448"/>
      <c r="K157" s="448"/>
      <c r="L157" s="448"/>
      <c r="M157" s="448"/>
      <c r="N157" s="448"/>
    </row>
    <row r="158" spans="2:14" ht="12" customHeight="1">
      <c r="B158" s="420"/>
      <c r="C158" s="471"/>
      <c r="D158" s="448"/>
      <c r="E158" s="448"/>
      <c r="F158" s="448"/>
      <c r="G158" s="448"/>
      <c r="H158" s="448"/>
      <c r="I158" s="448"/>
      <c r="J158" s="448"/>
      <c r="K158" s="448"/>
      <c r="L158" s="448"/>
      <c r="M158" s="448"/>
      <c r="N158" s="448"/>
    </row>
    <row r="159" spans="2:14" ht="12" customHeight="1">
      <c r="B159" s="420"/>
      <c r="C159" s="471"/>
      <c r="D159" s="448"/>
      <c r="E159" s="448"/>
      <c r="F159" s="448"/>
      <c r="G159" s="448"/>
      <c r="H159" s="448"/>
      <c r="I159" s="448"/>
      <c r="J159" s="448"/>
      <c r="K159" s="448"/>
      <c r="L159" s="448"/>
      <c r="M159" s="448"/>
      <c r="N159" s="448"/>
    </row>
    <row r="160" spans="2:14" ht="12" customHeight="1">
      <c r="B160" s="429"/>
      <c r="C160" s="471"/>
      <c r="D160" s="448"/>
      <c r="E160" s="448"/>
      <c r="F160" s="448"/>
      <c r="G160" s="448"/>
      <c r="H160" s="448"/>
      <c r="I160" s="448"/>
      <c r="J160" s="448"/>
      <c r="K160" s="448"/>
      <c r="L160" s="448"/>
      <c r="M160" s="448"/>
      <c r="N160" s="448"/>
    </row>
    <row r="161" spans="2:14" ht="12" customHeight="1">
      <c r="B161" s="420"/>
      <c r="C161" s="471"/>
      <c r="D161" s="448"/>
      <c r="E161" s="448"/>
      <c r="F161" s="448"/>
      <c r="G161" s="448"/>
      <c r="H161" s="448"/>
      <c r="I161" s="448"/>
      <c r="J161" s="448"/>
      <c r="K161" s="448"/>
      <c r="L161" s="448"/>
      <c r="M161" s="448"/>
      <c r="N161" s="448"/>
    </row>
    <row r="162" spans="2:14" ht="12" customHeight="1">
      <c r="B162" s="420"/>
      <c r="C162" s="471"/>
      <c r="D162" s="448"/>
      <c r="E162" s="448"/>
      <c r="F162" s="448"/>
      <c r="G162" s="448"/>
      <c r="H162" s="448"/>
      <c r="I162" s="448"/>
      <c r="J162" s="448"/>
      <c r="K162" s="448"/>
      <c r="L162" s="448"/>
      <c r="M162" s="448"/>
      <c r="N162" s="448"/>
    </row>
    <row r="163" spans="2:14" ht="12" customHeight="1">
      <c r="B163" s="429"/>
      <c r="C163" s="471"/>
      <c r="D163" s="448"/>
      <c r="E163" s="448"/>
      <c r="F163" s="448"/>
      <c r="G163" s="448"/>
      <c r="H163" s="448"/>
      <c r="I163" s="448"/>
      <c r="J163" s="448"/>
      <c r="K163" s="448"/>
      <c r="L163" s="448"/>
      <c r="M163" s="448"/>
      <c r="N163" s="448"/>
    </row>
    <row r="164" spans="2:14" ht="12" customHeight="1">
      <c r="B164" s="429"/>
      <c r="C164" s="471"/>
      <c r="D164" s="448"/>
      <c r="E164" s="448"/>
      <c r="F164" s="448"/>
      <c r="G164" s="448"/>
      <c r="H164" s="448"/>
      <c r="I164" s="448"/>
      <c r="J164" s="448"/>
      <c r="K164" s="448"/>
      <c r="L164" s="448"/>
      <c r="M164" s="448"/>
      <c r="N164" s="448"/>
    </row>
    <row r="165" spans="2:14" ht="12" customHeight="1">
      <c r="B165" s="429"/>
      <c r="C165" s="471"/>
      <c r="D165" s="448"/>
      <c r="E165" s="448"/>
      <c r="F165" s="448"/>
      <c r="G165" s="448"/>
      <c r="H165" s="448"/>
      <c r="I165" s="448"/>
      <c r="J165" s="448"/>
      <c r="K165" s="448"/>
      <c r="L165" s="448"/>
      <c r="M165" s="448"/>
      <c r="N165" s="448"/>
    </row>
    <row r="166" spans="2:14" ht="12" customHeight="1">
      <c r="B166" s="429"/>
      <c r="C166" s="471"/>
      <c r="D166" s="448"/>
      <c r="E166" s="448"/>
      <c r="F166" s="448"/>
      <c r="G166" s="448"/>
      <c r="H166" s="448"/>
      <c r="I166" s="448"/>
      <c r="J166" s="448"/>
      <c r="K166" s="448"/>
      <c r="L166" s="448"/>
      <c r="M166" s="448"/>
      <c r="N166" s="448"/>
    </row>
    <row r="167" spans="2:14" ht="12" customHeight="1">
      <c r="B167" s="420"/>
      <c r="C167" s="471"/>
      <c r="D167" s="448"/>
      <c r="E167" s="448"/>
      <c r="F167" s="448"/>
      <c r="G167" s="448"/>
      <c r="H167" s="448"/>
      <c r="I167" s="448"/>
      <c r="J167" s="448"/>
      <c r="K167" s="448"/>
      <c r="L167" s="448"/>
      <c r="M167" s="448"/>
      <c r="N167" s="448"/>
    </row>
    <row r="168" spans="2:14" ht="12" customHeight="1">
      <c r="B168" s="420"/>
      <c r="C168" s="471"/>
      <c r="D168" s="448"/>
      <c r="E168" s="448"/>
      <c r="F168" s="448"/>
      <c r="G168" s="448"/>
      <c r="H168" s="448"/>
      <c r="I168" s="448"/>
      <c r="J168" s="448"/>
      <c r="K168" s="448"/>
      <c r="L168" s="448"/>
      <c r="M168" s="448"/>
      <c r="N168" s="448"/>
    </row>
    <row r="169" spans="2:14" ht="12" customHeight="1">
      <c r="B169" s="429"/>
      <c r="C169" s="471"/>
      <c r="D169" s="448"/>
      <c r="E169" s="448"/>
      <c r="F169" s="448"/>
      <c r="G169" s="448"/>
      <c r="H169" s="448"/>
      <c r="I169" s="448"/>
      <c r="J169" s="448"/>
      <c r="K169" s="448"/>
      <c r="L169" s="448"/>
      <c r="M169" s="448"/>
      <c r="N169" s="448"/>
    </row>
    <row r="170" spans="2:14" ht="12" customHeight="1">
      <c r="B170" s="429"/>
      <c r="C170" s="471"/>
      <c r="D170" s="448"/>
      <c r="E170" s="448"/>
      <c r="F170" s="448"/>
      <c r="G170" s="448"/>
      <c r="H170" s="448"/>
      <c r="I170" s="448"/>
      <c r="J170" s="448"/>
      <c r="K170" s="448"/>
      <c r="L170" s="448"/>
      <c r="M170" s="448"/>
      <c r="N170" s="448"/>
    </row>
    <row r="171" spans="2:14" ht="12" customHeight="1">
      <c r="B171" s="429"/>
      <c r="C171" s="471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</row>
    <row r="172" spans="2:14" ht="12" customHeight="1">
      <c r="B172" s="429"/>
      <c r="C172" s="471"/>
      <c r="D172" s="448"/>
      <c r="E172" s="448"/>
      <c r="F172" s="448"/>
      <c r="G172" s="448"/>
      <c r="H172" s="448"/>
      <c r="I172" s="448"/>
      <c r="J172" s="448"/>
      <c r="K172" s="448"/>
      <c r="L172" s="448"/>
      <c r="M172" s="448"/>
      <c r="N172" s="448"/>
    </row>
    <row r="173" spans="2:14" ht="12" customHeight="1">
      <c r="B173" s="420"/>
      <c r="C173" s="471"/>
      <c r="D173" s="448"/>
      <c r="E173" s="448"/>
      <c r="F173" s="448"/>
      <c r="G173" s="448"/>
      <c r="H173" s="448"/>
      <c r="I173" s="448"/>
      <c r="J173" s="448"/>
      <c r="K173" s="448"/>
      <c r="L173" s="448"/>
      <c r="M173" s="448"/>
      <c r="N173" s="448"/>
    </row>
    <row r="174" spans="2:14" ht="12" customHeight="1">
      <c r="B174" s="420"/>
      <c r="C174" s="471"/>
      <c r="D174" s="448"/>
      <c r="E174" s="448"/>
      <c r="F174" s="448"/>
      <c r="G174" s="448"/>
      <c r="H174" s="448"/>
      <c r="I174" s="448"/>
      <c r="J174" s="448"/>
      <c r="K174" s="448"/>
      <c r="L174" s="448"/>
      <c r="M174" s="448"/>
      <c r="N174" s="448"/>
    </row>
    <row r="175" spans="2:14" ht="12" customHeight="1">
      <c r="B175" s="429"/>
      <c r="C175" s="471"/>
      <c r="D175" s="448"/>
      <c r="E175" s="448"/>
      <c r="F175" s="448"/>
      <c r="G175" s="448"/>
      <c r="H175" s="448"/>
      <c r="I175" s="448"/>
      <c r="J175" s="448"/>
      <c r="K175" s="448"/>
      <c r="L175" s="448"/>
      <c r="M175" s="448"/>
      <c r="N175" s="448"/>
    </row>
    <row r="176" spans="2:14" ht="12" customHeight="1">
      <c r="B176" s="420"/>
      <c r="C176" s="471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</row>
    <row r="177" spans="2:14" ht="12" customHeight="1">
      <c r="B177" s="420"/>
      <c r="C177" s="471"/>
      <c r="D177" s="448"/>
      <c r="E177" s="448"/>
      <c r="F177" s="448"/>
      <c r="G177" s="448"/>
      <c r="H177" s="448"/>
      <c r="I177" s="448"/>
      <c r="J177" s="448"/>
      <c r="K177" s="448"/>
      <c r="L177" s="448"/>
      <c r="M177" s="448"/>
      <c r="N177" s="448"/>
    </row>
    <row r="178" spans="2:14" ht="12" customHeight="1">
      <c r="B178" s="429"/>
      <c r="C178" s="471"/>
      <c r="D178" s="448"/>
      <c r="E178" s="448"/>
      <c r="F178" s="448"/>
      <c r="G178" s="448"/>
      <c r="H178" s="448"/>
      <c r="I178" s="448"/>
      <c r="J178" s="448"/>
      <c r="K178" s="448"/>
      <c r="L178" s="448"/>
      <c r="M178" s="448"/>
      <c r="N178" s="448"/>
    </row>
    <row r="179" spans="2:14" ht="12" customHeight="1">
      <c r="B179" s="420"/>
      <c r="C179" s="471"/>
      <c r="D179" s="448"/>
      <c r="E179" s="448"/>
      <c r="F179" s="448"/>
      <c r="G179" s="448"/>
      <c r="H179" s="448"/>
      <c r="I179" s="448"/>
      <c r="J179" s="448"/>
      <c r="K179" s="448"/>
      <c r="L179" s="448"/>
      <c r="M179" s="448"/>
      <c r="N179" s="448"/>
    </row>
    <row r="180" spans="2:14" ht="12" customHeight="1">
      <c r="B180" s="420"/>
      <c r="C180" s="471"/>
      <c r="D180" s="448"/>
      <c r="E180" s="448"/>
      <c r="F180" s="448"/>
      <c r="G180" s="448"/>
      <c r="H180" s="448"/>
      <c r="I180" s="448"/>
      <c r="J180" s="448"/>
      <c r="K180" s="448"/>
      <c r="L180" s="448"/>
      <c r="M180" s="448"/>
      <c r="N180" s="448"/>
    </row>
    <row r="181" spans="2:14" ht="12" customHeight="1">
      <c r="B181" s="429"/>
      <c r="C181" s="471"/>
      <c r="D181" s="448"/>
      <c r="E181" s="448"/>
      <c r="F181" s="448"/>
      <c r="G181" s="448"/>
      <c r="H181" s="448"/>
      <c r="I181" s="448"/>
      <c r="J181" s="448"/>
      <c r="K181" s="448"/>
      <c r="L181" s="448"/>
      <c r="M181" s="448"/>
      <c r="N181" s="448"/>
    </row>
    <row r="182" spans="2:14" ht="12" customHeight="1">
      <c r="B182" s="420"/>
      <c r="C182" s="471"/>
      <c r="D182" s="448"/>
      <c r="E182" s="448"/>
      <c r="F182" s="448"/>
      <c r="G182" s="448"/>
      <c r="H182" s="448"/>
      <c r="I182" s="448"/>
      <c r="J182" s="448"/>
      <c r="K182" s="448"/>
      <c r="L182" s="448"/>
      <c r="M182" s="448"/>
      <c r="N182" s="448"/>
    </row>
    <row r="183" spans="2:14" ht="12" customHeight="1">
      <c r="B183" s="420"/>
      <c r="C183" s="471"/>
      <c r="D183" s="448"/>
      <c r="E183" s="448"/>
      <c r="F183" s="448"/>
      <c r="G183" s="448"/>
      <c r="H183" s="448"/>
      <c r="I183" s="448"/>
      <c r="J183" s="448"/>
      <c r="K183" s="448"/>
      <c r="L183" s="448"/>
      <c r="M183" s="448"/>
      <c r="N183" s="448"/>
    </row>
    <row r="184" spans="2:14" ht="12" customHeight="1">
      <c r="B184" s="429"/>
      <c r="C184" s="471"/>
      <c r="D184" s="448"/>
      <c r="E184" s="448"/>
      <c r="F184" s="448"/>
      <c r="G184" s="448"/>
      <c r="H184" s="448"/>
      <c r="I184" s="448"/>
      <c r="J184" s="448"/>
      <c r="K184" s="448"/>
      <c r="L184" s="448"/>
      <c r="M184" s="448"/>
      <c r="N184" s="448"/>
    </row>
    <row r="185" spans="2:14" ht="12" customHeight="1">
      <c r="B185" s="429"/>
      <c r="C185" s="471"/>
      <c r="D185" s="448"/>
      <c r="E185" s="448"/>
      <c r="F185" s="448"/>
      <c r="G185" s="448"/>
      <c r="H185" s="448"/>
      <c r="I185" s="448"/>
      <c r="J185" s="448"/>
      <c r="K185" s="448"/>
      <c r="L185" s="448"/>
      <c r="M185" s="448"/>
      <c r="N185" s="448"/>
    </row>
    <row r="186" spans="2:14" ht="12" customHeight="1">
      <c r="B186" s="429"/>
      <c r="C186" s="471"/>
      <c r="D186" s="448"/>
      <c r="E186" s="448"/>
      <c r="F186" s="448"/>
      <c r="G186" s="448"/>
      <c r="H186" s="448"/>
      <c r="I186" s="448"/>
      <c r="J186" s="448"/>
      <c r="K186" s="448"/>
      <c r="L186" s="448"/>
      <c r="M186" s="448"/>
      <c r="N186" s="448"/>
    </row>
    <row r="187" spans="2:14" ht="12" customHeight="1">
      <c r="B187" s="429"/>
      <c r="C187" s="471"/>
      <c r="D187" s="448"/>
      <c r="E187" s="448"/>
      <c r="F187" s="448"/>
      <c r="G187" s="448"/>
      <c r="H187" s="448"/>
      <c r="I187" s="448"/>
      <c r="J187" s="448"/>
      <c r="K187" s="448"/>
      <c r="L187" s="448"/>
      <c r="M187" s="448"/>
      <c r="N187" s="448"/>
    </row>
    <row r="188" spans="2:14" ht="12" customHeight="1">
      <c r="B188" s="420"/>
      <c r="C188" s="471"/>
      <c r="D188" s="448"/>
      <c r="E188" s="448"/>
      <c r="F188" s="448"/>
      <c r="G188" s="448"/>
      <c r="H188" s="448"/>
      <c r="I188" s="448"/>
      <c r="J188" s="448"/>
      <c r="K188" s="448"/>
      <c r="L188" s="448"/>
      <c r="M188" s="448"/>
      <c r="N188" s="448"/>
    </row>
    <row r="189" spans="2:14" ht="12" customHeight="1">
      <c r="B189" s="420"/>
      <c r="C189" s="471"/>
      <c r="D189" s="448"/>
      <c r="E189" s="448"/>
      <c r="F189" s="448"/>
      <c r="G189" s="448"/>
      <c r="H189" s="448"/>
      <c r="I189" s="448"/>
      <c r="J189" s="448"/>
      <c r="K189" s="448"/>
      <c r="L189" s="448"/>
      <c r="M189" s="448"/>
      <c r="N189" s="448"/>
    </row>
    <row r="190" spans="2:14" ht="12" customHeight="1">
      <c r="B190" s="429"/>
      <c r="C190" s="471"/>
      <c r="D190" s="448"/>
      <c r="E190" s="448"/>
      <c r="F190" s="448"/>
      <c r="G190" s="448"/>
      <c r="H190" s="448"/>
      <c r="I190" s="448"/>
      <c r="J190" s="448"/>
      <c r="K190" s="448"/>
      <c r="L190" s="448"/>
      <c r="M190" s="448"/>
      <c r="N190" s="448"/>
    </row>
    <row r="191" spans="2:14" ht="12" customHeight="1">
      <c r="B191" s="420"/>
      <c r="C191" s="471"/>
      <c r="D191" s="448"/>
      <c r="E191" s="448"/>
      <c r="F191" s="448"/>
      <c r="G191" s="448"/>
      <c r="H191" s="448"/>
      <c r="I191" s="448"/>
      <c r="J191" s="448"/>
      <c r="K191" s="448"/>
      <c r="L191" s="448"/>
      <c r="M191" s="448"/>
      <c r="N191" s="448"/>
    </row>
    <row r="192" spans="2:14" ht="12" customHeight="1">
      <c r="B192" s="420"/>
      <c r="C192" s="471"/>
      <c r="D192" s="448"/>
      <c r="E192" s="448"/>
      <c r="F192" s="448"/>
      <c r="G192" s="448"/>
      <c r="H192" s="448"/>
      <c r="I192" s="448"/>
      <c r="J192" s="448"/>
      <c r="K192" s="448"/>
      <c r="L192" s="448"/>
      <c r="M192" s="448"/>
      <c r="N192" s="448"/>
    </row>
    <row r="193" spans="2:14" ht="12" customHeight="1">
      <c r="B193" s="429"/>
      <c r="C193" s="471"/>
      <c r="D193" s="448"/>
      <c r="E193" s="448"/>
      <c r="F193" s="448"/>
      <c r="G193" s="448"/>
      <c r="H193" s="448"/>
      <c r="I193" s="448"/>
      <c r="J193" s="448"/>
      <c r="K193" s="448"/>
      <c r="L193" s="448"/>
      <c r="M193" s="448"/>
      <c r="N193" s="448"/>
    </row>
    <row r="194" spans="2:14" ht="12" customHeight="1">
      <c r="B194" s="420"/>
      <c r="C194" s="471"/>
      <c r="D194" s="448"/>
      <c r="E194" s="448"/>
      <c r="F194" s="448"/>
      <c r="G194" s="448"/>
      <c r="H194" s="448"/>
      <c r="I194" s="448"/>
      <c r="J194" s="448"/>
      <c r="K194" s="448"/>
      <c r="L194" s="448"/>
      <c r="M194" s="448"/>
      <c r="N194" s="448"/>
    </row>
    <row r="195" spans="2:14" ht="12" customHeight="1">
      <c r="B195" s="420"/>
      <c r="C195" s="471"/>
      <c r="D195" s="448"/>
      <c r="E195" s="448"/>
      <c r="F195" s="448"/>
      <c r="G195" s="448"/>
      <c r="H195" s="448"/>
      <c r="I195" s="448"/>
      <c r="J195" s="448"/>
      <c r="K195" s="448"/>
      <c r="L195" s="448"/>
      <c r="M195" s="448"/>
      <c r="N195" s="448"/>
    </row>
    <row r="196" spans="2:14" ht="12" customHeight="1">
      <c r="B196" s="429"/>
      <c r="C196" s="471"/>
      <c r="D196" s="448"/>
      <c r="E196" s="448"/>
      <c r="F196" s="448"/>
      <c r="G196" s="448"/>
      <c r="H196" s="448"/>
      <c r="I196" s="448"/>
      <c r="J196" s="448"/>
      <c r="K196" s="448"/>
      <c r="L196" s="448"/>
      <c r="M196" s="448"/>
      <c r="N196" s="448"/>
    </row>
    <row r="197" spans="2:14" ht="12" customHeight="1">
      <c r="B197" s="420"/>
      <c r="C197" s="471"/>
      <c r="D197" s="448"/>
      <c r="E197" s="448"/>
      <c r="F197" s="448"/>
      <c r="G197" s="448"/>
      <c r="H197" s="448"/>
      <c r="I197" s="448"/>
      <c r="J197" s="448"/>
      <c r="K197" s="448"/>
      <c r="L197" s="448"/>
      <c r="M197" s="448"/>
      <c r="N197" s="448"/>
    </row>
    <row r="198" spans="2:14" ht="12" customHeight="1">
      <c r="B198" s="420"/>
      <c r="C198" s="471"/>
      <c r="D198" s="448"/>
      <c r="E198" s="448"/>
      <c r="F198" s="448"/>
      <c r="G198" s="448"/>
      <c r="H198" s="448"/>
      <c r="I198" s="448"/>
      <c r="J198" s="448"/>
      <c r="K198" s="448"/>
      <c r="L198" s="448"/>
      <c r="M198" s="448"/>
      <c r="N198" s="448"/>
    </row>
    <row r="199" spans="2:14" ht="12" customHeight="1">
      <c r="B199" s="429"/>
      <c r="C199" s="471"/>
      <c r="D199" s="448"/>
      <c r="E199" s="448"/>
      <c r="F199" s="448"/>
      <c r="G199" s="448"/>
      <c r="H199" s="448"/>
      <c r="I199" s="448"/>
      <c r="J199" s="448"/>
      <c r="K199" s="448"/>
      <c r="L199" s="448"/>
      <c r="M199" s="448"/>
      <c r="N199" s="448"/>
    </row>
    <row r="200" spans="2:14" ht="12" customHeight="1">
      <c r="B200" s="420"/>
      <c r="C200" s="471"/>
      <c r="D200" s="448"/>
      <c r="E200" s="448"/>
      <c r="F200" s="448"/>
      <c r="G200" s="448"/>
      <c r="H200" s="448"/>
      <c r="I200" s="448"/>
      <c r="J200" s="448"/>
      <c r="K200" s="448"/>
      <c r="L200" s="448"/>
      <c r="M200" s="448"/>
      <c r="N200" s="448"/>
    </row>
    <row r="201" spans="2:14" ht="12" customHeight="1">
      <c r="B201" s="420"/>
      <c r="C201" s="471"/>
      <c r="D201" s="448"/>
      <c r="E201" s="448"/>
      <c r="F201" s="448"/>
      <c r="G201" s="448"/>
      <c r="H201" s="448"/>
      <c r="I201" s="448"/>
      <c r="J201" s="448"/>
      <c r="K201" s="448"/>
      <c r="L201" s="448"/>
      <c r="M201" s="448"/>
      <c r="N201" s="448"/>
    </row>
    <row r="202" spans="2:14" ht="12" customHeight="1">
      <c r="B202" s="429"/>
      <c r="C202" s="471"/>
      <c r="D202" s="448"/>
      <c r="E202" s="448"/>
      <c r="F202" s="448"/>
      <c r="G202" s="448"/>
      <c r="H202" s="448"/>
      <c r="I202" s="448"/>
      <c r="J202" s="448"/>
      <c r="K202" s="448"/>
      <c r="L202" s="448"/>
      <c r="M202" s="448"/>
      <c r="N202" s="448"/>
    </row>
    <row r="203" spans="2:14" ht="12" customHeight="1">
      <c r="B203" s="420"/>
      <c r="C203" s="471"/>
      <c r="D203" s="448"/>
      <c r="E203" s="448"/>
      <c r="F203" s="448"/>
      <c r="G203" s="448"/>
      <c r="H203" s="448"/>
      <c r="I203" s="448"/>
      <c r="J203" s="448"/>
      <c r="K203" s="448"/>
      <c r="L203" s="448"/>
      <c r="M203" s="448"/>
      <c r="N203" s="448"/>
    </row>
    <row r="204" spans="2:14" ht="12" customHeight="1">
      <c r="B204" s="420"/>
      <c r="C204" s="471"/>
      <c r="D204" s="448"/>
      <c r="E204" s="448"/>
      <c r="F204" s="448"/>
      <c r="G204" s="448"/>
      <c r="H204" s="448"/>
      <c r="I204" s="448"/>
      <c r="J204" s="448"/>
      <c r="K204" s="448"/>
      <c r="L204" s="448"/>
      <c r="M204" s="448"/>
      <c r="N204" s="448"/>
    </row>
    <row r="205" spans="2:14" ht="12" customHeight="1">
      <c r="B205" s="429"/>
      <c r="C205" s="471"/>
      <c r="D205" s="448"/>
      <c r="E205" s="448"/>
      <c r="F205" s="448"/>
      <c r="G205" s="448"/>
      <c r="H205" s="448"/>
      <c r="I205" s="448"/>
      <c r="J205" s="448"/>
      <c r="K205" s="448"/>
      <c r="L205" s="448"/>
      <c r="M205" s="448"/>
      <c r="N205" s="448"/>
    </row>
    <row r="206" spans="2:14" ht="12" customHeight="1">
      <c r="B206" s="420"/>
      <c r="C206" s="471"/>
      <c r="D206" s="448"/>
      <c r="E206" s="448"/>
      <c r="F206" s="448"/>
      <c r="G206" s="448"/>
      <c r="H206" s="448"/>
      <c r="I206" s="448"/>
      <c r="J206" s="448"/>
      <c r="K206" s="448"/>
      <c r="L206" s="448"/>
      <c r="M206" s="448"/>
      <c r="N206" s="448"/>
    </row>
    <row r="207" spans="2:14" ht="12" customHeight="1">
      <c r="B207" s="420"/>
      <c r="C207" s="471"/>
      <c r="D207" s="448"/>
      <c r="E207" s="448"/>
      <c r="F207" s="448"/>
      <c r="G207" s="448"/>
      <c r="H207" s="448"/>
      <c r="I207" s="448"/>
      <c r="J207" s="448"/>
      <c r="K207" s="448"/>
      <c r="L207" s="448"/>
      <c r="M207" s="448"/>
      <c r="N207" s="448"/>
    </row>
    <row r="208" spans="2:14" ht="12" customHeight="1">
      <c r="B208" s="429"/>
      <c r="C208" s="471"/>
      <c r="D208" s="448"/>
      <c r="E208" s="448"/>
      <c r="F208" s="448"/>
      <c r="G208" s="448"/>
      <c r="H208" s="448"/>
      <c r="I208" s="448"/>
      <c r="J208" s="448"/>
      <c r="K208" s="448"/>
      <c r="L208" s="448"/>
      <c r="M208" s="448"/>
      <c r="N208" s="448"/>
    </row>
    <row r="209" spans="2:14" ht="12" customHeight="1">
      <c r="B209" s="420"/>
      <c r="C209" s="471"/>
      <c r="D209" s="448"/>
      <c r="E209" s="448"/>
      <c r="F209" s="448"/>
      <c r="G209" s="448"/>
      <c r="H209" s="448"/>
      <c r="I209" s="448"/>
      <c r="J209" s="448"/>
      <c r="K209" s="448"/>
      <c r="L209" s="448"/>
      <c r="M209" s="448"/>
      <c r="N209" s="448"/>
    </row>
    <row r="210" spans="2:14" ht="12" customHeight="1">
      <c r="B210" s="420"/>
      <c r="C210" s="471"/>
      <c r="D210" s="448"/>
      <c r="E210" s="448"/>
      <c r="F210" s="448"/>
      <c r="G210" s="448"/>
      <c r="H210" s="448"/>
      <c r="I210" s="448"/>
      <c r="J210" s="448"/>
      <c r="K210" s="448"/>
      <c r="L210" s="448"/>
      <c r="M210" s="448"/>
      <c r="N210" s="448"/>
    </row>
    <row r="211" spans="2:14" ht="12" customHeight="1">
      <c r="B211" s="429"/>
      <c r="C211" s="471"/>
      <c r="D211" s="448"/>
      <c r="E211" s="448"/>
      <c r="F211" s="448"/>
      <c r="G211" s="448"/>
      <c r="H211" s="448"/>
      <c r="I211" s="448"/>
      <c r="J211" s="448"/>
      <c r="K211" s="448"/>
      <c r="L211" s="448"/>
      <c r="M211" s="448"/>
      <c r="N211" s="448"/>
    </row>
    <row r="212" spans="2:14" ht="12" customHeight="1">
      <c r="B212" s="420"/>
      <c r="C212" s="471"/>
      <c r="D212" s="448"/>
      <c r="E212" s="448"/>
      <c r="F212" s="448"/>
      <c r="G212" s="448"/>
      <c r="H212" s="448"/>
      <c r="I212" s="448"/>
      <c r="J212" s="448"/>
      <c r="K212" s="448"/>
      <c r="L212" s="448"/>
      <c r="M212" s="448"/>
      <c r="N212" s="448"/>
    </row>
    <row r="213" spans="2:14" ht="12" customHeight="1">
      <c r="B213" s="420"/>
      <c r="C213" s="471"/>
      <c r="D213" s="448"/>
      <c r="E213" s="448"/>
      <c r="F213" s="448"/>
      <c r="G213" s="448"/>
      <c r="H213" s="448"/>
      <c r="I213" s="448"/>
      <c r="J213" s="448"/>
      <c r="K213" s="448"/>
      <c r="L213" s="448"/>
      <c r="M213" s="448"/>
      <c r="N213" s="448"/>
    </row>
    <row r="214" spans="2:14" ht="12" customHeight="1">
      <c r="B214" s="429"/>
      <c r="C214" s="471"/>
      <c r="D214" s="448"/>
      <c r="E214" s="448"/>
      <c r="F214" s="448"/>
      <c r="G214" s="448"/>
      <c r="H214" s="448"/>
      <c r="I214" s="448"/>
      <c r="J214" s="448"/>
      <c r="K214" s="448"/>
      <c r="L214" s="448"/>
      <c r="M214" s="448"/>
      <c r="N214" s="448"/>
    </row>
    <row r="215" spans="2:14" ht="12" customHeight="1">
      <c r="B215" s="429"/>
      <c r="C215" s="471"/>
      <c r="D215" s="448"/>
      <c r="E215" s="448"/>
      <c r="F215" s="448"/>
      <c r="G215" s="448"/>
      <c r="H215" s="448"/>
      <c r="I215" s="448"/>
      <c r="J215" s="448"/>
      <c r="K215" s="448"/>
      <c r="L215" s="448"/>
      <c r="M215" s="448"/>
      <c r="N215" s="448"/>
    </row>
    <row r="216" spans="2:14" ht="12" customHeight="1">
      <c r="B216" s="429"/>
      <c r="C216" s="471"/>
      <c r="D216" s="448"/>
      <c r="E216" s="448"/>
      <c r="F216" s="448"/>
      <c r="G216" s="448"/>
      <c r="H216" s="448"/>
      <c r="I216" s="448"/>
      <c r="J216" s="448"/>
      <c r="K216" s="448"/>
      <c r="L216" s="448"/>
      <c r="M216" s="448"/>
      <c r="N216" s="448"/>
    </row>
    <row r="217" spans="2:14" ht="12" customHeight="1">
      <c r="B217" s="429"/>
      <c r="C217" s="471"/>
      <c r="D217" s="448"/>
      <c r="E217" s="448"/>
      <c r="F217" s="448"/>
      <c r="G217" s="448"/>
      <c r="H217" s="448"/>
      <c r="I217" s="448"/>
      <c r="J217" s="448"/>
      <c r="K217" s="448"/>
      <c r="L217" s="448"/>
      <c r="M217" s="448"/>
      <c r="N217" s="448"/>
    </row>
    <row r="218" spans="2:14" ht="12" customHeight="1">
      <c r="B218" s="420"/>
      <c r="C218" s="471"/>
      <c r="D218" s="448"/>
      <c r="E218" s="448"/>
      <c r="F218" s="448"/>
      <c r="G218" s="448"/>
      <c r="H218" s="448"/>
      <c r="I218" s="448"/>
      <c r="J218" s="448"/>
      <c r="K218" s="448"/>
      <c r="L218" s="448"/>
      <c r="M218" s="448"/>
      <c r="N218" s="448"/>
    </row>
    <row r="219" spans="2:14" ht="12" customHeight="1">
      <c r="B219" s="420"/>
      <c r="C219" s="471"/>
      <c r="D219" s="448"/>
      <c r="E219" s="448"/>
      <c r="F219" s="448"/>
      <c r="G219" s="448"/>
      <c r="H219" s="448"/>
      <c r="I219" s="448"/>
      <c r="J219" s="448"/>
      <c r="K219" s="448"/>
      <c r="L219" s="448"/>
      <c r="M219" s="448"/>
      <c r="N219" s="448"/>
    </row>
    <row r="220" spans="2:14" ht="12" customHeight="1">
      <c r="B220" s="429"/>
      <c r="C220" s="471"/>
      <c r="D220" s="448"/>
      <c r="E220" s="448"/>
      <c r="F220" s="448"/>
      <c r="G220" s="448"/>
      <c r="H220" s="448"/>
      <c r="I220" s="448"/>
      <c r="J220" s="448"/>
      <c r="K220" s="448"/>
      <c r="L220" s="448"/>
      <c r="M220" s="448"/>
      <c r="N220" s="448"/>
    </row>
    <row r="221" spans="2:14" ht="12" customHeight="1">
      <c r="B221" s="420"/>
      <c r="C221" s="471"/>
      <c r="D221" s="448"/>
      <c r="E221" s="448"/>
      <c r="F221" s="448"/>
      <c r="G221" s="448"/>
      <c r="H221" s="448"/>
      <c r="I221" s="448"/>
      <c r="J221" s="448"/>
      <c r="K221" s="448"/>
      <c r="L221" s="448"/>
      <c r="M221" s="448"/>
      <c r="N221" s="448"/>
    </row>
    <row r="222" spans="2:14" ht="12" customHeight="1">
      <c r="B222" s="420"/>
      <c r="C222" s="471"/>
      <c r="D222" s="448"/>
      <c r="E222" s="448"/>
      <c r="F222" s="448"/>
      <c r="G222" s="448"/>
      <c r="H222" s="448"/>
      <c r="I222" s="448"/>
      <c r="J222" s="448"/>
      <c r="K222" s="448"/>
      <c r="L222" s="448"/>
      <c r="M222" s="448"/>
      <c r="N222" s="448"/>
    </row>
    <row r="223" spans="2:14" ht="12" customHeight="1">
      <c r="B223" s="429"/>
      <c r="C223" s="471"/>
      <c r="D223" s="448"/>
      <c r="E223" s="448"/>
      <c r="F223" s="448"/>
      <c r="G223" s="448"/>
      <c r="H223" s="448"/>
      <c r="I223" s="448"/>
      <c r="J223" s="448"/>
      <c r="K223" s="448"/>
      <c r="L223" s="448"/>
      <c r="M223" s="448"/>
      <c r="N223" s="448"/>
    </row>
    <row r="224" spans="2:14" ht="12" customHeight="1">
      <c r="B224" s="420"/>
      <c r="C224" s="471"/>
      <c r="D224" s="448"/>
      <c r="E224" s="448"/>
      <c r="F224" s="448"/>
      <c r="G224" s="448"/>
      <c r="H224" s="448"/>
      <c r="I224" s="448"/>
      <c r="J224" s="448"/>
      <c r="K224" s="448"/>
      <c r="L224" s="448"/>
      <c r="M224" s="448"/>
      <c r="N224" s="448"/>
    </row>
    <row r="225" spans="2:14" ht="12" customHeight="1">
      <c r="B225" s="420"/>
      <c r="C225" s="471"/>
      <c r="D225" s="448"/>
      <c r="E225" s="448"/>
      <c r="F225" s="448"/>
      <c r="G225" s="448"/>
      <c r="H225" s="448"/>
      <c r="I225" s="448"/>
      <c r="J225" s="448"/>
      <c r="K225" s="448"/>
      <c r="L225" s="448"/>
      <c r="M225" s="448"/>
      <c r="N225" s="448"/>
    </row>
    <row r="226" spans="2:14" ht="12" customHeight="1">
      <c r="B226" s="429"/>
      <c r="C226" s="471"/>
      <c r="D226" s="448"/>
      <c r="E226" s="448"/>
      <c r="F226" s="448"/>
      <c r="G226" s="448"/>
      <c r="H226" s="448"/>
      <c r="I226" s="448"/>
      <c r="J226" s="448"/>
      <c r="K226" s="448"/>
      <c r="L226" s="448"/>
      <c r="M226" s="448"/>
      <c r="N226" s="448"/>
    </row>
    <row r="227" spans="2:14" ht="12" customHeight="1">
      <c r="B227" s="420"/>
      <c r="C227" s="471"/>
      <c r="D227" s="448"/>
      <c r="E227" s="448"/>
      <c r="F227" s="448"/>
      <c r="G227" s="448"/>
      <c r="H227" s="448"/>
      <c r="I227" s="448"/>
      <c r="J227" s="448"/>
      <c r="K227" s="448"/>
      <c r="L227" s="448"/>
      <c r="M227" s="448"/>
      <c r="N227" s="448"/>
    </row>
    <row r="228" spans="2:14" ht="12" customHeight="1">
      <c r="B228" s="420"/>
      <c r="C228" s="471"/>
      <c r="D228" s="448"/>
      <c r="E228" s="448"/>
      <c r="F228" s="448"/>
      <c r="G228" s="448"/>
      <c r="H228" s="448"/>
      <c r="I228" s="448"/>
      <c r="J228" s="448"/>
      <c r="K228" s="448"/>
      <c r="L228" s="448"/>
      <c r="M228" s="448"/>
      <c r="N228" s="448"/>
    </row>
    <row r="229" spans="2:14" ht="12" customHeight="1">
      <c r="B229" s="429"/>
      <c r="C229" s="471"/>
      <c r="D229" s="448"/>
      <c r="E229" s="448"/>
      <c r="F229" s="448"/>
      <c r="G229" s="448"/>
      <c r="H229" s="448"/>
      <c r="I229" s="448"/>
      <c r="J229" s="448"/>
      <c r="K229" s="448"/>
      <c r="L229" s="448"/>
      <c r="M229" s="448"/>
      <c r="N229" s="448"/>
    </row>
    <row r="230" spans="2:14" ht="12" customHeight="1">
      <c r="B230" s="420"/>
      <c r="C230" s="471"/>
      <c r="D230" s="448"/>
      <c r="E230" s="448"/>
      <c r="F230" s="448"/>
      <c r="G230" s="448"/>
      <c r="H230" s="448"/>
      <c r="I230" s="448"/>
      <c r="J230" s="448"/>
      <c r="K230" s="448"/>
      <c r="L230" s="448"/>
      <c r="M230" s="448"/>
      <c r="N230" s="448"/>
    </row>
    <row r="231" spans="2:14" ht="12" customHeight="1">
      <c r="B231" s="420"/>
      <c r="C231" s="471"/>
      <c r="D231" s="448"/>
      <c r="E231" s="448"/>
      <c r="F231" s="448"/>
      <c r="G231" s="448"/>
      <c r="H231" s="448"/>
      <c r="I231" s="448"/>
      <c r="J231" s="448"/>
      <c r="K231" s="448"/>
      <c r="L231" s="448"/>
      <c r="M231" s="448"/>
      <c r="N231" s="448"/>
    </row>
    <row r="232" spans="2:14" ht="12" customHeight="1">
      <c r="B232" s="429"/>
      <c r="C232" s="471"/>
      <c r="D232" s="448"/>
      <c r="E232" s="448"/>
      <c r="F232" s="448"/>
      <c r="G232" s="448"/>
      <c r="H232" s="448"/>
      <c r="I232" s="448"/>
      <c r="J232" s="448"/>
      <c r="K232" s="448"/>
      <c r="L232" s="448"/>
      <c r="M232" s="448"/>
      <c r="N232" s="448"/>
    </row>
    <row r="233" spans="2:14" ht="12" customHeight="1">
      <c r="B233" s="420"/>
      <c r="C233" s="471"/>
      <c r="D233" s="448"/>
      <c r="E233" s="448"/>
      <c r="F233" s="448"/>
      <c r="G233" s="448"/>
      <c r="H233" s="448"/>
      <c r="I233" s="448"/>
      <c r="J233" s="448"/>
      <c r="K233" s="448"/>
      <c r="L233" s="448"/>
      <c r="M233" s="448"/>
      <c r="N233" s="448"/>
    </row>
    <row r="234" spans="2:14" ht="12" customHeight="1">
      <c r="B234" s="420"/>
      <c r="C234" s="471"/>
      <c r="D234" s="448"/>
      <c r="E234" s="448"/>
      <c r="F234" s="448"/>
      <c r="G234" s="448"/>
      <c r="H234" s="448"/>
      <c r="I234" s="448"/>
      <c r="J234" s="448"/>
      <c r="K234" s="448"/>
      <c r="L234" s="448"/>
      <c r="M234" s="448"/>
      <c r="N234" s="448"/>
    </row>
    <row r="235" spans="2:14" ht="12" customHeight="1">
      <c r="B235" s="429"/>
      <c r="C235" s="471"/>
      <c r="D235" s="448"/>
      <c r="E235" s="448"/>
      <c r="F235" s="448"/>
      <c r="G235" s="448"/>
      <c r="H235" s="448"/>
      <c r="I235" s="448"/>
      <c r="J235" s="448"/>
      <c r="K235" s="448"/>
      <c r="L235" s="448"/>
      <c r="M235" s="448"/>
      <c r="N235" s="448"/>
    </row>
    <row r="236" spans="2:14" ht="12" customHeight="1">
      <c r="B236" s="429"/>
      <c r="C236" s="471"/>
      <c r="D236" s="448"/>
      <c r="E236" s="448"/>
      <c r="F236" s="448"/>
      <c r="G236" s="448"/>
      <c r="H236" s="448"/>
      <c r="I236" s="448"/>
      <c r="J236" s="448"/>
      <c r="K236" s="448"/>
      <c r="L236" s="448"/>
      <c r="M236" s="448"/>
      <c r="N236" s="448"/>
    </row>
    <row r="237" spans="2:14" ht="12" customHeight="1">
      <c r="B237" s="429"/>
      <c r="C237" s="471"/>
      <c r="D237" s="448"/>
      <c r="E237" s="448"/>
      <c r="F237" s="448"/>
      <c r="G237" s="448"/>
      <c r="H237" s="448"/>
      <c r="I237" s="448"/>
      <c r="J237" s="448"/>
      <c r="K237" s="448"/>
      <c r="L237" s="448"/>
      <c r="M237" s="448"/>
      <c r="N237" s="448"/>
    </row>
    <row r="238" spans="2:14" ht="12" customHeight="1">
      <c r="B238" s="429"/>
      <c r="C238" s="471"/>
      <c r="D238" s="448"/>
      <c r="E238" s="448"/>
      <c r="F238" s="448"/>
      <c r="G238" s="448"/>
      <c r="H238" s="448"/>
      <c r="I238" s="448"/>
      <c r="J238" s="448"/>
      <c r="K238" s="448"/>
      <c r="L238" s="448"/>
      <c r="M238" s="448"/>
      <c r="N238" s="448"/>
    </row>
    <row r="239" spans="2:14" ht="12" customHeight="1">
      <c r="B239" s="420"/>
      <c r="C239" s="471"/>
      <c r="D239" s="448"/>
      <c r="E239" s="448"/>
      <c r="F239" s="448"/>
      <c r="G239" s="448"/>
      <c r="H239" s="448"/>
      <c r="I239" s="448"/>
      <c r="J239" s="448"/>
      <c r="K239" s="448"/>
      <c r="L239" s="448"/>
      <c r="M239" s="448"/>
      <c r="N239" s="448"/>
    </row>
    <row r="240" spans="2:14" ht="12" customHeight="1">
      <c r="B240" s="420"/>
      <c r="C240" s="471"/>
      <c r="D240" s="448"/>
      <c r="E240" s="448"/>
      <c r="F240" s="448"/>
      <c r="G240" s="448"/>
      <c r="H240" s="448"/>
      <c r="I240" s="448"/>
      <c r="J240" s="448"/>
      <c r="K240" s="448"/>
      <c r="L240" s="448"/>
      <c r="M240" s="448"/>
      <c r="N240" s="448"/>
    </row>
    <row r="241" spans="2:14" ht="12" customHeight="1">
      <c r="B241" s="429"/>
      <c r="C241" s="471"/>
      <c r="D241" s="448"/>
      <c r="E241" s="448"/>
      <c r="F241" s="448"/>
      <c r="G241" s="448"/>
      <c r="H241" s="448"/>
      <c r="I241" s="448"/>
      <c r="J241" s="448"/>
      <c r="K241" s="448"/>
      <c r="L241" s="448"/>
      <c r="M241" s="448"/>
      <c r="N241" s="448"/>
    </row>
    <row r="242" spans="2:14" ht="12" customHeight="1">
      <c r="B242" s="420"/>
      <c r="C242" s="471"/>
      <c r="D242" s="448"/>
      <c r="E242" s="448"/>
      <c r="F242" s="448"/>
      <c r="G242" s="448"/>
      <c r="H242" s="448"/>
      <c r="I242" s="448"/>
      <c r="J242" s="448"/>
      <c r="K242" s="448"/>
      <c r="L242" s="448"/>
      <c r="M242" s="448"/>
      <c r="N242" s="448"/>
    </row>
    <row r="243" spans="2:14" ht="12" customHeight="1">
      <c r="B243" s="420"/>
      <c r="C243" s="471"/>
      <c r="D243" s="448"/>
      <c r="E243" s="448"/>
      <c r="F243" s="448"/>
      <c r="G243" s="448"/>
      <c r="H243" s="448"/>
      <c r="I243" s="448"/>
      <c r="J243" s="448"/>
      <c r="K243" s="448"/>
      <c r="L243" s="448"/>
      <c r="M243" s="448"/>
      <c r="N243" s="448"/>
    </row>
    <row r="244" spans="2:14" ht="12" customHeight="1">
      <c r="B244" s="429"/>
      <c r="C244" s="471"/>
      <c r="D244" s="448"/>
      <c r="E244" s="448"/>
      <c r="F244" s="448"/>
      <c r="G244" s="448"/>
      <c r="H244" s="448"/>
      <c r="I244" s="448"/>
      <c r="J244" s="448"/>
      <c r="K244" s="448"/>
      <c r="L244" s="448"/>
      <c r="M244" s="448"/>
      <c r="N244" s="448"/>
    </row>
    <row r="245" spans="2:14" ht="12" customHeight="1">
      <c r="B245" s="420"/>
      <c r="C245" s="471"/>
      <c r="D245" s="448"/>
      <c r="E245" s="448"/>
      <c r="F245" s="448"/>
      <c r="G245" s="448"/>
      <c r="H245" s="448"/>
      <c r="I245" s="448"/>
      <c r="J245" s="448"/>
      <c r="K245" s="448"/>
      <c r="L245" s="448"/>
      <c r="M245" s="448"/>
      <c r="N245" s="448"/>
    </row>
    <row r="246" spans="2:14" ht="12" customHeight="1">
      <c r="B246" s="420"/>
      <c r="C246" s="471"/>
      <c r="D246" s="448"/>
      <c r="E246" s="448"/>
      <c r="F246" s="448"/>
      <c r="G246" s="448"/>
      <c r="H246" s="448"/>
      <c r="I246" s="448"/>
      <c r="J246" s="448"/>
      <c r="K246" s="448"/>
      <c r="L246" s="448"/>
      <c r="M246" s="448"/>
      <c r="N246" s="448"/>
    </row>
    <row r="247" spans="2:14" ht="12" customHeight="1">
      <c r="B247" s="429"/>
      <c r="C247" s="471"/>
      <c r="D247" s="448"/>
      <c r="E247" s="448"/>
      <c r="F247" s="448"/>
      <c r="G247" s="448"/>
      <c r="H247" s="448"/>
      <c r="I247" s="448"/>
      <c r="J247" s="448"/>
      <c r="K247" s="448"/>
      <c r="L247" s="448"/>
      <c r="M247" s="448"/>
      <c r="N247" s="448"/>
    </row>
    <row r="248" spans="2:14" ht="12" customHeight="1">
      <c r="B248" s="420"/>
      <c r="C248" s="471"/>
      <c r="D248" s="448"/>
      <c r="E248" s="448"/>
      <c r="F248" s="448"/>
      <c r="G248" s="448"/>
      <c r="H248" s="448"/>
      <c r="I248" s="448"/>
      <c r="J248" s="448"/>
      <c r="K248" s="448"/>
      <c r="L248" s="448"/>
      <c r="M248" s="448"/>
      <c r="N248" s="448"/>
    </row>
    <row r="249" spans="2:14" ht="12" customHeight="1">
      <c r="B249" s="420"/>
      <c r="C249" s="471"/>
      <c r="D249" s="448"/>
      <c r="E249" s="448"/>
      <c r="F249" s="448"/>
      <c r="G249" s="448"/>
      <c r="H249" s="448"/>
      <c r="I249" s="448"/>
      <c r="J249" s="448"/>
      <c r="K249" s="448"/>
      <c r="L249" s="448"/>
      <c r="M249" s="448"/>
      <c r="N249" s="448"/>
    </row>
    <row r="250" spans="2:14" ht="12" customHeight="1">
      <c r="B250" s="429"/>
      <c r="C250" s="471"/>
      <c r="D250" s="448"/>
      <c r="E250" s="448"/>
      <c r="F250" s="448"/>
      <c r="G250" s="448"/>
      <c r="H250" s="448"/>
      <c r="I250" s="448"/>
      <c r="J250" s="448"/>
      <c r="K250" s="448"/>
      <c r="L250" s="448"/>
      <c r="M250" s="448"/>
      <c r="N250" s="448"/>
    </row>
    <row r="251" spans="2:14" ht="12" customHeight="1">
      <c r="B251" s="420"/>
      <c r="C251" s="471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</row>
    <row r="252" spans="2:14" ht="12" customHeight="1">
      <c r="B252" s="420"/>
      <c r="C252" s="471"/>
      <c r="D252" s="448"/>
      <c r="E252" s="448"/>
      <c r="F252" s="448"/>
      <c r="G252" s="448"/>
      <c r="H252" s="448"/>
      <c r="I252" s="448"/>
      <c r="J252" s="448"/>
      <c r="K252" s="448"/>
      <c r="L252" s="448"/>
      <c r="M252" s="448"/>
      <c r="N252" s="448"/>
    </row>
    <row r="253" spans="2:14" ht="12" customHeight="1">
      <c r="B253" s="429"/>
      <c r="C253" s="471"/>
      <c r="D253" s="448"/>
      <c r="E253" s="448"/>
      <c r="F253" s="448"/>
      <c r="G253" s="448"/>
      <c r="H253" s="448"/>
      <c r="I253" s="448"/>
      <c r="J253" s="448"/>
      <c r="K253" s="448"/>
      <c r="L253" s="448"/>
      <c r="M253" s="448"/>
      <c r="N253" s="448"/>
    </row>
    <row r="254" spans="2:14" ht="12" customHeight="1">
      <c r="B254" s="420"/>
      <c r="C254" s="471"/>
      <c r="D254" s="448"/>
      <c r="E254" s="448"/>
      <c r="F254" s="448"/>
      <c r="G254" s="448"/>
      <c r="H254" s="448"/>
      <c r="I254" s="448"/>
      <c r="J254" s="448"/>
      <c r="K254" s="448"/>
      <c r="L254" s="448"/>
      <c r="M254" s="448"/>
      <c r="N254" s="448"/>
    </row>
    <row r="255" spans="2:14" ht="12" customHeight="1">
      <c r="B255" s="420"/>
      <c r="C255" s="471"/>
      <c r="D255" s="448"/>
      <c r="E255" s="448"/>
      <c r="F255" s="448"/>
      <c r="G255" s="448"/>
      <c r="H255" s="448"/>
      <c r="I255" s="448"/>
      <c r="J255" s="448"/>
      <c r="K255" s="448"/>
      <c r="L255" s="448"/>
      <c r="M255" s="448"/>
      <c r="N255" s="448"/>
    </row>
    <row r="256" spans="2:14" ht="12" customHeight="1">
      <c r="B256" s="429"/>
      <c r="C256" s="471"/>
      <c r="D256" s="448"/>
      <c r="E256" s="448"/>
      <c r="F256" s="448"/>
      <c r="G256" s="448"/>
      <c r="H256" s="448"/>
      <c r="I256" s="448"/>
      <c r="J256" s="448"/>
      <c r="K256" s="448"/>
      <c r="L256" s="448"/>
      <c r="M256" s="448"/>
      <c r="N256" s="448"/>
    </row>
    <row r="257" spans="2:14" ht="12" customHeight="1">
      <c r="B257" s="420"/>
      <c r="C257" s="471"/>
      <c r="D257" s="448"/>
      <c r="E257" s="448"/>
      <c r="F257" s="448"/>
      <c r="G257" s="448"/>
      <c r="H257" s="448"/>
      <c r="I257" s="448"/>
      <c r="J257" s="448"/>
      <c r="K257" s="448"/>
      <c r="L257" s="448"/>
      <c r="M257" s="448"/>
      <c r="N257" s="448"/>
    </row>
    <row r="258" spans="2:14" ht="12" customHeight="1">
      <c r="B258" s="420"/>
      <c r="C258" s="471"/>
      <c r="D258" s="448"/>
      <c r="E258" s="448"/>
      <c r="F258" s="448"/>
      <c r="G258" s="448"/>
      <c r="H258" s="448"/>
      <c r="I258" s="448"/>
      <c r="J258" s="448"/>
      <c r="K258" s="448"/>
      <c r="L258" s="448"/>
      <c r="M258" s="448"/>
      <c r="N258" s="448"/>
    </row>
    <row r="259" spans="2:14" ht="12" customHeight="1">
      <c r="B259" s="429"/>
      <c r="C259" s="471"/>
      <c r="D259" s="448"/>
      <c r="E259" s="448"/>
      <c r="F259" s="448"/>
      <c r="G259" s="448"/>
      <c r="H259" s="448"/>
      <c r="I259" s="448"/>
      <c r="J259" s="448"/>
      <c r="K259" s="448"/>
      <c r="L259" s="448"/>
      <c r="M259" s="448"/>
      <c r="N259" s="448"/>
    </row>
    <row r="260" spans="2:14" ht="12" customHeight="1">
      <c r="B260" s="429"/>
      <c r="C260" s="471"/>
      <c r="D260" s="448"/>
      <c r="E260" s="448"/>
      <c r="F260" s="448"/>
      <c r="G260" s="448"/>
      <c r="H260" s="448"/>
      <c r="I260" s="448"/>
      <c r="J260" s="448"/>
      <c r="K260" s="448"/>
      <c r="L260" s="448"/>
      <c r="M260" s="448"/>
      <c r="N260" s="448"/>
    </row>
    <row r="261" spans="2:14" ht="12" customHeight="1">
      <c r="B261" s="429"/>
      <c r="C261" s="471"/>
      <c r="D261" s="448"/>
      <c r="E261" s="448"/>
      <c r="F261" s="448"/>
      <c r="G261" s="448"/>
      <c r="H261" s="448"/>
      <c r="I261" s="448"/>
      <c r="J261" s="448"/>
      <c r="K261" s="448"/>
      <c r="L261" s="448"/>
      <c r="M261" s="448"/>
      <c r="N261" s="448"/>
    </row>
    <row r="262" spans="2:14" ht="12" customHeight="1">
      <c r="B262" s="429"/>
      <c r="C262" s="471"/>
      <c r="D262" s="448"/>
      <c r="E262" s="448"/>
      <c r="F262" s="448"/>
      <c r="G262" s="448"/>
      <c r="H262" s="448"/>
      <c r="I262" s="448"/>
      <c r="J262" s="448"/>
      <c r="K262" s="448"/>
      <c r="L262" s="448"/>
      <c r="M262" s="448"/>
      <c r="N262" s="448"/>
    </row>
    <row r="263" spans="2:14" ht="12" customHeight="1">
      <c r="B263" s="420"/>
      <c r="C263" s="471"/>
      <c r="D263" s="448"/>
      <c r="E263" s="448"/>
      <c r="F263" s="448"/>
      <c r="G263" s="448"/>
      <c r="H263" s="448"/>
      <c r="I263" s="448"/>
      <c r="J263" s="448"/>
      <c r="K263" s="448"/>
      <c r="L263" s="448"/>
      <c r="M263" s="448"/>
      <c r="N263" s="448"/>
    </row>
    <row r="264" spans="2:14" ht="12" customHeight="1">
      <c r="B264" s="420"/>
      <c r="C264" s="471"/>
      <c r="D264" s="448"/>
      <c r="E264" s="448"/>
      <c r="F264" s="448"/>
      <c r="G264" s="448"/>
      <c r="H264" s="448"/>
      <c r="I264" s="448"/>
      <c r="J264" s="448"/>
      <c r="K264" s="448"/>
      <c r="L264" s="448"/>
      <c r="M264" s="448"/>
      <c r="N264" s="448"/>
    </row>
    <row r="265" spans="2:14" ht="12" customHeight="1">
      <c r="B265" s="429"/>
      <c r="C265" s="471"/>
      <c r="D265" s="448"/>
      <c r="E265" s="448"/>
      <c r="F265" s="448"/>
      <c r="G265" s="448"/>
      <c r="H265" s="448"/>
      <c r="I265" s="448"/>
      <c r="J265" s="448"/>
      <c r="K265" s="448"/>
      <c r="L265" s="448"/>
      <c r="M265" s="448"/>
      <c r="N265" s="448"/>
    </row>
    <row r="266" spans="2:14" ht="12" customHeight="1">
      <c r="B266" s="420"/>
      <c r="C266" s="471"/>
      <c r="D266" s="448"/>
      <c r="E266" s="448"/>
      <c r="F266" s="448"/>
      <c r="G266" s="448"/>
      <c r="H266" s="448"/>
      <c r="I266" s="448"/>
      <c r="J266" s="448"/>
      <c r="K266" s="448"/>
      <c r="L266" s="448"/>
      <c r="M266" s="448"/>
      <c r="N266" s="448"/>
    </row>
    <row r="267" spans="2:14" ht="12" customHeight="1">
      <c r="B267" s="420"/>
      <c r="C267" s="471"/>
      <c r="D267" s="448"/>
      <c r="E267" s="448"/>
      <c r="F267" s="448"/>
      <c r="G267" s="448"/>
      <c r="H267" s="448"/>
      <c r="I267" s="448"/>
      <c r="J267" s="448"/>
      <c r="K267" s="448"/>
      <c r="L267" s="448"/>
      <c r="M267" s="448"/>
      <c r="N267" s="448"/>
    </row>
    <row r="268" spans="2:14" ht="12" customHeight="1">
      <c r="B268" s="429"/>
      <c r="C268" s="471"/>
      <c r="D268" s="448"/>
      <c r="E268" s="448"/>
      <c r="F268" s="448"/>
      <c r="G268" s="448"/>
      <c r="H268" s="448"/>
      <c r="I268" s="448"/>
      <c r="J268" s="448"/>
      <c r="K268" s="448"/>
      <c r="L268" s="448"/>
      <c r="M268" s="448"/>
      <c r="N268" s="448"/>
    </row>
    <row r="269" spans="2:14" ht="12" customHeight="1">
      <c r="B269" s="420"/>
      <c r="C269" s="471"/>
      <c r="D269" s="448"/>
      <c r="E269" s="448"/>
      <c r="F269" s="448"/>
      <c r="G269" s="448"/>
      <c r="H269" s="448"/>
      <c r="I269" s="448"/>
      <c r="J269" s="448"/>
      <c r="K269" s="448"/>
      <c r="L269" s="448"/>
      <c r="M269" s="448"/>
      <c r="N269" s="448"/>
    </row>
    <row r="270" spans="2:14" ht="12" customHeight="1">
      <c r="B270" s="420"/>
      <c r="C270" s="471"/>
      <c r="D270" s="448"/>
      <c r="E270" s="448"/>
      <c r="F270" s="448"/>
      <c r="G270" s="448"/>
      <c r="H270" s="448"/>
      <c r="I270" s="448"/>
      <c r="J270" s="448"/>
      <c r="K270" s="448"/>
      <c r="L270" s="448"/>
      <c r="M270" s="448"/>
      <c r="N270" s="448"/>
    </row>
    <row r="271" spans="2:14" ht="12" customHeight="1">
      <c r="B271" s="429"/>
      <c r="C271" s="471"/>
      <c r="D271" s="448"/>
      <c r="E271" s="448"/>
      <c r="F271" s="448"/>
      <c r="G271" s="448"/>
      <c r="H271" s="448"/>
      <c r="I271" s="448"/>
      <c r="J271" s="448"/>
      <c r="K271" s="448"/>
      <c r="L271" s="448"/>
      <c r="M271" s="448"/>
      <c r="N271" s="448"/>
    </row>
    <row r="272" spans="2:14" ht="12" customHeight="1">
      <c r="B272" s="420"/>
      <c r="C272" s="471"/>
      <c r="D272" s="448"/>
      <c r="E272" s="448"/>
      <c r="F272" s="448"/>
      <c r="G272" s="448"/>
      <c r="H272" s="448"/>
      <c r="I272" s="448"/>
      <c r="J272" s="448"/>
      <c r="K272" s="448"/>
      <c r="L272" s="448"/>
      <c r="M272" s="448"/>
      <c r="N272" s="448"/>
    </row>
    <row r="273" spans="2:14" ht="12" customHeight="1">
      <c r="B273" s="420"/>
      <c r="C273" s="471"/>
      <c r="D273" s="448"/>
      <c r="E273" s="448"/>
      <c r="F273" s="448"/>
      <c r="G273" s="448"/>
      <c r="H273" s="448"/>
      <c r="I273" s="448"/>
      <c r="J273" s="448"/>
      <c r="K273" s="448"/>
      <c r="L273" s="448"/>
      <c r="M273" s="448"/>
      <c r="N273" s="448"/>
    </row>
    <row r="274" spans="2:14" ht="12" customHeight="1">
      <c r="B274" s="429"/>
      <c r="C274" s="471"/>
      <c r="D274" s="448"/>
      <c r="E274" s="448"/>
      <c r="F274" s="448"/>
      <c r="G274" s="448"/>
      <c r="H274" s="448"/>
      <c r="I274" s="448"/>
      <c r="J274" s="448"/>
      <c r="K274" s="448"/>
      <c r="L274" s="448"/>
      <c r="M274" s="448"/>
      <c r="N274" s="448"/>
    </row>
    <row r="275" spans="2:14" ht="12" customHeight="1">
      <c r="B275" s="420"/>
      <c r="C275" s="471"/>
      <c r="D275" s="448"/>
      <c r="E275" s="448"/>
      <c r="F275" s="448"/>
      <c r="G275" s="448"/>
      <c r="H275" s="448"/>
      <c r="I275" s="448"/>
      <c r="J275" s="448"/>
      <c r="K275" s="448"/>
      <c r="L275" s="448"/>
      <c r="M275" s="448"/>
      <c r="N275" s="448"/>
    </row>
    <row r="276" spans="2:14" ht="12" customHeight="1">
      <c r="B276" s="420"/>
      <c r="C276" s="471"/>
      <c r="D276" s="448"/>
      <c r="E276" s="448"/>
      <c r="F276" s="448"/>
      <c r="G276" s="448"/>
      <c r="H276" s="448"/>
      <c r="I276" s="448"/>
      <c r="J276" s="448"/>
      <c r="K276" s="448"/>
      <c r="L276" s="448"/>
      <c r="M276" s="448"/>
      <c r="N276" s="448"/>
    </row>
    <row r="277" spans="2:14" ht="12" customHeight="1">
      <c r="B277" s="429"/>
      <c r="C277" s="471"/>
      <c r="D277" s="448"/>
      <c r="E277" s="448"/>
      <c r="F277" s="448"/>
      <c r="G277" s="448"/>
      <c r="H277" s="448"/>
      <c r="I277" s="448"/>
      <c r="J277" s="448"/>
      <c r="K277" s="448"/>
      <c r="L277" s="448"/>
      <c r="M277" s="448"/>
      <c r="N277" s="448"/>
    </row>
    <row r="278" spans="2:14" ht="12" customHeight="1">
      <c r="B278" s="420"/>
      <c r="C278" s="471"/>
      <c r="D278" s="448"/>
      <c r="E278" s="448"/>
      <c r="F278" s="448"/>
      <c r="G278" s="448"/>
      <c r="H278" s="448"/>
      <c r="I278" s="448"/>
      <c r="J278" s="448"/>
      <c r="K278" s="448"/>
      <c r="L278" s="448"/>
      <c r="M278" s="448"/>
      <c r="N278" s="448"/>
    </row>
    <row r="279" spans="2:14" ht="12" customHeight="1">
      <c r="B279" s="420"/>
      <c r="C279" s="471"/>
      <c r="D279" s="448"/>
      <c r="E279" s="448"/>
      <c r="F279" s="448"/>
      <c r="G279" s="448"/>
      <c r="H279" s="448"/>
      <c r="I279" s="448"/>
      <c r="J279" s="448"/>
      <c r="K279" s="448"/>
      <c r="L279" s="448"/>
      <c r="M279" s="448"/>
      <c r="N279" s="448"/>
    </row>
    <row r="280" spans="2:14" ht="12" customHeight="1">
      <c r="B280" s="429"/>
      <c r="C280" s="471"/>
      <c r="D280" s="448"/>
      <c r="E280" s="448"/>
      <c r="F280" s="448"/>
      <c r="G280" s="448"/>
      <c r="H280" s="448"/>
      <c r="I280" s="448"/>
      <c r="J280" s="448"/>
      <c r="K280" s="448"/>
      <c r="L280" s="448"/>
      <c r="M280" s="448"/>
      <c r="N280" s="448"/>
    </row>
    <row r="281" spans="2:14" ht="12" customHeight="1">
      <c r="B281" s="420"/>
      <c r="C281" s="471"/>
      <c r="D281" s="448"/>
      <c r="E281" s="448"/>
      <c r="F281" s="448"/>
      <c r="G281" s="448"/>
      <c r="H281" s="448"/>
      <c r="I281" s="448"/>
      <c r="J281" s="448"/>
      <c r="K281" s="448"/>
      <c r="L281" s="448"/>
      <c r="M281" s="448"/>
      <c r="N281" s="448"/>
    </row>
    <row r="282" spans="2:14" ht="12" customHeight="1">
      <c r="B282" s="420"/>
      <c r="C282" s="471"/>
      <c r="D282" s="448"/>
      <c r="E282" s="448"/>
      <c r="F282" s="448"/>
      <c r="G282" s="448"/>
      <c r="H282" s="448"/>
      <c r="I282" s="448"/>
      <c r="J282" s="448"/>
      <c r="K282" s="448"/>
      <c r="L282" s="448"/>
      <c r="M282" s="448"/>
      <c r="N282" s="448"/>
    </row>
    <row r="283" spans="2:14" ht="12" customHeight="1">
      <c r="B283" s="429"/>
      <c r="C283" s="471"/>
      <c r="D283" s="448"/>
      <c r="E283" s="448"/>
      <c r="F283" s="448"/>
      <c r="G283" s="448"/>
      <c r="H283" s="448"/>
      <c r="I283" s="448"/>
      <c r="J283" s="448"/>
      <c r="K283" s="448"/>
      <c r="L283" s="448"/>
      <c r="M283" s="448"/>
      <c r="N283" s="448"/>
    </row>
    <row r="284" spans="2:14" ht="12" customHeight="1">
      <c r="B284" s="429"/>
      <c r="C284" s="471"/>
      <c r="D284" s="448"/>
      <c r="E284" s="448"/>
      <c r="F284" s="448"/>
      <c r="G284" s="448"/>
      <c r="H284" s="448"/>
      <c r="I284" s="448"/>
      <c r="J284" s="448"/>
      <c r="K284" s="448"/>
      <c r="L284" s="448"/>
      <c r="M284" s="448"/>
      <c r="N284" s="448"/>
    </row>
    <row r="285" spans="2:14" ht="12" customHeight="1">
      <c r="B285" s="429"/>
      <c r="C285" s="471"/>
      <c r="D285" s="448"/>
      <c r="E285" s="448"/>
      <c r="F285" s="448"/>
      <c r="G285" s="448"/>
      <c r="H285" s="448"/>
      <c r="I285" s="448"/>
      <c r="J285" s="448"/>
      <c r="K285" s="448"/>
      <c r="L285" s="448"/>
      <c r="M285" s="448"/>
      <c r="N285" s="448"/>
    </row>
    <row r="286" spans="2:14" ht="12" customHeight="1">
      <c r="B286" s="429"/>
      <c r="C286" s="471"/>
      <c r="D286" s="448"/>
      <c r="E286" s="448"/>
      <c r="F286" s="448"/>
      <c r="G286" s="448"/>
      <c r="H286" s="448"/>
      <c r="I286" s="448"/>
      <c r="J286" s="448"/>
      <c r="K286" s="448"/>
      <c r="L286" s="448"/>
      <c r="M286" s="448"/>
      <c r="N286" s="448"/>
    </row>
    <row r="287" spans="2:14" ht="12" customHeight="1">
      <c r="B287" s="420"/>
      <c r="C287" s="471"/>
      <c r="D287" s="448"/>
      <c r="E287" s="448"/>
      <c r="F287" s="448"/>
      <c r="G287" s="448"/>
      <c r="H287" s="448"/>
      <c r="I287" s="448"/>
      <c r="J287" s="448"/>
      <c r="K287" s="448"/>
      <c r="L287" s="448"/>
      <c r="M287" s="448"/>
      <c r="N287" s="448"/>
    </row>
    <row r="288" spans="2:14" ht="12" customHeight="1">
      <c r="B288" s="420"/>
      <c r="C288" s="471"/>
      <c r="D288" s="448"/>
      <c r="E288" s="448"/>
      <c r="F288" s="448"/>
      <c r="G288" s="448"/>
      <c r="H288" s="448"/>
      <c r="I288" s="448"/>
      <c r="J288" s="448"/>
      <c r="K288" s="448"/>
      <c r="L288" s="448"/>
      <c r="M288" s="448"/>
      <c r="N288" s="448"/>
    </row>
    <row r="289" spans="2:14" ht="12" customHeight="1">
      <c r="B289" s="429"/>
      <c r="C289" s="471"/>
      <c r="D289" s="448"/>
      <c r="E289" s="448"/>
      <c r="F289" s="448"/>
      <c r="G289" s="448"/>
      <c r="H289" s="448"/>
      <c r="I289" s="448"/>
      <c r="J289" s="448"/>
      <c r="K289" s="448"/>
      <c r="L289" s="448"/>
      <c r="M289" s="448"/>
      <c r="N289" s="448"/>
    </row>
    <row r="290" spans="2:14" ht="12" customHeight="1">
      <c r="B290" s="429"/>
      <c r="C290" s="471"/>
      <c r="D290" s="448"/>
      <c r="E290" s="448"/>
      <c r="F290" s="448"/>
      <c r="G290" s="448"/>
      <c r="H290" s="448"/>
      <c r="I290" s="448"/>
      <c r="J290" s="448"/>
      <c r="K290" s="448"/>
      <c r="L290" s="448"/>
      <c r="M290" s="448"/>
      <c r="N290" s="448"/>
    </row>
    <row r="291" spans="2:14" ht="12" customHeight="1">
      <c r="B291" s="429"/>
      <c r="C291" s="471"/>
      <c r="D291" s="448"/>
      <c r="E291" s="448"/>
      <c r="F291" s="448"/>
      <c r="G291" s="448"/>
      <c r="H291" s="448"/>
      <c r="I291" s="448"/>
      <c r="J291" s="448"/>
      <c r="K291" s="448"/>
      <c r="L291" s="448"/>
      <c r="M291" s="448"/>
      <c r="N291" s="448"/>
    </row>
    <row r="292" spans="2:14" ht="12" customHeight="1">
      <c r="B292" s="429"/>
      <c r="C292" s="471"/>
      <c r="D292" s="448"/>
      <c r="E292" s="448"/>
      <c r="F292" s="448"/>
      <c r="G292" s="448"/>
      <c r="H292" s="448"/>
      <c r="I292" s="448"/>
      <c r="J292" s="448"/>
      <c r="K292" s="448"/>
      <c r="L292" s="448"/>
      <c r="M292" s="448"/>
      <c r="N292" s="448"/>
    </row>
    <row r="293" spans="2:14" ht="12" customHeight="1">
      <c r="B293" s="420"/>
      <c r="C293" s="471"/>
      <c r="D293" s="448"/>
      <c r="E293" s="448"/>
      <c r="F293" s="448"/>
      <c r="G293" s="448"/>
      <c r="H293" s="448"/>
      <c r="I293" s="448"/>
      <c r="J293" s="448"/>
      <c r="K293" s="448"/>
      <c r="L293" s="448"/>
      <c r="M293" s="448"/>
      <c r="N293" s="448"/>
    </row>
    <row r="294" spans="2:14" ht="12" customHeight="1">
      <c r="B294" s="420"/>
      <c r="C294" s="471"/>
      <c r="D294" s="448"/>
      <c r="E294" s="448"/>
      <c r="F294" s="448"/>
      <c r="G294" s="448"/>
      <c r="H294" s="448"/>
      <c r="I294" s="448"/>
      <c r="J294" s="448"/>
      <c r="K294" s="448"/>
      <c r="L294" s="448"/>
      <c r="M294" s="448"/>
      <c r="N294" s="448"/>
    </row>
    <row r="295" spans="2:14" ht="12" customHeight="1">
      <c r="B295" s="429"/>
      <c r="C295" s="471"/>
      <c r="D295" s="448"/>
      <c r="E295" s="448"/>
      <c r="F295" s="448"/>
      <c r="G295" s="448"/>
      <c r="H295" s="448"/>
      <c r="I295" s="448"/>
      <c r="J295" s="448"/>
      <c r="K295" s="448"/>
      <c r="L295" s="448"/>
      <c r="M295" s="448"/>
      <c r="N295" s="448"/>
    </row>
    <row r="296" spans="2:14" ht="12" customHeight="1">
      <c r="B296" s="420"/>
      <c r="C296" s="471"/>
      <c r="D296" s="448"/>
      <c r="E296" s="448"/>
      <c r="F296" s="448"/>
      <c r="G296" s="448"/>
      <c r="H296" s="448"/>
      <c r="I296" s="448"/>
      <c r="J296" s="448"/>
      <c r="K296" s="448"/>
      <c r="L296" s="448"/>
      <c r="M296" s="448"/>
      <c r="N296" s="448"/>
    </row>
    <row r="297" spans="2:14" ht="12" customHeight="1">
      <c r="B297" s="420"/>
      <c r="C297" s="471"/>
      <c r="D297" s="448"/>
      <c r="E297" s="448"/>
      <c r="F297" s="448"/>
      <c r="G297" s="448"/>
      <c r="H297" s="448"/>
      <c r="I297" s="448"/>
      <c r="J297" s="448"/>
      <c r="K297" s="448"/>
      <c r="L297" s="448"/>
      <c r="M297" s="448"/>
      <c r="N297" s="448"/>
    </row>
    <row r="298" spans="2:14" ht="12" customHeight="1">
      <c r="B298" s="429"/>
      <c r="C298" s="471"/>
      <c r="D298" s="448"/>
      <c r="E298" s="448"/>
      <c r="F298" s="448"/>
      <c r="G298" s="448"/>
      <c r="H298" s="448"/>
      <c r="I298" s="448"/>
      <c r="J298" s="448"/>
      <c r="K298" s="448"/>
      <c r="L298" s="448"/>
      <c r="M298" s="448"/>
      <c r="N298" s="448"/>
    </row>
    <row r="299" spans="2:14" ht="12" customHeight="1">
      <c r="B299" s="420"/>
      <c r="C299" s="471"/>
      <c r="D299" s="448"/>
      <c r="E299" s="448"/>
      <c r="F299" s="448"/>
      <c r="G299" s="448"/>
      <c r="H299" s="448"/>
      <c r="I299" s="448"/>
      <c r="J299" s="448"/>
      <c r="K299" s="448"/>
      <c r="L299" s="448"/>
      <c r="M299" s="448"/>
      <c r="N299" s="448"/>
    </row>
    <row r="300" spans="2:14" ht="12" customHeight="1">
      <c r="B300" s="420"/>
      <c r="C300" s="471"/>
      <c r="D300" s="448"/>
      <c r="E300" s="448"/>
      <c r="F300" s="448"/>
      <c r="G300" s="448"/>
      <c r="H300" s="448"/>
      <c r="I300" s="448"/>
      <c r="J300" s="448"/>
      <c r="K300" s="448"/>
      <c r="L300" s="448"/>
      <c r="M300" s="448"/>
      <c r="N300" s="448"/>
    </row>
    <row r="301" spans="2:14" ht="12" customHeight="1">
      <c r="B301" s="429"/>
      <c r="C301" s="471"/>
      <c r="D301" s="448"/>
      <c r="E301" s="448"/>
      <c r="F301" s="448"/>
      <c r="G301" s="448"/>
      <c r="H301" s="448"/>
      <c r="I301" s="448"/>
      <c r="J301" s="448"/>
      <c r="K301" s="448"/>
      <c r="L301" s="448"/>
      <c r="M301" s="448"/>
      <c r="N301" s="448"/>
    </row>
    <row r="302" spans="2:14" ht="12" customHeight="1">
      <c r="B302" s="420"/>
      <c r="C302" s="471"/>
      <c r="D302" s="448"/>
      <c r="E302" s="448"/>
      <c r="F302" s="448"/>
      <c r="G302" s="448"/>
      <c r="H302" s="448"/>
      <c r="I302" s="448"/>
      <c r="J302" s="448"/>
      <c r="K302" s="448"/>
      <c r="L302" s="448"/>
      <c r="M302" s="448"/>
      <c r="N302" s="448"/>
    </row>
    <row r="303" spans="2:14" ht="12" customHeight="1">
      <c r="B303" s="420"/>
      <c r="C303" s="471"/>
      <c r="D303" s="448"/>
      <c r="E303" s="448"/>
      <c r="F303" s="448"/>
      <c r="G303" s="448"/>
      <c r="H303" s="448"/>
      <c r="I303" s="448"/>
      <c r="J303" s="448"/>
      <c r="K303" s="448"/>
      <c r="L303" s="448"/>
      <c r="M303" s="448"/>
      <c r="N303" s="448"/>
    </row>
    <row r="304" spans="2:14" ht="12" customHeight="1">
      <c r="B304" s="429"/>
      <c r="C304" s="471"/>
      <c r="D304" s="448"/>
      <c r="E304" s="448"/>
      <c r="F304" s="448"/>
      <c r="G304" s="448"/>
      <c r="H304" s="448"/>
      <c r="I304" s="448"/>
      <c r="J304" s="448"/>
      <c r="K304" s="448"/>
      <c r="L304" s="448"/>
      <c r="M304" s="448"/>
      <c r="N304" s="448"/>
    </row>
    <row r="305" spans="2:14" ht="12" customHeight="1">
      <c r="B305" s="429"/>
      <c r="C305" s="471"/>
      <c r="D305" s="448"/>
      <c r="E305" s="448"/>
      <c r="F305" s="448"/>
      <c r="G305" s="448"/>
      <c r="H305" s="448"/>
      <c r="I305" s="448"/>
      <c r="J305" s="448"/>
      <c r="K305" s="448"/>
      <c r="L305" s="448"/>
      <c r="M305" s="448"/>
      <c r="N305" s="448"/>
    </row>
    <row r="306" spans="2:14" ht="12" customHeight="1">
      <c r="B306" s="429"/>
      <c r="C306" s="471"/>
      <c r="D306" s="448"/>
      <c r="E306" s="448"/>
      <c r="F306" s="448"/>
      <c r="G306" s="448"/>
      <c r="H306" s="448"/>
      <c r="I306" s="448"/>
      <c r="J306" s="448"/>
      <c r="K306" s="448"/>
      <c r="L306" s="448"/>
      <c r="M306" s="448"/>
      <c r="N306" s="448"/>
    </row>
    <row r="307" spans="2:14" ht="12" customHeight="1">
      <c r="B307" s="429"/>
      <c r="C307" s="471"/>
      <c r="D307" s="448"/>
      <c r="E307" s="448"/>
      <c r="F307" s="448"/>
      <c r="G307" s="448"/>
      <c r="H307" s="448"/>
      <c r="I307" s="448"/>
      <c r="J307" s="448"/>
      <c r="K307" s="448"/>
      <c r="L307" s="448"/>
      <c r="M307" s="448"/>
      <c r="N307" s="448"/>
    </row>
    <row r="308" spans="2:14" ht="12" customHeight="1">
      <c r="B308" s="420"/>
      <c r="C308" s="471"/>
      <c r="D308" s="448"/>
      <c r="E308" s="448"/>
      <c r="F308" s="448"/>
      <c r="G308" s="448"/>
      <c r="H308" s="448"/>
      <c r="I308" s="448"/>
      <c r="J308" s="448"/>
      <c r="K308" s="448"/>
      <c r="L308" s="448"/>
      <c r="M308" s="448"/>
      <c r="N308" s="448"/>
    </row>
    <row r="309" spans="2:14" ht="12" customHeight="1">
      <c r="B309" s="420"/>
      <c r="C309" s="471"/>
      <c r="D309" s="448"/>
      <c r="E309" s="448"/>
      <c r="F309" s="448"/>
      <c r="G309" s="448"/>
      <c r="H309" s="448"/>
      <c r="I309" s="448"/>
      <c r="J309" s="448"/>
      <c r="K309" s="448"/>
      <c r="L309" s="448"/>
      <c r="M309" s="448"/>
      <c r="N309" s="448"/>
    </row>
    <row r="310" spans="2:14" ht="12" customHeight="1">
      <c r="B310" s="429"/>
      <c r="C310" s="471"/>
      <c r="D310" s="448"/>
      <c r="E310" s="448"/>
      <c r="F310" s="448"/>
      <c r="G310" s="448"/>
      <c r="H310" s="448"/>
      <c r="I310" s="448"/>
      <c r="J310" s="448"/>
      <c r="K310" s="448"/>
      <c r="L310" s="448"/>
      <c r="M310" s="448"/>
      <c r="N310" s="448"/>
    </row>
    <row r="311" spans="2:14" ht="12" customHeight="1">
      <c r="B311" s="420"/>
      <c r="C311" s="471"/>
      <c r="D311" s="448"/>
      <c r="E311" s="448"/>
      <c r="F311" s="448"/>
      <c r="G311" s="448"/>
      <c r="H311" s="448"/>
      <c r="I311" s="448"/>
      <c r="J311" s="448"/>
      <c r="K311" s="448"/>
      <c r="L311" s="448"/>
      <c r="M311" s="448"/>
      <c r="N311" s="448"/>
    </row>
    <row r="312" spans="2:14" ht="12" customHeight="1">
      <c r="B312" s="420"/>
      <c r="C312" s="471"/>
      <c r="D312" s="448"/>
      <c r="E312" s="448"/>
      <c r="F312" s="448"/>
      <c r="G312" s="448"/>
      <c r="H312" s="448"/>
      <c r="I312" s="448"/>
      <c r="J312" s="448"/>
      <c r="K312" s="448"/>
      <c r="L312" s="448"/>
      <c r="M312" s="448"/>
      <c r="N312" s="448"/>
    </row>
    <row r="313" spans="2:14" ht="12" customHeight="1">
      <c r="B313" s="429"/>
      <c r="C313" s="471"/>
      <c r="D313" s="448"/>
      <c r="E313" s="448"/>
      <c r="F313" s="448"/>
      <c r="G313" s="448"/>
      <c r="H313" s="448"/>
      <c r="I313" s="448"/>
      <c r="J313" s="448"/>
      <c r="K313" s="448"/>
      <c r="L313" s="448"/>
      <c r="M313" s="448"/>
      <c r="N313" s="448"/>
    </row>
    <row r="314" spans="3:14" ht="12" customHeight="1">
      <c r="C314" s="471"/>
      <c r="D314" s="448"/>
      <c r="E314" s="448"/>
      <c r="F314" s="448"/>
      <c r="G314" s="448"/>
      <c r="H314" s="448"/>
      <c r="I314" s="448"/>
      <c r="J314" s="448"/>
      <c r="K314" s="448"/>
      <c r="L314" s="448"/>
      <c r="M314" s="448"/>
      <c r="N314" s="448"/>
    </row>
    <row r="315" spans="3:14" ht="12" customHeight="1">
      <c r="C315" s="471"/>
      <c r="D315" s="448"/>
      <c r="E315" s="448"/>
      <c r="F315" s="448"/>
      <c r="G315" s="448"/>
      <c r="H315" s="448"/>
      <c r="I315" s="448"/>
      <c r="J315" s="448"/>
      <c r="K315" s="448"/>
      <c r="L315" s="448"/>
      <c r="M315" s="448"/>
      <c r="N315" s="448"/>
    </row>
  </sheetData>
  <mergeCells count="6">
    <mergeCell ref="A35:B35"/>
    <mergeCell ref="A56:B56"/>
    <mergeCell ref="M2:N2"/>
    <mergeCell ref="A3:C3"/>
    <mergeCell ref="A5:B5"/>
    <mergeCell ref="A18:B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6"/>
  <sheetViews>
    <sheetView zoomScale="80" zoomScaleNormal="80" workbookViewId="0" topLeftCell="A1">
      <pane xSplit="3" ySplit="3" topLeftCell="D64" activePane="bottomRight" state="frozen"/>
      <selection pane="topLeft" activeCell="P16" sqref="P16"/>
      <selection pane="topRight" activeCell="P16" sqref="P16"/>
      <selection pane="bottomLeft" activeCell="P16" sqref="P16"/>
      <selection pane="bottomRight" activeCell="H72" sqref="H72"/>
    </sheetView>
  </sheetViews>
  <sheetFormatPr defaultColWidth="9.00390625" defaultRowHeight="13.5"/>
  <cols>
    <col min="1" max="1" width="2.625" style="437" customWidth="1"/>
    <col min="2" max="2" width="9.625" style="437" customWidth="1"/>
    <col min="3" max="3" width="5.125" style="475" customWidth="1"/>
    <col min="4" max="16384" width="7.125" style="437" customWidth="1"/>
  </cols>
  <sheetData>
    <row r="1" spans="1:2" ht="12">
      <c r="A1" s="473"/>
      <c r="B1" s="474"/>
    </row>
    <row r="2" spans="1:14" ht="12">
      <c r="A2" s="437" t="s">
        <v>44</v>
      </c>
      <c r="M2" s="713" t="str">
        <f>+'4(1)'!N2</f>
        <v>（平成20年）</v>
      </c>
      <c r="N2" s="713"/>
    </row>
    <row r="3" spans="1:15" s="400" customFormat="1" ht="21" customHeight="1">
      <c r="A3" s="706"/>
      <c r="B3" s="707"/>
      <c r="C3" s="708"/>
      <c r="D3" s="405" t="s">
        <v>357</v>
      </c>
      <c r="E3" s="406" t="s">
        <v>358</v>
      </c>
      <c r="F3" s="406" t="s">
        <v>359</v>
      </c>
      <c r="G3" s="406" t="s">
        <v>360</v>
      </c>
      <c r="H3" s="406" t="s">
        <v>361</v>
      </c>
      <c r="I3" s="406" t="s">
        <v>362</v>
      </c>
      <c r="J3" s="406" t="s">
        <v>363</v>
      </c>
      <c r="K3" s="406" t="s">
        <v>364</v>
      </c>
      <c r="L3" s="406" t="s">
        <v>365</v>
      </c>
      <c r="M3" s="406" t="s">
        <v>366</v>
      </c>
      <c r="N3" s="407" t="s">
        <v>367</v>
      </c>
      <c r="O3" s="429"/>
    </row>
    <row r="4" spans="1:14" ht="12" customHeight="1">
      <c r="A4" s="419"/>
      <c r="B4" s="420"/>
      <c r="C4" s="415"/>
      <c r="D4" s="467"/>
      <c r="E4" s="417"/>
      <c r="F4" s="417"/>
      <c r="G4" s="417"/>
      <c r="H4" s="417"/>
      <c r="I4" s="417"/>
      <c r="J4" s="417"/>
      <c r="K4" s="417"/>
      <c r="L4" s="417"/>
      <c r="M4" s="417"/>
      <c r="N4" s="418"/>
    </row>
    <row r="5" spans="1:14" ht="12" customHeight="1">
      <c r="A5" s="419"/>
      <c r="B5" s="432" t="s">
        <v>47</v>
      </c>
      <c r="C5" s="415" t="s">
        <v>10</v>
      </c>
      <c r="D5" s="467">
        <f>SUM(E5:N5)</f>
        <v>1060</v>
      </c>
      <c r="E5" s="417">
        <f aca="true" t="shared" si="0" ref="E5:N5">SUM(E6:E7)</f>
        <v>0</v>
      </c>
      <c r="F5" s="417">
        <f t="shared" si="0"/>
        <v>8</v>
      </c>
      <c r="G5" s="417">
        <f t="shared" si="0"/>
        <v>112</v>
      </c>
      <c r="H5" s="417">
        <f t="shared" si="0"/>
        <v>334</v>
      </c>
      <c r="I5" s="417">
        <f t="shared" si="0"/>
        <v>419</v>
      </c>
      <c r="J5" s="417">
        <f t="shared" si="0"/>
        <v>169</v>
      </c>
      <c r="K5" s="417">
        <f t="shared" si="0"/>
        <v>18</v>
      </c>
      <c r="L5" s="417">
        <f t="shared" si="0"/>
        <v>0</v>
      </c>
      <c r="M5" s="417">
        <f t="shared" si="0"/>
        <v>0</v>
      </c>
      <c r="N5" s="418">
        <f t="shared" si="0"/>
        <v>0</v>
      </c>
    </row>
    <row r="6" spans="1:14" ht="12" customHeight="1">
      <c r="A6" s="419"/>
      <c r="B6" s="432"/>
      <c r="C6" s="415" t="s">
        <v>11</v>
      </c>
      <c r="D6" s="467">
        <f>SUM(E6:N6)</f>
        <v>547</v>
      </c>
      <c r="E6" s="486">
        <v>0</v>
      </c>
      <c r="F6" s="486">
        <v>4</v>
      </c>
      <c r="G6" s="486">
        <v>58</v>
      </c>
      <c r="H6" s="486">
        <v>171</v>
      </c>
      <c r="I6" s="486">
        <v>218</v>
      </c>
      <c r="J6" s="486">
        <v>88</v>
      </c>
      <c r="K6" s="486">
        <v>8</v>
      </c>
      <c r="L6" s="486">
        <v>0</v>
      </c>
      <c r="M6" s="486">
        <v>0</v>
      </c>
      <c r="N6" s="487">
        <v>0</v>
      </c>
    </row>
    <row r="7" spans="1:14" ht="12" customHeight="1">
      <c r="A7" s="419"/>
      <c r="B7" s="432"/>
      <c r="C7" s="415" t="s">
        <v>12</v>
      </c>
      <c r="D7" s="467">
        <f>SUM(E7:N7)</f>
        <v>513</v>
      </c>
      <c r="E7" s="486">
        <v>0</v>
      </c>
      <c r="F7" s="486">
        <v>4</v>
      </c>
      <c r="G7" s="486">
        <v>54</v>
      </c>
      <c r="H7" s="486">
        <v>163</v>
      </c>
      <c r="I7" s="486">
        <v>201</v>
      </c>
      <c r="J7" s="486">
        <v>81</v>
      </c>
      <c r="K7" s="486">
        <v>10</v>
      </c>
      <c r="L7" s="486">
        <v>0</v>
      </c>
      <c r="M7" s="486">
        <v>0</v>
      </c>
      <c r="N7" s="487">
        <v>0</v>
      </c>
    </row>
    <row r="8" spans="1:14" ht="12" customHeight="1">
      <c r="A8" s="419"/>
      <c r="B8" s="432"/>
      <c r="C8" s="415"/>
      <c r="D8" s="467"/>
      <c r="E8" s="417"/>
      <c r="F8" s="417"/>
      <c r="G8" s="417"/>
      <c r="H8" s="417"/>
      <c r="I8" s="417"/>
      <c r="J8" s="417"/>
      <c r="K8" s="417"/>
      <c r="L8" s="417"/>
      <c r="M8" s="417"/>
      <c r="N8" s="418"/>
    </row>
    <row r="9" spans="1:14" ht="12" customHeight="1">
      <c r="A9" s="419"/>
      <c r="B9" s="432" t="s">
        <v>281</v>
      </c>
      <c r="C9" s="415" t="s">
        <v>10</v>
      </c>
      <c r="D9" s="467">
        <f>SUM(E9:N9)</f>
        <v>397</v>
      </c>
      <c r="E9" s="417">
        <f aca="true" t="shared" si="1" ref="E9:N9">SUM(E10:E11)</f>
        <v>0</v>
      </c>
      <c r="F9" s="417">
        <f t="shared" si="1"/>
        <v>10</v>
      </c>
      <c r="G9" s="417">
        <f t="shared" si="1"/>
        <v>53</v>
      </c>
      <c r="H9" s="417">
        <f t="shared" si="1"/>
        <v>132</v>
      </c>
      <c r="I9" s="417">
        <f t="shared" si="1"/>
        <v>129</v>
      </c>
      <c r="J9" s="417">
        <f t="shared" si="1"/>
        <v>64</v>
      </c>
      <c r="K9" s="417">
        <f t="shared" si="1"/>
        <v>9</v>
      </c>
      <c r="L9" s="417">
        <f t="shared" si="1"/>
        <v>0</v>
      </c>
      <c r="M9" s="417">
        <f t="shared" si="1"/>
        <v>0</v>
      </c>
      <c r="N9" s="418">
        <f t="shared" si="1"/>
        <v>0</v>
      </c>
    </row>
    <row r="10" spans="1:14" ht="12" customHeight="1">
      <c r="A10" s="419"/>
      <c r="B10" s="432"/>
      <c r="C10" s="415" t="s">
        <v>11</v>
      </c>
      <c r="D10" s="467">
        <f>SUM(E10:N10)</f>
        <v>202</v>
      </c>
      <c r="E10" s="486">
        <v>0</v>
      </c>
      <c r="F10" s="486">
        <v>2</v>
      </c>
      <c r="G10" s="486">
        <v>25</v>
      </c>
      <c r="H10" s="486">
        <v>57</v>
      </c>
      <c r="I10" s="486">
        <v>74</v>
      </c>
      <c r="J10" s="486">
        <v>37</v>
      </c>
      <c r="K10" s="486">
        <v>7</v>
      </c>
      <c r="L10" s="486">
        <v>0</v>
      </c>
      <c r="M10" s="486">
        <v>0</v>
      </c>
      <c r="N10" s="487">
        <v>0</v>
      </c>
    </row>
    <row r="11" spans="1:14" ht="12" customHeight="1">
      <c r="A11" s="419"/>
      <c r="B11" s="432"/>
      <c r="C11" s="415" t="s">
        <v>12</v>
      </c>
      <c r="D11" s="467">
        <f>SUM(E11:N11)</f>
        <v>195</v>
      </c>
      <c r="E11" s="486">
        <v>0</v>
      </c>
      <c r="F11" s="486">
        <v>8</v>
      </c>
      <c r="G11" s="486">
        <v>28</v>
      </c>
      <c r="H11" s="486">
        <v>75</v>
      </c>
      <c r="I11" s="486">
        <v>55</v>
      </c>
      <c r="J11" s="486">
        <v>27</v>
      </c>
      <c r="K11" s="486">
        <v>2</v>
      </c>
      <c r="L11" s="486">
        <v>0</v>
      </c>
      <c r="M11" s="486">
        <v>0</v>
      </c>
      <c r="N11" s="487">
        <v>0</v>
      </c>
    </row>
    <row r="12" spans="1:14" ht="12" customHeight="1">
      <c r="A12" s="419"/>
      <c r="B12" s="432"/>
      <c r="C12" s="415"/>
      <c r="D12" s="467"/>
      <c r="E12" s="417"/>
      <c r="F12" s="417"/>
      <c r="G12" s="417"/>
      <c r="H12" s="417"/>
      <c r="I12" s="417"/>
      <c r="J12" s="417"/>
      <c r="K12" s="417"/>
      <c r="L12" s="417"/>
      <c r="M12" s="417"/>
      <c r="N12" s="418"/>
    </row>
    <row r="13" spans="1:14" ht="12" customHeight="1">
      <c r="A13" s="419"/>
      <c r="B13" s="432" t="s">
        <v>377</v>
      </c>
      <c r="C13" s="415" t="s">
        <v>10</v>
      </c>
      <c r="D13" s="467">
        <f>SUM(E13:N13)</f>
        <v>59</v>
      </c>
      <c r="E13" s="417">
        <f aca="true" t="shared" si="2" ref="E13:N13">SUM(E14:E15)</f>
        <v>0</v>
      </c>
      <c r="F13" s="417">
        <f t="shared" si="2"/>
        <v>0</v>
      </c>
      <c r="G13" s="417">
        <f t="shared" si="2"/>
        <v>9</v>
      </c>
      <c r="H13" s="417">
        <f t="shared" si="2"/>
        <v>19</v>
      </c>
      <c r="I13" s="417">
        <f t="shared" si="2"/>
        <v>18</v>
      </c>
      <c r="J13" s="417">
        <f t="shared" si="2"/>
        <v>13</v>
      </c>
      <c r="K13" s="417">
        <f t="shared" si="2"/>
        <v>0</v>
      </c>
      <c r="L13" s="417">
        <f t="shared" si="2"/>
        <v>0</v>
      </c>
      <c r="M13" s="417">
        <f t="shared" si="2"/>
        <v>0</v>
      </c>
      <c r="N13" s="418">
        <f t="shared" si="2"/>
        <v>0</v>
      </c>
    </row>
    <row r="14" spans="1:14" ht="12" customHeight="1">
      <c r="A14" s="419"/>
      <c r="B14" s="420"/>
      <c r="C14" s="415" t="s">
        <v>11</v>
      </c>
      <c r="D14" s="467">
        <f>SUM(E14:N14)</f>
        <v>28</v>
      </c>
      <c r="E14" s="486">
        <v>0</v>
      </c>
      <c r="F14" s="486">
        <v>0</v>
      </c>
      <c r="G14" s="486">
        <v>5</v>
      </c>
      <c r="H14" s="486">
        <v>6</v>
      </c>
      <c r="I14" s="486">
        <v>11</v>
      </c>
      <c r="J14" s="486">
        <v>6</v>
      </c>
      <c r="K14" s="486">
        <v>0</v>
      </c>
      <c r="L14" s="486">
        <v>0</v>
      </c>
      <c r="M14" s="486">
        <v>0</v>
      </c>
      <c r="N14" s="487">
        <v>0</v>
      </c>
    </row>
    <row r="15" spans="1:14" ht="12" customHeight="1">
      <c r="A15" s="419"/>
      <c r="B15" s="420"/>
      <c r="C15" s="415" t="s">
        <v>12</v>
      </c>
      <c r="D15" s="467">
        <f>SUM(E15:N15)</f>
        <v>31</v>
      </c>
      <c r="E15" s="486">
        <v>0</v>
      </c>
      <c r="F15" s="486">
        <v>0</v>
      </c>
      <c r="G15" s="486">
        <v>4</v>
      </c>
      <c r="H15" s="486">
        <v>13</v>
      </c>
      <c r="I15" s="486">
        <v>7</v>
      </c>
      <c r="J15" s="486">
        <v>7</v>
      </c>
      <c r="K15" s="486">
        <v>0</v>
      </c>
      <c r="L15" s="486">
        <v>0</v>
      </c>
      <c r="M15" s="486">
        <v>0</v>
      </c>
      <c r="N15" s="487">
        <v>0</v>
      </c>
    </row>
    <row r="16" spans="1:14" ht="12" customHeight="1">
      <c r="A16" s="419"/>
      <c r="B16" s="432"/>
      <c r="C16" s="415"/>
      <c r="D16" s="467"/>
      <c r="E16" s="417"/>
      <c r="F16" s="417"/>
      <c r="G16" s="417"/>
      <c r="H16" s="417"/>
      <c r="I16" s="417"/>
      <c r="J16" s="417"/>
      <c r="K16" s="417"/>
      <c r="L16" s="417"/>
      <c r="M16" s="417"/>
      <c r="N16" s="418"/>
    </row>
    <row r="17" spans="1:14" ht="12" customHeight="1">
      <c r="A17" s="419"/>
      <c r="B17" s="432" t="s">
        <v>378</v>
      </c>
      <c r="C17" s="415" t="s">
        <v>10</v>
      </c>
      <c r="D17" s="467">
        <f>SUM(E17:N17)</f>
        <v>289</v>
      </c>
      <c r="E17" s="417">
        <f aca="true" t="shared" si="3" ref="E17:N17">SUM(E18:E19)</f>
        <v>0</v>
      </c>
      <c r="F17" s="417">
        <f t="shared" si="3"/>
        <v>1</v>
      </c>
      <c r="G17" s="417">
        <f t="shared" si="3"/>
        <v>37</v>
      </c>
      <c r="H17" s="417">
        <f t="shared" si="3"/>
        <v>103</v>
      </c>
      <c r="I17" s="417">
        <f t="shared" si="3"/>
        <v>111</v>
      </c>
      <c r="J17" s="417">
        <f t="shared" si="3"/>
        <v>35</v>
      </c>
      <c r="K17" s="417">
        <f t="shared" si="3"/>
        <v>2</v>
      </c>
      <c r="L17" s="417">
        <f t="shared" si="3"/>
        <v>0</v>
      </c>
      <c r="M17" s="417">
        <f t="shared" si="3"/>
        <v>0</v>
      </c>
      <c r="N17" s="418">
        <f t="shared" si="3"/>
        <v>0</v>
      </c>
    </row>
    <row r="18" spans="1:14" ht="12" customHeight="1">
      <c r="A18" s="419"/>
      <c r="B18" s="420"/>
      <c r="C18" s="415" t="s">
        <v>11</v>
      </c>
      <c r="D18" s="467">
        <f>SUM(E18:N18)</f>
        <v>147</v>
      </c>
      <c r="E18" s="486">
        <v>0</v>
      </c>
      <c r="F18" s="486">
        <v>1</v>
      </c>
      <c r="G18" s="486">
        <v>19</v>
      </c>
      <c r="H18" s="486">
        <v>42</v>
      </c>
      <c r="I18" s="486">
        <v>65</v>
      </c>
      <c r="J18" s="486">
        <v>19</v>
      </c>
      <c r="K18" s="486">
        <v>1</v>
      </c>
      <c r="L18" s="486">
        <v>0</v>
      </c>
      <c r="M18" s="486">
        <v>0</v>
      </c>
      <c r="N18" s="487">
        <v>0</v>
      </c>
    </row>
    <row r="19" spans="1:14" ht="12" customHeight="1">
      <c r="A19" s="419"/>
      <c r="B19" s="420"/>
      <c r="C19" s="415" t="s">
        <v>12</v>
      </c>
      <c r="D19" s="467">
        <f>SUM(E19:N19)</f>
        <v>142</v>
      </c>
      <c r="E19" s="486">
        <v>0</v>
      </c>
      <c r="F19" s="486">
        <v>0</v>
      </c>
      <c r="G19" s="486">
        <v>18</v>
      </c>
      <c r="H19" s="486">
        <v>61</v>
      </c>
      <c r="I19" s="486">
        <v>46</v>
      </c>
      <c r="J19" s="486">
        <v>16</v>
      </c>
      <c r="K19" s="486">
        <v>1</v>
      </c>
      <c r="L19" s="486">
        <v>0</v>
      </c>
      <c r="M19" s="486">
        <v>0</v>
      </c>
      <c r="N19" s="487">
        <v>0</v>
      </c>
    </row>
    <row r="20" spans="1:14" ht="12" customHeight="1">
      <c r="A20" s="419"/>
      <c r="B20" s="429"/>
      <c r="C20" s="415"/>
      <c r="D20" s="467"/>
      <c r="E20" s="417"/>
      <c r="F20" s="417"/>
      <c r="G20" s="417"/>
      <c r="H20" s="417"/>
      <c r="I20" s="417"/>
      <c r="J20" s="417"/>
      <c r="K20" s="417"/>
      <c r="L20" s="417"/>
      <c r="M20" s="417"/>
      <c r="N20" s="418"/>
    </row>
    <row r="21" spans="1:14" ht="12" customHeight="1">
      <c r="A21" s="419"/>
      <c r="B21" s="432" t="s">
        <v>282</v>
      </c>
      <c r="C21" s="415" t="s">
        <v>10</v>
      </c>
      <c r="D21" s="467">
        <f>SUM(E21:N21)</f>
        <v>36</v>
      </c>
      <c r="E21" s="417">
        <f aca="true" t="shared" si="4" ref="E21:N21">SUM(E22:E23)</f>
        <v>0</v>
      </c>
      <c r="F21" s="417">
        <f t="shared" si="4"/>
        <v>0</v>
      </c>
      <c r="G21" s="417">
        <f t="shared" si="4"/>
        <v>6</v>
      </c>
      <c r="H21" s="417">
        <f t="shared" si="4"/>
        <v>11</v>
      </c>
      <c r="I21" s="417">
        <f t="shared" si="4"/>
        <v>14</v>
      </c>
      <c r="J21" s="417">
        <f t="shared" si="4"/>
        <v>3</v>
      </c>
      <c r="K21" s="417">
        <f t="shared" si="4"/>
        <v>2</v>
      </c>
      <c r="L21" s="417">
        <f t="shared" si="4"/>
        <v>0</v>
      </c>
      <c r="M21" s="417">
        <f t="shared" si="4"/>
        <v>0</v>
      </c>
      <c r="N21" s="418">
        <f t="shared" si="4"/>
        <v>0</v>
      </c>
    </row>
    <row r="22" spans="1:14" ht="12" customHeight="1">
      <c r="A22" s="419"/>
      <c r="B22" s="432"/>
      <c r="C22" s="415" t="s">
        <v>11</v>
      </c>
      <c r="D22" s="467">
        <f>SUM(E22:N22)</f>
        <v>11</v>
      </c>
      <c r="E22" s="486">
        <v>0</v>
      </c>
      <c r="F22" s="486">
        <v>0</v>
      </c>
      <c r="G22" s="486">
        <v>1</v>
      </c>
      <c r="H22" s="486">
        <v>3</v>
      </c>
      <c r="I22" s="486">
        <v>5</v>
      </c>
      <c r="J22" s="486">
        <v>1</v>
      </c>
      <c r="K22" s="486">
        <v>1</v>
      </c>
      <c r="L22" s="486">
        <v>0</v>
      </c>
      <c r="M22" s="486">
        <v>0</v>
      </c>
      <c r="N22" s="487">
        <v>0</v>
      </c>
    </row>
    <row r="23" spans="1:14" ht="12" customHeight="1">
      <c r="A23" s="419"/>
      <c r="B23" s="432"/>
      <c r="C23" s="415" t="s">
        <v>12</v>
      </c>
      <c r="D23" s="467">
        <f>SUM(E23:N23)</f>
        <v>25</v>
      </c>
      <c r="E23" s="486">
        <v>0</v>
      </c>
      <c r="F23" s="486">
        <v>0</v>
      </c>
      <c r="G23" s="486">
        <v>5</v>
      </c>
      <c r="H23" s="486">
        <v>8</v>
      </c>
      <c r="I23" s="486">
        <v>9</v>
      </c>
      <c r="J23" s="486">
        <v>2</v>
      </c>
      <c r="K23" s="486">
        <v>1</v>
      </c>
      <c r="L23" s="486">
        <v>0</v>
      </c>
      <c r="M23" s="486">
        <v>0</v>
      </c>
      <c r="N23" s="487">
        <v>0</v>
      </c>
    </row>
    <row r="24" spans="1:14" ht="12" customHeight="1">
      <c r="A24" s="447"/>
      <c r="B24" s="458"/>
      <c r="C24" s="423"/>
      <c r="D24" s="476"/>
      <c r="E24" s="425"/>
      <c r="F24" s="425"/>
      <c r="G24" s="425"/>
      <c r="H24" s="425"/>
      <c r="I24" s="425"/>
      <c r="J24" s="425"/>
      <c r="K24" s="425"/>
      <c r="L24" s="425"/>
      <c r="M24" s="425"/>
      <c r="N24" s="426"/>
    </row>
    <row r="25" spans="1:14" ht="12" customHeight="1">
      <c r="A25" s="419"/>
      <c r="B25" s="432"/>
      <c r="C25" s="415"/>
      <c r="D25" s="467"/>
      <c r="E25" s="417"/>
      <c r="F25" s="417"/>
      <c r="G25" s="417"/>
      <c r="H25" s="417"/>
      <c r="I25" s="417"/>
      <c r="J25" s="417"/>
      <c r="K25" s="417"/>
      <c r="L25" s="417"/>
      <c r="M25" s="417"/>
      <c r="N25" s="418"/>
    </row>
    <row r="26" spans="1:14" ht="12" customHeight="1">
      <c r="A26" s="714" t="s">
        <v>300</v>
      </c>
      <c r="B26" s="719"/>
      <c r="C26" s="415" t="s">
        <v>10</v>
      </c>
      <c r="D26" s="467">
        <f>SUM(E26:N26)</f>
        <v>4920</v>
      </c>
      <c r="E26" s="417">
        <f aca="true" t="shared" si="5" ref="E26:N26">SUM(E27:E28)</f>
        <v>0</v>
      </c>
      <c r="F26" s="417">
        <f t="shared" si="5"/>
        <v>60</v>
      </c>
      <c r="G26" s="417">
        <f t="shared" si="5"/>
        <v>628</v>
      </c>
      <c r="H26" s="417">
        <f t="shared" si="5"/>
        <v>1638</v>
      </c>
      <c r="I26" s="417">
        <f t="shared" si="5"/>
        <v>1749</v>
      </c>
      <c r="J26" s="417">
        <f t="shared" si="5"/>
        <v>746</v>
      </c>
      <c r="K26" s="417">
        <f t="shared" si="5"/>
        <v>99</v>
      </c>
      <c r="L26" s="417">
        <f t="shared" si="5"/>
        <v>0</v>
      </c>
      <c r="M26" s="417">
        <f t="shared" si="5"/>
        <v>0</v>
      </c>
      <c r="N26" s="418">
        <f t="shared" si="5"/>
        <v>0</v>
      </c>
    </row>
    <row r="27" spans="1:14" ht="12" customHeight="1">
      <c r="A27" s="419"/>
      <c r="B27" s="429"/>
      <c r="C27" s="415" t="s">
        <v>11</v>
      </c>
      <c r="D27" s="467">
        <f>SUM(E27:N27)</f>
        <v>2510</v>
      </c>
      <c r="E27" s="417">
        <f aca="true" t="shared" si="6" ref="E27:N27">SUM(E31,E35,E39,E43,E47,E51,E55,E59)</f>
        <v>0</v>
      </c>
      <c r="F27" s="417">
        <f t="shared" si="6"/>
        <v>29</v>
      </c>
      <c r="G27" s="417">
        <f t="shared" si="6"/>
        <v>335</v>
      </c>
      <c r="H27" s="417">
        <f t="shared" si="6"/>
        <v>837</v>
      </c>
      <c r="I27" s="417">
        <f t="shared" si="6"/>
        <v>856</v>
      </c>
      <c r="J27" s="417">
        <f t="shared" si="6"/>
        <v>398</v>
      </c>
      <c r="K27" s="417">
        <f t="shared" si="6"/>
        <v>55</v>
      </c>
      <c r="L27" s="417">
        <f t="shared" si="6"/>
        <v>0</v>
      </c>
      <c r="M27" s="417">
        <f t="shared" si="6"/>
        <v>0</v>
      </c>
      <c r="N27" s="418">
        <f t="shared" si="6"/>
        <v>0</v>
      </c>
    </row>
    <row r="28" spans="1:14" ht="12" customHeight="1">
      <c r="A28" s="419"/>
      <c r="B28" s="429"/>
      <c r="C28" s="415" t="s">
        <v>12</v>
      </c>
      <c r="D28" s="467">
        <f>SUM(E28:N28)</f>
        <v>2410</v>
      </c>
      <c r="E28" s="417">
        <f aca="true" t="shared" si="7" ref="E28:N28">SUM(E32,E36,E40,E44,E48,E52,E56,E60)</f>
        <v>0</v>
      </c>
      <c r="F28" s="417">
        <f t="shared" si="7"/>
        <v>31</v>
      </c>
      <c r="G28" s="417">
        <f t="shared" si="7"/>
        <v>293</v>
      </c>
      <c r="H28" s="417">
        <f t="shared" si="7"/>
        <v>801</v>
      </c>
      <c r="I28" s="417">
        <f t="shared" si="7"/>
        <v>893</v>
      </c>
      <c r="J28" s="417">
        <f t="shared" si="7"/>
        <v>348</v>
      </c>
      <c r="K28" s="417">
        <f t="shared" si="7"/>
        <v>44</v>
      </c>
      <c r="L28" s="417">
        <f t="shared" si="7"/>
        <v>0</v>
      </c>
      <c r="M28" s="417">
        <f t="shared" si="7"/>
        <v>0</v>
      </c>
      <c r="N28" s="418">
        <f t="shared" si="7"/>
        <v>0</v>
      </c>
    </row>
    <row r="29" spans="1:15" s="400" customFormat="1" ht="12">
      <c r="A29" s="419"/>
      <c r="B29" s="429"/>
      <c r="C29" s="415"/>
      <c r="D29" s="467"/>
      <c r="E29" s="417"/>
      <c r="F29" s="417"/>
      <c r="G29" s="417"/>
      <c r="H29" s="417"/>
      <c r="I29" s="417"/>
      <c r="J29" s="417"/>
      <c r="K29" s="417"/>
      <c r="L29" s="417"/>
      <c r="M29" s="417"/>
      <c r="N29" s="418"/>
      <c r="O29" s="429"/>
    </row>
    <row r="30" spans="1:15" s="400" customFormat="1" ht="12" customHeight="1">
      <c r="A30" s="419"/>
      <c r="B30" s="432" t="s">
        <v>50</v>
      </c>
      <c r="C30" s="415" t="s">
        <v>10</v>
      </c>
      <c r="D30" s="467">
        <f>SUM(E30:N30)</f>
        <v>1428</v>
      </c>
      <c r="E30" s="417">
        <f aca="true" t="shared" si="8" ref="E30:N30">SUM(E31:E32)</f>
        <v>0</v>
      </c>
      <c r="F30" s="417">
        <f t="shared" si="8"/>
        <v>14</v>
      </c>
      <c r="G30" s="417">
        <f t="shared" si="8"/>
        <v>175</v>
      </c>
      <c r="H30" s="417">
        <f t="shared" si="8"/>
        <v>469</v>
      </c>
      <c r="I30" s="417">
        <f t="shared" si="8"/>
        <v>519</v>
      </c>
      <c r="J30" s="417">
        <f t="shared" si="8"/>
        <v>221</v>
      </c>
      <c r="K30" s="417">
        <f t="shared" si="8"/>
        <v>30</v>
      </c>
      <c r="L30" s="417">
        <f t="shared" si="8"/>
        <v>0</v>
      </c>
      <c r="M30" s="417">
        <f t="shared" si="8"/>
        <v>0</v>
      </c>
      <c r="N30" s="418">
        <f t="shared" si="8"/>
        <v>0</v>
      </c>
      <c r="O30" s="437"/>
    </row>
    <row r="31" spans="1:15" s="400" customFormat="1" ht="12" customHeight="1">
      <c r="A31" s="419"/>
      <c r="B31" s="432"/>
      <c r="C31" s="415" t="s">
        <v>11</v>
      </c>
      <c r="D31" s="467">
        <f>SUM(E31:N31)</f>
        <v>714</v>
      </c>
      <c r="E31" s="486">
        <v>0</v>
      </c>
      <c r="F31" s="486">
        <v>8</v>
      </c>
      <c r="G31" s="486">
        <v>98</v>
      </c>
      <c r="H31" s="486">
        <v>221</v>
      </c>
      <c r="I31" s="486">
        <v>253</v>
      </c>
      <c r="J31" s="486">
        <v>115</v>
      </c>
      <c r="K31" s="486">
        <v>19</v>
      </c>
      <c r="L31" s="486">
        <v>0</v>
      </c>
      <c r="M31" s="486">
        <v>0</v>
      </c>
      <c r="N31" s="486">
        <v>0</v>
      </c>
      <c r="O31" s="437"/>
    </row>
    <row r="32" spans="1:14" ht="12" customHeight="1">
      <c r="A32" s="419"/>
      <c r="B32" s="432"/>
      <c r="C32" s="415" t="s">
        <v>12</v>
      </c>
      <c r="D32" s="467">
        <f>SUM(E32:N32)</f>
        <v>714</v>
      </c>
      <c r="E32" s="486">
        <v>0</v>
      </c>
      <c r="F32" s="486">
        <v>6</v>
      </c>
      <c r="G32" s="486">
        <v>77</v>
      </c>
      <c r="H32" s="486">
        <v>248</v>
      </c>
      <c r="I32" s="486">
        <v>266</v>
      </c>
      <c r="J32" s="486">
        <v>106</v>
      </c>
      <c r="K32" s="486">
        <v>11</v>
      </c>
      <c r="L32" s="486">
        <v>0</v>
      </c>
      <c r="M32" s="486">
        <v>0</v>
      </c>
      <c r="N32" s="486">
        <v>0</v>
      </c>
    </row>
    <row r="33" spans="1:14" ht="12" customHeight="1">
      <c r="A33" s="419"/>
      <c r="B33" s="432"/>
      <c r="C33" s="415"/>
      <c r="D33" s="467"/>
      <c r="E33" s="417"/>
      <c r="F33" s="417"/>
      <c r="G33" s="417"/>
      <c r="H33" s="417"/>
      <c r="I33" s="417"/>
      <c r="J33" s="417"/>
      <c r="K33" s="417"/>
      <c r="L33" s="417"/>
      <c r="M33" s="417"/>
      <c r="N33" s="418"/>
    </row>
    <row r="34" spans="1:14" ht="12" customHeight="1">
      <c r="A34" s="419"/>
      <c r="B34" s="432" t="s">
        <v>51</v>
      </c>
      <c r="C34" s="415" t="s">
        <v>10</v>
      </c>
      <c r="D34" s="467">
        <f>SUM(E34:N34)</f>
        <v>1117</v>
      </c>
      <c r="E34" s="417">
        <f aca="true" t="shared" si="9" ref="E34:N34">SUM(E35:E36)</f>
        <v>0</v>
      </c>
      <c r="F34" s="417">
        <f t="shared" si="9"/>
        <v>9</v>
      </c>
      <c r="G34" s="417">
        <f t="shared" si="9"/>
        <v>148</v>
      </c>
      <c r="H34" s="417">
        <f t="shared" si="9"/>
        <v>367</v>
      </c>
      <c r="I34" s="417">
        <f t="shared" si="9"/>
        <v>391</v>
      </c>
      <c r="J34" s="417">
        <f t="shared" si="9"/>
        <v>179</v>
      </c>
      <c r="K34" s="417">
        <f t="shared" si="9"/>
        <v>23</v>
      </c>
      <c r="L34" s="417">
        <f t="shared" si="9"/>
        <v>0</v>
      </c>
      <c r="M34" s="417">
        <f t="shared" si="9"/>
        <v>0</v>
      </c>
      <c r="N34" s="418">
        <f t="shared" si="9"/>
        <v>0</v>
      </c>
    </row>
    <row r="35" spans="1:14" ht="12" customHeight="1">
      <c r="A35" s="419"/>
      <c r="B35" s="432"/>
      <c r="C35" s="415" t="s">
        <v>11</v>
      </c>
      <c r="D35" s="467">
        <f>SUM(E35:N35)</f>
        <v>577</v>
      </c>
      <c r="E35" s="486">
        <v>0</v>
      </c>
      <c r="F35" s="486">
        <v>3</v>
      </c>
      <c r="G35" s="486">
        <v>76</v>
      </c>
      <c r="H35" s="486">
        <v>200</v>
      </c>
      <c r="I35" s="486">
        <v>186</v>
      </c>
      <c r="J35" s="486">
        <v>97</v>
      </c>
      <c r="K35" s="486">
        <v>15</v>
      </c>
      <c r="L35" s="486">
        <v>0</v>
      </c>
      <c r="M35" s="486">
        <v>0</v>
      </c>
      <c r="N35" s="486">
        <v>0</v>
      </c>
    </row>
    <row r="36" spans="1:14" ht="12" customHeight="1">
      <c r="A36" s="419"/>
      <c r="B36" s="432"/>
      <c r="C36" s="415" t="s">
        <v>12</v>
      </c>
      <c r="D36" s="467">
        <f>SUM(E36:N36)</f>
        <v>540</v>
      </c>
      <c r="E36" s="486">
        <v>0</v>
      </c>
      <c r="F36" s="486">
        <v>6</v>
      </c>
      <c r="G36" s="486">
        <v>72</v>
      </c>
      <c r="H36" s="486">
        <v>167</v>
      </c>
      <c r="I36" s="486">
        <v>205</v>
      </c>
      <c r="J36" s="486">
        <v>82</v>
      </c>
      <c r="K36" s="486">
        <v>8</v>
      </c>
      <c r="L36" s="486">
        <v>0</v>
      </c>
      <c r="M36" s="486">
        <v>0</v>
      </c>
      <c r="N36" s="486">
        <v>0</v>
      </c>
    </row>
    <row r="37" spans="1:14" ht="12" customHeight="1">
      <c r="A37" s="419"/>
      <c r="C37" s="415"/>
      <c r="D37" s="467"/>
      <c r="E37" s="417"/>
      <c r="F37" s="417"/>
      <c r="G37" s="417"/>
      <c r="H37" s="417"/>
      <c r="I37" s="417"/>
      <c r="J37" s="417"/>
      <c r="K37" s="417"/>
      <c r="L37" s="417"/>
      <c r="M37" s="417"/>
      <c r="N37" s="418"/>
    </row>
    <row r="38" spans="1:14" ht="12" customHeight="1">
      <c r="A38" s="419"/>
      <c r="B38" s="432" t="s">
        <v>52</v>
      </c>
      <c r="C38" s="415" t="s">
        <v>10</v>
      </c>
      <c r="D38" s="467">
        <f>SUM(E38:N38)</f>
        <v>935</v>
      </c>
      <c r="E38" s="417">
        <f aca="true" t="shared" si="10" ref="E38:N38">SUM(E39:E40)</f>
        <v>0</v>
      </c>
      <c r="F38" s="417">
        <f t="shared" si="10"/>
        <v>13</v>
      </c>
      <c r="G38" s="417">
        <f t="shared" si="10"/>
        <v>117</v>
      </c>
      <c r="H38" s="417">
        <f t="shared" si="10"/>
        <v>327</v>
      </c>
      <c r="I38" s="417">
        <f t="shared" si="10"/>
        <v>324</v>
      </c>
      <c r="J38" s="417">
        <f t="shared" si="10"/>
        <v>131</v>
      </c>
      <c r="K38" s="417">
        <f t="shared" si="10"/>
        <v>23</v>
      </c>
      <c r="L38" s="417">
        <f t="shared" si="10"/>
        <v>0</v>
      </c>
      <c r="M38" s="417">
        <f t="shared" si="10"/>
        <v>0</v>
      </c>
      <c r="N38" s="418">
        <f t="shared" si="10"/>
        <v>0</v>
      </c>
    </row>
    <row r="39" spans="1:14" ht="12" customHeight="1">
      <c r="A39" s="419"/>
      <c r="B39" s="432"/>
      <c r="C39" s="415" t="s">
        <v>11</v>
      </c>
      <c r="D39" s="467">
        <f>SUM(E39:N39)</f>
        <v>485</v>
      </c>
      <c r="E39" s="486">
        <v>0</v>
      </c>
      <c r="F39" s="486">
        <v>5</v>
      </c>
      <c r="G39" s="486">
        <v>66</v>
      </c>
      <c r="H39" s="486">
        <v>171</v>
      </c>
      <c r="I39" s="486">
        <v>164</v>
      </c>
      <c r="J39" s="486">
        <v>70</v>
      </c>
      <c r="K39" s="486">
        <v>9</v>
      </c>
      <c r="L39" s="486">
        <v>0</v>
      </c>
      <c r="M39" s="486">
        <v>0</v>
      </c>
      <c r="N39" s="486">
        <v>0</v>
      </c>
    </row>
    <row r="40" spans="1:14" ht="12" customHeight="1">
      <c r="A40" s="419"/>
      <c r="B40" s="432"/>
      <c r="C40" s="415" t="s">
        <v>12</v>
      </c>
      <c r="D40" s="467">
        <f>SUM(E40:N40)</f>
        <v>450</v>
      </c>
      <c r="E40" s="486">
        <v>0</v>
      </c>
      <c r="F40" s="486">
        <v>8</v>
      </c>
      <c r="G40" s="486">
        <v>51</v>
      </c>
      <c r="H40" s="486">
        <v>156</v>
      </c>
      <c r="I40" s="486">
        <v>160</v>
      </c>
      <c r="J40" s="486">
        <v>61</v>
      </c>
      <c r="K40" s="486">
        <v>14</v>
      </c>
      <c r="L40" s="486">
        <v>0</v>
      </c>
      <c r="M40" s="486">
        <v>0</v>
      </c>
      <c r="N40" s="486">
        <v>0</v>
      </c>
    </row>
    <row r="41" spans="1:14" ht="12" customHeight="1">
      <c r="A41" s="419"/>
      <c r="C41" s="415"/>
      <c r="D41" s="467"/>
      <c r="E41" s="417"/>
      <c r="F41" s="417"/>
      <c r="G41" s="417"/>
      <c r="H41" s="417"/>
      <c r="I41" s="417"/>
      <c r="J41" s="417"/>
      <c r="K41" s="417"/>
      <c r="L41" s="417"/>
      <c r="M41" s="417"/>
      <c r="N41" s="418"/>
    </row>
    <row r="42" spans="1:15" s="400" customFormat="1" ht="12" customHeight="1">
      <c r="A42" s="419"/>
      <c r="B42" s="432" t="s">
        <v>379</v>
      </c>
      <c r="C42" s="415" t="s">
        <v>10</v>
      </c>
      <c r="D42" s="467">
        <f>SUM(E42:N42)</f>
        <v>396</v>
      </c>
      <c r="E42" s="417">
        <f aca="true" t="shared" si="11" ref="E42:N42">SUM(E43:E44)</f>
        <v>0</v>
      </c>
      <c r="F42" s="417">
        <f t="shared" si="11"/>
        <v>9</v>
      </c>
      <c r="G42" s="417">
        <f t="shared" si="11"/>
        <v>43</v>
      </c>
      <c r="H42" s="417">
        <f t="shared" si="11"/>
        <v>133</v>
      </c>
      <c r="I42" s="417">
        <f t="shared" si="11"/>
        <v>134</v>
      </c>
      <c r="J42" s="417">
        <f t="shared" si="11"/>
        <v>69</v>
      </c>
      <c r="K42" s="417">
        <f t="shared" si="11"/>
        <v>8</v>
      </c>
      <c r="L42" s="417">
        <f t="shared" si="11"/>
        <v>0</v>
      </c>
      <c r="M42" s="417">
        <f t="shared" si="11"/>
        <v>0</v>
      </c>
      <c r="N42" s="418">
        <f t="shared" si="11"/>
        <v>0</v>
      </c>
      <c r="O42" s="437"/>
    </row>
    <row r="43" spans="1:15" s="400" customFormat="1" ht="12" customHeight="1">
      <c r="A43" s="430"/>
      <c r="B43" s="432"/>
      <c r="C43" s="415" t="s">
        <v>11</v>
      </c>
      <c r="D43" s="467">
        <f>SUM(E43:N43)</f>
        <v>184</v>
      </c>
      <c r="E43" s="486">
        <v>0</v>
      </c>
      <c r="F43" s="486">
        <v>4</v>
      </c>
      <c r="G43" s="486">
        <v>16</v>
      </c>
      <c r="H43" s="486">
        <v>67</v>
      </c>
      <c r="I43" s="486">
        <v>58</v>
      </c>
      <c r="J43" s="486">
        <v>35</v>
      </c>
      <c r="K43" s="486">
        <v>4</v>
      </c>
      <c r="L43" s="486">
        <v>0</v>
      </c>
      <c r="M43" s="486">
        <v>0</v>
      </c>
      <c r="N43" s="486">
        <v>0</v>
      </c>
      <c r="O43" s="437"/>
    </row>
    <row r="44" spans="1:15" s="400" customFormat="1" ht="12" customHeight="1">
      <c r="A44" s="419"/>
      <c r="B44" s="432"/>
      <c r="C44" s="415" t="s">
        <v>12</v>
      </c>
      <c r="D44" s="467">
        <f>SUM(E44:N44)</f>
        <v>212</v>
      </c>
      <c r="E44" s="486">
        <v>0</v>
      </c>
      <c r="F44" s="486">
        <v>5</v>
      </c>
      <c r="G44" s="486">
        <v>27</v>
      </c>
      <c r="H44" s="486">
        <v>66</v>
      </c>
      <c r="I44" s="486">
        <v>76</v>
      </c>
      <c r="J44" s="486">
        <v>34</v>
      </c>
      <c r="K44" s="486">
        <v>4</v>
      </c>
      <c r="L44" s="486">
        <v>0</v>
      </c>
      <c r="M44" s="486">
        <v>0</v>
      </c>
      <c r="N44" s="486">
        <v>0</v>
      </c>
      <c r="O44" s="437"/>
    </row>
    <row r="45" spans="1:15" s="400" customFormat="1" ht="12" customHeight="1">
      <c r="A45" s="419"/>
      <c r="B45" s="432"/>
      <c r="C45" s="415"/>
      <c r="D45" s="467"/>
      <c r="E45" s="417"/>
      <c r="F45" s="417"/>
      <c r="G45" s="417"/>
      <c r="H45" s="417"/>
      <c r="I45" s="417"/>
      <c r="J45" s="417"/>
      <c r="K45" s="417"/>
      <c r="L45" s="417"/>
      <c r="M45" s="417"/>
      <c r="N45" s="418"/>
      <c r="O45" s="437"/>
    </row>
    <row r="46" spans="1:15" s="400" customFormat="1" ht="12" customHeight="1">
      <c r="A46" s="419"/>
      <c r="B46" s="432" t="s">
        <v>276</v>
      </c>
      <c r="C46" s="415" t="s">
        <v>10</v>
      </c>
      <c r="D46" s="467">
        <f>SUM(E46:N46)</f>
        <v>317</v>
      </c>
      <c r="E46" s="417">
        <f aca="true" t="shared" si="12" ref="E46:N46">SUM(E47:E48)</f>
        <v>0</v>
      </c>
      <c r="F46" s="417">
        <f t="shared" si="12"/>
        <v>7</v>
      </c>
      <c r="G46" s="417">
        <f t="shared" si="12"/>
        <v>50</v>
      </c>
      <c r="H46" s="417">
        <f t="shared" si="12"/>
        <v>97</v>
      </c>
      <c r="I46" s="417">
        <f t="shared" si="12"/>
        <v>105</v>
      </c>
      <c r="J46" s="417">
        <f t="shared" si="12"/>
        <v>53</v>
      </c>
      <c r="K46" s="417">
        <f t="shared" si="12"/>
        <v>5</v>
      </c>
      <c r="L46" s="417">
        <f t="shared" si="12"/>
        <v>0</v>
      </c>
      <c r="M46" s="417">
        <f t="shared" si="12"/>
        <v>0</v>
      </c>
      <c r="N46" s="418">
        <f t="shared" si="12"/>
        <v>0</v>
      </c>
      <c r="O46" s="437"/>
    </row>
    <row r="47" spans="1:15" s="400" customFormat="1" ht="12" customHeight="1">
      <c r="A47" s="419"/>
      <c r="B47" s="432"/>
      <c r="C47" s="415" t="s">
        <v>11</v>
      </c>
      <c r="D47" s="467">
        <f>SUM(E47:N47)</f>
        <v>165</v>
      </c>
      <c r="E47" s="486">
        <v>0</v>
      </c>
      <c r="F47" s="486">
        <v>4</v>
      </c>
      <c r="G47" s="486">
        <v>25</v>
      </c>
      <c r="H47" s="486">
        <v>53</v>
      </c>
      <c r="I47" s="486">
        <v>48</v>
      </c>
      <c r="J47" s="486">
        <v>32</v>
      </c>
      <c r="K47" s="486">
        <v>3</v>
      </c>
      <c r="L47" s="486">
        <v>0</v>
      </c>
      <c r="M47" s="486">
        <v>0</v>
      </c>
      <c r="N47" s="486">
        <v>0</v>
      </c>
      <c r="O47" s="437"/>
    </row>
    <row r="48" spans="1:15" s="400" customFormat="1" ht="12" customHeight="1">
      <c r="A48" s="419"/>
      <c r="B48" s="432"/>
      <c r="C48" s="415" t="s">
        <v>12</v>
      </c>
      <c r="D48" s="467">
        <f>SUM(E48:N48)</f>
        <v>152</v>
      </c>
      <c r="E48" s="486">
        <v>0</v>
      </c>
      <c r="F48" s="486">
        <v>3</v>
      </c>
      <c r="G48" s="486">
        <v>25</v>
      </c>
      <c r="H48" s="486">
        <v>44</v>
      </c>
      <c r="I48" s="486">
        <v>57</v>
      </c>
      <c r="J48" s="486">
        <v>21</v>
      </c>
      <c r="K48" s="486">
        <v>2</v>
      </c>
      <c r="L48" s="486">
        <v>0</v>
      </c>
      <c r="M48" s="486">
        <v>0</v>
      </c>
      <c r="N48" s="486">
        <v>0</v>
      </c>
      <c r="O48" s="437"/>
    </row>
    <row r="49" spans="1:15" s="400" customFormat="1" ht="12" customHeight="1">
      <c r="A49" s="419"/>
      <c r="B49" s="432"/>
      <c r="C49" s="415"/>
      <c r="D49" s="467"/>
      <c r="E49" s="417"/>
      <c r="F49" s="417"/>
      <c r="G49" s="417"/>
      <c r="H49" s="417"/>
      <c r="I49" s="417"/>
      <c r="J49" s="417"/>
      <c r="K49" s="417"/>
      <c r="L49" s="417"/>
      <c r="M49" s="417"/>
      <c r="N49" s="418"/>
      <c r="O49" s="437"/>
    </row>
    <row r="50" spans="1:15" s="400" customFormat="1" ht="12" customHeight="1">
      <c r="A50" s="419"/>
      <c r="B50" s="432" t="s">
        <v>284</v>
      </c>
      <c r="C50" s="415" t="s">
        <v>10</v>
      </c>
      <c r="D50" s="467">
        <f>SUM(E50:N50)</f>
        <v>460</v>
      </c>
      <c r="E50" s="417">
        <f aca="true" t="shared" si="13" ref="E50:N50">SUM(E51:E52)</f>
        <v>0</v>
      </c>
      <c r="F50" s="417">
        <f t="shared" si="13"/>
        <v>7</v>
      </c>
      <c r="G50" s="417">
        <f t="shared" si="13"/>
        <v>55</v>
      </c>
      <c r="H50" s="417">
        <f t="shared" si="13"/>
        <v>152</v>
      </c>
      <c r="I50" s="417">
        <f t="shared" si="13"/>
        <v>180</v>
      </c>
      <c r="J50" s="417">
        <f t="shared" si="13"/>
        <v>61</v>
      </c>
      <c r="K50" s="417">
        <f t="shared" si="13"/>
        <v>5</v>
      </c>
      <c r="L50" s="417">
        <f t="shared" si="13"/>
        <v>0</v>
      </c>
      <c r="M50" s="417">
        <f t="shared" si="13"/>
        <v>0</v>
      </c>
      <c r="N50" s="418">
        <f t="shared" si="13"/>
        <v>0</v>
      </c>
      <c r="O50" s="437"/>
    </row>
    <row r="51" spans="1:15" s="400" customFormat="1" ht="12" customHeight="1">
      <c r="A51" s="419"/>
      <c r="B51" s="432"/>
      <c r="C51" s="415" t="s">
        <v>11</v>
      </c>
      <c r="D51" s="467">
        <f>SUM(E51:N51)</f>
        <v>242</v>
      </c>
      <c r="E51" s="486">
        <v>0</v>
      </c>
      <c r="F51" s="486">
        <v>5</v>
      </c>
      <c r="G51" s="486">
        <v>33</v>
      </c>
      <c r="H51" s="486">
        <v>74</v>
      </c>
      <c r="I51" s="486">
        <v>96</v>
      </c>
      <c r="J51" s="486">
        <v>32</v>
      </c>
      <c r="K51" s="486">
        <v>2</v>
      </c>
      <c r="L51" s="486">
        <v>0</v>
      </c>
      <c r="M51" s="486">
        <v>0</v>
      </c>
      <c r="N51" s="486">
        <v>0</v>
      </c>
      <c r="O51" s="437"/>
    </row>
    <row r="52" spans="1:15" s="400" customFormat="1" ht="12" customHeight="1">
      <c r="A52" s="419"/>
      <c r="B52" s="432"/>
      <c r="C52" s="415" t="s">
        <v>12</v>
      </c>
      <c r="D52" s="467">
        <f>SUM(E52:N52)</f>
        <v>218</v>
      </c>
      <c r="E52" s="486">
        <v>0</v>
      </c>
      <c r="F52" s="486">
        <v>2</v>
      </c>
      <c r="G52" s="486">
        <v>22</v>
      </c>
      <c r="H52" s="486">
        <v>78</v>
      </c>
      <c r="I52" s="486">
        <v>84</v>
      </c>
      <c r="J52" s="486">
        <v>29</v>
      </c>
      <c r="K52" s="486">
        <v>3</v>
      </c>
      <c r="L52" s="486">
        <v>0</v>
      </c>
      <c r="M52" s="486">
        <v>0</v>
      </c>
      <c r="N52" s="486">
        <v>0</v>
      </c>
      <c r="O52" s="437"/>
    </row>
    <row r="53" spans="1:15" s="400" customFormat="1" ht="12" customHeight="1">
      <c r="A53" s="419"/>
      <c r="B53" s="432"/>
      <c r="C53" s="415"/>
      <c r="D53" s="467"/>
      <c r="E53" s="417"/>
      <c r="F53" s="417"/>
      <c r="G53" s="417"/>
      <c r="H53" s="417"/>
      <c r="I53" s="417"/>
      <c r="J53" s="417"/>
      <c r="K53" s="417"/>
      <c r="L53" s="417"/>
      <c r="M53" s="417"/>
      <c r="N53" s="418"/>
      <c r="O53" s="437"/>
    </row>
    <row r="54" spans="1:15" s="400" customFormat="1" ht="12" customHeight="1">
      <c r="A54" s="419"/>
      <c r="B54" s="432" t="s">
        <v>380</v>
      </c>
      <c r="C54" s="415" t="s">
        <v>10</v>
      </c>
      <c r="D54" s="467">
        <f>SUM(E54:N54)</f>
        <v>141</v>
      </c>
      <c r="E54" s="417">
        <f aca="true" t="shared" si="14" ref="E54:N54">SUM(E55:E56)</f>
        <v>0</v>
      </c>
      <c r="F54" s="417">
        <f t="shared" si="14"/>
        <v>1</v>
      </c>
      <c r="G54" s="417">
        <f t="shared" si="14"/>
        <v>25</v>
      </c>
      <c r="H54" s="417">
        <f t="shared" si="14"/>
        <v>56</v>
      </c>
      <c r="I54" s="417">
        <f t="shared" si="14"/>
        <v>41</v>
      </c>
      <c r="J54" s="417">
        <f t="shared" si="14"/>
        <v>14</v>
      </c>
      <c r="K54" s="417">
        <f t="shared" si="14"/>
        <v>4</v>
      </c>
      <c r="L54" s="417">
        <f t="shared" si="14"/>
        <v>0</v>
      </c>
      <c r="M54" s="417">
        <f t="shared" si="14"/>
        <v>0</v>
      </c>
      <c r="N54" s="418">
        <f t="shared" si="14"/>
        <v>0</v>
      </c>
      <c r="O54" s="437"/>
    </row>
    <row r="55" spans="1:15" s="400" customFormat="1" ht="12" customHeight="1">
      <c r="A55" s="419"/>
      <c r="B55" s="432"/>
      <c r="C55" s="415" t="s">
        <v>11</v>
      </c>
      <c r="D55" s="467">
        <f>SUM(E55:N55)</f>
        <v>78</v>
      </c>
      <c r="E55" s="486">
        <v>0</v>
      </c>
      <c r="F55" s="486">
        <v>0</v>
      </c>
      <c r="G55" s="486">
        <v>15</v>
      </c>
      <c r="H55" s="486">
        <v>29</v>
      </c>
      <c r="I55" s="486">
        <v>24</v>
      </c>
      <c r="J55" s="486">
        <v>8</v>
      </c>
      <c r="K55" s="486">
        <v>2</v>
      </c>
      <c r="L55" s="486">
        <v>0</v>
      </c>
      <c r="M55" s="486">
        <v>0</v>
      </c>
      <c r="N55" s="486">
        <v>0</v>
      </c>
      <c r="O55" s="437"/>
    </row>
    <row r="56" spans="1:15" s="400" customFormat="1" ht="12" customHeight="1">
      <c r="A56" s="419"/>
      <c r="B56" s="432"/>
      <c r="C56" s="415" t="s">
        <v>12</v>
      </c>
      <c r="D56" s="467">
        <f>SUM(E56:N56)</f>
        <v>63</v>
      </c>
      <c r="E56" s="486">
        <v>0</v>
      </c>
      <c r="F56" s="486">
        <v>1</v>
      </c>
      <c r="G56" s="486">
        <v>10</v>
      </c>
      <c r="H56" s="486">
        <v>27</v>
      </c>
      <c r="I56" s="486">
        <v>17</v>
      </c>
      <c r="J56" s="486">
        <v>6</v>
      </c>
      <c r="K56" s="486">
        <v>2</v>
      </c>
      <c r="L56" s="486">
        <v>0</v>
      </c>
      <c r="M56" s="486">
        <v>0</v>
      </c>
      <c r="N56" s="486">
        <v>0</v>
      </c>
      <c r="O56" s="437"/>
    </row>
    <row r="57" spans="1:15" s="400" customFormat="1" ht="12" customHeight="1">
      <c r="A57" s="419"/>
      <c r="B57" s="432"/>
      <c r="C57" s="415"/>
      <c r="D57" s="467"/>
      <c r="E57" s="417"/>
      <c r="F57" s="417"/>
      <c r="G57" s="417"/>
      <c r="H57" s="417"/>
      <c r="I57" s="417"/>
      <c r="J57" s="417"/>
      <c r="K57" s="417"/>
      <c r="L57" s="417"/>
      <c r="M57" s="417"/>
      <c r="N57" s="418"/>
      <c r="O57" s="437"/>
    </row>
    <row r="58" spans="1:15" s="400" customFormat="1" ht="12" customHeight="1">
      <c r="A58" s="419"/>
      <c r="B58" s="432" t="s">
        <v>381</v>
      </c>
      <c r="C58" s="415" t="s">
        <v>10</v>
      </c>
      <c r="D58" s="467">
        <f>SUM(E58:N58)</f>
        <v>126</v>
      </c>
      <c r="E58" s="417">
        <f aca="true" t="shared" si="15" ref="E58:N58">SUM(E59:E60)</f>
        <v>0</v>
      </c>
      <c r="F58" s="417">
        <f t="shared" si="15"/>
        <v>0</v>
      </c>
      <c r="G58" s="417">
        <f t="shared" si="15"/>
        <v>15</v>
      </c>
      <c r="H58" s="417">
        <f t="shared" si="15"/>
        <v>37</v>
      </c>
      <c r="I58" s="417">
        <f t="shared" si="15"/>
        <v>55</v>
      </c>
      <c r="J58" s="417">
        <f t="shared" si="15"/>
        <v>18</v>
      </c>
      <c r="K58" s="417">
        <f t="shared" si="15"/>
        <v>1</v>
      </c>
      <c r="L58" s="417">
        <f t="shared" si="15"/>
        <v>0</v>
      </c>
      <c r="M58" s="417">
        <f t="shared" si="15"/>
        <v>0</v>
      </c>
      <c r="N58" s="418">
        <f t="shared" si="15"/>
        <v>0</v>
      </c>
      <c r="O58" s="437"/>
    </row>
    <row r="59" spans="1:15" s="400" customFormat="1" ht="12" customHeight="1">
      <c r="A59" s="419"/>
      <c r="B59" s="420"/>
      <c r="C59" s="415" t="s">
        <v>11</v>
      </c>
      <c r="D59" s="467">
        <f>SUM(E59:N59)</f>
        <v>65</v>
      </c>
      <c r="E59" s="486">
        <v>0</v>
      </c>
      <c r="F59" s="486">
        <v>0</v>
      </c>
      <c r="G59" s="486">
        <v>6</v>
      </c>
      <c r="H59" s="486">
        <v>22</v>
      </c>
      <c r="I59" s="486">
        <v>27</v>
      </c>
      <c r="J59" s="486">
        <v>9</v>
      </c>
      <c r="K59" s="486">
        <v>1</v>
      </c>
      <c r="L59" s="486">
        <v>0</v>
      </c>
      <c r="M59" s="486">
        <v>0</v>
      </c>
      <c r="N59" s="486">
        <v>0</v>
      </c>
      <c r="O59" s="437"/>
    </row>
    <row r="60" spans="1:15" s="400" customFormat="1" ht="12" customHeight="1">
      <c r="A60" s="419"/>
      <c r="B60" s="420"/>
      <c r="C60" s="415" t="s">
        <v>12</v>
      </c>
      <c r="D60" s="467">
        <f>SUM(E60:N60)</f>
        <v>61</v>
      </c>
      <c r="E60" s="486">
        <v>0</v>
      </c>
      <c r="F60" s="486">
        <v>0</v>
      </c>
      <c r="G60" s="486">
        <v>9</v>
      </c>
      <c r="H60" s="486">
        <v>15</v>
      </c>
      <c r="I60" s="486">
        <v>28</v>
      </c>
      <c r="J60" s="486">
        <v>9</v>
      </c>
      <c r="K60" s="486">
        <v>0</v>
      </c>
      <c r="L60" s="486">
        <v>0</v>
      </c>
      <c r="M60" s="486">
        <v>0</v>
      </c>
      <c r="N60" s="486">
        <v>0</v>
      </c>
      <c r="O60" s="437"/>
    </row>
    <row r="61" spans="1:15" s="400" customFormat="1" ht="12" customHeight="1">
      <c r="A61" s="447"/>
      <c r="B61" s="477"/>
      <c r="C61" s="423"/>
      <c r="D61" s="476"/>
      <c r="E61" s="478"/>
      <c r="F61" s="478"/>
      <c r="G61" s="478"/>
      <c r="H61" s="478"/>
      <c r="I61" s="478"/>
      <c r="J61" s="478"/>
      <c r="K61" s="478"/>
      <c r="L61" s="478"/>
      <c r="M61" s="478"/>
      <c r="N61" s="479"/>
      <c r="O61" s="437"/>
    </row>
    <row r="62" spans="1:15" s="400" customFormat="1" ht="12" customHeight="1">
      <c r="A62" s="419"/>
      <c r="B62" s="471"/>
      <c r="C62" s="415"/>
      <c r="D62" s="467"/>
      <c r="E62" s="480"/>
      <c r="F62" s="480"/>
      <c r="G62" s="480"/>
      <c r="H62" s="480"/>
      <c r="I62" s="480"/>
      <c r="J62" s="480"/>
      <c r="K62" s="480"/>
      <c r="L62" s="480"/>
      <c r="M62" s="480"/>
      <c r="N62" s="481"/>
      <c r="O62" s="437"/>
    </row>
    <row r="63" spans="1:15" s="400" customFormat="1" ht="12" customHeight="1">
      <c r="A63" s="714" t="s">
        <v>382</v>
      </c>
      <c r="B63" s="715"/>
      <c r="C63" s="415" t="s">
        <v>10</v>
      </c>
      <c r="D63" s="467">
        <f>SUM(E63:N63)</f>
        <v>7447</v>
      </c>
      <c r="E63" s="417">
        <f aca="true" t="shared" si="16" ref="E63:N63">SUM(E64:E65)</f>
        <v>0</v>
      </c>
      <c r="F63" s="417">
        <f t="shared" si="16"/>
        <v>107</v>
      </c>
      <c r="G63" s="417">
        <f t="shared" si="16"/>
        <v>761</v>
      </c>
      <c r="H63" s="417">
        <f t="shared" si="16"/>
        <v>2365</v>
      </c>
      <c r="I63" s="417">
        <f t="shared" si="16"/>
        <v>2741</v>
      </c>
      <c r="J63" s="417">
        <f t="shared" si="16"/>
        <v>1314</v>
      </c>
      <c r="K63" s="417">
        <f t="shared" si="16"/>
        <v>159</v>
      </c>
      <c r="L63" s="417">
        <f t="shared" si="16"/>
        <v>0</v>
      </c>
      <c r="M63" s="417">
        <f t="shared" si="16"/>
        <v>0</v>
      </c>
      <c r="N63" s="418">
        <f t="shared" si="16"/>
        <v>0</v>
      </c>
      <c r="O63" s="437"/>
    </row>
    <row r="64" spans="1:15" s="400" customFormat="1" ht="12" customHeight="1">
      <c r="A64" s="419"/>
      <c r="B64" s="429"/>
      <c r="C64" s="415" t="s">
        <v>11</v>
      </c>
      <c r="D64" s="467">
        <f>SUM(E64:N64)</f>
        <v>3808</v>
      </c>
      <c r="E64" s="417">
        <f aca="true" t="shared" si="17" ref="E64:N64">SUM(E68)</f>
        <v>0</v>
      </c>
      <c r="F64" s="417">
        <f t="shared" si="17"/>
        <v>59</v>
      </c>
      <c r="G64" s="417">
        <f t="shared" si="17"/>
        <v>395</v>
      </c>
      <c r="H64" s="417">
        <f t="shared" si="17"/>
        <v>1184</v>
      </c>
      <c r="I64" s="417">
        <f t="shared" si="17"/>
        <v>1404</v>
      </c>
      <c r="J64" s="417">
        <f t="shared" si="17"/>
        <v>682</v>
      </c>
      <c r="K64" s="417">
        <f t="shared" si="17"/>
        <v>84</v>
      </c>
      <c r="L64" s="417">
        <f t="shared" si="17"/>
        <v>0</v>
      </c>
      <c r="M64" s="417">
        <f t="shared" si="17"/>
        <v>0</v>
      </c>
      <c r="N64" s="418">
        <f t="shared" si="17"/>
        <v>0</v>
      </c>
      <c r="O64" s="437"/>
    </row>
    <row r="65" spans="1:15" s="400" customFormat="1" ht="12" customHeight="1">
      <c r="A65" s="419"/>
      <c r="B65" s="429"/>
      <c r="C65" s="415" t="s">
        <v>12</v>
      </c>
      <c r="D65" s="467">
        <f>SUM(E65:N65)</f>
        <v>3639</v>
      </c>
      <c r="E65" s="417">
        <f aca="true" t="shared" si="18" ref="E65:N65">SUM(E69)</f>
        <v>0</v>
      </c>
      <c r="F65" s="417">
        <f t="shared" si="18"/>
        <v>48</v>
      </c>
      <c r="G65" s="417">
        <f t="shared" si="18"/>
        <v>366</v>
      </c>
      <c r="H65" s="417">
        <f t="shared" si="18"/>
        <v>1181</v>
      </c>
      <c r="I65" s="417">
        <f t="shared" si="18"/>
        <v>1337</v>
      </c>
      <c r="J65" s="417">
        <f t="shared" si="18"/>
        <v>632</v>
      </c>
      <c r="K65" s="417">
        <f t="shared" si="18"/>
        <v>75</v>
      </c>
      <c r="L65" s="417">
        <f t="shared" si="18"/>
        <v>0</v>
      </c>
      <c r="M65" s="417">
        <f t="shared" si="18"/>
        <v>0</v>
      </c>
      <c r="N65" s="418">
        <f t="shared" si="18"/>
        <v>0</v>
      </c>
      <c r="O65" s="437"/>
    </row>
    <row r="66" spans="1:15" s="400" customFormat="1" ht="12" customHeight="1">
      <c r="A66" s="419"/>
      <c r="B66" s="429"/>
      <c r="C66" s="415"/>
      <c r="D66" s="467"/>
      <c r="E66" s="417"/>
      <c r="F66" s="417"/>
      <c r="G66" s="417"/>
      <c r="H66" s="417"/>
      <c r="I66" s="417"/>
      <c r="J66" s="417"/>
      <c r="K66" s="417"/>
      <c r="L66" s="417"/>
      <c r="M66" s="417"/>
      <c r="N66" s="418"/>
      <c r="O66" s="437"/>
    </row>
    <row r="67" spans="1:15" s="400" customFormat="1" ht="12" customHeight="1">
      <c r="A67" s="419"/>
      <c r="B67" s="432" t="s">
        <v>383</v>
      </c>
      <c r="C67" s="415" t="s">
        <v>10</v>
      </c>
      <c r="D67" s="467">
        <f>SUM(E67:N67)</f>
        <v>7447</v>
      </c>
      <c r="E67" s="417">
        <f aca="true" t="shared" si="19" ref="E67:N67">SUM(E68:E69)</f>
        <v>0</v>
      </c>
      <c r="F67" s="417">
        <f t="shared" si="19"/>
        <v>107</v>
      </c>
      <c r="G67" s="417">
        <f t="shared" si="19"/>
        <v>761</v>
      </c>
      <c r="H67" s="417">
        <f t="shared" si="19"/>
        <v>2365</v>
      </c>
      <c r="I67" s="417">
        <f t="shared" si="19"/>
        <v>2741</v>
      </c>
      <c r="J67" s="417">
        <f t="shared" si="19"/>
        <v>1314</v>
      </c>
      <c r="K67" s="417">
        <f t="shared" si="19"/>
        <v>159</v>
      </c>
      <c r="L67" s="417">
        <f t="shared" si="19"/>
        <v>0</v>
      </c>
      <c r="M67" s="417">
        <f t="shared" si="19"/>
        <v>0</v>
      </c>
      <c r="N67" s="418">
        <f t="shared" si="19"/>
        <v>0</v>
      </c>
      <c r="O67" s="437"/>
    </row>
    <row r="68" spans="1:15" s="400" customFormat="1" ht="12" customHeight="1">
      <c r="A68" s="419"/>
      <c r="B68" s="432"/>
      <c r="C68" s="415" t="s">
        <v>11</v>
      </c>
      <c r="D68" s="467">
        <f>SUM(E68:N68)</f>
        <v>3808</v>
      </c>
      <c r="E68" s="486">
        <v>0</v>
      </c>
      <c r="F68" s="486">
        <v>59</v>
      </c>
      <c r="G68" s="486">
        <v>395</v>
      </c>
      <c r="H68" s="486">
        <v>1184</v>
      </c>
      <c r="I68" s="486">
        <v>1404</v>
      </c>
      <c r="J68" s="486">
        <v>682</v>
      </c>
      <c r="K68" s="486">
        <v>84</v>
      </c>
      <c r="L68" s="486">
        <v>0</v>
      </c>
      <c r="M68" s="486">
        <v>0</v>
      </c>
      <c r="N68" s="487">
        <v>0</v>
      </c>
      <c r="O68" s="437"/>
    </row>
    <row r="69" spans="1:15" s="400" customFormat="1" ht="12" customHeight="1">
      <c r="A69" s="419"/>
      <c r="B69" s="432"/>
      <c r="C69" s="415" t="s">
        <v>12</v>
      </c>
      <c r="D69" s="467">
        <f>SUM(E69:N69)</f>
        <v>3639</v>
      </c>
      <c r="E69" s="486">
        <v>0</v>
      </c>
      <c r="F69" s="486">
        <v>48</v>
      </c>
      <c r="G69" s="486">
        <v>366</v>
      </c>
      <c r="H69" s="486">
        <v>1181</v>
      </c>
      <c r="I69" s="486">
        <v>1337</v>
      </c>
      <c r="J69" s="486">
        <v>632</v>
      </c>
      <c r="K69" s="486">
        <v>75</v>
      </c>
      <c r="L69" s="486">
        <v>0</v>
      </c>
      <c r="M69" s="486">
        <v>0</v>
      </c>
      <c r="N69" s="487">
        <v>0</v>
      </c>
      <c r="O69" s="437"/>
    </row>
    <row r="70" spans="1:14" ht="12" customHeight="1">
      <c r="A70" s="450"/>
      <c r="B70" s="403"/>
      <c r="C70" s="482"/>
      <c r="D70" s="483"/>
      <c r="E70" s="484"/>
      <c r="F70" s="484"/>
      <c r="G70" s="484"/>
      <c r="H70" s="484"/>
      <c r="I70" s="484"/>
      <c r="J70" s="484"/>
      <c r="K70" s="484"/>
      <c r="L70" s="484"/>
      <c r="M70" s="484"/>
      <c r="N70" s="485"/>
    </row>
    <row r="71" ht="12" customHeight="1"/>
    <row r="72" spans="2:14" ht="12" customHeight="1">
      <c r="B72" s="429"/>
      <c r="C72" s="471"/>
      <c r="D72" s="448"/>
      <c r="E72" s="448"/>
      <c r="F72" s="448"/>
      <c r="G72" s="448"/>
      <c r="H72" s="472" t="s">
        <v>384</v>
      </c>
      <c r="I72" s="448"/>
      <c r="J72" s="448"/>
      <c r="K72" s="448"/>
      <c r="L72" s="448"/>
      <c r="M72" s="448"/>
      <c r="N72" s="448"/>
    </row>
    <row r="73" spans="2:14" ht="12" customHeight="1">
      <c r="B73" s="429"/>
      <c r="C73" s="471"/>
      <c r="D73" s="448"/>
      <c r="E73" s="448"/>
      <c r="F73" s="448"/>
      <c r="G73" s="448"/>
      <c r="H73" s="448"/>
      <c r="I73" s="448"/>
      <c r="J73" s="448"/>
      <c r="K73" s="448"/>
      <c r="L73" s="448"/>
      <c r="M73" s="448"/>
      <c r="N73" s="448"/>
    </row>
    <row r="74" spans="2:14" ht="12" customHeight="1">
      <c r="B74" s="429"/>
      <c r="C74" s="471"/>
      <c r="D74" s="448"/>
      <c r="E74" s="448"/>
      <c r="F74" s="448"/>
      <c r="G74" s="448"/>
      <c r="H74" s="448"/>
      <c r="I74" s="448"/>
      <c r="J74" s="448"/>
      <c r="K74" s="448"/>
      <c r="L74" s="448"/>
      <c r="M74" s="448"/>
      <c r="N74" s="448"/>
    </row>
    <row r="75" spans="2:14" ht="12" customHeight="1">
      <c r="B75" s="429"/>
      <c r="C75" s="471"/>
      <c r="D75" s="448"/>
      <c r="E75" s="448"/>
      <c r="F75" s="448"/>
      <c r="G75" s="448"/>
      <c r="H75" s="448"/>
      <c r="I75" s="448"/>
      <c r="J75" s="448"/>
      <c r="K75" s="448"/>
      <c r="L75" s="448"/>
      <c r="M75" s="448"/>
      <c r="N75" s="448"/>
    </row>
    <row r="76" spans="2:14" ht="12" customHeight="1">
      <c r="B76" s="429"/>
      <c r="C76" s="471"/>
      <c r="D76" s="448"/>
      <c r="E76" s="448"/>
      <c r="F76" s="448"/>
      <c r="G76" s="448"/>
      <c r="H76" s="448"/>
      <c r="I76" s="448"/>
      <c r="J76" s="448"/>
      <c r="K76" s="448"/>
      <c r="L76" s="448"/>
      <c r="M76" s="448"/>
      <c r="N76" s="448"/>
    </row>
    <row r="77" spans="2:14" ht="12" customHeight="1">
      <c r="B77" s="429"/>
      <c r="C77" s="471"/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</row>
    <row r="78" spans="3:14" ht="12" customHeight="1">
      <c r="C78" s="471"/>
      <c r="D78" s="448"/>
      <c r="E78" s="448"/>
      <c r="F78" s="448"/>
      <c r="G78" s="448"/>
      <c r="H78" s="448"/>
      <c r="I78" s="448"/>
      <c r="J78" s="448"/>
      <c r="K78" s="448"/>
      <c r="L78" s="448"/>
      <c r="M78" s="448"/>
      <c r="N78" s="448"/>
    </row>
    <row r="79" spans="2:14" ht="12" customHeight="1">
      <c r="B79" s="420"/>
      <c r="C79" s="471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</row>
    <row r="80" spans="2:14" ht="12" customHeight="1">
      <c r="B80" s="420"/>
      <c r="C80" s="471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</row>
    <row r="81" spans="2:14" ht="12" customHeight="1">
      <c r="B81" s="429"/>
      <c r="C81" s="471"/>
      <c r="D81" s="448"/>
      <c r="E81" s="448"/>
      <c r="F81" s="448"/>
      <c r="G81" s="448"/>
      <c r="H81" s="448"/>
      <c r="I81" s="448"/>
      <c r="J81" s="448"/>
      <c r="K81" s="448"/>
      <c r="L81" s="448"/>
      <c r="M81" s="448"/>
      <c r="N81" s="448"/>
    </row>
    <row r="82" spans="2:14" ht="12" customHeight="1">
      <c r="B82" s="429"/>
      <c r="C82" s="471"/>
      <c r="D82" s="448"/>
      <c r="E82" s="448"/>
      <c r="F82" s="448"/>
      <c r="G82" s="448"/>
      <c r="H82" s="448"/>
      <c r="I82" s="448"/>
      <c r="J82" s="448"/>
      <c r="K82" s="448"/>
      <c r="L82" s="448"/>
      <c r="M82" s="448"/>
      <c r="N82" s="448"/>
    </row>
    <row r="83" spans="2:14" ht="12" customHeight="1">
      <c r="B83" s="429"/>
      <c r="C83" s="471"/>
      <c r="D83" s="448"/>
      <c r="E83" s="448"/>
      <c r="F83" s="448"/>
      <c r="G83" s="448"/>
      <c r="H83" s="448"/>
      <c r="I83" s="448"/>
      <c r="J83" s="448"/>
      <c r="K83" s="448"/>
      <c r="L83" s="448"/>
      <c r="M83" s="448"/>
      <c r="N83" s="448"/>
    </row>
    <row r="84" spans="2:14" ht="12" customHeight="1">
      <c r="B84" s="429"/>
      <c r="C84" s="471"/>
      <c r="D84" s="448"/>
      <c r="E84" s="448"/>
      <c r="F84" s="448"/>
      <c r="G84" s="448"/>
      <c r="H84" s="448"/>
      <c r="I84" s="448"/>
      <c r="J84" s="448"/>
      <c r="K84" s="448"/>
      <c r="L84" s="448"/>
      <c r="M84" s="448"/>
      <c r="N84" s="448"/>
    </row>
    <row r="85" spans="2:14" ht="12" customHeight="1">
      <c r="B85" s="429"/>
      <c r="C85" s="471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</row>
    <row r="86" spans="2:14" ht="12" customHeight="1">
      <c r="B86" s="429"/>
      <c r="C86" s="471"/>
      <c r="D86" s="448"/>
      <c r="E86" s="448"/>
      <c r="F86" s="448"/>
      <c r="G86" s="448"/>
      <c r="H86" s="448"/>
      <c r="I86" s="448"/>
      <c r="J86" s="448"/>
      <c r="K86" s="448"/>
      <c r="L86" s="448"/>
      <c r="M86" s="448"/>
      <c r="N86" s="448"/>
    </row>
    <row r="87" spans="3:14" ht="12" customHeight="1">
      <c r="C87" s="471"/>
      <c r="D87" s="448"/>
      <c r="E87" s="448"/>
      <c r="F87" s="448"/>
      <c r="G87" s="448"/>
      <c r="H87" s="448"/>
      <c r="I87" s="448"/>
      <c r="J87" s="448"/>
      <c r="K87" s="448"/>
      <c r="L87" s="448"/>
      <c r="M87" s="448"/>
      <c r="N87" s="448"/>
    </row>
    <row r="88" spans="3:14" ht="12" customHeight="1">
      <c r="C88" s="471"/>
      <c r="D88" s="448"/>
      <c r="E88" s="448"/>
      <c r="F88" s="448"/>
      <c r="G88" s="448"/>
      <c r="H88" s="448"/>
      <c r="I88" s="448"/>
      <c r="J88" s="448"/>
      <c r="K88" s="448"/>
      <c r="L88" s="448"/>
      <c r="M88" s="448"/>
      <c r="N88" s="448"/>
    </row>
    <row r="89" spans="3:14" ht="12" customHeight="1">
      <c r="C89" s="471"/>
      <c r="D89" s="448"/>
      <c r="E89" s="448"/>
      <c r="F89" s="448"/>
      <c r="G89" s="448"/>
      <c r="H89" s="448"/>
      <c r="I89" s="448"/>
      <c r="J89" s="448"/>
      <c r="K89" s="448"/>
      <c r="L89" s="448"/>
      <c r="M89" s="448"/>
      <c r="N89" s="448"/>
    </row>
    <row r="90" spans="2:14" ht="12" customHeight="1">
      <c r="B90" s="429"/>
      <c r="C90" s="471"/>
      <c r="D90" s="448"/>
      <c r="E90" s="448"/>
      <c r="F90" s="448"/>
      <c r="G90" s="448"/>
      <c r="H90" s="448"/>
      <c r="I90" s="448"/>
      <c r="J90" s="448"/>
      <c r="K90" s="448"/>
      <c r="L90" s="448"/>
      <c r="M90" s="448"/>
      <c r="N90" s="448"/>
    </row>
    <row r="91" spans="2:14" ht="12" customHeight="1">
      <c r="B91" s="420"/>
      <c r="C91" s="471"/>
      <c r="D91" s="448"/>
      <c r="E91" s="448"/>
      <c r="F91" s="448"/>
      <c r="G91" s="448"/>
      <c r="H91" s="448"/>
      <c r="I91" s="448"/>
      <c r="J91" s="448"/>
      <c r="K91" s="448"/>
      <c r="L91" s="448"/>
      <c r="M91" s="448"/>
      <c r="N91" s="448"/>
    </row>
    <row r="92" spans="2:14" ht="12" customHeight="1">
      <c r="B92" s="420"/>
      <c r="C92" s="471"/>
      <c r="D92" s="448"/>
      <c r="E92" s="448"/>
      <c r="F92" s="448"/>
      <c r="G92" s="448"/>
      <c r="H92" s="448"/>
      <c r="I92" s="448"/>
      <c r="J92" s="448"/>
      <c r="K92" s="448"/>
      <c r="L92" s="448"/>
      <c r="M92" s="448"/>
      <c r="N92" s="448"/>
    </row>
    <row r="93" spans="2:14" ht="12" customHeight="1">
      <c r="B93" s="429"/>
      <c r="C93" s="471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</row>
    <row r="94" spans="2:14" ht="12" customHeight="1">
      <c r="B94" s="420"/>
      <c r="C94" s="471"/>
      <c r="D94" s="448"/>
      <c r="E94" s="448"/>
      <c r="F94" s="448"/>
      <c r="G94" s="448"/>
      <c r="H94" s="448"/>
      <c r="I94" s="448"/>
      <c r="J94" s="448"/>
      <c r="K94" s="448"/>
      <c r="L94" s="448"/>
      <c r="M94" s="448"/>
      <c r="N94" s="448"/>
    </row>
    <row r="95" spans="2:14" ht="12" customHeight="1">
      <c r="B95" s="420"/>
      <c r="C95" s="471"/>
      <c r="D95" s="448"/>
      <c r="E95" s="448"/>
      <c r="F95" s="448"/>
      <c r="G95" s="448"/>
      <c r="H95" s="448"/>
      <c r="I95" s="448"/>
      <c r="J95" s="448"/>
      <c r="K95" s="448"/>
      <c r="L95" s="448"/>
      <c r="M95" s="448"/>
      <c r="N95" s="448"/>
    </row>
    <row r="96" spans="2:14" ht="12" customHeight="1">
      <c r="B96" s="429"/>
      <c r="C96" s="471"/>
      <c r="D96" s="448"/>
      <c r="E96" s="448"/>
      <c r="F96" s="448"/>
      <c r="G96" s="448"/>
      <c r="H96" s="448"/>
      <c r="I96" s="448"/>
      <c r="J96" s="448"/>
      <c r="K96" s="448"/>
      <c r="L96" s="448"/>
      <c r="M96" s="448"/>
      <c r="N96" s="448"/>
    </row>
    <row r="97" spans="2:14" ht="12" customHeight="1">
      <c r="B97" s="420"/>
      <c r="C97" s="471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8"/>
    </row>
    <row r="98" spans="2:14" ht="12" customHeight="1">
      <c r="B98" s="420"/>
      <c r="C98" s="471"/>
      <c r="D98" s="448"/>
      <c r="E98" s="448"/>
      <c r="F98" s="448"/>
      <c r="G98" s="448"/>
      <c r="H98" s="448"/>
      <c r="I98" s="448"/>
      <c r="J98" s="448"/>
      <c r="K98" s="448"/>
      <c r="L98" s="448"/>
      <c r="M98" s="448"/>
      <c r="N98" s="448"/>
    </row>
    <row r="99" spans="2:14" ht="12" customHeight="1">
      <c r="B99" s="429"/>
      <c r="C99" s="471"/>
      <c r="D99" s="448"/>
      <c r="E99" s="448"/>
      <c r="F99" s="448"/>
      <c r="G99" s="448"/>
      <c r="H99" s="448"/>
      <c r="I99" s="448"/>
      <c r="J99" s="448"/>
      <c r="K99" s="448"/>
      <c r="L99" s="448"/>
      <c r="M99" s="448"/>
      <c r="N99" s="448"/>
    </row>
    <row r="100" spans="2:14" ht="12" customHeight="1">
      <c r="B100" s="420"/>
      <c r="C100" s="471"/>
      <c r="D100" s="448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</row>
    <row r="101" spans="2:14" ht="12" customHeight="1">
      <c r="B101" s="420"/>
      <c r="C101" s="471"/>
      <c r="D101" s="448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</row>
    <row r="102" spans="2:14" ht="12" customHeight="1">
      <c r="B102" s="429"/>
      <c r="C102" s="471"/>
      <c r="D102" s="448"/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</row>
    <row r="103" spans="2:14" ht="12" customHeight="1">
      <c r="B103" s="420"/>
      <c r="C103" s="471"/>
      <c r="D103" s="448"/>
      <c r="E103" s="448"/>
      <c r="F103" s="448"/>
      <c r="G103" s="448"/>
      <c r="H103" s="448"/>
      <c r="I103" s="448"/>
      <c r="J103" s="448"/>
      <c r="K103" s="448"/>
      <c r="L103" s="448"/>
      <c r="M103" s="448"/>
      <c r="N103" s="448"/>
    </row>
    <row r="104" spans="2:14" ht="12" customHeight="1">
      <c r="B104" s="420"/>
      <c r="C104" s="471"/>
      <c r="D104" s="448"/>
      <c r="E104" s="448"/>
      <c r="F104" s="448"/>
      <c r="G104" s="448"/>
      <c r="H104" s="448"/>
      <c r="I104" s="448"/>
      <c r="J104" s="448"/>
      <c r="K104" s="448"/>
      <c r="L104" s="448"/>
      <c r="M104" s="448"/>
      <c r="N104" s="448"/>
    </row>
    <row r="105" spans="2:14" ht="12" customHeight="1">
      <c r="B105" s="429"/>
      <c r="C105" s="471"/>
      <c r="D105" s="448"/>
      <c r="E105" s="448"/>
      <c r="F105" s="448"/>
      <c r="G105" s="448"/>
      <c r="H105" s="448"/>
      <c r="I105" s="448"/>
      <c r="J105" s="448"/>
      <c r="K105" s="448"/>
      <c r="L105" s="448"/>
      <c r="M105" s="448"/>
      <c r="N105" s="448"/>
    </row>
    <row r="106" spans="2:14" ht="12" customHeight="1">
      <c r="B106" s="420"/>
      <c r="C106" s="471"/>
      <c r="D106" s="448"/>
      <c r="E106" s="448"/>
      <c r="F106" s="448"/>
      <c r="G106" s="448"/>
      <c r="H106" s="448"/>
      <c r="I106" s="448"/>
      <c r="J106" s="448"/>
      <c r="K106" s="448"/>
      <c r="L106" s="448"/>
      <c r="M106" s="448"/>
      <c r="N106" s="448"/>
    </row>
    <row r="107" spans="2:14" ht="12" customHeight="1">
      <c r="B107" s="420"/>
      <c r="C107" s="471"/>
      <c r="D107" s="448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</row>
    <row r="108" spans="2:14" ht="12" customHeight="1">
      <c r="B108" s="429"/>
      <c r="C108" s="471"/>
      <c r="D108" s="448"/>
      <c r="E108" s="448"/>
      <c r="F108" s="448"/>
      <c r="G108" s="448"/>
      <c r="H108" s="448"/>
      <c r="I108" s="448"/>
      <c r="J108" s="448"/>
      <c r="K108" s="448"/>
      <c r="L108" s="448"/>
      <c r="M108" s="448"/>
      <c r="N108" s="448"/>
    </row>
    <row r="109" spans="2:14" ht="12" customHeight="1">
      <c r="B109" s="429"/>
      <c r="C109" s="471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</row>
    <row r="110" spans="2:14" ht="12" customHeight="1">
      <c r="B110" s="429"/>
      <c r="C110" s="471"/>
      <c r="D110" s="448"/>
      <c r="E110" s="448"/>
      <c r="F110" s="448"/>
      <c r="G110" s="448"/>
      <c r="H110" s="448"/>
      <c r="I110" s="448"/>
      <c r="J110" s="448"/>
      <c r="K110" s="448"/>
      <c r="L110" s="448"/>
      <c r="M110" s="448"/>
      <c r="N110" s="448"/>
    </row>
    <row r="111" spans="2:14" ht="12" customHeight="1">
      <c r="B111" s="429"/>
      <c r="C111" s="471"/>
      <c r="D111" s="448"/>
      <c r="E111" s="448"/>
      <c r="F111" s="448"/>
      <c r="G111" s="448"/>
      <c r="H111" s="448"/>
      <c r="I111" s="448"/>
      <c r="J111" s="448"/>
      <c r="K111" s="448"/>
      <c r="L111" s="448"/>
      <c r="M111" s="448"/>
      <c r="N111" s="448"/>
    </row>
    <row r="112" spans="2:14" ht="12" customHeight="1">
      <c r="B112" s="420"/>
      <c r="C112" s="471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</row>
    <row r="113" spans="2:14" ht="12" customHeight="1">
      <c r="B113" s="420"/>
      <c r="C113" s="471"/>
      <c r="D113" s="448"/>
      <c r="E113" s="448"/>
      <c r="F113" s="448"/>
      <c r="G113" s="448"/>
      <c r="H113" s="448"/>
      <c r="I113" s="448"/>
      <c r="J113" s="448"/>
      <c r="K113" s="448"/>
      <c r="L113" s="448"/>
      <c r="M113" s="448"/>
      <c r="N113" s="448"/>
    </row>
    <row r="114" spans="2:14" ht="12" customHeight="1">
      <c r="B114" s="429"/>
      <c r="C114" s="471"/>
      <c r="D114" s="448"/>
      <c r="E114" s="448"/>
      <c r="F114" s="448"/>
      <c r="G114" s="448"/>
      <c r="H114" s="448"/>
      <c r="I114" s="448"/>
      <c r="J114" s="448"/>
      <c r="K114" s="448"/>
      <c r="L114" s="448"/>
      <c r="M114" s="448"/>
      <c r="N114" s="448"/>
    </row>
    <row r="115" spans="2:14" ht="12" customHeight="1">
      <c r="B115" s="420"/>
      <c r="C115" s="471"/>
      <c r="D115" s="448"/>
      <c r="E115" s="448"/>
      <c r="F115" s="448"/>
      <c r="G115" s="448"/>
      <c r="H115" s="448"/>
      <c r="I115" s="448"/>
      <c r="J115" s="448"/>
      <c r="K115" s="448"/>
      <c r="L115" s="448"/>
      <c r="M115" s="448"/>
      <c r="N115" s="448"/>
    </row>
    <row r="116" spans="2:14" ht="12" customHeight="1">
      <c r="B116" s="420"/>
      <c r="C116" s="471"/>
      <c r="D116" s="448"/>
      <c r="E116" s="448"/>
      <c r="F116" s="448"/>
      <c r="G116" s="448"/>
      <c r="H116" s="448"/>
      <c r="I116" s="448"/>
      <c r="J116" s="448"/>
      <c r="K116" s="448"/>
      <c r="L116" s="448"/>
      <c r="M116" s="448"/>
      <c r="N116" s="448"/>
    </row>
    <row r="117" spans="2:14" ht="12" customHeight="1">
      <c r="B117" s="429"/>
      <c r="C117" s="471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</row>
    <row r="118" spans="2:14" ht="12" customHeight="1">
      <c r="B118" s="420"/>
      <c r="C118" s="471"/>
      <c r="D118" s="448"/>
      <c r="E118" s="448"/>
      <c r="F118" s="448"/>
      <c r="G118" s="448"/>
      <c r="H118" s="448"/>
      <c r="I118" s="448"/>
      <c r="J118" s="448"/>
      <c r="K118" s="448"/>
      <c r="L118" s="448"/>
      <c r="M118" s="448"/>
      <c r="N118" s="448"/>
    </row>
    <row r="119" spans="2:14" ht="12" customHeight="1">
      <c r="B119" s="420"/>
      <c r="C119" s="471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</row>
    <row r="120" spans="2:14" ht="12" customHeight="1">
      <c r="B120" s="429"/>
      <c r="C120" s="471"/>
      <c r="D120" s="448"/>
      <c r="E120" s="448"/>
      <c r="F120" s="448"/>
      <c r="G120" s="448"/>
      <c r="H120" s="448"/>
      <c r="I120" s="448"/>
      <c r="J120" s="448"/>
      <c r="K120" s="448"/>
      <c r="L120" s="448"/>
      <c r="M120" s="448"/>
      <c r="N120" s="448"/>
    </row>
    <row r="121" spans="2:14" ht="12" customHeight="1">
      <c r="B121" s="420"/>
      <c r="C121" s="471"/>
      <c r="D121" s="448"/>
      <c r="E121" s="448"/>
      <c r="F121" s="448"/>
      <c r="G121" s="448"/>
      <c r="H121" s="448"/>
      <c r="I121" s="448"/>
      <c r="J121" s="448"/>
      <c r="K121" s="448"/>
      <c r="L121" s="448"/>
      <c r="M121" s="448"/>
      <c r="N121" s="448"/>
    </row>
    <row r="122" spans="2:14" ht="12" customHeight="1">
      <c r="B122" s="420"/>
      <c r="C122" s="471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</row>
    <row r="123" spans="2:14" ht="12" customHeight="1">
      <c r="B123" s="429"/>
      <c r="C123" s="471"/>
      <c r="D123" s="448"/>
      <c r="E123" s="448"/>
      <c r="F123" s="448"/>
      <c r="G123" s="448"/>
      <c r="H123" s="448"/>
      <c r="I123" s="448"/>
      <c r="J123" s="448"/>
      <c r="K123" s="448"/>
      <c r="L123" s="448"/>
      <c r="M123" s="448"/>
      <c r="N123" s="448"/>
    </row>
    <row r="124" spans="2:14" ht="12" customHeight="1">
      <c r="B124" s="420"/>
      <c r="C124" s="471"/>
      <c r="D124" s="448"/>
      <c r="E124" s="448"/>
      <c r="F124" s="448"/>
      <c r="G124" s="448"/>
      <c r="H124" s="448"/>
      <c r="I124" s="448"/>
      <c r="J124" s="448"/>
      <c r="K124" s="448"/>
      <c r="L124" s="448"/>
      <c r="M124" s="448"/>
      <c r="N124" s="448"/>
    </row>
    <row r="125" spans="2:14" ht="12" customHeight="1">
      <c r="B125" s="420"/>
      <c r="C125" s="471"/>
      <c r="D125" s="448"/>
      <c r="E125" s="448"/>
      <c r="F125" s="448"/>
      <c r="G125" s="448"/>
      <c r="H125" s="448"/>
      <c r="I125" s="448"/>
      <c r="J125" s="448"/>
      <c r="K125" s="448"/>
      <c r="L125" s="448"/>
      <c r="M125" s="448"/>
      <c r="N125" s="448"/>
    </row>
    <row r="126" spans="2:14" ht="12" customHeight="1">
      <c r="B126" s="429"/>
      <c r="C126" s="471"/>
      <c r="D126" s="448"/>
      <c r="E126" s="448"/>
      <c r="F126" s="448"/>
      <c r="G126" s="448"/>
      <c r="H126" s="448"/>
      <c r="I126" s="448"/>
      <c r="J126" s="448"/>
      <c r="K126" s="448"/>
      <c r="L126" s="448"/>
      <c r="M126" s="448"/>
      <c r="N126" s="448"/>
    </row>
    <row r="127" spans="2:14" ht="12" customHeight="1">
      <c r="B127" s="420"/>
      <c r="C127" s="471"/>
      <c r="D127" s="448"/>
      <c r="E127" s="448"/>
      <c r="F127" s="448"/>
      <c r="G127" s="448"/>
      <c r="H127" s="448"/>
      <c r="I127" s="448"/>
      <c r="J127" s="448"/>
      <c r="K127" s="448"/>
      <c r="L127" s="448"/>
      <c r="M127" s="448"/>
      <c r="N127" s="448"/>
    </row>
    <row r="128" spans="2:14" ht="12" customHeight="1">
      <c r="B128" s="420"/>
      <c r="C128" s="471"/>
      <c r="D128" s="448"/>
      <c r="E128" s="448"/>
      <c r="F128" s="448"/>
      <c r="G128" s="448"/>
      <c r="H128" s="448"/>
      <c r="I128" s="448"/>
      <c r="J128" s="448"/>
      <c r="K128" s="448"/>
      <c r="L128" s="448"/>
      <c r="M128" s="448"/>
      <c r="N128" s="448"/>
    </row>
    <row r="129" spans="2:14" ht="12" customHeight="1">
      <c r="B129" s="429"/>
      <c r="C129" s="471"/>
      <c r="D129" s="448"/>
      <c r="E129" s="448"/>
      <c r="F129" s="448"/>
      <c r="G129" s="448"/>
      <c r="H129" s="448"/>
      <c r="I129" s="448"/>
      <c r="J129" s="448"/>
      <c r="K129" s="448"/>
      <c r="L129" s="448"/>
      <c r="M129" s="448"/>
      <c r="N129" s="448"/>
    </row>
    <row r="130" spans="2:14" ht="12" customHeight="1">
      <c r="B130" s="420"/>
      <c r="C130" s="471"/>
      <c r="D130" s="448"/>
      <c r="E130" s="448"/>
      <c r="F130" s="448"/>
      <c r="G130" s="448"/>
      <c r="H130" s="448"/>
      <c r="I130" s="448"/>
      <c r="J130" s="448"/>
      <c r="K130" s="448"/>
      <c r="L130" s="448"/>
      <c r="M130" s="448"/>
      <c r="N130" s="448"/>
    </row>
    <row r="131" spans="2:14" ht="12" customHeight="1">
      <c r="B131" s="420"/>
      <c r="C131" s="471"/>
      <c r="D131" s="448"/>
      <c r="E131" s="448"/>
      <c r="F131" s="448"/>
      <c r="G131" s="448"/>
      <c r="H131" s="448"/>
      <c r="I131" s="448"/>
      <c r="J131" s="448"/>
      <c r="K131" s="448"/>
      <c r="L131" s="448"/>
      <c r="M131" s="448"/>
      <c r="N131" s="448"/>
    </row>
    <row r="132" spans="2:14" ht="12" customHeight="1">
      <c r="B132" s="429"/>
      <c r="C132" s="471"/>
      <c r="D132" s="448"/>
      <c r="E132" s="448"/>
      <c r="F132" s="448"/>
      <c r="G132" s="448"/>
      <c r="H132" s="448"/>
      <c r="I132" s="448"/>
      <c r="J132" s="448"/>
      <c r="K132" s="448"/>
      <c r="L132" s="448"/>
      <c r="M132" s="448"/>
      <c r="N132" s="448"/>
    </row>
    <row r="133" spans="2:14" ht="12" customHeight="1">
      <c r="B133" s="420"/>
      <c r="C133" s="471"/>
      <c r="D133" s="448"/>
      <c r="E133" s="448"/>
      <c r="F133" s="448"/>
      <c r="G133" s="448"/>
      <c r="H133" s="448"/>
      <c r="I133" s="448"/>
      <c r="J133" s="448"/>
      <c r="K133" s="448"/>
      <c r="L133" s="448"/>
      <c r="M133" s="448"/>
      <c r="N133" s="448"/>
    </row>
    <row r="134" spans="2:14" ht="12" customHeight="1">
      <c r="B134" s="420"/>
      <c r="C134" s="471"/>
      <c r="D134" s="448"/>
      <c r="E134" s="448"/>
      <c r="F134" s="448"/>
      <c r="G134" s="448"/>
      <c r="H134" s="448"/>
      <c r="I134" s="448"/>
      <c r="J134" s="448"/>
      <c r="K134" s="448"/>
      <c r="L134" s="448"/>
      <c r="M134" s="448"/>
      <c r="N134" s="448"/>
    </row>
    <row r="135" spans="2:14" ht="12" customHeight="1">
      <c r="B135" s="429"/>
      <c r="C135" s="471"/>
      <c r="D135" s="448"/>
      <c r="E135" s="448"/>
      <c r="F135" s="448"/>
      <c r="G135" s="448"/>
      <c r="H135" s="448"/>
      <c r="I135" s="448"/>
      <c r="J135" s="448"/>
      <c r="K135" s="448"/>
      <c r="L135" s="448"/>
      <c r="M135" s="448"/>
      <c r="N135" s="448"/>
    </row>
    <row r="136" spans="2:14" ht="12" customHeight="1">
      <c r="B136" s="429"/>
      <c r="C136" s="471"/>
      <c r="D136" s="448"/>
      <c r="E136" s="448"/>
      <c r="F136" s="448"/>
      <c r="G136" s="448"/>
      <c r="H136" s="448"/>
      <c r="I136" s="448"/>
      <c r="J136" s="448"/>
      <c r="K136" s="448"/>
      <c r="L136" s="448"/>
      <c r="M136" s="448"/>
      <c r="N136" s="448"/>
    </row>
    <row r="137" spans="2:14" ht="12" customHeight="1">
      <c r="B137" s="429"/>
      <c r="C137" s="471"/>
      <c r="D137" s="448"/>
      <c r="E137" s="448"/>
      <c r="F137" s="448"/>
      <c r="G137" s="448"/>
      <c r="H137" s="448"/>
      <c r="I137" s="448"/>
      <c r="J137" s="448"/>
      <c r="K137" s="448"/>
      <c r="L137" s="448"/>
      <c r="M137" s="448"/>
      <c r="N137" s="448"/>
    </row>
    <row r="138" spans="2:14" ht="12" customHeight="1">
      <c r="B138" s="429"/>
      <c r="C138" s="471"/>
      <c r="D138" s="448"/>
      <c r="E138" s="448"/>
      <c r="F138" s="448"/>
      <c r="G138" s="448"/>
      <c r="H138" s="448"/>
      <c r="I138" s="448"/>
      <c r="J138" s="448"/>
      <c r="K138" s="448"/>
      <c r="L138" s="448"/>
      <c r="M138" s="448"/>
      <c r="N138" s="448"/>
    </row>
    <row r="139" spans="2:14" ht="12" customHeight="1">
      <c r="B139" s="420"/>
      <c r="C139" s="471"/>
      <c r="D139" s="448"/>
      <c r="E139" s="448"/>
      <c r="F139" s="448"/>
      <c r="G139" s="448"/>
      <c r="H139" s="448"/>
      <c r="I139" s="448"/>
      <c r="J139" s="448"/>
      <c r="K139" s="448"/>
      <c r="L139" s="448"/>
      <c r="M139" s="448"/>
      <c r="N139" s="448"/>
    </row>
    <row r="140" spans="2:14" ht="12" customHeight="1">
      <c r="B140" s="420"/>
      <c r="C140" s="471"/>
      <c r="D140" s="448"/>
      <c r="E140" s="448"/>
      <c r="F140" s="448"/>
      <c r="G140" s="448"/>
      <c r="H140" s="448"/>
      <c r="I140" s="448"/>
      <c r="J140" s="448"/>
      <c r="K140" s="448"/>
      <c r="L140" s="448"/>
      <c r="M140" s="448"/>
      <c r="N140" s="448"/>
    </row>
    <row r="141" spans="2:14" ht="12" customHeight="1">
      <c r="B141" s="429"/>
      <c r="C141" s="471"/>
      <c r="D141" s="448"/>
      <c r="E141" s="448"/>
      <c r="F141" s="448"/>
      <c r="G141" s="448"/>
      <c r="H141" s="448"/>
      <c r="I141" s="448"/>
      <c r="J141" s="448"/>
      <c r="K141" s="448"/>
      <c r="L141" s="448"/>
      <c r="M141" s="448"/>
      <c r="N141" s="448"/>
    </row>
    <row r="142" spans="2:14" ht="12" customHeight="1">
      <c r="B142" s="420"/>
      <c r="C142" s="471"/>
      <c r="D142" s="448"/>
      <c r="E142" s="448"/>
      <c r="F142" s="448"/>
      <c r="G142" s="448"/>
      <c r="H142" s="448"/>
      <c r="I142" s="448"/>
      <c r="J142" s="448"/>
      <c r="K142" s="448"/>
      <c r="L142" s="448"/>
      <c r="M142" s="448"/>
      <c r="N142" s="448"/>
    </row>
    <row r="143" spans="2:14" ht="12" customHeight="1">
      <c r="B143" s="420"/>
      <c r="C143" s="471"/>
      <c r="D143" s="448"/>
      <c r="E143" s="448"/>
      <c r="F143" s="448"/>
      <c r="G143" s="448"/>
      <c r="H143" s="448"/>
      <c r="I143" s="448"/>
      <c r="J143" s="448"/>
      <c r="K143" s="448"/>
      <c r="L143" s="448"/>
      <c r="M143" s="448"/>
      <c r="N143" s="448"/>
    </row>
    <row r="144" spans="2:14" ht="12" customHeight="1">
      <c r="B144" s="429"/>
      <c r="C144" s="471"/>
      <c r="D144" s="448"/>
      <c r="E144" s="448"/>
      <c r="F144" s="448"/>
      <c r="G144" s="448"/>
      <c r="H144" s="448"/>
      <c r="I144" s="448"/>
      <c r="J144" s="448"/>
      <c r="K144" s="448"/>
      <c r="L144" s="448"/>
      <c r="M144" s="448"/>
      <c r="N144" s="448"/>
    </row>
    <row r="145" spans="2:14" ht="12" customHeight="1">
      <c r="B145" s="429"/>
      <c r="C145" s="471"/>
      <c r="D145" s="448"/>
      <c r="E145" s="448"/>
      <c r="F145" s="448"/>
      <c r="G145" s="448"/>
      <c r="H145" s="448"/>
      <c r="I145" s="448"/>
      <c r="J145" s="448"/>
      <c r="K145" s="448"/>
      <c r="L145" s="448"/>
      <c r="M145" s="448"/>
      <c r="N145" s="448"/>
    </row>
    <row r="146" spans="2:14" ht="12" customHeight="1">
      <c r="B146" s="429"/>
      <c r="C146" s="471"/>
      <c r="D146" s="448"/>
      <c r="E146" s="448"/>
      <c r="F146" s="448"/>
      <c r="G146" s="448"/>
      <c r="H146" s="448"/>
      <c r="I146" s="448"/>
      <c r="J146" s="448"/>
      <c r="K146" s="448"/>
      <c r="L146" s="448"/>
      <c r="M146" s="448"/>
      <c r="N146" s="448"/>
    </row>
    <row r="147" spans="2:14" ht="12" customHeight="1">
      <c r="B147" s="429"/>
      <c r="C147" s="471"/>
      <c r="D147" s="448"/>
      <c r="E147" s="448"/>
      <c r="F147" s="448"/>
      <c r="G147" s="448"/>
      <c r="H147" s="448"/>
      <c r="I147" s="448"/>
      <c r="J147" s="448"/>
      <c r="K147" s="448"/>
      <c r="L147" s="448"/>
      <c r="M147" s="448"/>
      <c r="N147" s="448"/>
    </row>
    <row r="148" spans="2:14" ht="12" customHeight="1">
      <c r="B148" s="420"/>
      <c r="C148" s="471"/>
      <c r="D148" s="448"/>
      <c r="E148" s="448"/>
      <c r="F148" s="448"/>
      <c r="G148" s="448"/>
      <c r="H148" s="448"/>
      <c r="I148" s="448"/>
      <c r="J148" s="448"/>
      <c r="K148" s="448"/>
      <c r="L148" s="448"/>
      <c r="M148" s="448"/>
      <c r="N148" s="448"/>
    </row>
    <row r="149" spans="2:14" ht="12" customHeight="1">
      <c r="B149" s="420"/>
      <c r="C149" s="471"/>
      <c r="D149" s="448"/>
      <c r="E149" s="448"/>
      <c r="F149" s="448"/>
      <c r="G149" s="448"/>
      <c r="H149" s="448"/>
      <c r="I149" s="448"/>
      <c r="J149" s="448"/>
      <c r="K149" s="448"/>
      <c r="L149" s="448"/>
      <c r="M149" s="448"/>
      <c r="N149" s="448"/>
    </row>
    <row r="150" spans="2:14" ht="12" customHeight="1">
      <c r="B150" s="429"/>
      <c r="C150" s="471"/>
      <c r="D150" s="448"/>
      <c r="E150" s="448"/>
      <c r="F150" s="448"/>
      <c r="G150" s="448"/>
      <c r="H150" s="448"/>
      <c r="I150" s="448"/>
      <c r="J150" s="448"/>
      <c r="K150" s="448"/>
      <c r="L150" s="448"/>
      <c r="M150" s="448"/>
      <c r="N150" s="448"/>
    </row>
    <row r="151" spans="2:14" ht="12" customHeight="1">
      <c r="B151" s="429"/>
      <c r="C151" s="471"/>
      <c r="D151" s="448"/>
      <c r="E151" s="448"/>
      <c r="F151" s="448"/>
      <c r="G151" s="448"/>
      <c r="H151" s="448"/>
      <c r="I151" s="448"/>
      <c r="J151" s="448"/>
      <c r="K151" s="448"/>
      <c r="L151" s="448"/>
      <c r="M151" s="448"/>
      <c r="N151" s="448"/>
    </row>
    <row r="152" spans="2:14" ht="12" customHeight="1">
      <c r="B152" s="429"/>
      <c r="C152" s="471"/>
      <c r="D152" s="448"/>
      <c r="E152" s="448"/>
      <c r="F152" s="448"/>
      <c r="G152" s="448"/>
      <c r="H152" s="448"/>
      <c r="I152" s="448"/>
      <c r="J152" s="448"/>
      <c r="K152" s="448"/>
      <c r="L152" s="448"/>
      <c r="M152" s="448"/>
      <c r="N152" s="448"/>
    </row>
    <row r="153" spans="2:14" ht="12" customHeight="1">
      <c r="B153" s="429"/>
      <c r="C153" s="471"/>
      <c r="D153" s="448"/>
      <c r="E153" s="448"/>
      <c r="F153" s="448"/>
      <c r="G153" s="448"/>
      <c r="H153" s="448"/>
      <c r="I153" s="448"/>
      <c r="J153" s="448"/>
      <c r="K153" s="448"/>
      <c r="L153" s="448"/>
      <c r="M153" s="448"/>
      <c r="N153" s="448"/>
    </row>
    <row r="154" spans="2:14" ht="12" customHeight="1">
      <c r="B154" s="420"/>
      <c r="C154" s="471"/>
      <c r="D154" s="448"/>
      <c r="E154" s="448"/>
      <c r="F154" s="448"/>
      <c r="G154" s="448"/>
      <c r="H154" s="448"/>
      <c r="I154" s="448"/>
      <c r="J154" s="448"/>
      <c r="K154" s="448"/>
      <c r="L154" s="448"/>
      <c r="M154" s="448"/>
      <c r="N154" s="448"/>
    </row>
    <row r="155" spans="2:14" ht="12" customHeight="1">
      <c r="B155" s="420"/>
      <c r="C155" s="471"/>
      <c r="D155" s="448"/>
      <c r="E155" s="448"/>
      <c r="F155" s="448"/>
      <c r="G155" s="448"/>
      <c r="H155" s="448"/>
      <c r="I155" s="448"/>
      <c r="J155" s="448"/>
      <c r="K155" s="448"/>
      <c r="L155" s="448"/>
      <c r="M155" s="448"/>
      <c r="N155" s="448"/>
    </row>
    <row r="156" spans="2:14" ht="12" customHeight="1">
      <c r="B156" s="429"/>
      <c r="C156" s="471"/>
      <c r="D156" s="448"/>
      <c r="E156" s="448"/>
      <c r="F156" s="448"/>
      <c r="G156" s="448"/>
      <c r="H156" s="448"/>
      <c r="I156" s="448"/>
      <c r="J156" s="448"/>
      <c r="K156" s="448"/>
      <c r="L156" s="448"/>
      <c r="M156" s="448"/>
      <c r="N156" s="448"/>
    </row>
    <row r="157" spans="2:14" ht="12" customHeight="1">
      <c r="B157" s="420"/>
      <c r="C157" s="471"/>
      <c r="D157" s="448"/>
      <c r="E157" s="448"/>
      <c r="F157" s="448"/>
      <c r="G157" s="448"/>
      <c r="H157" s="448"/>
      <c r="I157" s="448"/>
      <c r="J157" s="448"/>
      <c r="K157" s="448"/>
      <c r="L157" s="448"/>
      <c r="M157" s="448"/>
      <c r="N157" s="448"/>
    </row>
    <row r="158" spans="2:14" ht="12" customHeight="1">
      <c r="B158" s="420"/>
      <c r="C158" s="471"/>
      <c r="D158" s="448"/>
      <c r="E158" s="448"/>
      <c r="F158" s="448"/>
      <c r="G158" s="448"/>
      <c r="H158" s="448"/>
      <c r="I158" s="448"/>
      <c r="J158" s="448"/>
      <c r="K158" s="448"/>
      <c r="L158" s="448"/>
      <c r="M158" s="448"/>
      <c r="N158" s="448"/>
    </row>
    <row r="159" spans="2:14" ht="12" customHeight="1">
      <c r="B159" s="429"/>
      <c r="C159" s="471"/>
      <c r="D159" s="448"/>
      <c r="E159" s="448"/>
      <c r="F159" s="448"/>
      <c r="G159" s="448"/>
      <c r="H159" s="448"/>
      <c r="I159" s="448"/>
      <c r="J159" s="448"/>
      <c r="K159" s="448"/>
      <c r="L159" s="448"/>
      <c r="M159" s="448"/>
      <c r="N159" s="448"/>
    </row>
    <row r="160" spans="2:14" ht="12" customHeight="1">
      <c r="B160" s="429"/>
      <c r="C160" s="471"/>
      <c r="D160" s="448"/>
      <c r="E160" s="448"/>
      <c r="F160" s="448"/>
      <c r="G160" s="448"/>
      <c r="H160" s="448"/>
      <c r="I160" s="448"/>
      <c r="J160" s="448"/>
      <c r="K160" s="448"/>
      <c r="L160" s="448"/>
      <c r="M160" s="448"/>
      <c r="N160" s="448"/>
    </row>
    <row r="161" spans="2:14" ht="12" customHeight="1">
      <c r="B161" s="429"/>
      <c r="C161" s="471"/>
      <c r="D161" s="448"/>
      <c r="E161" s="448"/>
      <c r="F161" s="448"/>
      <c r="G161" s="448"/>
      <c r="H161" s="448"/>
      <c r="I161" s="448"/>
      <c r="J161" s="448"/>
      <c r="K161" s="448"/>
      <c r="L161" s="448"/>
      <c r="M161" s="448"/>
      <c r="N161" s="448"/>
    </row>
    <row r="162" spans="2:14" ht="12" customHeight="1">
      <c r="B162" s="429"/>
      <c r="C162" s="471"/>
      <c r="D162" s="448"/>
      <c r="E162" s="448"/>
      <c r="F162" s="448"/>
      <c r="G162" s="448"/>
      <c r="H162" s="448"/>
      <c r="I162" s="448"/>
      <c r="J162" s="448"/>
      <c r="K162" s="448"/>
      <c r="L162" s="448"/>
      <c r="M162" s="448"/>
      <c r="N162" s="448"/>
    </row>
    <row r="163" spans="2:14" ht="12" customHeight="1">
      <c r="B163" s="420"/>
      <c r="C163" s="471"/>
      <c r="D163" s="448"/>
      <c r="E163" s="448"/>
      <c r="F163" s="448"/>
      <c r="G163" s="448"/>
      <c r="H163" s="448"/>
      <c r="I163" s="448"/>
      <c r="J163" s="448"/>
      <c r="K163" s="448"/>
      <c r="L163" s="448"/>
      <c r="M163" s="448"/>
      <c r="N163" s="448"/>
    </row>
    <row r="164" spans="2:14" ht="12" customHeight="1">
      <c r="B164" s="420"/>
      <c r="C164" s="471"/>
      <c r="D164" s="448"/>
      <c r="E164" s="448"/>
      <c r="F164" s="448"/>
      <c r="G164" s="448"/>
      <c r="H164" s="448"/>
      <c r="I164" s="448"/>
      <c r="J164" s="448"/>
      <c r="K164" s="448"/>
      <c r="L164" s="448"/>
      <c r="M164" s="448"/>
      <c r="N164" s="448"/>
    </row>
    <row r="165" spans="2:14" ht="12" customHeight="1">
      <c r="B165" s="429"/>
      <c r="C165" s="471"/>
      <c r="D165" s="448"/>
      <c r="E165" s="448"/>
      <c r="F165" s="448"/>
      <c r="G165" s="448"/>
      <c r="H165" s="448"/>
      <c r="I165" s="448"/>
      <c r="J165" s="448"/>
      <c r="K165" s="448"/>
      <c r="L165" s="448"/>
      <c r="M165" s="448"/>
      <c r="N165" s="448"/>
    </row>
    <row r="166" spans="2:14" ht="12" customHeight="1">
      <c r="B166" s="420"/>
      <c r="C166" s="471"/>
      <c r="D166" s="448"/>
      <c r="E166" s="448"/>
      <c r="F166" s="448"/>
      <c r="G166" s="448"/>
      <c r="H166" s="448"/>
      <c r="I166" s="448"/>
      <c r="J166" s="448"/>
      <c r="K166" s="448"/>
      <c r="L166" s="448"/>
      <c r="M166" s="448"/>
      <c r="N166" s="448"/>
    </row>
    <row r="167" spans="2:14" ht="12" customHeight="1">
      <c r="B167" s="420"/>
      <c r="C167" s="471"/>
      <c r="D167" s="448"/>
      <c r="E167" s="448"/>
      <c r="F167" s="448"/>
      <c r="G167" s="448"/>
      <c r="H167" s="448"/>
      <c r="I167" s="448"/>
      <c r="J167" s="448"/>
      <c r="K167" s="448"/>
      <c r="L167" s="448"/>
      <c r="M167" s="448"/>
      <c r="N167" s="448"/>
    </row>
    <row r="168" spans="2:14" ht="12" customHeight="1">
      <c r="B168" s="429"/>
      <c r="C168" s="471"/>
      <c r="D168" s="448"/>
      <c r="E168" s="448"/>
      <c r="F168" s="448"/>
      <c r="G168" s="448"/>
      <c r="H168" s="448"/>
      <c r="I168" s="448"/>
      <c r="J168" s="448"/>
      <c r="K168" s="448"/>
      <c r="L168" s="448"/>
      <c r="M168" s="448"/>
      <c r="N168" s="448"/>
    </row>
    <row r="169" spans="2:14" ht="12" customHeight="1">
      <c r="B169" s="420"/>
      <c r="C169" s="471"/>
      <c r="D169" s="448"/>
      <c r="E169" s="448"/>
      <c r="F169" s="448"/>
      <c r="G169" s="448"/>
      <c r="H169" s="448"/>
      <c r="I169" s="448"/>
      <c r="J169" s="448"/>
      <c r="K169" s="448"/>
      <c r="L169" s="448"/>
      <c r="M169" s="448"/>
      <c r="N169" s="448"/>
    </row>
    <row r="170" spans="2:14" ht="12" customHeight="1">
      <c r="B170" s="420"/>
      <c r="C170" s="471"/>
      <c r="D170" s="448"/>
      <c r="E170" s="448"/>
      <c r="F170" s="448"/>
      <c r="G170" s="448"/>
      <c r="H170" s="448"/>
      <c r="I170" s="448"/>
      <c r="J170" s="448"/>
      <c r="K170" s="448"/>
      <c r="L170" s="448"/>
      <c r="M170" s="448"/>
      <c r="N170" s="448"/>
    </row>
    <row r="171" spans="2:14" ht="12" customHeight="1">
      <c r="B171" s="429"/>
      <c r="C171" s="471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</row>
    <row r="172" spans="2:14" ht="12" customHeight="1">
      <c r="B172" s="420"/>
      <c r="C172" s="471"/>
      <c r="D172" s="448"/>
      <c r="E172" s="448"/>
      <c r="F172" s="448"/>
      <c r="G172" s="448"/>
      <c r="H172" s="448"/>
      <c r="I172" s="448"/>
      <c r="J172" s="448"/>
      <c r="K172" s="448"/>
      <c r="L172" s="448"/>
      <c r="M172" s="448"/>
      <c r="N172" s="448"/>
    </row>
    <row r="173" spans="2:14" ht="12" customHeight="1">
      <c r="B173" s="420"/>
      <c r="C173" s="471"/>
      <c r="D173" s="448"/>
      <c r="E173" s="448"/>
      <c r="F173" s="448"/>
      <c r="G173" s="448"/>
      <c r="H173" s="448"/>
      <c r="I173" s="448"/>
      <c r="J173" s="448"/>
      <c r="K173" s="448"/>
      <c r="L173" s="448"/>
      <c r="M173" s="448"/>
      <c r="N173" s="448"/>
    </row>
    <row r="174" spans="2:14" ht="12" customHeight="1">
      <c r="B174" s="429"/>
      <c r="C174" s="471"/>
      <c r="D174" s="448"/>
      <c r="E174" s="448"/>
      <c r="F174" s="448"/>
      <c r="G174" s="448"/>
      <c r="H174" s="448"/>
      <c r="I174" s="448"/>
      <c r="J174" s="448"/>
      <c r="K174" s="448"/>
      <c r="L174" s="448"/>
      <c r="M174" s="448"/>
      <c r="N174" s="448"/>
    </row>
    <row r="175" spans="2:14" ht="12" customHeight="1">
      <c r="B175" s="429"/>
      <c r="C175" s="471"/>
      <c r="D175" s="448"/>
      <c r="E175" s="448"/>
      <c r="F175" s="448"/>
      <c r="G175" s="448"/>
      <c r="H175" s="448"/>
      <c r="I175" s="448"/>
      <c r="J175" s="448"/>
      <c r="K175" s="448"/>
      <c r="L175" s="448"/>
      <c r="M175" s="448"/>
      <c r="N175" s="448"/>
    </row>
    <row r="176" spans="2:14" ht="12" customHeight="1">
      <c r="B176" s="429"/>
      <c r="C176" s="471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</row>
    <row r="177" spans="2:14" ht="12" customHeight="1">
      <c r="B177" s="429"/>
      <c r="C177" s="471"/>
      <c r="D177" s="448"/>
      <c r="E177" s="448"/>
      <c r="F177" s="448"/>
      <c r="G177" s="448"/>
      <c r="H177" s="448"/>
      <c r="I177" s="448"/>
      <c r="J177" s="448"/>
      <c r="K177" s="448"/>
      <c r="L177" s="448"/>
      <c r="M177" s="448"/>
      <c r="N177" s="448"/>
    </row>
    <row r="178" spans="2:14" ht="12" customHeight="1">
      <c r="B178" s="420"/>
      <c r="C178" s="471"/>
      <c r="D178" s="448"/>
      <c r="E178" s="448"/>
      <c r="F178" s="448"/>
      <c r="G178" s="448"/>
      <c r="H178" s="448"/>
      <c r="I178" s="448"/>
      <c r="J178" s="448"/>
      <c r="K178" s="448"/>
      <c r="L178" s="448"/>
      <c r="M178" s="448"/>
      <c r="N178" s="448"/>
    </row>
    <row r="179" spans="2:14" ht="12" customHeight="1">
      <c r="B179" s="420"/>
      <c r="C179" s="471"/>
      <c r="D179" s="448"/>
      <c r="E179" s="448"/>
      <c r="F179" s="448"/>
      <c r="G179" s="448"/>
      <c r="H179" s="448"/>
      <c r="I179" s="448"/>
      <c r="J179" s="448"/>
      <c r="K179" s="448"/>
      <c r="L179" s="448"/>
      <c r="M179" s="448"/>
      <c r="N179" s="448"/>
    </row>
    <row r="180" spans="2:14" ht="12" customHeight="1">
      <c r="B180" s="429"/>
      <c r="C180" s="471"/>
      <c r="D180" s="448"/>
      <c r="E180" s="448"/>
      <c r="F180" s="448"/>
      <c r="G180" s="448"/>
      <c r="H180" s="448"/>
      <c r="I180" s="448"/>
      <c r="J180" s="448"/>
      <c r="K180" s="448"/>
      <c r="L180" s="448"/>
      <c r="M180" s="448"/>
      <c r="N180" s="448"/>
    </row>
    <row r="181" spans="2:14" ht="12" customHeight="1">
      <c r="B181" s="429"/>
      <c r="C181" s="471"/>
      <c r="D181" s="448"/>
      <c r="E181" s="448"/>
      <c r="F181" s="448"/>
      <c r="G181" s="448"/>
      <c r="H181" s="448"/>
      <c r="I181" s="448"/>
      <c r="J181" s="448"/>
      <c r="K181" s="448"/>
      <c r="L181" s="448"/>
      <c r="M181" s="448"/>
      <c r="N181" s="448"/>
    </row>
    <row r="182" spans="2:14" ht="12" customHeight="1">
      <c r="B182" s="429"/>
      <c r="C182" s="471"/>
      <c r="D182" s="448"/>
      <c r="E182" s="448"/>
      <c r="F182" s="448"/>
      <c r="G182" s="448"/>
      <c r="H182" s="448"/>
      <c r="I182" s="448"/>
      <c r="J182" s="448"/>
      <c r="K182" s="448"/>
      <c r="L182" s="448"/>
      <c r="M182" s="448"/>
      <c r="N182" s="448"/>
    </row>
    <row r="183" spans="2:14" ht="12" customHeight="1">
      <c r="B183" s="429"/>
      <c r="C183" s="471"/>
      <c r="D183" s="448"/>
      <c r="E183" s="448"/>
      <c r="F183" s="448"/>
      <c r="G183" s="448"/>
      <c r="H183" s="448"/>
      <c r="I183" s="448"/>
      <c r="J183" s="448"/>
      <c r="K183" s="448"/>
      <c r="L183" s="448"/>
      <c r="M183" s="448"/>
      <c r="N183" s="448"/>
    </row>
    <row r="184" spans="2:14" ht="12" customHeight="1">
      <c r="B184" s="420"/>
      <c r="C184" s="471"/>
      <c r="D184" s="448"/>
      <c r="E184" s="448"/>
      <c r="F184" s="448"/>
      <c r="G184" s="448"/>
      <c r="H184" s="448"/>
      <c r="I184" s="448"/>
      <c r="J184" s="448"/>
      <c r="K184" s="448"/>
      <c r="L184" s="448"/>
      <c r="M184" s="448"/>
      <c r="N184" s="448"/>
    </row>
    <row r="185" spans="2:14" ht="12" customHeight="1">
      <c r="B185" s="420"/>
      <c r="C185" s="471"/>
      <c r="D185" s="448"/>
      <c r="E185" s="448"/>
      <c r="F185" s="448"/>
      <c r="G185" s="448"/>
      <c r="H185" s="448"/>
      <c r="I185" s="448"/>
      <c r="J185" s="448"/>
      <c r="K185" s="448"/>
      <c r="L185" s="448"/>
      <c r="M185" s="448"/>
      <c r="N185" s="448"/>
    </row>
    <row r="186" spans="2:14" ht="12" customHeight="1">
      <c r="B186" s="429"/>
      <c r="C186" s="471"/>
      <c r="D186" s="448"/>
      <c r="E186" s="448"/>
      <c r="F186" s="448"/>
      <c r="G186" s="448"/>
      <c r="H186" s="448"/>
      <c r="I186" s="448"/>
      <c r="J186" s="448"/>
      <c r="K186" s="448"/>
      <c r="L186" s="448"/>
      <c r="M186" s="448"/>
      <c r="N186" s="448"/>
    </row>
    <row r="187" spans="2:14" ht="12" customHeight="1">
      <c r="B187" s="420"/>
      <c r="C187" s="471"/>
      <c r="D187" s="448"/>
      <c r="E187" s="448"/>
      <c r="F187" s="448"/>
      <c r="G187" s="448"/>
      <c r="H187" s="448"/>
      <c r="I187" s="448"/>
      <c r="J187" s="448"/>
      <c r="K187" s="448"/>
      <c r="L187" s="448"/>
      <c r="M187" s="448"/>
      <c r="N187" s="448"/>
    </row>
    <row r="188" spans="2:14" ht="12" customHeight="1">
      <c r="B188" s="420"/>
      <c r="C188" s="471"/>
      <c r="D188" s="448"/>
      <c r="E188" s="448"/>
      <c r="F188" s="448"/>
      <c r="G188" s="448"/>
      <c r="H188" s="448"/>
      <c r="I188" s="448"/>
      <c r="J188" s="448"/>
      <c r="K188" s="448"/>
      <c r="L188" s="448"/>
      <c r="M188" s="448"/>
      <c r="N188" s="448"/>
    </row>
    <row r="189" spans="2:14" ht="12" customHeight="1">
      <c r="B189" s="429"/>
      <c r="C189" s="471"/>
      <c r="D189" s="448"/>
      <c r="E189" s="448"/>
      <c r="F189" s="448"/>
      <c r="G189" s="448"/>
      <c r="H189" s="448"/>
      <c r="I189" s="448"/>
      <c r="J189" s="448"/>
      <c r="K189" s="448"/>
      <c r="L189" s="448"/>
      <c r="M189" s="448"/>
      <c r="N189" s="448"/>
    </row>
    <row r="190" spans="2:14" ht="12" customHeight="1">
      <c r="B190" s="420"/>
      <c r="C190" s="471"/>
      <c r="D190" s="448"/>
      <c r="E190" s="448"/>
      <c r="F190" s="448"/>
      <c r="G190" s="448"/>
      <c r="H190" s="448"/>
      <c r="I190" s="448"/>
      <c r="J190" s="448"/>
      <c r="K190" s="448"/>
      <c r="L190" s="448"/>
      <c r="M190" s="448"/>
      <c r="N190" s="448"/>
    </row>
    <row r="191" spans="2:14" ht="12" customHeight="1">
      <c r="B191" s="420"/>
      <c r="C191" s="471"/>
      <c r="D191" s="448"/>
      <c r="E191" s="448"/>
      <c r="F191" s="448"/>
      <c r="G191" s="448"/>
      <c r="H191" s="448"/>
      <c r="I191" s="448"/>
      <c r="J191" s="448"/>
      <c r="K191" s="448"/>
      <c r="L191" s="448"/>
      <c r="M191" s="448"/>
      <c r="N191" s="448"/>
    </row>
    <row r="192" spans="2:14" ht="12" customHeight="1">
      <c r="B192" s="429"/>
      <c r="C192" s="471"/>
      <c r="D192" s="448"/>
      <c r="E192" s="448"/>
      <c r="F192" s="448"/>
      <c r="G192" s="448"/>
      <c r="H192" s="448"/>
      <c r="I192" s="448"/>
      <c r="J192" s="448"/>
      <c r="K192" s="448"/>
      <c r="L192" s="448"/>
      <c r="M192" s="448"/>
      <c r="N192" s="448"/>
    </row>
    <row r="193" spans="2:14" ht="12" customHeight="1">
      <c r="B193" s="420"/>
      <c r="C193" s="471"/>
      <c r="D193" s="448"/>
      <c r="E193" s="448"/>
      <c r="F193" s="448"/>
      <c r="G193" s="448"/>
      <c r="H193" s="448"/>
      <c r="I193" s="448"/>
      <c r="J193" s="448"/>
      <c r="K193" s="448"/>
      <c r="L193" s="448"/>
      <c r="M193" s="448"/>
      <c r="N193" s="448"/>
    </row>
    <row r="194" spans="2:14" ht="12" customHeight="1">
      <c r="B194" s="420"/>
      <c r="C194" s="471"/>
      <c r="D194" s="448"/>
      <c r="E194" s="448"/>
      <c r="F194" s="448"/>
      <c r="G194" s="448"/>
      <c r="H194" s="448"/>
      <c r="I194" s="448"/>
      <c r="J194" s="448"/>
      <c r="K194" s="448"/>
      <c r="L194" s="448"/>
      <c r="M194" s="448"/>
      <c r="N194" s="448"/>
    </row>
    <row r="195" spans="2:14" ht="12" customHeight="1">
      <c r="B195" s="429"/>
      <c r="C195" s="471"/>
      <c r="D195" s="448"/>
      <c r="E195" s="448"/>
      <c r="F195" s="448"/>
      <c r="G195" s="448"/>
      <c r="H195" s="448"/>
      <c r="I195" s="448"/>
      <c r="J195" s="448"/>
      <c r="K195" s="448"/>
      <c r="L195" s="448"/>
      <c r="M195" s="448"/>
      <c r="N195" s="448"/>
    </row>
    <row r="196" spans="2:14" ht="12" customHeight="1">
      <c r="B196" s="429"/>
      <c r="C196" s="471"/>
      <c r="D196" s="448"/>
      <c r="E196" s="448"/>
      <c r="F196" s="448"/>
      <c r="G196" s="448"/>
      <c r="H196" s="448"/>
      <c r="I196" s="448"/>
      <c r="J196" s="448"/>
      <c r="K196" s="448"/>
      <c r="L196" s="448"/>
      <c r="M196" s="448"/>
      <c r="N196" s="448"/>
    </row>
    <row r="197" spans="2:14" ht="12" customHeight="1">
      <c r="B197" s="429"/>
      <c r="C197" s="471"/>
      <c r="D197" s="448"/>
      <c r="E197" s="448"/>
      <c r="F197" s="448"/>
      <c r="G197" s="448"/>
      <c r="H197" s="448"/>
      <c r="I197" s="448"/>
      <c r="J197" s="448"/>
      <c r="K197" s="448"/>
      <c r="L197" s="448"/>
      <c r="M197" s="448"/>
      <c r="N197" s="448"/>
    </row>
    <row r="198" spans="2:14" ht="12" customHeight="1">
      <c r="B198" s="429"/>
      <c r="C198" s="471"/>
      <c r="D198" s="448"/>
      <c r="E198" s="448"/>
      <c r="F198" s="448"/>
      <c r="G198" s="448"/>
      <c r="H198" s="448"/>
      <c r="I198" s="448"/>
      <c r="J198" s="448"/>
      <c r="K198" s="448"/>
      <c r="L198" s="448"/>
      <c r="M198" s="448"/>
      <c r="N198" s="448"/>
    </row>
    <row r="199" spans="2:14" ht="12" customHeight="1">
      <c r="B199" s="420"/>
      <c r="C199" s="471"/>
      <c r="D199" s="448"/>
      <c r="E199" s="448"/>
      <c r="F199" s="448"/>
      <c r="G199" s="448"/>
      <c r="H199" s="448"/>
      <c r="I199" s="448"/>
      <c r="J199" s="448"/>
      <c r="K199" s="448"/>
      <c r="L199" s="448"/>
      <c r="M199" s="448"/>
      <c r="N199" s="448"/>
    </row>
    <row r="200" spans="2:14" ht="12" customHeight="1">
      <c r="B200" s="420"/>
      <c r="C200" s="471"/>
      <c r="D200" s="448"/>
      <c r="E200" s="448"/>
      <c r="F200" s="448"/>
      <c r="G200" s="448"/>
      <c r="H200" s="448"/>
      <c r="I200" s="448"/>
      <c r="J200" s="448"/>
      <c r="K200" s="448"/>
      <c r="L200" s="448"/>
      <c r="M200" s="448"/>
      <c r="N200" s="448"/>
    </row>
    <row r="201" spans="2:14" ht="12" customHeight="1">
      <c r="B201" s="429"/>
      <c r="C201" s="471"/>
      <c r="D201" s="448"/>
      <c r="E201" s="448"/>
      <c r="F201" s="448"/>
      <c r="G201" s="448"/>
      <c r="H201" s="448"/>
      <c r="I201" s="448"/>
      <c r="J201" s="448"/>
      <c r="K201" s="448"/>
      <c r="L201" s="448"/>
      <c r="M201" s="448"/>
      <c r="N201" s="448"/>
    </row>
    <row r="202" spans="2:14" ht="12" customHeight="1">
      <c r="B202" s="420"/>
      <c r="C202" s="471"/>
      <c r="D202" s="448"/>
      <c r="E202" s="448"/>
      <c r="F202" s="448"/>
      <c r="G202" s="448"/>
      <c r="H202" s="448"/>
      <c r="I202" s="448"/>
      <c r="J202" s="448"/>
      <c r="K202" s="448"/>
      <c r="L202" s="448"/>
      <c r="M202" s="448"/>
      <c r="N202" s="448"/>
    </row>
    <row r="203" spans="2:14" ht="12" customHeight="1">
      <c r="B203" s="420"/>
      <c r="C203" s="471"/>
      <c r="D203" s="448"/>
      <c r="E203" s="448"/>
      <c r="F203" s="448"/>
      <c r="G203" s="448"/>
      <c r="H203" s="448"/>
      <c r="I203" s="448"/>
      <c r="J203" s="448"/>
      <c r="K203" s="448"/>
      <c r="L203" s="448"/>
      <c r="M203" s="448"/>
      <c r="N203" s="448"/>
    </row>
    <row r="204" spans="2:14" ht="12" customHeight="1">
      <c r="B204" s="429"/>
      <c r="C204" s="471"/>
      <c r="D204" s="448"/>
      <c r="E204" s="448"/>
      <c r="F204" s="448"/>
      <c r="G204" s="448"/>
      <c r="H204" s="448"/>
      <c r="I204" s="448"/>
      <c r="J204" s="448"/>
      <c r="K204" s="448"/>
      <c r="L204" s="448"/>
      <c r="M204" s="448"/>
      <c r="N204" s="448"/>
    </row>
    <row r="205" spans="2:14" ht="12" customHeight="1">
      <c r="B205" s="420"/>
      <c r="C205" s="471"/>
      <c r="D205" s="448"/>
      <c r="E205" s="448"/>
      <c r="F205" s="448"/>
      <c r="G205" s="448"/>
      <c r="H205" s="448"/>
      <c r="I205" s="448"/>
      <c r="J205" s="448"/>
      <c r="K205" s="448"/>
      <c r="L205" s="448"/>
      <c r="M205" s="448"/>
      <c r="N205" s="448"/>
    </row>
    <row r="206" spans="2:14" ht="12" customHeight="1">
      <c r="B206" s="420"/>
      <c r="C206" s="471"/>
      <c r="D206" s="448"/>
      <c r="E206" s="448"/>
      <c r="F206" s="448"/>
      <c r="G206" s="448"/>
      <c r="H206" s="448"/>
      <c r="I206" s="448"/>
      <c r="J206" s="448"/>
      <c r="K206" s="448"/>
      <c r="L206" s="448"/>
      <c r="M206" s="448"/>
      <c r="N206" s="448"/>
    </row>
    <row r="207" spans="2:14" ht="12" customHeight="1">
      <c r="B207" s="429"/>
      <c r="C207" s="471"/>
      <c r="D207" s="448"/>
      <c r="E207" s="448"/>
      <c r="F207" s="448"/>
      <c r="G207" s="448"/>
      <c r="H207" s="448"/>
      <c r="I207" s="448"/>
      <c r="J207" s="448"/>
      <c r="K207" s="448"/>
      <c r="L207" s="448"/>
      <c r="M207" s="448"/>
      <c r="N207" s="448"/>
    </row>
    <row r="208" spans="2:14" ht="12" customHeight="1">
      <c r="B208" s="420"/>
      <c r="C208" s="471"/>
      <c r="D208" s="448"/>
      <c r="E208" s="448"/>
      <c r="F208" s="448"/>
      <c r="G208" s="448"/>
      <c r="H208" s="448"/>
      <c r="I208" s="448"/>
      <c r="J208" s="448"/>
      <c r="K208" s="448"/>
      <c r="L208" s="448"/>
      <c r="M208" s="448"/>
      <c r="N208" s="448"/>
    </row>
    <row r="209" spans="2:14" ht="12" customHeight="1">
      <c r="B209" s="420"/>
      <c r="C209" s="471"/>
      <c r="D209" s="448"/>
      <c r="E209" s="448"/>
      <c r="F209" s="448"/>
      <c r="G209" s="448"/>
      <c r="H209" s="448"/>
      <c r="I209" s="448"/>
      <c r="J209" s="448"/>
      <c r="K209" s="448"/>
      <c r="L209" s="448"/>
      <c r="M209" s="448"/>
      <c r="N209" s="448"/>
    </row>
    <row r="210" spans="2:14" ht="12" customHeight="1">
      <c r="B210" s="429"/>
      <c r="C210" s="471"/>
      <c r="D210" s="448"/>
      <c r="E210" s="448"/>
      <c r="F210" s="448"/>
      <c r="G210" s="448"/>
      <c r="H210" s="448"/>
      <c r="I210" s="448"/>
      <c r="J210" s="448"/>
      <c r="K210" s="448"/>
      <c r="L210" s="448"/>
      <c r="M210" s="448"/>
      <c r="N210" s="448"/>
    </row>
    <row r="211" spans="2:14" ht="12" customHeight="1">
      <c r="B211" s="420"/>
      <c r="C211" s="471"/>
      <c r="D211" s="448"/>
      <c r="E211" s="448"/>
      <c r="F211" s="448"/>
      <c r="G211" s="448"/>
      <c r="H211" s="448"/>
      <c r="I211" s="448"/>
      <c r="J211" s="448"/>
      <c r="K211" s="448"/>
      <c r="L211" s="448"/>
      <c r="M211" s="448"/>
      <c r="N211" s="448"/>
    </row>
    <row r="212" spans="2:14" ht="12" customHeight="1">
      <c r="B212" s="420"/>
      <c r="C212" s="471"/>
      <c r="D212" s="448"/>
      <c r="E212" s="448"/>
      <c r="F212" s="448"/>
      <c r="G212" s="448"/>
      <c r="H212" s="448"/>
      <c r="I212" s="448"/>
      <c r="J212" s="448"/>
      <c r="K212" s="448"/>
      <c r="L212" s="448"/>
      <c r="M212" s="448"/>
      <c r="N212" s="448"/>
    </row>
    <row r="213" spans="2:14" ht="12" customHeight="1">
      <c r="B213" s="429"/>
      <c r="C213" s="471"/>
      <c r="D213" s="448"/>
      <c r="E213" s="448"/>
      <c r="F213" s="448"/>
      <c r="G213" s="448"/>
      <c r="H213" s="448"/>
      <c r="I213" s="448"/>
      <c r="J213" s="448"/>
      <c r="K213" s="448"/>
      <c r="L213" s="448"/>
      <c r="M213" s="448"/>
      <c r="N213" s="448"/>
    </row>
    <row r="214" spans="2:14" ht="12" customHeight="1">
      <c r="B214" s="420"/>
      <c r="C214" s="471"/>
      <c r="D214" s="448"/>
      <c r="E214" s="448"/>
      <c r="F214" s="448"/>
      <c r="G214" s="448"/>
      <c r="H214" s="448"/>
      <c r="I214" s="448"/>
      <c r="J214" s="448"/>
      <c r="K214" s="448"/>
      <c r="L214" s="448"/>
      <c r="M214" s="448"/>
      <c r="N214" s="448"/>
    </row>
    <row r="215" spans="2:14" ht="12" customHeight="1">
      <c r="B215" s="420"/>
      <c r="C215" s="471"/>
      <c r="D215" s="448"/>
      <c r="E215" s="448"/>
      <c r="F215" s="448"/>
      <c r="G215" s="448"/>
      <c r="H215" s="448"/>
      <c r="I215" s="448"/>
      <c r="J215" s="448"/>
      <c r="K215" s="448"/>
      <c r="L215" s="448"/>
      <c r="M215" s="448"/>
      <c r="N215" s="448"/>
    </row>
    <row r="216" spans="2:14" ht="12" customHeight="1">
      <c r="B216" s="429"/>
      <c r="C216" s="471"/>
      <c r="D216" s="448"/>
      <c r="E216" s="448"/>
      <c r="F216" s="448"/>
      <c r="G216" s="448"/>
      <c r="H216" s="448"/>
      <c r="I216" s="448"/>
      <c r="J216" s="448"/>
      <c r="K216" s="448"/>
      <c r="L216" s="448"/>
      <c r="M216" s="448"/>
      <c r="N216" s="448"/>
    </row>
    <row r="217" spans="2:14" ht="12" customHeight="1">
      <c r="B217" s="420"/>
      <c r="C217" s="471"/>
      <c r="D217" s="448"/>
      <c r="E217" s="448"/>
      <c r="F217" s="448"/>
      <c r="G217" s="448"/>
      <c r="H217" s="448"/>
      <c r="I217" s="448"/>
      <c r="J217" s="448"/>
      <c r="K217" s="448"/>
      <c r="L217" s="448"/>
      <c r="M217" s="448"/>
      <c r="N217" s="448"/>
    </row>
    <row r="218" spans="2:14" ht="12" customHeight="1">
      <c r="B218" s="420"/>
      <c r="C218" s="471"/>
      <c r="D218" s="448"/>
      <c r="E218" s="448"/>
      <c r="F218" s="448"/>
      <c r="G218" s="448"/>
      <c r="H218" s="448"/>
      <c r="I218" s="448"/>
      <c r="J218" s="448"/>
      <c r="K218" s="448"/>
      <c r="L218" s="448"/>
      <c r="M218" s="448"/>
      <c r="N218" s="448"/>
    </row>
    <row r="219" spans="2:14" ht="12" customHeight="1">
      <c r="B219" s="429"/>
      <c r="C219" s="471"/>
      <c r="D219" s="448"/>
      <c r="E219" s="448"/>
      <c r="F219" s="448"/>
      <c r="G219" s="448"/>
      <c r="H219" s="448"/>
      <c r="I219" s="448"/>
      <c r="J219" s="448"/>
      <c r="K219" s="448"/>
      <c r="L219" s="448"/>
      <c r="M219" s="448"/>
      <c r="N219" s="448"/>
    </row>
    <row r="220" spans="2:14" ht="12" customHeight="1">
      <c r="B220" s="420"/>
      <c r="C220" s="471"/>
      <c r="D220" s="448"/>
      <c r="E220" s="448"/>
      <c r="F220" s="448"/>
      <c r="G220" s="448"/>
      <c r="H220" s="448"/>
      <c r="I220" s="448"/>
      <c r="J220" s="448"/>
      <c r="K220" s="448"/>
      <c r="L220" s="448"/>
      <c r="M220" s="448"/>
      <c r="N220" s="448"/>
    </row>
    <row r="221" spans="2:14" ht="12" customHeight="1">
      <c r="B221" s="420"/>
      <c r="C221" s="471"/>
      <c r="D221" s="448"/>
      <c r="E221" s="448"/>
      <c r="F221" s="448"/>
      <c r="G221" s="448"/>
      <c r="H221" s="448"/>
      <c r="I221" s="448"/>
      <c r="J221" s="448"/>
      <c r="K221" s="448"/>
      <c r="L221" s="448"/>
      <c r="M221" s="448"/>
      <c r="N221" s="448"/>
    </row>
    <row r="222" spans="2:14" ht="12" customHeight="1">
      <c r="B222" s="429"/>
      <c r="C222" s="471"/>
      <c r="D222" s="448"/>
      <c r="E222" s="448"/>
      <c r="F222" s="448"/>
      <c r="G222" s="448"/>
      <c r="H222" s="448"/>
      <c r="I222" s="448"/>
      <c r="J222" s="448"/>
      <c r="K222" s="448"/>
      <c r="L222" s="448"/>
      <c r="M222" s="448"/>
      <c r="N222" s="448"/>
    </row>
    <row r="223" spans="2:14" ht="12" customHeight="1">
      <c r="B223" s="420"/>
      <c r="C223" s="471"/>
      <c r="D223" s="448"/>
      <c r="E223" s="448"/>
      <c r="F223" s="448"/>
      <c r="G223" s="448"/>
      <c r="H223" s="448"/>
      <c r="I223" s="448"/>
      <c r="J223" s="448"/>
      <c r="K223" s="448"/>
      <c r="L223" s="448"/>
      <c r="M223" s="448"/>
      <c r="N223" s="448"/>
    </row>
    <row r="224" spans="2:14" ht="12" customHeight="1">
      <c r="B224" s="420"/>
      <c r="C224" s="471"/>
      <c r="D224" s="448"/>
      <c r="E224" s="448"/>
      <c r="F224" s="448"/>
      <c r="G224" s="448"/>
      <c r="H224" s="448"/>
      <c r="I224" s="448"/>
      <c r="J224" s="448"/>
      <c r="K224" s="448"/>
      <c r="L224" s="448"/>
      <c r="M224" s="448"/>
      <c r="N224" s="448"/>
    </row>
    <row r="225" spans="2:14" ht="12" customHeight="1">
      <c r="B225" s="429"/>
      <c r="C225" s="471"/>
      <c r="D225" s="448"/>
      <c r="E225" s="448"/>
      <c r="F225" s="448"/>
      <c r="G225" s="448"/>
      <c r="H225" s="448"/>
      <c r="I225" s="448"/>
      <c r="J225" s="448"/>
      <c r="K225" s="448"/>
      <c r="L225" s="448"/>
      <c r="M225" s="448"/>
      <c r="N225" s="448"/>
    </row>
    <row r="226" spans="2:14" ht="12" customHeight="1">
      <c r="B226" s="429"/>
      <c r="C226" s="471"/>
      <c r="D226" s="448"/>
      <c r="E226" s="448"/>
      <c r="F226" s="448"/>
      <c r="G226" s="448"/>
      <c r="H226" s="448"/>
      <c r="I226" s="448"/>
      <c r="J226" s="448"/>
      <c r="K226" s="448"/>
      <c r="L226" s="448"/>
      <c r="M226" s="448"/>
      <c r="N226" s="448"/>
    </row>
    <row r="227" spans="2:14" ht="12" customHeight="1">
      <c r="B227" s="429"/>
      <c r="C227" s="471"/>
      <c r="D227" s="448"/>
      <c r="E227" s="448"/>
      <c r="F227" s="448"/>
      <c r="G227" s="448"/>
      <c r="H227" s="448"/>
      <c r="I227" s="448"/>
      <c r="J227" s="448"/>
      <c r="K227" s="448"/>
      <c r="L227" s="448"/>
      <c r="M227" s="448"/>
      <c r="N227" s="448"/>
    </row>
    <row r="228" spans="2:14" ht="12" customHeight="1">
      <c r="B228" s="429"/>
      <c r="C228" s="471"/>
      <c r="D228" s="448"/>
      <c r="E228" s="448"/>
      <c r="F228" s="448"/>
      <c r="G228" s="448"/>
      <c r="H228" s="448"/>
      <c r="I228" s="448"/>
      <c r="J228" s="448"/>
      <c r="K228" s="448"/>
      <c r="L228" s="448"/>
      <c r="M228" s="448"/>
      <c r="N228" s="448"/>
    </row>
    <row r="229" spans="2:14" ht="12" customHeight="1">
      <c r="B229" s="420"/>
      <c r="C229" s="471"/>
      <c r="D229" s="448"/>
      <c r="E229" s="448"/>
      <c r="F229" s="448"/>
      <c r="G229" s="448"/>
      <c r="H229" s="448"/>
      <c r="I229" s="448"/>
      <c r="J229" s="448"/>
      <c r="K229" s="448"/>
      <c r="L229" s="448"/>
      <c r="M229" s="448"/>
      <c r="N229" s="448"/>
    </row>
    <row r="230" spans="2:14" ht="12" customHeight="1">
      <c r="B230" s="420"/>
      <c r="C230" s="471"/>
      <c r="D230" s="448"/>
      <c r="E230" s="448"/>
      <c r="F230" s="448"/>
      <c r="G230" s="448"/>
      <c r="H230" s="448"/>
      <c r="I230" s="448"/>
      <c r="J230" s="448"/>
      <c r="K230" s="448"/>
      <c r="L230" s="448"/>
      <c r="M230" s="448"/>
      <c r="N230" s="448"/>
    </row>
    <row r="231" spans="2:14" ht="12" customHeight="1">
      <c r="B231" s="429"/>
      <c r="C231" s="471"/>
      <c r="D231" s="448"/>
      <c r="E231" s="448"/>
      <c r="F231" s="448"/>
      <c r="G231" s="448"/>
      <c r="H231" s="448"/>
      <c r="I231" s="448"/>
      <c r="J231" s="448"/>
      <c r="K231" s="448"/>
      <c r="L231" s="448"/>
      <c r="M231" s="448"/>
      <c r="N231" s="448"/>
    </row>
    <row r="232" spans="2:14" ht="12" customHeight="1">
      <c r="B232" s="420"/>
      <c r="C232" s="471"/>
      <c r="D232" s="448"/>
      <c r="E232" s="448"/>
      <c r="F232" s="448"/>
      <c r="G232" s="448"/>
      <c r="H232" s="448"/>
      <c r="I232" s="448"/>
      <c r="J232" s="448"/>
      <c r="K232" s="448"/>
      <c r="L232" s="448"/>
      <c r="M232" s="448"/>
      <c r="N232" s="448"/>
    </row>
    <row r="233" spans="2:14" ht="12" customHeight="1">
      <c r="B233" s="420"/>
      <c r="C233" s="471"/>
      <c r="D233" s="448"/>
      <c r="E233" s="448"/>
      <c r="F233" s="448"/>
      <c r="G233" s="448"/>
      <c r="H233" s="448"/>
      <c r="I233" s="448"/>
      <c r="J233" s="448"/>
      <c r="K233" s="448"/>
      <c r="L233" s="448"/>
      <c r="M233" s="448"/>
      <c r="N233" s="448"/>
    </row>
    <row r="234" spans="2:14" ht="12" customHeight="1">
      <c r="B234" s="429"/>
      <c r="C234" s="471"/>
      <c r="D234" s="448"/>
      <c r="E234" s="448"/>
      <c r="F234" s="448"/>
      <c r="G234" s="448"/>
      <c r="H234" s="448"/>
      <c r="I234" s="448"/>
      <c r="J234" s="448"/>
      <c r="K234" s="448"/>
      <c r="L234" s="448"/>
      <c r="M234" s="448"/>
      <c r="N234" s="448"/>
    </row>
    <row r="235" spans="2:14" ht="12" customHeight="1">
      <c r="B235" s="420"/>
      <c r="C235" s="471"/>
      <c r="D235" s="448"/>
      <c r="E235" s="448"/>
      <c r="F235" s="448"/>
      <c r="G235" s="448"/>
      <c r="H235" s="448"/>
      <c r="I235" s="448"/>
      <c r="J235" s="448"/>
      <c r="K235" s="448"/>
      <c r="L235" s="448"/>
      <c r="M235" s="448"/>
      <c r="N235" s="448"/>
    </row>
    <row r="236" spans="2:14" ht="12" customHeight="1">
      <c r="B236" s="420"/>
      <c r="C236" s="471"/>
      <c r="D236" s="448"/>
      <c r="E236" s="448"/>
      <c r="F236" s="448"/>
      <c r="G236" s="448"/>
      <c r="H236" s="448"/>
      <c r="I236" s="448"/>
      <c r="J236" s="448"/>
      <c r="K236" s="448"/>
      <c r="L236" s="448"/>
      <c r="M236" s="448"/>
      <c r="N236" s="448"/>
    </row>
    <row r="237" spans="2:14" ht="12" customHeight="1">
      <c r="B237" s="429"/>
      <c r="C237" s="471"/>
      <c r="D237" s="448"/>
      <c r="E237" s="448"/>
      <c r="F237" s="448"/>
      <c r="G237" s="448"/>
      <c r="H237" s="448"/>
      <c r="I237" s="448"/>
      <c r="J237" s="448"/>
      <c r="K237" s="448"/>
      <c r="L237" s="448"/>
      <c r="M237" s="448"/>
      <c r="N237" s="448"/>
    </row>
    <row r="238" spans="2:14" ht="12" customHeight="1">
      <c r="B238" s="420"/>
      <c r="C238" s="471"/>
      <c r="D238" s="448"/>
      <c r="E238" s="448"/>
      <c r="F238" s="448"/>
      <c r="G238" s="448"/>
      <c r="H238" s="448"/>
      <c r="I238" s="448"/>
      <c r="J238" s="448"/>
      <c r="K238" s="448"/>
      <c r="L238" s="448"/>
      <c r="M238" s="448"/>
      <c r="N238" s="448"/>
    </row>
    <row r="239" spans="2:14" ht="12" customHeight="1">
      <c r="B239" s="420"/>
      <c r="C239" s="471"/>
      <c r="D239" s="448"/>
      <c r="E239" s="448"/>
      <c r="F239" s="448"/>
      <c r="G239" s="448"/>
      <c r="H239" s="448"/>
      <c r="I239" s="448"/>
      <c r="J239" s="448"/>
      <c r="K239" s="448"/>
      <c r="L239" s="448"/>
      <c r="M239" s="448"/>
      <c r="N239" s="448"/>
    </row>
    <row r="240" spans="2:14" ht="12" customHeight="1">
      <c r="B240" s="429"/>
      <c r="C240" s="471"/>
      <c r="D240" s="448"/>
      <c r="E240" s="448"/>
      <c r="F240" s="448"/>
      <c r="G240" s="448"/>
      <c r="H240" s="448"/>
      <c r="I240" s="448"/>
      <c r="J240" s="448"/>
      <c r="K240" s="448"/>
      <c r="L240" s="448"/>
      <c r="M240" s="448"/>
      <c r="N240" s="448"/>
    </row>
    <row r="241" spans="2:14" ht="12" customHeight="1">
      <c r="B241" s="420"/>
      <c r="C241" s="471"/>
      <c r="D241" s="448"/>
      <c r="E241" s="448"/>
      <c r="F241" s="448"/>
      <c r="G241" s="448"/>
      <c r="H241" s="448"/>
      <c r="I241" s="448"/>
      <c r="J241" s="448"/>
      <c r="K241" s="448"/>
      <c r="L241" s="448"/>
      <c r="M241" s="448"/>
      <c r="N241" s="448"/>
    </row>
    <row r="242" spans="2:14" ht="12" customHeight="1">
      <c r="B242" s="420"/>
      <c r="C242" s="471"/>
      <c r="D242" s="448"/>
      <c r="E242" s="448"/>
      <c r="F242" s="448"/>
      <c r="G242" s="448"/>
      <c r="H242" s="448"/>
      <c r="I242" s="448"/>
      <c r="J242" s="448"/>
      <c r="K242" s="448"/>
      <c r="L242" s="448"/>
      <c r="M242" s="448"/>
      <c r="N242" s="448"/>
    </row>
    <row r="243" spans="2:14" ht="12" customHeight="1">
      <c r="B243" s="429"/>
      <c r="C243" s="471"/>
      <c r="D243" s="448"/>
      <c r="E243" s="448"/>
      <c r="F243" s="448"/>
      <c r="G243" s="448"/>
      <c r="H243" s="448"/>
      <c r="I243" s="448"/>
      <c r="J243" s="448"/>
      <c r="K243" s="448"/>
      <c r="L243" s="448"/>
      <c r="M243" s="448"/>
      <c r="N243" s="448"/>
    </row>
    <row r="244" spans="2:14" ht="12" customHeight="1">
      <c r="B244" s="420"/>
      <c r="C244" s="471"/>
      <c r="D244" s="448"/>
      <c r="E244" s="448"/>
      <c r="F244" s="448"/>
      <c r="G244" s="448"/>
      <c r="H244" s="448"/>
      <c r="I244" s="448"/>
      <c r="J244" s="448"/>
      <c r="K244" s="448"/>
      <c r="L244" s="448"/>
      <c r="M244" s="448"/>
      <c r="N244" s="448"/>
    </row>
    <row r="245" spans="2:14" ht="12" customHeight="1">
      <c r="B245" s="420"/>
      <c r="C245" s="471"/>
      <c r="D245" s="448"/>
      <c r="E245" s="448"/>
      <c r="F245" s="448"/>
      <c r="G245" s="448"/>
      <c r="H245" s="448"/>
      <c r="I245" s="448"/>
      <c r="J245" s="448"/>
      <c r="K245" s="448"/>
      <c r="L245" s="448"/>
      <c r="M245" s="448"/>
      <c r="N245" s="448"/>
    </row>
    <row r="246" spans="2:14" ht="12" customHeight="1">
      <c r="B246" s="429"/>
      <c r="C246" s="471"/>
      <c r="D246" s="448"/>
      <c r="E246" s="448"/>
      <c r="F246" s="448"/>
      <c r="G246" s="448"/>
      <c r="H246" s="448"/>
      <c r="I246" s="448"/>
      <c r="J246" s="448"/>
      <c r="K246" s="448"/>
      <c r="L246" s="448"/>
      <c r="M246" s="448"/>
      <c r="N246" s="448"/>
    </row>
    <row r="247" spans="2:14" ht="12" customHeight="1">
      <c r="B247" s="429"/>
      <c r="C247" s="471"/>
      <c r="D247" s="448"/>
      <c r="E247" s="448"/>
      <c r="F247" s="448"/>
      <c r="G247" s="448"/>
      <c r="H247" s="448"/>
      <c r="I247" s="448"/>
      <c r="J247" s="448"/>
      <c r="K247" s="448"/>
      <c r="L247" s="448"/>
      <c r="M247" s="448"/>
      <c r="N247" s="448"/>
    </row>
    <row r="248" spans="2:14" ht="12" customHeight="1">
      <c r="B248" s="429"/>
      <c r="C248" s="471"/>
      <c r="D248" s="448"/>
      <c r="E248" s="448"/>
      <c r="F248" s="448"/>
      <c r="G248" s="448"/>
      <c r="H248" s="448"/>
      <c r="I248" s="448"/>
      <c r="J248" s="448"/>
      <c r="K248" s="448"/>
      <c r="L248" s="448"/>
      <c r="M248" s="448"/>
      <c r="N248" s="448"/>
    </row>
    <row r="249" spans="2:14" ht="12" customHeight="1">
      <c r="B249" s="429"/>
      <c r="C249" s="471"/>
      <c r="D249" s="448"/>
      <c r="E249" s="448"/>
      <c r="F249" s="448"/>
      <c r="G249" s="448"/>
      <c r="H249" s="448"/>
      <c r="I249" s="448"/>
      <c r="J249" s="448"/>
      <c r="K249" s="448"/>
      <c r="L249" s="448"/>
      <c r="M249" s="448"/>
      <c r="N249" s="448"/>
    </row>
    <row r="250" spans="2:14" ht="12" customHeight="1">
      <c r="B250" s="420"/>
      <c r="C250" s="471"/>
      <c r="D250" s="448"/>
      <c r="E250" s="448"/>
      <c r="F250" s="448"/>
      <c r="G250" s="448"/>
      <c r="H250" s="448"/>
      <c r="I250" s="448"/>
      <c r="J250" s="448"/>
      <c r="K250" s="448"/>
      <c r="L250" s="448"/>
      <c r="M250" s="448"/>
      <c r="N250" s="448"/>
    </row>
    <row r="251" spans="2:14" ht="12" customHeight="1">
      <c r="B251" s="420"/>
      <c r="C251" s="471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</row>
    <row r="252" spans="2:14" ht="12" customHeight="1">
      <c r="B252" s="429"/>
      <c r="C252" s="471"/>
      <c r="D252" s="448"/>
      <c r="E252" s="448"/>
      <c r="F252" s="448"/>
      <c r="G252" s="448"/>
      <c r="H252" s="448"/>
      <c r="I252" s="448"/>
      <c r="J252" s="448"/>
      <c r="K252" s="448"/>
      <c r="L252" s="448"/>
      <c r="M252" s="448"/>
      <c r="N252" s="448"/>
    </row>
    <row r="253" spans="2:14" ht="12" customHeight="1">
      <c r="B253" s="420"/>
      <c r="C253" s="471"/>
      <c r="D253" s="448"/>
      <c r="E253" s="448"/>
      <c r="F253" s="448"/>
      <c r="G253" s="448"/>
      <c r="H253" s="448"/>
      <c r="I253" s="448"/>
      <c r="J253" s="448"/>
      <c r="K253" s="448"/>
      <c r="L253" s="448"/>
      <c r="M253" s="448"/>
      <c r="N253" s="448"/>
    </row>
    <row r="254" spans="2:14" ht="12" customHeight="1">
      <c r="B254" s="420"/>
      <c r="C254" s="471"/>
      <c r="D254" s="448"/>
      <c r="E254" s="448"/>
      <c r="F254" s="448"/>
      <c r="G254" s="448"/>
      <c r="H254" s="448"/>
      <c r="I254" s="448"/>
      <c r="J254" s="448"/>
      <c r="K254" s="448"/>
      <c r="L254" s="448"/>
      <c r="M254" s="448"/>
      <c r="N254" s="448"/>
    </row>
    <row r="255" spans="2:14" ht="12" customHeight="1">
      <c r="B255" s="429"/>
      <c r="C255" s="471"/>
      <c r="D255" s="448"/>
      <c r="E255" s="448"/>
      <c r="F255" s="448"/>
      <c r="G255" s="448"/>
      <c r="H255" s="448"/>
      <c r="I255" s="448"/>
      <c r="J255" s="448"/>
      <c r="K255" s="448"/>
      <c r="L255" s="448"/>
      <c r="M255" s="448"/>
      <c r="N255" s="448"/>
    </row>
    <row r="256" spans="2:14" ht="12" customHeight="1">
      <c r="B256" s="420"/>
      <c r="C256" s="471"/>
      <c r="D256" s="448"/>
      <c r="E256" s="448"/>
      <c r="F256" s="448"/>
      <c r="G256" s="448"/>
      <c r="H256" s="448"/>
      <c r="I256" s="448"/>
      <c r="J256" s="448"/>
      <c r="K256" s="448"/>
      <c r="L256" s="448"/>
      <c r="M256" s="448"/>
      <c r="N256" s="448"/>
    </row>
    <row r="257" spans="2:14" ht="12" customHeight="1">
      <c r="B257" s="420"/>
      <c r="C257" s="471"/>
      <c r="D257" s="448"/>
      <c r="E257" s="448"/>
      <c r="F257" s="448"/>
      <c r="G257" s="448"/>
      <c r="H257" s="448"/>
      <c r="I257" s="448"/>
      <c r="J257" s="448"/>
      <c r="K257" s="448"/>
      <c r="L257" s="448"/>
      <c r="M257" s="448"/>
      <c r="N257" s="448"/>
    </row>
    <row r="258" spans="2:14" ht="12" customHeight="1">
      <c r="B258" s="429"/>
      <c r="C258" s="471"/>
      <c r="D258" s="448"/>
      <c r="E258" s="448"/>
      <c r="F258" s="448"/>
      <c r="G258" s="448"/>
      <c r="H258" s="448"/>
      <c r="I258" s="448"/>
      <c r="J258" s="448"/>
      <c r="K258" s="448"/>
      <c r="L258" s="448"/>
      <c r="M258" s="448"/>
      <c r="N258" s="448"/>
    </row>
    <row r="259" spans="2:14" ht="12" customHeight="1">
      <c r="B259" s="420"/>
      <c r="C259" s="471"/>
      <c r="D259" s="448"/>
      <c r="E259" s="448"/>
      <c r="F259" s="448"/>
      <c r="G259" s="448"/>
      <c r="H259" s="448"/>
      <c r="I259" s="448"/>
      <c r="J259" s="448"/>
      <c r="K259" s="448"/>
      <c r="L259" s="448"/>
      <c r="M259" s="448"/>
      <c r="N259" s="448"/>
    </row>
    <row r="260" spans="2:14" ht="12" customHeight="1">
      <c r="B260" s="420"/>
      <c r="C260" s="471"/>
      <c r="D260" s="448"/>
      <c r="E260" s="448"/>
      <c r="F260" s="448"/>
      <c r="G260" s="448"/>
      <c r="H260" s="448"/>
      <c r="I260" s="448"/>
      <c r="J260" s="448"/>
      <c r="K260" s="448"/>
      <c r="L260" s="448"/>
      <c r="M260" s="448"/>
      <c r="N260" s="448"/>
    </row>
    <row r="261" spans="2:14" ht="12" customHeight="1">
      <c r="B261" s="429"/>
      <c r="C261" s="471"/>
      <c r="D261" s="448"/>
      <c r="E261" s="448"/>
      <c r="F261" s="448"/>
      <c r="G261" s="448"/>
      <c r="H261" s="448"/>
      <c r="I261" s="448"/>
      <c r="J261" s="448"/>
      <c r="K261" s="448"/>
      <c r="L261" s="448"/>
      <c r="M261" s="448"/>
      <c r="N261" s="448"/>
    </row>
    <row r="262" spans="2:14" ht="12" customHeight="1">
      <c r="B262" s="420"/>
      <c r="C262" s="471"/>
      <c r="D262" s="448"/>
      <c r="E262" s="448"/>
      <c r="F262" s="448"/>
      <c r="G262" s="448"/>
      <c r="H262" s="448"/>
      <c r="I262" s="448"/>
      <c r="J262" s="448"/>
      <c r="K262" s="448"/>
      <c r="L262" s="448"/>
      <c r="M262" s="448"/>
      <c r="N262" s="448"/>
    </row>
    <row r="263" spans="2:14" ht="12" customHeight="1">
      <c r="B263" s="420"/>
      <c r="C263" s="471"/>
      <c r="D263" s="448"/>
      <c r="E263" s="448"/>
      <c r="F263" s="448"/>
      <c r="G263" s="448"/>
      <c r="H263" s="448"/>
      <c r="I263" s="448"/>
      <c r="J263" s="448"/>
      <c r="K263" s="448"/>
      <c r="L263" s="448"/>
      <c r="M263" s="448"/>
      <c r="N263" s="448"/>
    </row>
    <row r="264" spans="2:14" ht="12" customHeight="1">
      <c r="B264" s="429"/>
      <c r="C264" s="471"/>
      <c r="D264" s="448"/>
      <c r="E264" s="448"/>
      <c r="F264" s="448"/>
      <c r="G264" s="448"/>
      <c r="H264" s="448"/>
      <c r="I264" s="448"/>
      <c r="J264" s="448"/>
      <c r="K264" s="448"/>
      <c r="L264" s="448"/>
      <c r="M264" s="448"/>
      <c r="N264" s="448"/>
    </row>
    <row r="265" spans="2:14" ht="12" customHeight="1">
      <c r="B265" s="420"/>
      <c r="C265" s="471"/>
      <c r="D265" s="448"/>
      <c r="E265" s="448"/>
      <c r="F265" s="448"/>
      <c r="G265" s="448"/>
      <c r="H265" s="448"/>
      <c r="I265" s="448"/>
      <c r="J265" s="448"/>
      <c r="K265" s="448"/>
      <c r="L265" s="448"/>
      <c r="M265" s="448"/>
      <c r="N265" s="448"/>
    </row>
    <row r="266" spans="2:14" ht="12" customHeight="1">
      <c r="B266" s="420"/>
      <c r="C266" s="471"/>
      <c r="D266" s="448"/>
      <c r="E266" s="448"/>
      <c r="F266" s="448"/>
      <c r="G266" s="448"/>
      <c r="H266" s="448"/>
      <c r="I266" s="448"/>
      <c r="J266" s="448"/>
      <c r="K266" s="448"/>
      <c r="L266" s="448"/>
      <c r="M266" s="448"/>
      <c r="N266" s="448"/>
    </row>
    <row r="267" spans="2:14" ht="12" customHeight="1">
      <c r="B267" s="429"/>
      <c r="C267" s="471"/>
      <c r="D267" s="448"/>
      <c r="E267" s="448"/>
      <c r="F267" s="448"/>
      <c r="G267" s="448"/>
      <c r="H267" s="448"/>
      <c r="I267" s="448"/>
      <c r="J267" s="448"/>
      <c r="K267" s="448"/>
      <c r="L267" s="448"/>
      <c r="M267" s="448"/>
      <c r="N267" s="448"/>
    </row>
    <row r="268" spans="2:14" ht="12" customHeight="1">
      <c r="B268" s="420"/>
      <c r="C268" s="471"/>
      <c r="D268" s="448"/>
      <c r="E268" s="448"/>
      <c r="F268" s="448"/>
      <c r="G268" s="448"/>
      <c r="H268" s="448"/>
      <c r="I268" s="448"/>
      <c r="J268" s="448"/>
      <c r="K268" s="448"/>
      <c r="L268" s="448"/>
      <c r="M268" s="448"/>
      <c r="N268" s="448"/>
    </row>
    <row r="269" spans="2:14" ht="12" customHeight="1">
      <c r="B269" s="420"/>
      <c r="C269" s="471"/>
      <c r="D269" s="448"/>
      <c r="E269" s="448"/>
      <c r="F269" s="448"/>
      <c r="G269" s="448"/>
      <c r="H269" s="448"/>
      <c r="I269" s="448"/>
      <c r="J269" s="448"/>
      <c r="K269" s="448"/>
      <c r="L269" s="448"/>
      <c r="M269" s="448"/>
      <c r="N269" s="448"/>
    </row>
    <row r="270" spans="2:14" ht="12" customHeight="1">
      <c r="B270" s="429"/>
      <c r="C270" s="471"/>
      <c r="D270" s="448"/>
      <c r="E270" s="448"/>
      <c r="F270" s="448"/>
      <c r="G270" s="448"/>
      <c r="H270" s="448"/>
      <c r="I270" s="448"/>
      <c r="J270" s="448"/>
      <c r="K270" s="448"/>
      <c r="L270" s="448"/>
      <c r="M270" s="448"/>
      <c r="N270" s="448"/>
    </row>
    <row r="271" spans="2:14" ht="12" customHeight="1">
      <c r="B271" s="429"/>
      <c r="C271" s="471"/>
      <c r="D271" s="448"/>
      <c r="E271" s="448"/>
      <c r="F271" s="448"/>
      <c r="G271" s="448"/>
      <c r="H271" s="448"/>
      <c r="I271" s="448"/>
      <c r="J271" s="448"/>
      <c r="K271" s="448"/>
      <c r="L271" s="448"/>
      <c r="M271" s="448"/>
      <c r="N271" s="448"/>
    </row>
    <row r="272" spans="2:14" ht="12" customHeight="1">
      <c r="B272" s="429"/>
      <c r="C272" s="471"/>
      <c r="D272" s="448"/>
      <c r="E272" s="448"/>
      <c r="F272" s="448"/>
      <c r="G272" s="448"/>
      <c r="H272" s="448"/>
      <c r="I272" s="448"/>
      <c r="J272" s="448"/>
      <c r="K272" s="448"/>
      <c r="L272" s="448"/>
      <c r="M272" s="448"/>
      <c r="N272" s="448"/>
    </row>
    <row r="273" spans="2:14" ht="12" customHeight="1">
      <c r="B273" s="429"/>
      <c r="C273" s="471"/>
      <c r="D273" s="448"/>
      <c r="E273" s="448"/>
      <c r="F273" s="448"/>
      <c r="G273" s="448"/>
      <c r="H273" s="448"/>
      <c r="I273" s="448"/>
      <c r="J273" s="448"/>
      <c r="K273" s="448"/>
      <c r="L273" s="448"/>
      <c r="M273" s="448"/>
      <c r="N273" s="448"/>
    </row>
    <row r="274" spans="2:14" ht="12" customHeight="1">
      <c r="B274" s="420"/>
      <c r="C274" s="471"/>
      <c r="D274" s="448"/>
      <c r="E274" s="448"/>
      <c r="F274" s="448"/>
      <c r="G274" s="448"/>
      <c r="H274" s="448"/>
      <c r="I274" s="448"/>
      <c r="J274" s="448"/>
      <c r="K274" s="448"/>
      <c r="L274" s="448"/>
      <c r="M274" s="448"/>
      <c r="N274" s="448"/>
    </row>
    <row r="275" spans="2:14" ht="12" customHeight="1">
      <c r="B275" s="420"/>
      <c r="C275" s="471"/>
      <c r="D275" s="448"/>
      <c r="E275" s="448"/>
      <c r="F275" s="448"/>
      <c r="G275" s="448"/>
      <c r="H275" s="448"/>
      <c r="I275" s="448"/>
      <c r="J275" s="448"/>
      <c r="K275" s="448"/>
      <c r="L275" s="448"/>
      <c r="M275" s="448"/>
      <c r="N275" s="448"/>
    </row>
    <row r="276" spans="2:14" ht="12" customHeight="1">
      <c r="B276" s="429"/>
      <c r="C276" s="471"/>
      <c r="D276" s="448"/>
      <c r="E276" s="448"/>
      <c r="F276" s="448"/>
      <c r="G276" s="448"/>
      <c r="H276" s="448"/>
      <c r="I276" s="448"/>
      <c r="J276" s="448"/>
      <c r="K276" s="448"/>
      <c r="L276" s="448"/>
      <c r="M276" s="448"/>
      <c r="N276" s="448"/>
    </row>
    <row r="277" spans="2:14" ht="12" customHeight="1">
      <c r="B277" s="420"/>
      <c r="C277" s="471"/>
      <c r="D277" s="448"/>
      <c r="E277" s="448"/>
      <c r="F277" s="448"/>
      <c r="G277" s="448"/>
      <c r="H277" s="448"/>
      <c r="I277" s="448"/>
      <c r="J277" s="448"/>
      <c r="K277" s="448"/>
      <c r="L277" s="448"/>
      <c r="M277" s="448"/>
      <c r="N277" s="448"/>
    </row>
    <row r="278" spans="2:14" ht="12" customHeight="1">
      <c r="B278" s="420"/>
      <c r="C278" s="471"/>
      <c r="D278" s="448"/>
      <c r="E278" s="448"/>
      <c r="F278" s="448"/>
      <c r="G278" s="448"/>
      <c r="H278" s="448"/>
      <c r="I278" s="448"/>
      <c r="J278" s="448"/>
      <c r="K278" s="448"/>
      <c r="L278" s="448"/>
      <c r="M278" s="448"/>
      <c r="N278" s="448"/>
    </row>
    <row r="279" spans="2:14" ht="12" customHeight="1">
      <c r="B279" s="429"/>
      <c r="C279" s="471"/>
      <c r="D279" s="448"/>
      <c r="E279" s="448"/>
      <c r="F279" s="448"/>
      <c r="G279" s="448"/>
      <c r="H279" s="448"/>
      <c r="I279" s="448"/>
      <c r="J279" s="448"/>
      <c r="K279" s="448"/>
      <c r="L279" s="448"/>
      <c r="M279" s="448"/>
      <c r="N279" s="448"/>
    </row>
    <row r="280" spans="2:14" ht="12" customHeight="1">
      <c r="B280" s="420"/>
      <c r="C280" s="471"/>
      <c r="D280" s="448"/>
      <c r="E280" s="448"/>
      <c r="F280" s="448"/>
      <c r="G280" s="448"/>
      <c r="H280" s="448"/>
      <c r="I280" s="448"/>
      <c r="J280" s="448"/>
      <c r="K280" s="448"/>
      <c r="L280" s="448"/>
      <c r="M280" s="448"/>
      <c r="N280" s="448"/>
    </row>
    <row r="281" spans="2:14" ht="12" customHeight="1">
      <c r="B281" s="420"/>
      <c r="C281" s="471"/>
      <c r="D281" s="448"/>
      <c r="E281" s="448"/>
      <c r="F281" s="448"/>
      <c r="G281" s="448"/>
      <c r="H281" s="448"/>
      <c r="I281" s="448"/>
      <c r="J281" s="448"/>
      <c r="K281" s="448"/>
      <c r="L281" s="448"/>
      <c r="M281" s="448"/>
      <c r="N281" s="448"/>
    </row>
    <row r="282" spans="2:14" ht="12" customHeight="1">
      <c r="B282" s="429"/>
      <c r="C282" s="471"/>
      <c r="D282" s="448"/>
      <c r="E282" s="448"/>
      <c r="F282" s="448"/>
      <c r="G282" s="448"/>
      <c r="H282" s="448"/>
      <c r="I282" s="448"/>
      <c r="J282" s="448"/>
      <c r="K282" s="448"/>
      <c r="L282" s="448"/>
      <c r="M282" s="448"/>
      <c r="N282" s="448"/>
    </row>
    <row r="283" spans="2:14" ht="12" customHeight="1">
      <c r="B283" s="420"/>
      <c r="C283" s="471"/>
      <c r="D283" s="448"/>
      <c r="E283" s="448"/>
      <c r="F283" s="448"/>
      <c r="G283" s="448"/>
      <c r="H283" s="448"/>
      <c r="I283" s="448"/>
      <c r="J283" s="448"/>
      <c r="K283" s="448"/>
      <c r="L283" s="448"/>
      <c r="M283" s="448"/>
      <c r="N283" s="448"/>
    </row>
    <row r="284" spans="2:14" ht="12" customHeight="1">
      <c r="B284" s="420"/>
      <c r="C284" s="471"/>
      <c r="D284" s="448"/>
      <c r="E284" s="448"/>
      <c r="F284" s="448"/>
      <c r="G284" s="448"/>
      <c r="H284" s="448"/>
      <c r="I284" s="448"/>
      <c r="J284" s="448"/>
      <c r="K284" s="448"/>
      <c r="L284" s="448"/>
      <c r="M284" s="448"/>
      <c r="N284" s="448"/>
    </row>
    <row r="285" spans="2:14" ht="12" customHeight="1">
      <c r="B285" s="429"/>
      <c r="C285" s="471"/>
      <c r="D285" s="448"/>
      <c r="E285" s="448"/>
      <c r="F285" s="448"/>
      <c r="G285" s="448"/>
      <c r="H285" s="448"/>
      <c r="I285" s="448"/>
      <c r="J285" s="448"/>
      <c r="K285" s="448"/>
      <c r="L285" s="448"/>
      <c r="M285" s="448"/>
      <c r="N285" s="448"/>
    </row>
    <row r="286" spans="2:14" ht="12" customHeight="1">
      <c r="B286" s="420"/>
      <c r="C286" s="471"/>
      <c r="D286" s="448"/>
      <c r="E286" s="448"/>
      <c r="F286" s="448"/>
      <c r="G286" s="448"/>
      <c r="H286" s="448"/>
      <c r="I286" s="448"/>
      <c r="J286" s="448"/>
      <c r="K286" s="448"/>
      <c r="L286" s="448"/>
      <c r="M286" s="448"/>
      <c r="N286" s="448"/>
    </row>
    <row r="287" spans="2:14" ht="12" customHeight="1">
      <c r="B287" s="420"/>
      <c r="C287" s="471"/>
      <c r="D287" s="448"/>
      <c r="E287" s="448"/>
      <c r="F287" s="448"/>
      <c r="G287" s="448"/>
      <c r="H287" s="448"/>
      <c r="I287" s="448"/>
      <c r="J287" s="448"/>
      <c r="K287" s="448"/>
      <c r="L287" s="448"/>
      <c r="M287" s="448"/>
      <c r="N287" s="448"/>
    </row>
    <row r="288" spans="2:14" ht="12" customHeight="1">
      <c r="B288" s="429"/>
      <c r="C288" s="471"/>
      <c r="D288" s="448"/>
      <c r="E288" s="448"/>
      <c r="F288" s="448"/>
      <c r="G288" s="448"/>
      <c r="H288" s="448"/>
      <c r="I288" s="448"/>
      <c r="J288" s="448"/>
      <c r="K288" s="448"/>
      <c r="L288" s="448"/>
      <c r="M288" s="448"/>
      <c r="N288" s="448"/>
    </row>
    <row r="289" spans="2:14" ht="12" customHeight="1">
      <c r="B289" s="420"/>
      <c r="C289" s="471"/>
      <c r="D289" s="448"/>
      <c r="E289" s="448"/>
      <c r="F289" s="448"/>
      <c r="G289" s="448"/>
      <c r="H289" s="448"/>
      <c r="I289" s="448"/>
      <c r="J289" s="448"/>
      <c r="K289" s="448"/>
      <c r="L289" s="448"/>
      <c r="M289" s="448"/>
      <c r="N289" s="448"/>
    </row>
    <row r="290" spans="2:14" ht="12" customHeight="1">
      <c r="B290" s="420"/>
      <c r="C290" s="471"/>
      <c r="D290" s="448"/>
      <c r="E290" s="448"/>
      <c r="F290" s="448"/>
      <c r="G290" s="448"/>
      <c r="H290" s="448"/>
      <c r="I290" s="448"/>
      <c r="J290" s="448"/>
      <c r="K290" s="448"/>
      <c r="L290" s="448"/>
      <c r="M290" s="448"/>
      <c r="N290" s="448"/>
    </row>
    <row r="291" spans="2:14" ht="12" customHeight="1">
      <c r="B291" s="429"/>
      <c r="C291" s="471"/>
      <c r="D291" s="448"/>
      <c r="E291" s="448"/>
      <c r="F291" s="448"/>
      <c r="G291" s="448"/>
      <c r="H291" s="448"/>
      <c r="I291" s="448"/>
      <c r="J291" s="448"/>
      <c r="K291" s="448"/>
      <c r="L291" s="448"/>
      <c r="M291" s="448"/>
      <c r="N291" s="448"/>
    </row>
    <row r="292" spans="2:14" ht="12" customHeight="1">
      <c r="B292" s="420"/>
      <c r="C292" s="471"/>
      <c r="D292" s="448"/>
      <c r="E292" s="448"/>
      <c r="F292" s="448"/>
      <c r="G292" s="448"/>
      <c r="H292" s="448"/>
      <c r="I292" s="448"/>
      <c r="J292" s="448"/>
      <c r="K292" s="448"/>
      <c r="L292" s="448"/>
      <c r="M292" s="448"/>
      <c r="N292" s="448"/>
    </row>
    <row r="293" spans="2:14" ht="12" customHeight="1">
      <c r="B293" s="420"/>
      <c r="C293" s="471"/>
      <c r="D293" s="448"/>
      <c r="E293" s="448"/>
      <c r="F293" s="448"/>
      <c r="G293" s="448"/>
      <c r="H293" s="448"/>
      <c r="I293" s="448"/>
      <c r="J293" s="448"/>
      <c r="K293" s="448"/>
      <c r="L293" s="448"/>
      <c r="M293" s="448"/>
      <c r="N293" s="448"/>
    </row>
    <row r="294" spans="2:14" ht="12" customHeight="1">
      <c r="B294" s="429"/>
      <c r="C294" s="471"/>
      <c r="D294" s="448"/>
      <c r="E294" s="448"/>
      <c r="F294" s="448"/>
      <c r="G294" s="448"/>
      <c r="H294" s="448"/>
      <c r="I294" s="448"/>
      <c r="J294" s="448"/>
      <c r="K294" s="448"/>
      <c r="L294" s="448"/>
      <c r="M294" s="448"/>
      <c r="N294" s="448"/>
    </row>
    <row r="295" spans="2:14" ht="12" customHeight="1">
      <c r="B295" s="429"/>
      <c r="C295" s="471"/>
      <c r="D295" s="448"/>
      <c r="E295" s="448"/>
      <c r="F295" s="448"/>
      <c r="G295" s="448"/>
      <c r="H295" s="448"/>
      <c r="I295" s="448"/>
      <c r="J295" s="448"/>
      <c r="K295" s="448"/>
      <c r="L295" s="448"/>
      <c r="M295" s="448"/>
      <c r="N295" s="448"/>
    </row>
    <row r="296" spans="2:14" ht="12" customHeight="1">
      <c r="B296" s="429"/>
      <c r="C296" s="471"/>
      <c r="D296" s="448"/>
      <c r="E296" s="448"/>
      <c r="F296" s="448"/>
      <c r="G296" s="448"/>
      <c r="H296" s="448"/>
      <c r="I296" s="448"/>
      <c r="J296" s="448"/>
      <c r="K296" s="448"/>
      <c r="L296" s="448"/>
      <c r="M296" s="448"/>
      <c r="N296" s="448"/>
    </row>
    <row r="297" spans="2:14" ht="12" customHeight="1">
      <c r="B297" s="429"/>
      <c r="C297" s="471"/>
      <c r="D297" s="448"/>
      <c r="E297" s="448"/>
      <c r="F297" s="448"/>
      <c r="G297" s="448"/>
      <c r="H297" s="448"/>
      <c r="I297" s="448"/>
      <c r="J297" s="448"/>
      <c r="K297" s="448"/>
      <c r="L297" s="448"/>
      <c r="M297" s="448"/>
      <c r="N297" s="448"/>
    </row>
    <row r="298" spans="2:14" ht="12" customHeight="1">
      <c r="B298" s="420"/>
      <c r="C298" s="471"/>
      <c r="D298" s="448"/>
      <c r="E298" s="448"/>
      <c r="F298" s="448"/>
      <c r="G298" s="448"/>
      <c r="H298" s="448"/>
      <c r="I298" s="448"/>
      <c r="J298" s="448"/>
      <c r="K298" s="448"/>
      <c r="L298" s="448"/>
      <c r="M298" s="448"/>
      <c r="N298" s="448"/>
    </row>
    <row r="299" spans="2:14" ht="12" customHeight="1">
      <c r="B299" s="420"/>
      <c r="C299" s="471"/>
      <c r="D299" s="448"/>
      <c r="E299" s="448"/>
      <c r="F299" s="448"/>
      <c r="G299" s="448"/>
      <c r="H299" s="448"/>
      <c r="I299" s="448"/>
      <c r="J299" s="448"/>
      <c r="K299" s="448"/>
      <c r="L299" s="448"/>
      <c r="M299" s="448"/>
      <c r="N299" s="448"/>
    </row>
    <row r="300" spans="2:14" ht="12" customHeight="1">
      <c r="B300" s="429"/>
      <c r="C300" s="471"/>
      <c r="D300" s="448"/>
      <c r="E300" s="448"/>
      <c r="F300" s="448"/>
      <c r="G300" s="448"/>
      <c r="H300" s="448"/>
      <c r="I300" s="448"/>
      <c r="J300" s="448"/>
      <c r="K300" s="448"/>
      <c r="L300" s="448"/>
      <c r="M300" s="448"/>
      <c r="N300" s="448"/>
    </row>
    <row r="301" spans="2:14" ht="12" customHeight="1">
      <c r="B301" s="429"/>
      <c r="C301" s="471"/>
      <c r="D301" s="448"/>
      <c r="E301" s="448"/>
      <c r="F301" s="448"/>
      <c r="G301" s="448"/>
      <c r="H301" s="448"/>
      <c r="I301" s="448"/>
      <c r="J301" s="448"/>
      <c r="K301" s="448"/>
      <c r="L301" s="448"/>
      <c r="M301" s="448"/>
      <c r="N301" s="448"/>
    </row>
    <row r="302" spans="2:14" ht="12" customHeight="1">
      <c r="B302" s="429"/>
      <c r="C302" s="471"/>
      <c r="D302" s="448"/>
      <c r="E302" s="448"/>
      <c r="F302" s="448"/>
      <c r="G302" s="448"/>
      <c r="H302" s="448"/>
      <c r="I302" s="448"/>
      <c r="J302" s="448"/>
      <c r="K302" s="448"/>
      <c r="L302" s="448"/>
      <c r="M302" s="448"/>
      <c r="N302" s="448"/>
    </row>
    <row r="303" spans="2:14" ht="12" customHeight="1">
      <c r="B303" s="429"/>
      <c r="C303" s="471"/>
      <c r="D303" s="448"/>
      <c r="E303" s="448"/>
      <c r="F303" s="448"/>
      <c r="G303" s="448"/>
      <c r="H303" s="448"/>
      <c r="I303" s="448"/>
      <c r="J303" s="448"/>
      <c r="K303" s="448"/>
      <c r="L303" s="448"/>
      <c r="M303" s="448"/>
      <c r="N303" s="448"/>
    </row>
    <row r="304" spans="2:14" ht="12" customHeight="1">
      <c r="B304" s="420"/>
      <c r="C304" s="471"/>
      <c r="D304" s="448"/>
      <c r="E304" s="448"/>
      <c r="F304" s="448"/>
      <c r="G304" s="448"/>
      <c r="H304" s="448"/>
      <c r="I304" s="448"/>
      <c r="J304" s="448"/>
      <c r="K304" s="448"/>
      <c r="L304" s="448"/>
      <c r="M304" s="448"/>
      <c r="N304" s="448"/>
    </row>
    <row r="305" spans="2:14" ht="12" customHeight="1">
      <c r="B305" s="420"/>
      <c r="C305" s="471"/>
      <c r="D305" s="448"/>
      <c r="E305" s="448"/>
      <c r="F305" s="448"/>
      <c r="G305" s="448"/>
      <c r="H305" s="448"/>
      <c r="I305" s="448"/>
      <c r="J305" s="448"/>
      <c r="K305" s="448"/>
      <c r="L305" s="448"/>
      <c r="M305" s="448"/>
      <c r="N305" s="448"/>
    </row>
    <row r="306" spans="2:14" ht="12" customHeight="1">
      <c r="B306" s="429"/>
      <c r="C306" s="471"/>
      <c r="D306" s="448"/>
      <c r="E306" s="448"/>
      <c r="F306" s="448"/>
      <c r="G306" s="448"/>
      <c r="H306" s="448"/>
      <c r="I306" s="448"/>
      <c r="J306" s="448"/>
      <c r="K306" s="448"/>
      <c r="L306" s="448"/>
      <c r="M306" s="448"/>
      <c r="N306" s="448"/>
    </row>
    <row r="307" spans="2:14" ht="12" customHeight="1">
      <c r="B307" s="420"/>
      <c r="C307" s="471"/>
      <c r="D307" s="448"/>
      <c r="E307" s="448"/>
      <c r="F307" s="448"/>
      <c r="G307" s="448"/>
      <c r="H307" s="448"/>
      <c r="I307" s="448"/>
      <c r="J307" s="448"/>
      <c r="K307" s="448"/>
      <c r="L307" s="448"/>
      <c r="M307" s="448"/>
      <c r="N307" s="448"/>
    </row>
    <row r="308" spans="2:14" ht="12" customHeight="1">
      <c r="B308" s="420"/>
      <c r="C308" s="471"/>
      <c r="D308" s="448"/>
      <c r="E308" s="448"/>
      <c r="F308" s="448"/>
      <c r="G308" s="448"/>
      <c r="H308" s="448"/>
      <c r="I308" s="448"/>
      <c r="J308" s="448"/>
      <c r="K308" s="448"/>
      <c r="L308" s="448"/>
      <c r="M308" s="448"/>
      <c r="N308" s="448"/>
    </row>
    <row r="309" spans="2:14" ht="12" customHeight="1">
      <c r="B309" s="429"/>
      <c r="C309" s="471"/>
      <c r="D309" s="448"/>
      <c r="E309" s="448"/>
      <c r="F309" s="448"/>
      <c r="G309" s="448"/>
      <c r="H309" s="448"/>
      <c r="I309" s="448"/>
      <c r="J309" s="448"/>
      <c r="K309" s="448"/>
      <c r="L309" s="448"/>
      <c r="M309" s="448"/>
      <c r="N309" s="448"/>
    </row>
    <row r="310" spans="2:14" ht="12" customHeight="1">
      <c r="B310" s="420"/>
      <c r="C310" s="471"/>
      <c r="D310" s="448"/>
      <c r="E310" s="448"/>
      <c r="F310" s="448"/>
      <c r="G310" s="448"/>
      <c r="H310" s="448"/>
      <c r="I310" s="448"/>
      <c r="J310" s="448"/>
      <c r="K310" s="448"/>
      <c r="L310" s="448"/>
      <c r="M310" s="448"/>
      <c r="N310" s="448"/>
    </row>
    <row r="311" spans="2:14" ht="12" customHeight="1">
      <c r="B311" s="420"/>
      <c r="C311" s="471"/>
      <c r="D311" s="448"/>
      <c r="E311" s="448"/>
      <c r="F311" s="448"/>
      <c r="G311" s="448"/>
      <c r="H311" s="448"/>
      <c r="I311" s="448"/>
      <c r="J311" s="448"/>
      <c r="K311" s="448"/>
      <c r="L311" s="448"/>
      <c r="M311" s="448"/>
      <c r="N311" s="448"/>
    </row>
    <row r="312" spans="2:14" ht="12" customHeight="1">
      <c r="B312" s="429"/>
      <c r="C312" s="471"/>
      <c r="D312" s="448"/>
      <c r="E312" s="448"/>
      <c r="F312" s="448"/>
      <c r="G312" s="448"/>
      <c r="H312" s="448"/>
      <c r="I312" s="448"/>
      <c r="J312" s="448"/>
      <c r="K312" s="448"/>
      <c r="L312" s="448"/>
      <c r="M312" s="448"/>
      <c r="N312" s="448"/>
    </row>
    <row r="313" spans="2:14" ht="12" customHeight="1">
      <c r="B313" s="420"/>
      <c r="C313" s="471"/>
      <c r="D313" s="448"/>
      <c r="E313" s="448"/>
      <c r="F313" s="448"/>
      <c r="G313" s="448"/>
      <c r="H313" s="448"/>
      <c r="I313" s="448"/>
      <c r="J313" s="448"/>
      <c r="K313" s="448"/>
      <c r="L313" s="448"/>
      <c r="M313" s="448"/>
      <c r="N313" s="448"/>
    </row>
    <row r="314" spans="2:14" ht="12" customHeight="1">
      <c r="B314" s="420"/>
      <c r="C314" s="471"/>
      <c r="D314" s="448"/>
      <c r="E314" s="448"/>
      <c r="F314" s="448"/>
      <c r="G314" s="448"/>
      <c r="H314" s="448"/>
      <c r="I314" s="448"/>
      <c r="J314" s="448"/>
      <c r="K314" s="448"/>
      <c r="L314" s="448"/>
      <c r="M314" s="448"/>
      <c r="N314" s="448"/>
    </row>
    <row r="315" spans="2:14" ht="12" customHeight="1">
      <c r="B315" s="429"/>
      <c r="C315" s="471"/>
      <c r="D315" s="448"/>
      <c r="E315" s="448"/>
      <c r="F315" s="448"/>
      <c r="G315" s="448"/>
      <c r="H315" s="448"/>
      <c r="I315" s="448"/>
      <c r="J315" s="448"/>
      <c r="K315" s="448"/>
      <c r="L315" s="448"/>
      <c r="M315" s="448"/>
      <c r="N315" s="448"/>
    </row>
    <row r="316" spans="2:14" ht="12" customHeight="1">
      <c r="B316" s="429"/>
      <c r="C316" s="471"/>
      <c r="D316" s="448"/>
      <c r="E316" s="448"/>
      <c r="F316" s="448"/>
      <c r="G316" s="448"/>
      <c r="H316" s="448"/>
      <c r="I316" s="448"/>
      <c r="J316" s="448"/>
      <c r="K316" s="448"/>
      <c r="L316" s="448"/>
      <c r="M316" s="448"/>
      <c r="N316" s="448"/>
    </row>
    <row r="317" spans="2:14" ht="12" customHeight="1">
      <c r="B317" s="429"/>
      <c r="C317" s="471"/>
      <c r="D317" s="448"/>
      <c r="E317" s="448"/>
      <c r="F317" s="448"/>
      <c r="G317" s="448"/>
      <c r="H317" s="448"/>
      <c r="I317" s="448"/>
      <c r="J317" s="448"/>
      <c r="K317" s="448"/>
      <c r="L317" s="448"/>
      <c r="M317" s="448"/>
      <c r="N317" s="448"/>
    </row>
    <row r="318" spans="2:14" ht="12" customHeight="1">
      <c r="B318" s="429"/>
      <c r="C318" s="471"/>
      <c r="D318" s="448"/>
      <c r="E318" s="448"/>
      <c r="F318" s="448"/>
      <c r="G318" s="448"/>
      <c r="H318" s="448"/>
      <c r="I318" s="448"/>
      <c r="J318" s="448"/>
      <c r="K318" s="448"/>
      <c r="L318" s="448"/>
      <c r="M318" s="448"/>
      <c r="N318" s="448"/>
    </row>
    <row r="319" spans="2:14" ht="12" customHeight="1">
      <c r="B319" s="420"/>
      <c r="C319" s="471"/>
      <c r="D319" s="448"/>
      <c r="E319" s="448"/>
      <c r="F319" s="448"/>
      <c r="G319" s="448"/>
      <c r="H319" s="448"/>
      <c r="I319" s="448"/>
      <c r="J319" s="448"/>
      <c r="K319" s="448"/>
      <c r="L319" s="448"/>
      <c r="M319" s="448"/>
      <c r="N319" s="448"/>
    </row>
    <row r="320" spans="2:14" ht="12" customHeight="1">
      <c r="B320" s="420"/>
      <c r="C320" s="471"/>
      <c r="D320" s="448"/>
      <c r="E320" s="448"/>
      <c r="F320" s="448"/>
      <c r="G320" s="448"/>
      <c r="H320" s="448"/>
      <c r="I320" s="448"/>
      <c r="J320" s="448"/>
      <c r="K320" s="448"/>
      <c r="L320" s="448"/>
      <c r="M320" s="448"/>
      <c r="N320" s="448"/>
    </row>
    <row r="321" spans="2:14" ht="12" customHeight="1">
      <c r="B321" s="429"/>
      <c r="C321" s="471"/>
      <c r="D321" s="448"/>
      <c r="E321" s="448"/>
      <c r="F321" s="448"/>
      <c r="G321" s="448"/>
      <c r="H321" s="448"/>
      <c r="I321" s="448"/>
      <c r="J321" s="448"/>
      <c r="K321" s="448"/>
      <c r="L321" s="448"/>
      <c r="M321" s="448"/>
      <c r="N321" s="448"/>
    </row>
    <row r="322" spans="2:14" ht="12" customHeight="1">
      <c r="B322" s="420"/>
      <c r="C322" s="471"/>
      <c r="D322" s="448"/>
      <c r="E322" s="448"/>
      <c r="F322" s="448"/>
      <c r="G322" s="448"/>
      <c r="H322" s="448"/>
      <c r="I322" s="448"/>
      <c r="J322" s="448"/>
      <c r="K322" s="448"/>
      <c r="L322" s="448"/>
      <c r="M322" s="448"/>
      <c r="N322" s="448"/>
    </row>
    <row r="323" spans="2:14" ht="12" customHeight="1">
      <c r="B323" s="420"/>
      <c r="C323" s="471"/>
      <c r="D323" s="448"/>
      <c r="E323" s="448"/>
      <c r="F323" s="448"/>
      <c r="G323" s="448"/>
      <c r="H323" s="448"/>
      <c r="I323" s="448"/>
      <c r="J323" s="448"/>
      <c r="K323" s="448"/>
      <c r="L323" s="448"/>
      <c r="M323" s="448"/>
      <c r="N323" s="448"/>
    </row>
    <row r="324" spans="2:14" ht="12" customHeight="1">
      <c r="B324" s="429"/>
      <c r="C324" s="471"/>
      <c r="D324" s="448"/>
      <c r="E324" s="448"/>
      <c r="F324" s="448"/>
      <c r="G324" s="448"/>
      <c r="H324" s="448"/>
      <c r="I324" s="448"/>
      <c r="J324" s="448"/>
      <c r="K324" s="448"/>
      <c r="L324" s="448"/>
      <c r="M324" s="448"/>
      <c r="N324" s="448"/>
    </row>
    <row r="325" spans="3:14" ht="12" customHeight="1">
      <c r="C325" s="471"/>
      <c r="D325" s="448"/>
      <c r="E325" s="448"/>
      <c r="F325" s="448"/>
      <c r="G325" s="448"/>
      <c r="H325" s="448"/>
      <c r="I325" s="448"/>
      <c r="J325" s="448"/>
      <c r="K325" s="448"/>
      <c r="L325" s="448"/>
      <c r="M325" s="448"/>
      <c r="N325" s="448"/>
    </row>
    <row r="326" spans="3:14" ht="12" customHeight="1">
      <c r="C326" s="471"/>
      <c r="D326" s="448"/>
      <c r="E326" s="448"/>
      <c r="F326" s="448"/>
      <c r="G326" s="448"/>
      <c r="H326" s="448"/>
      <c r="I326" s="448"/>
      <c r="J326" s="448"/>
      <c r="K326" s="448"/>
      <c r="L326" s="448"/>
      <c r="M326" s="448"/>
      <c r="N326" s="448"/>
    </row>
  </sheetData>
  <mergeCells count="4">
    <mergeCell ref="M2:N2"/>
    <mergeCell ref="A3:C3"/>
    <mergeCell ref="A26:B26"/>
    <mergeCell ref="A63:B63"/>
  </mergeCells>
  <printOptions/>
  <pageMargins left="0.75" right="0.75" top="1" bottom="1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77"/>
  <sheetViews>
    <sheetView showGridLines="0" view="pageBreakPreview" zoomScale="75" zoomScaleSheetLayoutView="75" workbookViewId="0" topLeftCell="A1">
      <pane xSplit="4" ySplit="6" topLeftCell="E56" activePane="bottomRight" state="frozen"/>
      <selection pane="topLeft" activeCell="P16" sqref="P16"/>
      <selection pane="topRight" activeCell="P16" sqref="P16"/>
      <selection pane="bottomLeft" activeCell="P16" sqref="P16"/>
      <selection pane="bottomRight" activeCell="K82" sqref="K82"/>
    </sheetView>
  </sheetViews>
  <sheetFormatPr defaultColWidth="9.00390625" defaultRowHeight="13.5"/>
  <cols>
    <col min="1" max="1" width="9.875" style="490" bestFit="1" customWidth="1"/>
    <col min="2" max="2" width="27.875" style="489" bestFit="1" customWidth="1"/>
    <col min="3" max="3" width="7.75390625" style="490" bestFit="1" customWidth="1"/>
    <col min="4" max="4" width="8.25390625" style="491" bestFit="1" customWidth="1"/>
    <col min="5" max="5" width="3.75390625" style="489" customWidth="1"/>
    <col min="6" max="9" width="5.00390625" style="489" bestFit="1" customWidth="1"/>
    <col min="10" max="30" width="6.50390625" style="489" customWidth="1"/>
    <col min="31" max="31" width="5.375" style="489" bestFit="1" customWidth="1"/>
    <col min="32" max="32" width="9.875" style="489" bestFit="1" customWidth="1"/>
    <col min="33" max="16384" width="9.00390625" style="489" customWidth="1"/>
  </cols>
  <sheetData>
    <row r="1" ht="15">
      <c r="A1" s="488" t="s">
        <v>390</v>
      </c>
    </row>
    <row r="2" ht="13.5">
      <c r="AF2" s="492" t="s">
        <v>827</v>
      </c>
    </row>
    <row r="3" spans="1:32" s="502" customFormat="1" ht="24">
      <c r="A3" s="493" t="s">
        <v>391</v>
      </c>
      <c r="B3" s="494" t="s">
        <v>392</v>
      </c>
      <c r="C3" s="495"/>
      <c r="D3" s="496" t="s">
        <v>10</v>
      </c>
      <c r="E3" s="497" t="s">
        <v>393</v>
      </c>
      <c r="F3" s="498" t="s">
        <v>394</v>
      </c>
      <c r="G3" s="498" t="s">
        <v>395</v>
      </c>
      <c r="H3" s="498" t="s">
        <v>396</v>
      </c>
      <c r="I3" s="499" t="s">
        <v>397</v>
      </c>
      <c r="J3" s="497" t="s">
        <v>398</v>
      </c>
      <c r="K3" s="498" t="s">
        <v>675</v>
      </c>
      <c r="L3" s="498" t="s">
        <v>676</v>
      </c>
      <c r="M3" s="498" t="s">
        <v>677</v>
      </c>
      <c r="N3" s="498" t="s">
        <v>678</v>
      </c>
      <c r="O3" s="498" t="s">
        <v>679</v>
      </c>
      <c r="P3" s="500" t="s">
        <v>680</v>
      </c>
      <c r="Q3" s="501" t="s">
        <v>681</v>
      </c>
      <c r="R3" s="498" t="s">
        <v>682</v>
      </c>
      <c r="S3" s="498" t="s">
        <v>683</v>
      </c>
      <c r="T3" s="498" t="s">
        <v>684</v>
      </c>
      <c r="U3" s="498" t="s">
        <v>685</v>
      </c>
      <c r="V3" s="498" t="s">
        <v>686</v>
      </c>
      <c r="W3" s="498" t="s">
        <v>687</v>
      </c>
      <c r="X3" s="498" t="s">
        <v>688</v>
      </c>
      <c r="Y3" s="498" t="s">
        <v>689</v>
      </c>
      <c r="Z3" s="498" t="s">
        <v>690</v>
      </c>
      <c r="AA3" s="498" t="s">
        <v>691</v>
      </c>
      <c r="AB3" s="498" t="s">
        <v>692</v>
      </c>
      <c r="AC3" s="498" t="s">
        <v>693</v>
      </c>
      <c r="AD3" s="498" t="s">
        <v>399</v>
      </c>
      <c r="AE3" s="499" t="s">
        <v>367</v>
      </c>
      <c r="AF3" s="493" t="s">
        <v>391</v>
      </c>
    </row>
    <row r="4" spans="1:32" ht="13.5">
      <c r="A4" s="503" t="s">
        <v>400</v>
      </c>
      <c r="B4" s="504" t="s">
        <v>401</v>
      </c>
      <c r="C4" s="505" t="s">
        <v>10</v>
      </c>
      <c r="D4" s="506">
        <f>SUM(J4:AE4)</f>
        <v>34511</v>
      </c>
      <c r="E4" s="507">
        <f>E8+E56+'5(3)'!E12+'5(3)'!E24+'5(3)'!E36+'5(3)'!E48+'5(3)'!E72+'5(3)'!E76+'5 (4)'!E4+'5（5)'!E8+'5（5)'!E36+'5（5)'!E64+'5（5)'!E68+'5（5)'!E72+'5(6)'!E24+'5(6)'!E28+'5(6)'!E56+'5(7)'!E12+'5(7)'!E28</f>
        <v>80</v>
      </c>
      <c r="F4" s="507">
        <f>F8+F56+'5(3)'!F12+'5(3)'!F24+'5(3)'!F36+'5(3)'!F48+'5(3)'!F72+'5(3)'!F76+'5 (4)'!F4+'5（5)'!F8+'5（5)'!F36+'5（5)'!F64+'5（5)'!F68+'5（5)'!F72+'5(6)'!F24+'5(6)'!F28+'5(6)'!F56+'5(7)'!F12+'5(7)'!F28</f>
        <v>15</v>
      </c>
      <c r="G4" s="507">
        <f>G8+G56+'5(3)'!G12+'5(3)'!G24+'5(3)'!G36+'5(3)'!G48+'5(3)'!G72+'5(3)'!G76+'5 (4)'!G4+'5（5)'!G8+'5（5)'!G36+'5（5)'!G64+'5（5)'!G68+'5（5)'!G72+'5(6)'!G24+'5(6)'!G28+'5(6)'!G56+'5(7)'!G12+'5(7)'!G28</f>
        <v>11</v>
      </c>
      <c r="H4" s="507">
        <f>H8+H56+'5(3)'!H12+'5(3)'!H24+'5(3)'!H36+'5(3)'!H48+'5(3)'!H72+'5(3)'!H76+'5 (4)'!H4+'5（5)'!H8+'5（5)'!H36+'5（5)'!H64+'5（5)'!H68+'5（5)'!H72+'5(6)'!H24+'5(6)'!H28+'5(6)'!H56+'5(7)'!H12+'5(7)'!H28</f>
        <v>8</v>
      </c>
      <c r="I4" s="507">
        <f>I8+I56+'5(3)'!I12+'5(3)'!I24+'5(3)'!I36+'5(3)'!I48+'5(3)'!I72+'5(3)'!I76+'5 (4)'!I4+'5（5)'!I8+'5（5)'!I36+'5（5)'!I64+'5（5)'!I68+'5（5)'!I72+'5(6)'!I24+'5(6)'!I28+'5(6)'!I56+'5(7)'!I12+'5(7)'!I28</f>
        <v>1</v>
      </c>
      <c r="J4" s="507">
        <f>J8+J56+'5(3)'!J12+'5(3)'!J24+'5(3)'!J36+'5(3)'!J48+'5(3)'!J72+'5(3)'!J76+'5 (4)'!J4+'5（5)'!J8+'5（5)'!J36+'5（5)'!J64+'5（5)'!J68+'5（5)'!J72+'5(6)'!J24+'5(6)'!J28+'5(6)'!J56+'5(7)'!J12+'5(7)'!J28</f>
        <v>115</v>
      </c>
      <c r="K4" s="507">
        <f>K8+K56+'5(3)'!K12+'5(3)'!K24+'5(3)'!K36+'5(3)'!K48+'5(3)'!K72+'5(3)'!K76+'5 (4)'!K4+'5（5)'!K8+'5（5)'!K36+'5（5)'!K64+'5（5)'!K68+'5（5)'!K72+'5(6)'!K24+'5(6)'!K28+'5(6)'!K56+'5(7)'!K12+'5(7)'!K28</f>
        <v>15</v>
      </c>
      <c r="L4" s="507">
        <f>L8+L56+'5(3)'!L12+'5(3)'!L24+'5(3)'!L36+'5(3)'!L48+'5(3)'!L72+'5(3)'!L76+'5 (4)'!L4+'5（5)'!L8+'5（5)'!L36+'5（5)'!L64+'5（5)'!L68+'5（5)'!L72+'5(6)'!L24+'5(6)'!L28+'5(6)'!L56+'5(7)'!L12+'5(7)'!L28</f>
        <v>14</v>
      </c>
      <c r="M4" s="507">
        <f>M8+M56+'5(3)'!M12+'5(3)'!M24+'5(3)'!M36+'5(3)'!M48+'5(3)'!M72+'5(3)'!M76+'5 (4)'!M4+'5（5)'!M8+'5（5)'!M36+'5（5)'!M64+'5（5)'!M68+'5（5)'!M72+'5(6)'!M24+'5(6)'!M28+'5(6)'!M56+'5(7)'!M12+'5(7)'!M28</f>
        <v>66</v>
      </c>
      <c r="N4" s="507">
        <f>N8+N56+'5(3)'!N12+'5(3)'!N24+'5(3)'!N36+'5(3)'!N48+'5(3)'!N72+'5(3)'!N76+'5 (4)'!N4+'5（5)'!N8+'5（5)'!N36+'5（5)'!N64+'5（5)'!N68+'5（5)'!N72+'5(6)'!N24+'5(6)'!N28+'5(6)'!N56+'5(7)'!N12+'5(7)'!N28</f>
        <v>71</v>
      </c>
      <c r="O4" s="507">
        <f>O8+O56+'5(3)'!O12+'5(3)'!O24+'5(3)'!O36+'5(3)'!O48+'5(3)'!O72+'5(3)'!O76+'5 (4)'!O4+'5（5)'!O8+'5（5)'!O36+'5（5)'!O64+'5（5)'!O68+'5（5)'!O72+'5(6)'!O24+'5(6)'!O28+'5(6)'!O56+'5(7)'!O12+'5(7)'!O28</f>
        <v>99</v>
      </c>
      <c r="P4" s="507">
        <f>P8+P56+'5(3)'!P12+'5(3)'!P24+'5(3)'!P36+'5(3)'!P48+'5(3)'!P72+'5(3)'!P76+'5 (4)'!P4+'5（5)'!P8+'5（5)'!P36+'5（5)'!P64+'5（5)'!P68+'5（5)'!P72+'5(6)'!P24+'5(6)'!P28+'5(6)'!P56+'5(7)'!P12+'5(7)'!P28</f>
        <v>151</v>
      </c>
      <c r="Q4" s="507">
        <f>Q8+Q56+'5(3)'!Q12+'5(3)'!Q24+'5(3)'!Q36+'5(3)'!Q48+'5(3)'!Q72+'5(3)'!Q76+'5 (4)'!Q4+'5（5)'!Q8+'5（5)'!Q36+'5（5)'!Q64+'5（5)'!Q68+'5（5)'!Q72+'5(6)'!Q24+'5(6)'!Q28+'5(6)'!Q56+'5(7)'!Q12+'5(7)'!Q28</f>
        <v>214</v>
      </c>
      <c r="R4" s="507">
        <f>R8+R56+'5(3)'!R12+'5(3)'!R24+'5(3)'!R36+'5(3)'!R48+'5(3)'!R72+'5(3)'!R76+'5 (4)'!R4+'5（5)'!R8+'5（5)'!R36+'5（5)'!R64+'5（5)'!R68+'5（5)'!R72+'5(6)'!R24+'5(6)'!R28+'5(6)'!R56+'5(7)'!R12+'5(7)'!R28</f>
        <v>287</v>
      </c>
      <c r="S4" s="507">
        <f>S8+S56+'5(3)'!S12+'5(3)'!S24+'5(3)'!S36+'5(3)'!S48+'5(3)'!S72+'5(3)'!S76+'5 (4)'!S4+'5（5)'!S8+'5（5)'!S36+'5（5)'!S64+'5（5)'!S68+'5（5)'!S72+'5(6)'!S24+'5(6)'!S28+'5(6)'!S56+'5(7)'!S12+'5(7)'!S28</f>
        <v>406</v>
      </c>
      <c r="T4" s="507">
        <f>T8+T56+'5(3)'!T12+'5(3)'!T24+'5(3)'!T36+'5(3)'!T48+'5(3)'!T72+'5(3)'!T76+'5 (4)'!T4+'5（5)'!T8+'5（5)'!T36+'5（5)'!T64+'5（5)'!T68+'5（5)'!T72+'5(6)'!T24+'5(6)'!T28+'5(6)'!T56+'5(7)'!T12+'5(7)'!T28</f>
        <v>606</v>
      </c>
      <c r="U4" s="507">
        <f>U8+U56+'5(3)'!U12+'5(3)'!U24+'5(3)'!U36+'5(3)'!U48+'5(3)'!U72+'5(3)'!U76+'5 (4)'!U4+'5（5)'!U8+'5（5)'!U36+'5（5)'!U64+'5（5)'!U68+'5（5)'!U72+'5(6)'!U24+'5(6)'!U28+'5(6)'!U56+'5(7)'!U12+'5(7)'!U28</f>
        <v>1236</v>
      </c>
      <c r="V4" s="507">
        <f>V8+V56+'5(3)'!V12+'5(3)'!V24+'5(3)'!V36+'5(3)'!V48+'5(3)'!V72+'5(3)'!V76+'5 (4)'!V4+'5（5)'!V8+'5（5)'!V36+'5（5)'!V64+'5（5)'!V68+'5（5)'!V72+'5(6)'!V24+'5(6)'!V28+'5(6)'!V56+'5(7)'!V12+'5(7)'!V28</f>
        <v>1746</v>
      </c>
      <c r="W4" s="507">
        <f>W8+W56+'5(3)'!W12+'5(3)'!W24+'5(3)'!W36+'5(3)'!W48+'5(3)'!W72+'5(3)'!W76+'5 (4)'!W4+'5（5)'!W8+'5（5)'!W36+'5（5)'!W64+'5（5)'!W68+'5（5)'!W72+'5(6)'!W24+'5(6)'!W28+'5(6)'!W56+'5(7)'!W12+'5(7)'!W28</f>
        <v>2340</v>
      </c>
      <c r="X4" s="507">
        <f>X8+X56+'5(3)'!X12+'5(3)'!X24+'5(3)'!X36+'5(3)'!X48+'5(3)'!X72+'5(3)'!X76+'5 (4)'!X4+'5（5)'!X8+'5（5)'!X36+'5（5)'!X64+'5（5)'!X68+'5（5)'!X72+'5(6)'!X24+'5(6)'!X28+'5(6)'!X56+'5(7)'!X12+'5(7)'!X28</f>
        <v>3520</v>
      </c>
      <c r="Y4" s="507">
        <f>Y8+Y56+'5(3)'!Y12+'5(3)'!Y24+'5(3)'!Y36+'5(3)'!Y48+'5(3)'!Y72+'5(3)'!Y76+'5 (4)'!Y4+'5（5)'!Y8+'5（5)'!Y36+'5（5)'!Y64+'5（5)'!Y68+'5（5)'!Y72+'5(6)'!Y24+'5(6)'!Y28+'5(6)'!Y56+'5(7)'!Y12+'5(7)'!Y28</f>
        <v>4908</v>
      </c>
      <c r="Z4" s="507">
        <f>Z8+Z56+'5(3)'!Z12+'5(3)'!Z24+'5(3)'!Z36+'5(3)'!Z48+'5(3)'!Z72+'5(3)'!Z76+'5 (4)'!Z4+'5（5)'!Z8+'5（5)'!Z36+'5（5)'!Z64+'5（5)'!Z68+'5（5)'!Z72+'5(6)'!Z24+'5(6)'!Z28+'5(6)'!Z56+'5(7)'!Z12+'5(7)'!Z28</f>
        <v>6245</v>
      </c>
      <c r="AA4" s="507">
        <f>AA8+AA56+'5(3)'!AA12+'5(3)'!AA24+'5(3)'!AA36+'5(3)'!AA48+'5(3)'!AA72+'5(3)'!AA76+'5 (4)'!AA4+'5（5)'!AA8+'5（5)'!AA36+'5（5)'!AA64+'5（5)'!AA68+'5（5)'!AA72+'5(6)'!AA24+'5(6)'!AA28+'5(6)'!AA56+'5(7)'!AA12+'5(7)'!AA28</f>
        <v>5559</v>
      </c>
      <c r="AB4" s="507">
        <f>AB8+AB56+'5(3)'!AB12+'5(3)'!AB24+'5(3)'!AB36+'5(3)'!AB48+'5(3)'!AB72+'5(3)'!AB76+'5 (4)'!AB4+'5（5)'!AB8+'5（5)'!AB36+'5（5)'!AB64+'5（5)'!AB68+'5（5)'!AB72+'5(6)'!AB24+'5(6)'!AB28+'5(6)'!AB56+'5(7)'!AB12+'5(7)'!AB28</f>
        <v>4450</v>
      </c>
      <c r="AC4" s="507">
        <f>AC8+AC56+'5(3)'!AC12+'5(3)'!AC24+'5(3)'!AC36+'5(3)'!AC48+'5(3)'!AC72+'5(3)'!AC76+'5 (4)'!AC4+'5（5)'!AC8+'5（5)'!AC36+'5（5)'!AC64+'5（5)'!AC68+'5（5)'!AC72+'5(6)'!AC24+'5(6)'!AC28+'5(6)'!AC56+'5(7)'!AC12+'5(7)'!AC28</f>
        <v>2009</v>
      </c>
      <c r="AD4" s="507">
        <f>AD8+AD56+'5(3)'!AD12+'5(3)'!AD24+'5(3)'!AD36+'5(3)'!AD48+'5(3)'!AD72+'5(3)'!AD76+'5 (4)'!AD4+'5（5)'!AD8+'5（5)'!AD36+'5（5)'!AD64+'5（5)'!AD68+'5（5)'!AD72+'5(6)'!AD24+'5(6)'!AD28+'5(6)'!AD56+'5(7)'!AD12+'5(7)'!AD28</f>
        <v>454</v>
      </c>
      <c r="AE4" s="507">
        <f>AE8+AE56+'5(3)'!AE12+'5(3)'!AE24+'5(3)'!AE36+'5(3)'!AE48+'5(3)'!AE72+'5(3)'!AE76+'5 (4)'!AE4+'5（5)'!AE8+'5（5)'!AE36+'5（5)'!AE64+'5（5)'!AE68+'5（5)'!AE72+'5(6)'!AE24+'5(6)'!AE28+'5(6)'!AE56+'5(7)'!AE12+'5(7)'!AE28</f>
        <v>0</v>
      </c>
      <c r="AF4" s="508" t="s">
        <v>400</v>
      </c>
    </row>
    <row r="5" spans="1:32" ht="13.5">
      <c r="A5" s="509"/>
      <c r="B5" s="510"/>
      <c r="C5" s="511" t="s">
        <v>11</v>
      </c>
      <c r="D5" s="512">
        <f>SUM(J5:AE5)</f>
        <v>18503</v>
      </c>
      <c r="E5" s="513">
        <f>E9+E57+'5(3)'!E13+'5(3)'!E25+'5(3)'!E37+'5(3)'!E49+'5(3)'!E73+'5(3)'!E77+'5 (4)'!E5+'5（5)'!E9+'5（5)'!E37+'5（5)'!E65+'5（5)'!E69+'5（5)'!E73+'5(6)'!E29+'5(6)'!E57+'5(7)'!E13+'5(7)'!E29</f>
        <v>46</v>
      </c>
      <c r="F5" s="513">
        <f>F9+F57+'5(3)'!F13+'5(3)'!F25+'5(3)'!F37+'5(3)'!F49+'5(3)'!F73+'5(3)'!F77+'5 (4)'!F5+'5（5)'!F9+'5（5)'!F37+'5（5)'!F65+'5（5)'!F69+'5（5)'!F73+'5(6)'!F29+'5(6)'!F57+'5(7)'!F13+'5(7)'!F29</f>
        <v>10</v>
      </c>
      <c r="G5" s="513">
        <f>G9+G57+'5(3)'!G13+'5(3)'!G25+'5(3)'!G37+'5(3)'!G49+'5(3)'!G73+'5(3)'!G77+'5 (4)'!G5+'5（5)'!G9+'5（5)'!G37+'5（5)'!G65+'5（5)'!G69+'5（5)'!G73+'5(6)'!G29+'5(6)'!G57+'5(7)'!G13+'5(7)'!G29</f>
        <v>3</v>
      </c>
      <c r="H5" s="513">
        <f>H9+H57+'5(3)'!H13+'5(3)'!H25+'5(3)'!H37+'5(3)'!H49+'5(3)'!H73+'5(3)'!H77+'5 (4)'!H5+'5（5)'!H9+'5（5)'!H37+'5（5)'!H65+'5（5)'!H69+'5（5)'!H73+'5(6)'!H29+'5(6)'!H57+'5(7)'!H13+'5(7)'!H29</f>
        <v>6</v>
      </c>
      <c r="I5" s="513">
        <f>I9+I57+'5(3)'!I13+'5(3)'!I25+'5(3)'!I37+'5(3)'!I49+'5(3)'!I73+'5(3)'!I77+'5 (4)'!I5+'5（5)'!I9+'5（5)'!I37+'5（5)'!I65+'5（5)'!I69+'5（5)'!I73+'5(6)'!I29+'5(6)'!I57+'5(7)'!I13+'5(7)'!I29</f>
        <v>1</v>
      </c>
      <c r="J5" s="513">
        <f>J9+J57+'5(3)'!J13+'5(3)'!J25+'5(3)'!J37+'5(3)'!J49+'5(3)'!J73+'5(3)'!J77+'5 (4)'!J5+'5（5)'!J9+'5（5)'!J37+'5（5)'!J65+'5（5)'!J69+'5（5)'!J73+'5(6)'!J29+'5(6)'!J57+'5(7)'!J13+'5(7)'!J29</f>
        <v>66</v>
      </c>
      <c r="K5" s="513">
        <f>K9+K57+'5(3)'!K13+'5(3)'!K25+'5(3)'!K37+'5(3)'!K49+'5(3)'!K73+'5(3)'!K77+'5 (4)'!K5+'5（5)'!K9+'5（5)'!K37+'5（5)'!K65+'5（5)'!K69+'5（5)'!K73+'5(6)'!K29+'5(6)'!K57+'5(7)'!K13+'5(7)'!K29</f>
        <v>11</v>
      </c>
      <c r="L5" s="513">
        <f>L9+L57+'5(3)'!L13+'5(3)'!L25+'5(3)'!L37+'5(3)'!L49+'5(3)'!L73+'5(3)'!L77+'5 (4)'!L5+'5（5)'!L9+'5（5)'!L37+'5（5)'!L65+'5（5)'!L69+'5（5)'!L73+'5(6)'!L29+'5(6)'!L57+'5(7)'!L13+'5(7)'!L29</f>
        <v>9</v>
      </c>
      <c r="M5" s="513">
        <f>M9+M57+'5(3)'!M13+'5(3)'!M25+'5(3)'!M37+'5(3)'!M49+'5(3)'!M73+'5(3)'!M77+'5 (4)'!M5+'5（5)'!M9+'5（5)'!M37+'5（5)'!M65+'5（5)'!M69+'5（5)'!M73+'5(6)'!M29+'5(6)'!M57+'5(7)'!M13+'5(7)'!M29</f>
        <v>47</v>
      </c>
      <c r="N5" s="513">
        <f>N9+N57+'5(3)'!N13+'5(3)'!N25+'5(3)'!N37+'5(3)'!N49+'5(3)'!N73+'5(3)'!N77+'5 (4)'!N5+'5（5)'!N9+'5（5)'!N37+'5（5)'!N65+'5（5)'!N69+'5（5)'!N73+'5(6)'!N29+'5(6)'!N57+'5(7)'!N13+'5(7)'!N29</f>
        <v>49</v>
      </c>
      <c r="O5" s="513">
        <f>O9+O57+'5(3)'!O13+'5(3)'!O25+'5(3)'!O37+'5(3)'!O49+'5(3)'!O73+'5(3)'!O77+'5 (4)'!O5+'5（5)'!O9+'5（5)'!O37+'5（5)'!O65+'5（5)'!O69+'5（5)'!O73+'5(6)'!O29+'5(6)'!O57+'5(7)'!O13+'5(7)'!O29</f>
        <v>74</v>
      </c>
      <c r="P5" s="513">
        <f>P9+P57+'5(3)'!P13+'5(3)'!P25+'5(3)'!P37+'5(3)'!P49+'5(3)'!P73+'5(3)'!P77+'5 (4)'!P5+'5（5)'!P9+'5（5)'!P37+'5（5)'!P65+'5（5)'!P69+'5（5)'!P73+'5(6)'!P29+'5(6)'!P57+'5(7)'!P13+'5(7)'!P29</f>
        <v>98</v>
      </c>
      <c r="Q5" s="513">
        <f>Q9+Q57+'5(3)'!Q13+'5(3)'!Q25+'5(3)'!Q37+'5(3)'!Q49+'5(3)'!Q73+'5(3)'!Q77+'5 (4)'!Q5+'5（5)'!Q9+'5（5)'!Q37+'5（5)'!Q65+'5（5)'!Q69+'5（5)'!Q73+'5(6)'!Q29+'5(6)'!Q57+'5(7)'!Q13+'5(7)'!Q29</f>
        <v>138</v>
      </c>
      <c r="R5" s="513">
        <f>R9+R57+'5(3)'!R13+'5(3)'!R25+'5(3)'!R37+'5(3)'!R49+'5(3)'!R73+'5(3)'!R77+'5 (4)'!R5+'5（5)'!R9+'5（5)'!R37+'5（5)'!R65+'5（5)'!R69+'5（5)'!R73+'5(6)'!R29+'5(6)'!R57+'5(7)'!R13+'5(7)'!R29</f>
        <v>183</v>
      </c>
      <c r="S5" s="513">
        <f>S9+S57+'5(3)'!S13+'5(3)'!S25+'5(3)'!S37+'5(3)'!S49+'5(3)'!S73+'5(3)'!S77+'5 (4)'!S5+'5（5)'!S9+'5（5)'!S37+'5（5)'!S65+'5（5)'!S69+'5（5)'!S73+'5(6)'!S29+'5(6)'!S57+'5(7)'!S13+'5(7)'!S29</f>
        <v>274</v>
      </c>
      <c r="T5" s="513">
        <f>T9+T57+'5(3)'!T13+'5(3)'!T25+'5(3)'!T37+'5(3)'!T49+'5(3)'!T73+'5(3)'!T77+'5 (4)'!T5+'5（5)'!T9+'5（5)'!T37+'5（5)'!T65+'5（5)'!T69+'5（5)'!T73+'5(6)'!T29+'5(6)'!T57+'5(7)'!T13+'5(7)'!T29</f>
        <v>401</v>
      </c>
      <c r="U5" s="513">
        <f>U9+U57+'5(3)'!U13+'5(3)'!U25+'5(3)'!U37+'5(3)'!U49+'5(3)'!U73+'5(3)'!U77+'5 (4)'!U5+'5（5)'!U9+'5（5)'!U37+'5（5)'!U65+'5（5)'!U69+'5（5)'!U73+'5(6)'!U29+'5(6)'!U57+'5(7)'!U13+'5(7)'!U29</f>
        <v>824</v>
      </c>
      <c r="V5" s="513">
        <f>V9+V57+'5(3)'!V13+'5(3)'!V25+'5(3)'!V37+'5(3)'!V49+'5(3)'!V73+'5(3)'!V77+'5 (4)'!V5+'5（5)'!V9+'5（5)'!V37+'5（5)'!V65+'5（5)'!V69+'5（5)'!V73+'5(6)'!V29+'5(6)'!V57+'5(7)'!V13+'5(7)'!V29</f>
        <v>1236</v>
      </c>
      <c r="W5" s="513">
        <f>W9+W57+'5(3)'!W13+'5(3)'!W25+'5(3)'!W37+'5(3)'!W49+'5(3)'!W73+'5(3)'!W77+'5 (4)'!W5+'5（5)'!W9+'5（5)'!W37+'5（5)'!W65+'5（5)'!W69+'5（5)'!W73+'5(6)'!W29+'5(6)'!W57+'5(7)'!W13+'5(7)'!W29</f>
        <v>1656</v>
      </c>
      <c r="X5" s="513">
        <f>X9+X57+'5(3)'!X13+'5(3)'!X25+'5(3)'!X37+'5(3)'!X49+'5(3)'!X73+'5(3)'!X77+'5 (4)'!X5+'5（5)'!X9+'5（5)'!X37+'5（5)'!X65+'5（5)'!X69+'5（5)'!X73+'5(6)'!X29+'5(6)'!X57+'5(7)'!X13+'5(7)'!X29</f>
        <v>2313</v>
      </c>
      <c r="Y5" s="513">
        <f>Y9+Y57+'5(3)'!Y13+'5(3)'!Y25+'5(3)'!Y37+'5(3)'!Y49+'5(3)'!Y73+'5(3)'!Y77+'5 (4)'!Y5+'5（5)'!Y9+'5（5)'!Y37+'5（5)'!Y65+'5（5)'!Y69+'5（5)'!Y73+'5(6)'!Y29+'5(6)'!Y57+'5(7)'!Y13+'5(7)'!Y29</f>
        <v>3104</v>
      </c>
      <c r="Z5" s="513">
        <f>Z9+Z57+'5(3)'!Z13+'5(3)'!Z25+'5(3)'!Z37+'5(3)'!Z49+'5(3)'!Z73+'5(3)'!Z77+'5 (4)'!Z5+'5（5)'!Z9+'5（5)'!Z37+'5（5)'!Z65+'5（5)'!Z69+'5（5)'!Z73+'5(6)'!Z29+'5(6)'!Z57+'5(7)'!Z13+'5(7)'!Z29</f>
        <v>3564</v>
      </c>
      <c r="AA5" s="513">
        <f>AA9+AA57+'5(3)'!AA13+'5(3)'!AA25+'5(3)'!AA37+'5(3)'!AA49+'5(3)'!AA73+'5(3)'!AA77+'5 (4)'!AA5+'5（5)'!AA9+'5（5)'!AA37+'5（5)'!AA65+'5（5)'!AA69+'5（5)'!AA73+'5(6)'!AA29+'5(6)'!AA57+'5(7)'!AA13+'5(7)'!AA29</f>
        <v>2379</v>
      </c>
      <c r="AB5" s="513">
        <f>AB9+AB57+'5(3)'!AB13+'5(3)'!AB25+'5(3)'!AB37+'5(3)'!AB49+'5(3)'!AB73+'5(3)'!AB77+'5 (4)'!AB5+'5（5)'!AB9+'5（5)'!AB37+'5（5)'!AB65+'5（5)'!AB69+'5（5)'!AB73+'5(6)'!AB29+'5(6)'!AB57+'5(7)'!AB13+'5(7)'!AB29</f>
        <v>1492</v>
      </c>
      <c r="AC5" s="513">
        <f>AC9+AC57+'5(3)'!AC13+'5(3)'!AC25+'5(3)'!AC37+'5(3)'!AC49+'5(3)'!AC73+'5(3)'!AC77+'5 (4)'!AC5+'5（5)'!AC9+'5（5)'!AC37+'5（5)'!AC65+'5（5)'!AC69+'5（5)'!AC73+'5(6)'!AC29+'5(6)'!AC57+'5(7)'!AC13+'5(7)'!AC29</f>
        <v>509</v>
      </c>
      <c r="AD5" s="513">
        <f>AD9+AD57+'5(3)'!AD13+'5(3)'!AD25+'5(3)'!AD37+'5(3)'!AD49+'5(3)'!AD73+'5(3)'!AD77+'5 (4)'!AD5+'5（5)'!AD9+'5（5)'!AD37+'5（5)'!AD65+'5（5)'!AD69+'5（5)'!AD73+'5(6)'!AD29+'5(6)'!AD57+'5(7)'!AD13+'5(7)'!AD29</f>
        <v>76</v>
      </c>
      <c r="AE5" s="513">
        <f>AE9+AE57+'5(3)'!AE13+'5(3)'!AE25+'5(3)'!AE37+'5(3)'!AE49+'5(3)'!AE73+'5(3)'!AE77+'5 (4)'!AE5+'5（5)'!AE9+'5（5)'!AE37+'5（5)'!AE65+'5（5)'!AE69+'5（5)'!AE73+'5(6)'!AE29+'5(6)'!AE57+'5(7)'!AE13+'5(7)'!AE29</f>
        <v>0</v>
      </c>
      <c r="AF5" s="514"/>
    </row>
    <row r="6" spans="1:32" ht="13.5">
      <c r="A6" s="509"/>
      <c r="B6" s="510"/>
      <c r="C6" s="511" t="s">
        <v>12</v>
      </c>
      <c r="D6" s="512">
        <f>SUM(J6:AE6)</f>
        <v>16008</v>
      </c>
      <c r="E6" s="513">
        <f>E10+E58+'5(3)'!E14+'5(3)'!E26+'5(3)'!E38+'5(3)'!E50+'5(3)'!E74+'5(3)'!E78+'5 (4)'!E6+'5（5)'!E10+'5（5)'!E38+'5（5)'!E66+'5（5)'!E70+'5（5)'!E74+'5(6)'!E26+'5(6)'!E30+'5(6)'!E58+'5(7)'!E14+'5(7)'!E30</f>
        <v>34</v>
      </c>
      <c r="F6" s="513">
        <f>F10+F58+'5(3)'!F14+'5(3)'!F26+'5(3)'!F38+'5(3)'!F50+'5(3)'!F74+'5(3)'!F78+'5 (4)'!F6+'5（5)'!F10+'5（5)'!F38+'5（5)'!F66+'5（5)'!F70+'5（5)'!F74+'5(6)'!F26+'5(6)'!F30+'5(6)'!F58+'5(7)'!F14+'5(7)'!F30</f>
        <v>5</v>
      </c>
      <c r="G6" s="513">
        <f>G10+G58+'5(3)'!G14+'5(3)'!G26+'5(3)'!G38+'5(3)'!G50+'5(3)'!G74+'5(3)'!G78+'5 (4)'!G6+'5（5)'!G10+'5（5)'!G38+'5（5)'!G66+'5（5)'!G70+'5（5)'!G74+'5(6)'!G26+'5(6)'!G30+'5(6)'!G58+'5(7)'!G14+'5(7)'!G30</f>
        <v>8</v>
      </c>
      <c r="H6" s="513">
        <f>H10+H58+'5(3)'!H14+'5(3)'!H26+'5(3)'!H38+'5(3)'!H50+'5(3)'!H74+'5(3)'!H78+'5 (4)'!H6+'5（5)'!H10+'5（5)'!H38+'5（5)'!H66+'5（5)'!H70+'5（5)'!H74+'5(6)'!H26+'5(6)'!H30+'5(6)'!H58+'5(7)'!H14+'5(7)'!H30</f>
        <v>2</v>
      </c>
      <c r="I6" s="513">
        <f>I10+I58+'5(3)'!I14+'5(3)'!I26+'5(3)'!I38+'5(3)'!I50+'5(3)'!I74+'5(3)'!I78+'5 (4)'!I6+'5（5)'!I10+'5（5)'!I38+'5（5)'!I66+'5（5)'!I70+'5（5)'!I74+'5(6)'!I26+'5(6)'!I30+'5(6)'!I58+'5(7)'!I14+'5(7)'!I30</f>
        <v>0</v>
      </c>
      <c r="J6" s="513">
        <f>J10+J58+'5(3)'!J14+'5(3)'!J26+'5(3)'!J38+'5(3)'!J50+'5(3)'!J74+'5(3)'!J78+'5 (4)'!J6+'5（5)'!J10+'5（5)'!J38+'5（5)'!J66+'5（5)'!J70+'5（5)'!J74+'5(6)'!J26+'5(6)'!J30+'5(6)'!J58+'5(7)'!J14+'5(7)'!J30</f>
        <v>49</v>
      </c>
      <c r="K6" s="513">
        <f>K10+K58+'5(3)'!K14+'5(3)'!K26+'5(3)'!K38+'5(3)'!K50+'5(3)'!K74+'5(3)'!K78+'5 (4)'!K6+'5（5)'!K10+'5（5)'!K38+'5（5)'!K66+'5（5)'!K70+'5（5)'!K74+'5(6)'!K26+'5(6)'!K30+'5(6)'!K58+'5(7)'!K14+'5(7)'!K30</f>
        <v>4</v>
      </c>
      <c r="L6" s="513">
        <f>L10+L58+'5(3)'!L14+'5(3)'!L26+'5(3)'!L38+'5(3)'!L50+'5(3)'!L74+'5(3)'!L78+'5 (4)'!L6+'5（5)'!L10+'5（5)'!L38+'5（5)'!L66+'5（5)'!L70+'5（5)'!L74+'5(6)'!L26+'5(6)'!L30+'5(6)'!L58+'5(7)'!L14+'5(7)'!L30</f>
        <v>5</v>
      </c>
      <c r="M6" s="513">
        <f>M10+M58+'5(3)'!M14+'5(3)'!M26+'5(3)'!M38+'5(3)'!M50+'5(3)'!M74+'5(3)'!M78+'5 (4)'!M6+'5（5)'!M10+'5（5)'!M38+'5（5)'!M66+'5（5)'!M70+'5（5)'!M74+'5(6)'!M26+'5(6)'!M30+'5(6)'!M58+'5(7)'!M14+'5(7)'!M30</f>
        <v>19</v>
      </c>
      <c r="N6" s="513">
        <f>N10+N58+'5(3)'!N14+'5(3)'!N26+'5(3)'!N38+'5(3)'!N50+'5(3)'!N74+'5(3)'!N78+'5 (4)'!N6+'5（5)'!N10+'5（5)'!N38+'5（5)'!N66+'5（5)'!N70+'5（5)'!N74+'5(6)'!N26+'5(6)'!N30+'5(6)'!N58+'5(7)'!N14+'5(7)'!N30</f>
        <v>22</v>
      </c>
      <c r="O6" s="513">
        <f>O10+O58+'5(3)'!O14+'5(3)'!O26+'5(3)'!O38+'5(3)'!O50+'5(3)'!O74+'5(3)'!O78+'5 (4)'!O6+'5（5)'!O10+'5（5)'!O38+'5（5)'!O66+'5（5)'!O70+'5（5)'!O74+'5(6)'!O26+'5(6)'!O30+'5(6)'!O58+'5(7)'!O14+'5(7)'!O30</f>
        <v>25</v>
      </c>
      <c r="P6" s="513">
        <f>P10+P58+'5(3)'!P14+'5(3)'!P26+'5(3)'!P38+'5(3)'!P50+'5(3)'!P74+'5(3)'!P78+'5 (4)'!P6+'5（5)'!P10+'5（5)'!P38+'5（5)'!P66+'5（5)'!P70+'5（5)'!P74+'5(6)'!P26+'5(6)'!P30+'5(6)'!P58+'5(7)'!P14+'5(7)'!P30</f>
        <v>53</v>
      </c>
      <c r="Q6" s="513">
        <f>Q10+Q58+'5(3)'!Q14+'5(3)'!Q26+'5(3)'!Q38+'5(3)'!Q50+'5(3)'!Q74+'5(3)'!Q78+'5 (4)'!Q6+'5（5)'!Q10+'5（5)'!Q38+'5（5)'!Q66+'5（5)'!Q70+'5（5)'!Q74+'5(6)'!Q26+'5(6)'!Q30+'5(6)'!Q58+'5(7)'!Q14+'5(7)'!Q30</f>
        <v>76</v>
      </c>
      <c r="R6" s="513">
        <f>R10+R58+'5(3)'!R14+'5(3)'!R26+'5(3)'!R38+'5(3)'!R50+'5(3)'!R74+'5(3)'!R78+'5 (4)'!R6+'5（5)'!R10+'5（5)'!R38+'5（5)'!R66+'5（5)'!R70+'5（5)'!R74+'5(6)'!R26+'5(6)'!R30+'5(6)'!R58+'5(7)'!R14+'5(7)'!R30</f>
        <v>104</v>
      </c>
      <c r="S6" s="513">
        <f>S10+S58+'5(3)'!S14+'5(3)'!S26+'5(3)'!S38+'5(3)'!S50+'5(3)'!S74+'5(3)'!S78+'5 (4)'!S6+'5（5)'!S10+'5（5)'!S38+'5（5)'!S66+'5（5)'!S70+'5（5)'!S74+'5(6)'!S26+'5(6)'!S30+'5(6)'!S58+'5(7)'!S14+'5(7)'!S30</f>
        <v>132</v>
      </c>
      <c r="T6" s="513">
        <f>T10+T58+'5(3)'!T14+'5(3)'!T26+'5(3)'!T38+'5(3)'!T50+'5(3)'!T74+'5(3)'!T78+'5 (4)'!T6+'5（5)'!T10+'5（5)'!T38+'5（5)'!T66+'5（5)'!T70+'5（5)'!T74+'5(6)'!T26+'5(6)'!T30+'5(6)'!T58+'5(7)'!T14+'5(7)'!T30</f>
        <v>205</v>
      </c>
      <c r="U6" s="513">
        <f>U10+U58+'5(3)'!U14+'5(3)'!U26+'5(3)'!U38+'5(3)'!U50+'5(3)'!U74+'5(3)'!U78+'5 (4)'!U6+'5（5)'!U10+'5（5)'!U38+'5（5)'!U66+'5（5)'!U70+'5（5)'!U74+'5(6)'!U26+'5(6)'!U30+'5(6)'!U58+'5(7)'!U14+'5(7)'!U30</f>
        <v>412</v>
      </c>
      <c r="V6" s="513">
        <f>V10+V58+'5(3)'!V14+'5(3)'!V26+'5(3)'!V38+'5(3)'!V50+'5(3)'!V74+'5(3)'!V78+'5 (4)'!V6+'5（5)'!V10+'5（5)'!V38+'5（5)'!V66+'5（5)'!V70+'5（5)'!V74+'5(6)'!V26+'5(6)'!V30+'5(6)'!V58+'5(7)'!V14+'5(7)'!V30</f>
        <v>510</v>
      </c>
      <c r="W6" s="513">
        <f>W10+W58+'5(3)'!W14+'5(3)'!W26+'5(3)'!W38+'5(3)'!W50+'5(3)'!W74+'5(3)'!W78+'5 (4)'!W6+'5（5)'!W10+'5（5)'!W38+'5（5)'!W66+'5（5)'!W70+'5（5)'!W74+'5(6)'!W26+'5(6)'!W30+'5(6)'!W58+'5(7)'!W14+'5(7)'!W30</f>
        <v>684</v>
      </c>
      <c r="X6" s="513">
        <f>X10+X58+'5(3)'!X14+'5(3)'!X26+'5(3)'!X38+'5(3)'!X50+'5(3)'!X74+'5(3)'!X78+'5 (4)'!X6+'5（5)'!X10+'5（5)'!X38+'5（5)'!X66+'5（5)'!X70+'5（5)'!X74+'5(6)'!X26+'5(6)'!X30+'5(6)'!X58+'5(7)'!X14+'5(7)'!X30</f>
        <v>1207</v>
      </c>
      <c r="Y6" s="513">
        <f>Y10+Y58+'5(3)'!Y14+'5(3)'!Y26+'5(3)'!Y38+'5(3)'!Y50+'5(3)'!Y74+'5(3)'!Y78+'5 (4)'!Y6+'5（5)'!Y10+'5（5)'!Y38+'5（5)'!Y66+'5（5)'!Y70+'5（5)'!Y74+'5(6)'!Y26+'5(6)'!Y30+'5(6)'!Y58+'5(7)'!Y14+'5(7)'!Y30</f>
        <v>1804</v>
      </c>
      <c r="Z6" s="513">
        <f>Z10+Z58+'5(3)'!Z14+'5(3)'!Z26+'5(3)'!Z38+'5(3)'!Z50+'5(3)'!Z74+'5(3)'!Z78+'5 (4)'!Z6+'5（5)'!Z10+'5（5)'!Z38+'5（5)'!Z66+'5（5)'!Z70+'5（5)'!Z74+'5(6)'!Z26+'5(6)'!Z30+'5(6)'!Z58+'5(7)'!Z14+'5(7)'!Z30</f>
        <v>2681</v>
      </c>
      <c r="AA6" s="513">
        <f>AA10+AA58+'5(3)'!AA14+'5(3)'!AA26+'5(3)'!AA38+'5(3)'!AA50+'5(3)'!AA74+'5(3)'!AA78+'5 (4)'!AA6+'5（5)'!AA10+'5（5)'!AA38+'5（5)'!AA66+'5（5)'!AA70+'5（5)'!AA74+'5(6)'!AA26+'5(6)'!AA30+'5(6)'!AA58+'5(7)'!AA14+'5(7)'!AA30</f>
        <v>3180</v>
      </c>
      <c r="AB6" s="513">
        <f>AB10+AB58+'5(3)'!AB14+'5(3)'!AB26+'5(3)'!AB38+'5(3)'!AB50+'5(3)'!AB74+'5(3)'!AB78+'5 (4)'!AB6+'5（5)'!AB10+'5（5)'!AB38+'5（5)'!AB66+'5（5)'!AB70+'5（5)'!AB74+'5(6)'!AB26+'5(6)'!AB30+'5(6)'!AB58+'5(7)'!AB14+'5(7)'!AB30</f>
        <v>2958</v>
      </c>
      <c r="AC6" s="513">
        <f>AC10+AC58+'5(3)'!AC14+'5(3)'!AC26+'5(3)'!AC38+'5(3)'!AC50+'5(3)'!AC74+'5(3)'!AC78+'5 (4)'!AC6+'5（5)'!AC10+'5（5)'!AC38+'5（5)'!AC66+'5（5)'!AC70+'5（5)'!AC74+'5(6)'!AC26+'5(6)'!AC30+'5(6)'!AC58+'5(7)'!AC14+'5(7)'!AC30</f>
        <v>1500</v>
      </c>
      <c r="AD6" s="513">
        <f>AD10+AD58+'5(3)'!AD14+'5(3)'!AD26+'5(3)'!AD38+'5(3)'!AD50+'5(3)'!AD74+'5(3)'!AD78+'5 (4)'!AD6+'5（5)'!AD10+'5（5)'!AD38+'5（5)'!AD66+'5（5)'!AD70+'5（5)'!AD74+'5(6)'!AD26+'5(6)'!AD30+'5(6)'!AD58+'5(7)'!AD14+'5(7)'!AD30</f>
        <v>378</v>
      </c>
      <c r="AE6" s="513">
        <f>AE10+AE58+'5(3)'!AE14+'5(3)'!AE26+'5(3)'!AE38+'5(3)'!AE50+'5(3)'!AE74+'5(3)'!AE78+'5 (4)'!AE6+'5（5)'!AE10+'5（5)'!AE38+'5（5)'!AE66+'5（5)'!AE70+'5（5)'!AE74+'5(6)'!AE26+'5(6)'!AE30+'5(6)'!AE58+'5(7)'!AE14+'5(7)'!AE30</f>
        <v>0</v>
      </c>
      <c r="AF6" s="514"/>
    </row>
    <row r="7" spans="1:32" ht="13.5">
      <c r="A7" s="509"/>
      <c r="B7" s="510"/>
      <c r="C7" s="511"/>
      <c r="D7" s="512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  <c r="AE7" s="513"/>
      <c r="AF7" s="514"/>
    </row>
    <row r="8" spans="1:32" ht="13.5">
      <c r="A8" s="509" t="s">
        <v>402</v>
      </c>
      <c r="B8" s="510" t="s">
        <v>403</v>
      </c>
      <c r="C8" s="511" t="s">
        <v>10</v>
      </c>
      <c r="D8" s="512">
        <f>SUM(J8:AE8)</f>
        <v>821</v>
      </c>
      <c r="E8" s="513">
        <f aca="true" t="shared" si="0" ref="E8:AE8">SUM(E9:E10)</f>
        <v>2</v>
      </c>
      <c r="F8" s="513">
        <f t="shared" si="0"/>
        <v>0</v>
      </c>
      <c r="G8" s="513">
        <f t="shared" si="0"/>
        <v>1</v>
      </c>
      <c r="H8" s="513">
        <f t="shared" si="0"/>
        <v>1</v>
      </c>
      <c r="I8" s="513">
        <f t="shared" si="0"/>
        <v>0</v>
      </c>
      <c r="J8" s="513">
        <f t="shared" si="0"/>
        <v>4</v>
      </c>
      <c r="K8" s="513">
        <f t="shared" si="0"/>
        <v>0</v>
      </c>
      <c r="L8" s="513">
        <f t="shared" si="0"/>
        <v>0</v>
      </c>
      <c r="M8" s="513">
        <f t="shared" si="0"/>
        <v>1</v>
      </c>
      <c r="N8" s="513">
        <f t="shared" si="0"/>
        <v>0</v>
      </c>
      <c r="O8" s="513">
        <f t="shared" si="0"/>
        <v>1</v>
      </c>
      <c r="P8" s="513">
        <f t="shared" si="0"/>
        <v>1</v>
      </c>
      <c r="Q8" s="513">
        <f t="shared" si="0"/>
        <v>1</v>
      </c>
      <c r="R8" s="513">
        <f t="shared" si="0"/>
        <v>8</v>
      </c>
      <c r="S8" s="513">
        <f t="shared" si="0"/>
        <v>3</v>
      </c>
      <c r="T8" s="513">
        <f t="shared" si="0"/>
        <v>8</v>
      </c>
      <c r="U8" s="513">
        <f t="shared" si="0"/>
        <v>23</v>
      </c>
      <c r="V8" s="513">
        <f t="shared" si="0"/>
        <v>30</v>
      </c>
      <c r="W8" s="513">
        <f t="shared" si="0"/>
        <v>74</v>
      </c>
      <c r="X8" s="513">
        <f t="shared" si="0"/>
        <v>103</v>
      </c>
      <c r="Y8" s="513">
        <f t="shared" si="0"/>
        <v>149</v>
      </c>
      <c r="Z8" s="513">
        <f t="shared" si="0"/>
        <v>171</v>
      </c>
      <c r="AA8" s="513">
        <f t="shared" si="0"/>
        <v>134</v>
      </c>
      <c r="AB8" s="513">
        <f t="shared" si="0"/>
        <v>81</v>
      </c>
      <c r="AC8" s="513">
        <f t="shared" si="0"/>
        <v>25</v>
      </c>
      <c r="AD8" s="513">
        <f t="shared" si="0"/>
        <v>4</v>
      </c>
      <c r="AE8" s="513">
        <f t="shared" si="0"/>
        <v>0</v>
      </c>
      <c r="AF8" s="514" t="s">
        <v>402</v>
      </c>
    </row>
    <row r="9" spans="1:32" ht="13.5">
      <c r="A9" s="509"/>
      <c r="B9" s="510"/>
      <c r="C9" s="511" t="s">
        <v>11</v>
      </c>
      <c r="D9" s="512">
        <f>SUM(J9:AE9)</f>
        <v>391</v>
      </c>
      <c r="E9" s="515">
        <f aca="true" t="shared" si="1" ref="E9:AE9">E13+E17+E29+E33+E49+E53</f>
        <v>2</v>
      </c>
      <c r="F9" s="515">
        <f t="shared" si="1"/>
        <v>0</v>
      </c>
      <c r="G9" s="515">
        <f t="shared" si="1"/>
        <v>0</v>
      </c>
      <c r="H9" s="515">
        <f t="shared" si="1"/>
        <v>1</v>
      </c>
      <c r="I9" s="515">
        <f t="shared" si="1"/>
        <v>0</v>
      </c>
      <c r="J9" s="515">
        <f t="shared" si="1"/>
        <v>3</v>
      </c>
      <c r="K9" s="515">
        <f t="shared" si="1"/>
        <v>0</v>
      </c>
      <c r="L9" s="515">
        <f t="shared" si="1"/>
        <v>0</v>
      </c>
      <c r="M9" s="515">
        <f t="shared" si="1"/>
        <v>0</v>
      </c>
      <c r="N9" s="515">
        <f t="shared" si="1"/>
        <v>0</v>
      </c>
      <c r="O9" s="515">
        <f t="shared" si="1"/>
        <v>1</v>
      </c>
      <c r="P9" s="515">
        <f t="shared" si="1"/>
        <v>1</v>
      </c>
      <c r="Q9" s="515">
        <f t="shared" si="1"/>
        <v>1</v>
      </c>
      <c r="R9" s="515">
        <f t="shared" si="1"/>
        <v>5</v>
      </c>
      <c r="S9" s="515">
        <f t="shared" si="1"/>
        <v>3</v>
      </c>
      <c r="T9" s="515">
        <f t="shared" si="1"/>
        <v>6</v>
      </c>
      <c r="U9" s="515">
        <f t="shared" si="1"/>
        <v>12</v>
      </c>
      <c r="V9" s="515">
        <f t="shared" si="1"/>
        <v>16</v>
      </c>
      <c r="W9" s="515">
        <f t="shared" si="1"/>
        <v>39</v>
      </c>
      <c r="X9" s="515">
        <f t="shared" si="1"/>
        <v>58</v>
      </c>
      <c r="Y9" s="515">
        <f t="shared" si="1"/>
        <v>76</v>
      </c>
      <c r="Z9" s="515">
        <f t="shared" si="1"/>
        <v>89</v>
      </c>
      <c r="AA9" s="515">
        <f t="shared" si="1"/>
        <v>39</v>
      </c>
      <c r="AB9" s="515">
        <f t="shared" si="1"/>
        <v>30</v>
      </c>
      <c r="AC9" s="515">
        <f t="shared" si="1"/>
        <v>10</v>
      </c>
      <c r="AD9" s="515">
        <f t="shared" si="1"/>
        <v>2</v>
      </c>
      <c r="AE9" s="515">
        <f t="shared" si="1"/>
        <v>0</v>
      </c>
      <c r="AF9" s="514"/>
    </row>
    <row r="10" spans="1:32" ht="13.5">
      <c r="A10" s="509"/>
      <c r="B10" s="510"/>
      <c r="C10" s="511" t="s">
        <v>12</v>
      </c>
      <c r="D10" s="512">
        <f>SUM(J10:AE10)</f>
        <v>430</v>
      </c>
      <c r="E10" s="515">
        <f aca="true" t="shared" si="2" ref="E10:AE10">E14+E18+E30+E34+E50+E54</f>
        <v>0</v>
      </c>
      <c r="F10" s="515">
        <f t="shared" si="2"/>
        <v>0</v>
      </c>
      <c r="G10" s="515">
        <f t="shared" si="2"/>
        <v>1</v>
      </c>
      <c r="H10" s="515">
        <f t="shared" si="2"/>
        <v>0</v>
      </c>
      <c r="I10" s="515">
        <f t="shared" si="2"/>
        <v>0</v>
      </c>
      <c r="J10" s="515">
        <f t="shared" si="2"/>
        <v>1</v>
      </c>
      <c r="K10" s="515">
        <f t="shared" si="2"/>
        <v>0</v>
      </c>
      <c r="L10" s="515">
        <f t="shared" si="2"/>
        <v>0</v>
      </c>
      <c r="M10" s="515">
        <f t="shared" si="2"/>
        <v>1</v>
      </c>
      <c r="N10" s="515">
        <f t="shared" si="2"/>
        <v>0</v>
      </c>
      <c r="O10" s="515">
        <f t="shared" si="2"/>
        <v>0</v>
      </c>
      <c r="P10" s="515">
        <f t="shared" si="2"/>
        <v>0</v>
      </c>
      <c r="Q10" s="515">
        <f t="shared" si="2"/>
        <v>0</v>
      </c>
      <c r="R10" s="515">
        <f t="shared" si="2"/>
        <v>3</v>
      </c>
      <c r="S10" s="515">
        <f t="shared" si="2"/>
        <v>0</v>
      </c>
      <c r="T10" s="515">
        <f t="shared" si="2"/>
        <v>2</v>
      </c>
      <c r="U10" s="515">
        <f t="shared" si="2"/>
        <v>11</v>
      </c>
      <c r="V10" s="515">
        <f t="shared" si="2"/>
        <v>14</v>
      </c>
      <c r="W10" s="515">
        <f t="shared" si="2"/>
        <v>35</v>
      </c>
      <c r="X10" s="515">
        <f t="shared" si="2"/>
        <v>45</v>
      </c>
      <c r="Y10" s="515">
        <f t="shared" si="2"/>
        <v>73</v>
      </c>
      <c r="Z10" s="515">
        <f t="shared" si="2"/>
        <v>82</v>
      </c>
      <c r="AA10" s="515">
        <f t="shared" si="2"/>
        <v>95</v>
      </c>
      <c r="AB10" s="515">
        <f t="shared" si="2"/>
        <v>51</v>
      </c>
      <c r="AC10" s="515">
        <f t="shared" si="2"/>
        <v>15</v>
      </c>
      <c r="AD10" s="515">
        <f t="shared" si="2"/>
        <v>2</v>
      </c>
      <c r="AE10" s="515">
        <f t="shared" si="2"/>
        <v>0</v>
      </c>
      <c r="AF10" s="514"/>
    </row>
    <row r="11" spans="1:32" ht="13.5">
      <c r="A11" s="509"/>
      <c r="B11" s="510"/>
      <c r="C11" s="511"/>
      <c r="D11" s="512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14"/>
    </row>
    <row r="12" spans="1:32" ht="13.5">
      <c r="A12" s="509" t="s">
        <v>404</v>
      </c>
      <c r="B12" s="510" t="s">
        <v>405</v>
      </c>
      <c r="C12" s="511" t="s">
        <v>10</v>
      </c>
      <c r="D12" s="512">
        <f>SUM(J12:AE12)</f>
        <v>64</v>
      </c>
      <c r="E12" s="513">
        <f aca="true" t="shared" si="3" ref="E12:AE12">SUM(E13:E14)</f>
        <v>1</v>
      </c>
      <c r="F12" s="513">
        <f t="shared" si="3"/>
        <v>0</v>
      </c>
      <c r="G12" s="513">
        <f t="shared" si="3"/>
        <v>0</v>
      </c>
      <c r="H12" s="513">
        <f t="shared" si="3"/>
        <v>0</v>
      </c>
      <c r="I12" s="513">
        <f t="shared" si="3"/>
        <v>0</v>
      </c>
      <c r="J12" s="513">
        <f t="shared" si="3"/>
        <v>1</v>
      </c>
      <c r="K12" s="513">
        <f t="shared" si="3"/>
        <v>0</v>
      </c>
      <c r="L12" s="513">
        <f t="shared" si="3"/>
        <v>0</v>
      </c>
      <c r="M12" s="513">
        <f t="shared" si="3"/>
        <v>0</v>
      </c>
      <c r="N12" s="513">
        <f t="shared" si="3"/>
        <v>0</v>
      </c>
      <c r="O12" s="513">
        <f t="shared" si="3"/>
        <v>0</v>
      </c>
      <c r="P12" s="513">
        <f t="shared" si="3"/>
        <v>0</v>
      </c>
      <c r="Q12" s="513">
        <f t="shared" si="3"/>
        <v>0</v>
      </c>
      <c r="R12" s="513">
        <f t="shared" si="3"/>
        <v>0</v>
      </c>
      <c r="S12" s="513">
        <f t="shared" si="3"/>
        <v>0</v>
      </c>
      <c r="T12" s="513">
        <f t="shared" si="3"/>
        <v>2</v>
      </c>
      <c r="U12" s="513">
        <f t="shared" si="3"/>
        <v>1</v>
      </c>
      <c r="V12" s="513">
        <f t="shared" si="3"/>
        <v>1</v>
      </c>
      <c r="W12" s="513">
        <f t="shared" si="3"/>
        <v>2</v>
      </c>
      <c r="X12" s="513">
        <f t="shared" si="3"/>
        <v>4</v>
      </c>
      <c r="Y12" s="513">
        <f t="shared" si="3"/>
        <v>3</v>
      </c>
      <c r="Z12" s="513">
        <f t="shared" si="3"/>
        <v>15</v>
      </c>
      <c r="AA12" s="513">
        <f t="shared" si="3"/>
        <v>19</v>
      </c>
      <c r="AB12" s="513">
        <f t="shared" si="3"/>
        <v>11</v>
      </c>
      <c r="AC12" s="513">
        <f t="shared" si="3"/>
        <v>4</v>
      </c>
      <c r="AD12" s="513">
        <f t="shared" si="3"/>
        <v>1</v>
      </c>
      <c r="AE12" s="513">
        <f t="shared" si="3"/>
        <v>0</v>
      </c>
      <c r="AF12" s="514" t="s">
        <v>404</v>
      </c>
    </row>
    <row r="13" spans="1:32" ht="13.5">
      <c r="A13" s="509"/>
      <c r="B13" s="510"/>
      <c r="C13" s="511" t="s">
        <v>11</v>
      </c>
      <c r="D13" s="512">
        <f>SUM(J13:AE13)</f>
        <v>22</v>
      </c>
      <c r="E13" s="516">
        <v>1</v>
      </c>
      <c r="F13" s="516">
        <v>0</v>
      </c>
      <c r="G13" s="516">
        <v>0</v>
      </c>
      <c r="H13" s="516">
        <v>0</v>
      </c>
      <c r="I13" s="516">
        <v>0</v>
      </c>
      <c r="J13" s="516">
        <v>1</v>
      </c>
      <c r="K13" s="516">
        <v>0</v>
      </c>
      <c r="L13" s="516">
        <v>0</v>
      </c>
      <c r="M13" s="516">
        <v>0</v>
      </c>
      <c r="N13" s="516">
        <v>0</v>
      </c>
      <c r="O13" s="516">
        <v>0</v>
      </c>
      <c r="P13" s="516">
        <v>0</v>
      </c>
      <c r="Q13" s="516">
        <v>0</v>
      </c>
      <c r="R13" s="516">
        <v>0</v>
      </c>
      <c r="S13" s="516">
        <v>0</v>
      </c>
      <c r="T13" s="516">
        <v>2</v>
      </c>
      <c r="U13" s="516">
        <v>1</v>
      </c>
      <c r="V13" s="516">
        <v>0</v>
      </c>
      <c r="W13" s="516">
        <v>1</v>
      </c>
      <c r="X13" s="516">
        <v>1</v>
      </c>
      <c r="Y13" s="516">
        <v>2</v>
      </c>
      <c r="Z13" s="516">
        <v>5</v>
      </c>
      <c r="AA13" s="516">
        <v>5</v>
      </c>
      <c r="AB13" s="516">
        <v>3</v>
      </c>
      <c r="AC13" s="516">
        <v>1</v>
      </c>
      <c r="AD13" s="516">
        <v>0</v>
      </c>
      <c r="AE13" s="516">
        <v>0</v>
      </c>
      <c r="AF13" s="514"/>
    </row>
    <row r="14" spans="1:32" ht="13.5">
      <c r="A14" s="509"/>
      <c r="B14" s="510"/>
      <c r="C14" s="511" t="s">
        <v>12</v>
      </c>
      <c r="D14" s="512">
        <f>SUM(J14:AE14)</f>
        <v>42</v>
      </c>
      <c r="E14" s="516">
        <v>0</v>
      </c>
      <c r="F14" s="516">
        <v>0</v>
      </c>
      <c r="G14" s="516">
        <v>0</v>
      </c>
      <c r="H14" s="516">
        <v>0</v>
      </c>
      <c r="I14" s="516">
        <v>0</v>
      </c>
      <c r="J14" s="516">
        <v>0</v>
      </c>
      <c r="K14" s="516">
        <v>0</v>
      </c>
      <c r="L14" s="516">
        <v>0</v>
      </c>
      <c r="M14" s="516">
        <v>0</v>
      </c>
      <c r="N14" s="516">
        <v>0</v>
      </c>
      <c r="O14" s="516">
        <v>0</v>
      </c>
      <c r="P14" s="516">
        <v>0</v>
      </c>
      <c r="Q14" s="516">
        <v>0</v>
      </c>
      <c r="R14" s="516">
        <v>0</v>
      </c>
      <c r="S14" s="516">
        <v>0</v>
      </c>
      <c r="T14" s="516">
        <v>0</v>
      </c>
      <c r="U14" s="516">
        <v>0</v>
      </c>
      <c r="V14" s="516">
        <v>1</v>
      </c>
      <c r="W14" s="516">
        <v>1</v>
      </c>
      <c r="X14" s="516">
        <v>3</v>
      </c>
      <c r="Y14" s="516">
        <v>1</v>
      </c>
      <c r="Z14" s="516">
        <v>10</v>
      </c>
      <c r="AA14" s="516">
        <v>14</v>
      </c>
      <c r="AB14" s="516">
        <v>8</v>
      </c>
      <c r="AC14" s="516">
        <v>3</v>
      </c>
      <c r="AD14" s="516">
        <v>1</v>
      </c>
      <c r="AE14" s="516">
        <v>0</v>
      </c>
      <c r="AF14" s="514"/>
    </row>
    <row r="15" spans="1:32" ht="13.5">
      <c r="A15" s="509"/>
      <c r="B15" s="510"/>
      <c r="C15" s="511"/>
      <c r="D15" s="512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14"/>
    </row>
    <row r="16" spans="1:32" ht="13.5">
      <c r="A16" s="509" t="s">
        <v>406</v>
      </c>
      <c r="B16" s="510" t="s">
        <v>407</v>
      </c>
      <c r="C16" s="511" t="s">
        <v>10</v>
      </c>
      <c r="D16" s="512">
        <f>SUM(J16:AE16)</f>
        <v>65</v>
      </c>
      <c r="E16" s="513">
        <f aca="true" t="shared" si="4" ref="E16:AE16">SUM(E17:E18)</f>
        <v>0</v>
      </c>
      <c r="F16" s="513">
        <f t="shared" si="4"/>
        <v>0</v>
      </c>
      <c r="G16" s="513">
        <f t="shared" si="4"/>
        <v>0</v>
      </c>
      <c r="H16" s="513">
        <f t="shared" si="4"/>
        <v>0</v>
      </c>
      <c r="I16" s="513">
        <f t="shared" si="4"/>
        <v>0</v>
      </c>
      <c r="J16" s="513">
        <f t="shared" si="4"/>
        <v>0</v>
      </c>
      <c r="K16" s="513">
        <f t="shared" si="4"/>
        <v>0</v>
      </c>
      <c r="L16" s="513">
        <f t="shared" si="4"/>
        <v>0</v>
      </c>
      <c r="M16" s="513">
        <f t="shared" si="4"/>
        <v>0</v>
      </c>
      <c r="N16" s="513">
        <f t="shared" si="4"/>
        <v>0</v>
      </c>
      <c r="O16" s="513">
        <f t="shared" si="4"/>
        <v>0</v>
      </c>
      <c r="P16" s="513">
        <f t="shared" si="4"/>
        <v>0</v>
      </c>
      <c r="Q16" s="513">
        <f t="shared" si="4"/>
        <v>0</v>
      </c>
      <c r="R16" s="513">
        <f t="shared" si="4"/>
        <v>1</v>
      </c>
      <c r="S16" s="513">
        <f t="shared" si="4"/>
        <v>0</v>
      </c>
      <c r="T16" s="513">
        <f t="shared" si="4"/>
        <v>1</v>
      </c>
      <c r="U16" s="513">
        <f t="shared" si="4"/>
        <v>1</v>
      </c>
      <c r="V16" s="513">
        <f t="shared" si="4"/>
        <v>1</v>
      </c>
      <c r="W16" s="513">
        <f t="shared" si="4"/>
        <v>5</v>
      </c>
      <c r="X16" s="513">
        <f t="shared" si="4"/>
        <v>3</v>
      </c>
      <c r="Y16" s="513">
        <f t="shared" si="4"/>
        <v>6</v>
      </c>
      <c r="Z16" s="513">
        <f t="shared" si="4"/>
        <v>19</v>
      </c>
      <c r="AA16" s="513">
        <f t="shared" si="4"/>
        <v>13</v>
      </c>
      <c r="AB16" s="513">
        <f t="shared" si="4"/>
        <v>13</v>
      </c>
      <c r="AC16" s="513">
        <f t="shared" si="4"/>
        <v>2</v>
      </c>
      <c r="AD16" s="513">
        <f t="shared" si="4"/>
        <v>0</v>
      </c>
      <c r="AE16" s="513">
        <f t="shared" si="4"/>
        <v>0</v>
      </c>
      <c r="AF16" s="514" t="s">
        <v>406</v>
      </c>
    </row>
    <row r="17" spans="1:32" ht="13.5">
      <c r="A17" s="509"/>
      <c r="B17" s="510"/>
      <c r="C17" s="511" t="s">
        <v>11</v>
      </c>
      <c r="D17" s="512">
        <f>SUM(J17:AE17)</f>
        <v>39</v>
      </c>
      <c r="E17" s="513">
        <f aca="true" t="shared" si="5" ref="E17:AE17">E21+E25</f>
        <v>0</v>
      </c>
      <c r="F17" s="513">
        <f t="shared" si="5"/>
        <v>0</v>
      </c>
      <c r="G17" s="513">
        <f t="shared" si="5"/>
        <v>0</v>
      </c>
      <c r="H17" s="513">
        <f t="shared" si="5"/>
        <v>0</v>
      </c>
      <c r="I17" s="513">
        <f t="shared" si="5"/>
        <v>0</v>
      </c>
      <c r="J17" s="513">
        <f t="shared" si="5"/>
        <v>0</v>
      </c>
      <c r="K17" s="513">
        <f t="shared" si="5"/>
        <v>0</v>
      </c>
      <c r="L17" s="513">
        <f t="shared" si="5"/>
        <v>0</v>
      </c>
      <c r="M17" s="513">
        <f t="shared" si="5"/>
        <v>0</v>
      </c>
      <c r="N17" s="513">
        <f t="shared" si="5"/>
        <v>0</v>
      </c>
      <c r="O17" s="513">
        <f t="shared" si="5"/>
        <v>0</v>
      </c>
      <c r="P17" s="513">
        <f t="shared" si="5"/>
        <v>0</v>
      </c>
      <c r="Q17" s="513">
        <f t="shared" si="5"/>
        <v>0</v>
      </c>
      <c r="R17" s="513">
        <f t="shared" si="5"/>
        <v>1</v>
      </c>
      <c r="S17" s="513">
        <f t="shared" si="5"/>
        <v>0</v>
      </c>
      <c r="T17" s="513">
        <f t="shared" si="5"/>
        <v>1</v>
      </c>
      <c r="U17" s="513">
        <f t="shared" si="5"/>
        <v>1</v>
      </c>
      <c r="V17" s="513">
        <f t="shared" si="5"/>
        <v>0</v>
      </c>
      <c r="W17" s="513">
        <f t="shared" si="5"/>
        <v>4</v>
      </c>
      <c r="X17" s="513">
        <f t="shared" si="5"/>
        <v>3</v>
      </c>
      <c r="Y17" s="513">
        <f t="shared" si="5"/>
        <v>5</v>
      </c>
      <c r="Z17" s="513">
        <f t="shared" si="5"/>
        <v>14</v>
      </c>
      <c r="AA17" s="513">
        <f t="shared" si="5"/>
        <v>3</v>
      </c>
      <c r="AB17" s="513">
        <f t="shared" si="5"/>
        <v>6</v>
      </c>
      <c r="AC17" s="513">
        <f t="shared" si="5"/>
        <v>1</v>
      </c>
      <c r="AD17" s="513">
        <f t="shared" si="5"/>
        <v>0</v>
      </c>
      <c r="AE17" s="513">
        <f t="shared" si="5"/>
        <v>0</v>
      </c>
      <c r="AF17" s="514"/>
    </row>
    <row r="18" spans="1:32" ht="13.5">
      <c r="A18" s="509"/>
      <c r="B18" s="510"/>
      <c r="C18" s="511" t="s">
        <v>12</v>
      </c>
      <c r="D18" s="512">
        <f>SUM(J18:AE18)</f>
        <v>26</v>
      </c>
      <c r="E18" s="513">
        <f aca="true" t="shared" si="6" ref="E18:AE18">E22+E26</f>
        <v>0</v>
      </c>
      <c r="F18" s="513">
        <f t="shared" si="6"/>
        <v>0</v>
      </c>
      <c r="G18" s="513">
        <f t="shared" si="6"/>
        <v>0</v>
      </c>
      <c r="H18" s="513">
        <f t="shared" si="6"/>
        <v>0</v>
      </c>
      <c r="I18" s="513">
        <f t="shared" si="6"/>
        <v>0</v>
      </c>
      <c r="J18" s="513">
        <f t="shared" si="6"/>
        <v>0</v>
      </c>
      <c r="K18" s="513">
        <f t="shared" si="6"/>
        <v>0</v>
      </c>
      <c r="L18" s="513">
        <f t="shared" si="6"/>
        <v>0</v>
      </c>
      <c r="M18" s="513">
        <f t="shared" si="6"/>
        <v>0</v>
      </c>
      <c r="N18" s="513">
        <f t="shared" si="6"/>
        <v>0</v>
      </c>
      <c r="O18" s="513">
        <f t="shared" si="6"/>
        <v>0</v>
      </c>
      <c r="P18" s="513">
        <f t="shared" si="6"/>
        <v>0</v>
      </c>
      <c r="Q18" s="513">
        <f t="shared" si="6"/>
        <v>0</v>
      </c>
      <c r="R18" s="513">
        <f t="shared" si="6"/>
        <v>0</v>
      </c>
      <c r="S18" s="513">
        <f t="shared" si="6"/>
        <v>0</v>
      </c>
      <c r="T18" s="513">
        <f t="shared" si="6"/>
        <v>0</v>
      </c>
      <c r="U18" s="513">
        <f t="shared" si="6"/>
        <v>0</v>
      </c>
      <c r="V18" s="513">
        <f t="shared" si="6"/>
        <v>1</v>
      </c>
      <c r="W18" s="513">
        <f t="shared" si="6"/>
        <v>1</v>
      </c>
      <c r="X18" s="513">
        <f t="shared" si="6"/>
        <v>0</v>
      </c>
      <c r="Y18" s="513">
        <f t="shared" si="6"/>
        <v>1</v>
      </c>
      <c r="Z18" s="513">
        <f t="shared" si="6"/>
        <v>5</v>
      </c>
      <c r="AA18" s="513">
        <f t="shared" si="6"/>
        <v>10</v>
      </c>
      <c r="AB18" s="513">
        <f t="shared" si="6"/>
        <v>7</v>
      </c>
      <c r="AC18" s="513">
        <f t="shared" si="6"/>
        <v>1</v>
      </c>
      <c r="AD18" s="513">
        <f t="shared" si="6"/>
        <v>0</v>
      </c>
      <c r="AE18" s="513">
        <f t="shared" si="6"/>
        <v>0</v>
      </c>
      <c r="AF18" s="514"/>
    </row>
    <row r="19" spans="1:32" ht="13.5">
      <c r="A19" s="509"/>
      <c r="B19" s="510"/>
      <c r="C19" s="511"/>
      <c r="D19" s="512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4"/>
    </row>
    <row r="20" spans="1:32" ht="13.5">
      <c r="A20" s="509" t="s">
        <v>408</v>
      </c>
      <c r="B20" s="510" t="s">
        <v>409</v>
      </c>
      <c r="C20" s="511" t="s">
        <v>10</v>
      </c>
      <c r="D20" s="512">
        <f>SUM(J20:AE20)</f>
        <v>55</v>
      </c>
      <c r="E20" s="513">
        <f aca="true" t="shared" si="7" ref="E20:AE20">SUM(E21:E22)</f>
        <v>0</v>
      </c>
      <c r="F20" s="513">
        <f t="shared" si="7"/>
        <v>0</v>
      </c>
      <c r="G20" s="513">
        <f t="shared" si="7"/>
        <v>0</v>
      </c>
      <c r="H20" s="513">
        <f t="shared" si="7"/>
        <v>0</v>
      </c>
      <c r="I20" s="513">
        <f t="shared" si="7"/>
        <v>0</v>
      </c>
      <c r="J20" s="513">
        <f t="shared" si="7"/>
        <v>0</v>
      </c>
      <c r="K20" s="513">
        <f t="shared" si="7"/>
        <v>0</v>
      </c>
      <c r="L20" s="513">
        <f t="shared" si="7"/>
        <v>0</v>
      </c>
      <c r="M20" s="513">
        <f t="shared" si="7"/>
        <v>0</v>
      </c>
      <c r="N20" s="513">
        <f t="shared" si="7"/>
        <v>0</v>
      </c>
      <c r="O20" s="513">
        <f t="shared" si="7"/>
        <v>0</v>
      </c>
      <c r="P20" s="513">
        <f t="shared" si="7"/>
        <v>0</v>
      </c>
      <c r="Q20" s="513">
        <f t="shared" si="7"/>
        <v>0</v>
      </c>
      <c r="R20" s="513">
        <f t="shared" si="7"/>
        <v>1</v>
      </c>
      <c r="S20" s="513">
        <f t="shared" si="7"/>
        <v>0</v>
      </c>
      <c r="T20" s="513">
        <f t="shared" si="7"/>
        <v>0</v>
      </c>
      <c r="U20" s="513">
        <f t="shared" si="7"/>
        <v>1</v>
      </c>
      <c r="V20" s="513">
        <f t="shared" si="7"/>
        <v>1</v>
      </c>
      <c r="W20" s="513">
        <f t="shared" si="7"/>
        <v>3</v>
      </c>
      <c r="X20" s="513">
        <f t="shared" si="7"/>
        <v>2</v>
      </c>
      <c r="Y20" s="513">
        <f t="shared" si="7"/>
        <v>6</v>
      </c>
      <c r="Z20" s="513">
        <f t="shared" si="7"/>
        <v>17</v>
      </c>
      <c r="AA20" s="513">
        <f t="shared" si="7"/>
        <v>11</v>
      </c>
      <c r="AB20" s="513">
        <f t="shared" si="7"/>
        <v>11</v>
      </c>
      <c r="AC20" s="513">
        <f t="shared" si="7"/>
        <v>2</v>
      </c>
      <c r="AD20" s="513">
        <f t="shared" si="7"/>
        <v>0</v>
      </c>
      <c r="AE20" s="513">
        <f t="shared" si="7"/>
        <v>0</v>
      </c>
      <c r="AF20" s="514" t="s">
        <v>408</v>
      </c>
    </row>
    <row r="21" spans="1:32" ht="13.5">
      <c r="A21" s="509"/>
      <c r="B21" s="510"/>
      <c r="C21" s="511" t="s">
        <v>11</v>
      </c>
      <c r="D21" s="512">
        <f>SUM(J21:AE21)</f>
        <v>31</v>
      </c>
      <c r="E21" s="517">
        <v>0</v>
      </c>
      <c r="F21" s="517">
        <v>0</v>
      </c>
      <c r="G21" s="517">
        <v>0</v>
      </c>
      <c r="H21" s="517">
        <v>0</v>
      </c>
      <c r="I21" s="517">
        <v>0</v>
      </c>
      <c r="J21" s="517">
        <v>0</v>
      </c>
      <c r="K21" s="517">
        <v>0</v>
      </c>
      <c r="L21" s="517">
        <v>0</v>
      </c>
      <c r="M21" s="517">
        <v>0</v>
      </c>
      <c r="N21" s="517">
        <v>0</v>
      </c>
      <c r="O21" s="517">
        <v>0</v>
      </c>
      <c r="P21" s="517">
        <v>0</v>
      </c>
      <c r="Q21" s="517">
        <v>0</v>
      </c>
      <c r="R21" s="517">
        <v>1</v>
      </c>
      <c r="S21" s="517">
        <v>0</v>
      </c>
      <c r="T21" s="517">
        <v>0</v>
      </c>
      <c r="U21" s="517">
        <v>1</v>
      </c>
      <c r="V21" s="517">
        <v>0</v>
      </c>
      <c r="W21" s="517">
        <v>2</v>
      </c>
      <c r="X21" s="517">
        <v>2</v>
      </c>
      <c r="Y21" s="517">
        <v>5</v>
      </c>
      <c r="Z21" s="517">
        <v>12</v>
      </c>
      <c r="AA21" s="517">
        <v>2</v>
      </c>
      <c r="AB21" s="517">
        <v>5</v>
      </c>
      <c r="AC21" s="517">
        <v>1</v>
      </c>
      <c r="AD21" s="517">
        <v>0</v>
      </c>
      <c r="AE21" s="517">
        <v>0</v>
      </c>
      <c r="AF21" s="514"/>
    </row>
    <row r="22" spans="1:32" ht="13.5">
      <c r="A22" s="509"/>
      <c r="B22" s="510"/>
      <c r="C22" s="511" t="s">
        <v>12</v>
      </c>
      <c r="D22" s="512">
        <f>SUM(J22:AE22)</f>
        <v>24</v>
      </c>
      <c r="E22" s="517">
        <v>0</v>
      </c>
      <c r="F22" s="517">
        <v>0</v>
      </c>
      <c r="G22" s="517">
        <v>0</v>
      </c>
      <c r="H22" s="517">
        <v>0</v>
      </c>
      <c r="I22" s="517">
        <v>0</v>
      </c>
      <c r="J22" s="517">
        <v>0</v>
      </c>
      <c r="K22" s="517">
        <v>0</v>
      </c>
      <c r="L22" s="517">
        <v>0</v>
      </c>
      <c r="M22" s="517">
        <v>0</v>
      </c>
      <c r="N22" s="517">
        <v>0</v>
      </c>
      <c r="O22" s="517">
        <v>0</v>
      </c>
      <c r="P22" s="517">
        <v>0</v>
      </c>
      <c r="Q22" s="517">
        <v>0</v>
      </c>
      <c r="R22" s="517">
        <v>0</v>
      </c>
      <c r="S22" s="517">
        <v>0</v>
      </c>
      <c r="T22" s="517">
        <v>0</v>
      </c>
      <c r="U22" s="517">
        <v>0</v>
      </c>
      <c r="V22" s="517">
        <v>1</v>
      </c>
      <c r="W22" s="517">
        <v>1</v>
      </c>
      <c r="X22" s="517">
        <v>0</v>
      </c>
      <c r="Y22" s="517">
        <v>1</v>
      </c>
      <c r="Z22" s="517">
        <v>5</v>
      </c>
      <c r="AA22" s="517">
        <v>9</v>
      </c>
      <c r="AB22" s="517">
        <v>6</v>
      </c>
      <c r="AC22" s="517">
        <v>1</v>
      </c>
      <c r="AD22" s="517">
        <v>0</v>
      </c>
      <c r="AE22" s="517">
        <v>0</v>
      </c>
      <c r="AF22" s="514"/>
    </row>
    <row r="23" spans="1:32" ht="13.5">
      <c r="A23" s="509"/>
      <c r="B23" s="510"/>
      <c r="C23" s="511"/>
      <c r="D23" s="512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  <c r="AE23" s="513"/>
      <c r="AF23" s="514"/>
    </row>
    <row r="24" spans="1:32" ht="13.5">
      <c r="A24" s="509" t="s">
        <v>410</v>
      </c>
      <c r="B24" s="510" t="s">
        <v>411</v>
      </c>
      <c r="C24" s="511" t="s">
        <v>10</v>
      </c>
      <c r="D24" s="512">
        <f>SUM(J24:AE24)</f>
        <v>10</v>
      </c>
      <c r="E24" s="513">
        <f aca="true" t="shared" si="8" ref="E24:AE24">SUM(E25:E26)</f>
        <v>0</v>
      </c>
      <c r="F24" s="513">
        <f t="shared" si="8"/>
        <v>0</v>
      </c>
      <c r="G24" s="513">
        <f t="shared" si="8"/>
        <v>0</v>
      </c>
      <c r="H24" s="513">
        <f t="shared" si="8"/>
        <v>0</v>
      </c>
      <c r="I24" s="513">
        <f t="shared" si="8"/>
        <v>0</v>
      </c>
      <c r="J24" s="513">
        <f t="shared" si="8"/>
        <v>0</v>
      </c>
      <c r="K24" s="513">
        <f t="shared" si="8"/>
        <v>0</v>
      </c>
      <c r="L24" s="513">
        <f t="shared" si="8"/>
        <v>0</v>
      </c>
      <c r="M24" s="513">
        <f t="shared" si="8"/>
        <v>0</v>
      </c>
      <c r="N24" s="513">
        <f t="shared" si="8"/>
        <v>0</v>
      </c>
      <c r="O24" s="513">
        <f t="shared" si="8"/>
        <v>0</v>
      </c>
      <c r="P24" s="513">
        <f t="shared" si="8"/>
        <v>0</v>
      </c>
      <c r="Q24" s="513">
        <f t="shared" si="8"/>
        <v>0</v>
      </c>
      <c r="R24" s="513">
        <f t="shared" si="8"/>
        <v>0</v>
      </c>
      <c r="S24" s="513">
        <f t="shared" si="8"/>
        <v>0</v>
      </c>
      <c r="T24" s="513">
        <f t="shared" si="8"/>
        <v>1</v>
      </c>
      <c r="U24" s="513">
        <f t="shared" si="8"/>
        <v>0</v>
      </c>
      <c r="V24" s="513">
        <f t="shared" si="8"/>
        <v>0</v>
      </c>
      <c r="W24" s="513">
        <f t="shared" si="8"/>
        <v>2</v>
      </c>
      <c r="X24" s="513">
        <f t="shared" si="8"/>
        <v>1</v>
      </c>
      <c r="Y24" s="513">
        <f t="shared" si="8"/>
        <v>0</v>
      </c>
      <c r="Z24" s="513">
        <f t="shared" si="8"/>
        <v>2</v>
      </c>
      <c r="AA24" s="513">
        <f t="shared" si="8"/>
        <v>2</v>
      </c>
      <c r="AB24" s="513">
        <f t="shared" si="8"/>
        <v>2</v>
      </c>
      <c r="AC24" s="513">
        <f t="shared" si="8"/>
        <v>0</v>
      </c>
      <c r="AD24" s="513">
        <f t="shared" si="8"/>
        <v>0</v>
      </c>
      <c r="AE24" s="513">
        <f t="shared" si="8"/>
        <v>0</v>
      </c>
      <c r="AF24" s="514" t="s">
        <v>410</v>
      </c>
    </row>
    <row r="25" spans="1:32" ht="13.5">
      <c r="A25" s="509"/>
      <c r="B25" s="510"/>
      <c r="C25" s="511" t="s">
        <v>11</v>
      </c>
      <c r="D25" s="512">
        <f>SUM(J25:AE25)</f>
        <v>8</v>
      </c>
      <c r="E25" s="517">
        <v>0</v>
      </c>
      <c r="F25" s="517">
        <v>0</v>
      </c>
      <c r="G25" s="517">
        <v>0</v>
      </c>
      <c r="H25" s="517">
        <v>0</v>
      </c>
      <c r="I25" s="517">
        <v>0</v>
      </c>
      <c r="J25" s="517">
        <v>0</v>
      </c>
      <c r="K25" s="517">
        <v>0</v>
      </c>
      <c r="L25" s="517">
        <v>0</v>
      </c>
      <c r="M25" s="517">
        <v>0</v>
      </c>
      <c r="N25" s="517">
        <v>0</v>
      </c>
      <c r="O25" s="517">
        <v>0</v>
      </c>
      <c r="P25" s="517">
        <v>0</v>
      </c>
      <c r="Q25" s="517">
        <v>0</v>
      </c>
      <c r="R25" s="517">
        <v>0</v>
      </c>
      <c r="S25" s="517">
        <v>0</v>
      </c>
      <c r="T25" s="517">
        <v>1</v>
      </c>
      <c r="U25" s="517">
        <v>0</v>
      </c>
      <c r="V25" s="517">
        <v>0</v>
      </c>
      <c r="W25" s="517">
        <v>2</v>
      </c>
      <c r="X25" s="517">
        <v>1</v>
      </c>
      <c r="Y25" s="517">
        <v>0</v>
      </c>
      <c r="Z25" s="517">
        <v>2</v>
      </c>
      <c r="AA25" s="517">
        <v>1</v>
      </c>
      <c r="AB25" s="517">
        <v>1</v>
      </c>
      <c r="AC25" s="517">
        <v>0</v>
      </c>
      <c r="AD25" s="517">
        <v>0</v>
      </c>
      <c r="AE25" s="517">
        <v>0</v>
      </c>
      <c r="AF25" s="514"/>
    </row>
    <row r="26" spans="1:32" ht="13.5">
      <c r="A26" s="509"/>
      <c r="B26" s="510"/>
      <c r="C26" s="511" t="s">
        <v>12</v>
      </c>
      <c r="D26" s="512">
        <f>SUM(J26:AE26)</f>
        <v>2</v>
      </c>
      <c r="E26" s="517">
        <v>0</v>
      </c>
      <c r="F26" s="517">
        <v>0</v>
      </c>
      <c r="G26" s="517">
        <v>0</v>
      </c>
      <c r="H26" s="517">
        <v>0</v>
      </c>
      <c r="I26" s="517">
        <v>0</v>
      </c>
      <c r="J26" s="517">
        <v>0</v>
      </c>
      <c r="K26" s="517">
        <v>0</v>
      </c>
      <c r="L26" s="517">
        <v>0</v>
      </c>
      <c r="M26" s="517">
        <v>0</v>
      </c>
      <c r="N26" s="517">
        <v>0</v>
      </c>
      <c r="O26" s="517">
        <v>0</v>
      </c>
      <c r="P26" s="517">
        <v>0</v>
      </c>
      <c r="Q26" s="517">
        <v>0</v>
      </c>
      <c r="R26" s="517">
        <v>0</v>
      </c>
      <c r="S26" s="517">
        <v>0</v>
      </c>
      <c r="T26" s="517">
        <v>0</v>
      </c>
      <c r="U26" s="517">
        <v>0</v>
      </c>
      <c r="V26" s="517">
        <v>0</v>
      </c>
      <c r="W26" s="517">
        <v>0</v>
      </c>
      <c r="X26" s="517">
        <v>0</v>
      </c>
      <c r="Y26" s="517">
        <v>0</v>
      </c>
      <c r="Z26" s="517">
        <v>0</v>
      </c>
      <c r="AA26" s="517">
        <v>1</v>
      </c>
      <c r="AB26" s="517">
        <v>1</v>
      </c>
      <c r="AC26" s="517">
        <v>0</v>
      </c>
      <c r="AD26" s="517">
        <v>0</v>
      </c>
      <c r="AE26" s="517">
        <v>0</v>
      </c>
      <c r="AF26" s="514"/>
    </row>
    <row r="27" spans="1:32" ht="13.5">
      <c r="A27" s="509"/>
      <c r="B27" s="510"/>
      <c r="C27" s="511"/>
      <c r="D27" s="512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514"/>
    </row>
    <row r="28" spans="1:32" ht="13.5">
      <c r="A28" s="509" t="s">
        <v>412</v>
      </c>
      <c r="B28" s="510" t="s">
        <v>413</v>
      </c>
      <c r="C28" s="511" t="s">
        <v>10</v>
      </c>
      <c r="D28" s="512">
        <f>SUM(J28:AE28)</f>
        <v>262</v>
      </c>
      <c r="E28" s="513">
        <f aca="true" t="shared" si="9" ref="E28:AE28">SUM(E29:E30)</f>
        <v>0</v>
      </c>
      <c r="F28" s="513">
        <f t="shared" si="9"/>
        <v>0</v>
      </c>
      <c r="G28" s="513">
        <f t="shared" si="9"/>
        <v>0</v>
      </c>
      <c r="H28" s="513">
        <f t="shared" si="9"/>
        <v>1</v>
      </c>
      <c r="I28" s="513">
        <f t="shared" si="9"/>
        <v>0</v>
      </c>
      <c r="J28" s="513">
        <f t="shared" si="9"/>
        <v>1</v>
      </c>
      <c r="K28" s="513">
        <f t="shared" si="9"/>
        <v>0</v>
      </c>
      <c r="L28" s="513">
        <f t="shared" si="9"/>
        <v>0</v>
      </c>
      <c r="M28" s="513">
        <f t="shared" si="9"/>
        <v>0</v>
      </c>
      <c r="N28" s="513">
        <f t="shared" si="9"/>
        <v>0</v>
      </c>
      <c r="O28" s="513">
        <f t="shared" si="9"/>
        <v>1</v>
      </c>
      <c r="P28" s="513">
        <f t="shared" si="9"/>
        <v>1</v>
      </c>
      <c r="Q28" s="513">
        <f t="shared" si="9"/>
        <v>1</v>
      </c>
      <c r="R28" s="513">
        <f t="shared" si="9"/>
        <v>4</v>
      </c>
      <c r="S28" s="513">
        <f t="shared" si="9"/>
        <v>1</v>
      </c>
      <c r="T28" s="513">
        <f t="shared" si="9"/>
        <v>0</v>
      </c>
      <c r="U28" s="513">
        <f t="shared" si="9"/>
        <v>8</v>
      </c>
      <c r="V28" s="513">
        <f t="shared" si="9"/>
        <v>12</v>
      </c>
      <c r="W28" s="513">
        <f t="shared" si="9"/>
        <v>21</v>
      </c>
      <c r="X28" s="513">
        <f t="shared" si="9"/>
        <v>25</v>
      </c>
      <c r="Y28" s="513">
        <f t="shared" si="9"/>
        <v>49</v>
      </c>
      <c r="Z28" s="513">
        <f t="shared" si="9"/>
        <v>49</v>
      </c>
      <c r="AA28" s="513">
        <f t="shared" si="9"/>
        <v>50</v>
      </c>
      <c r="AB28" s="513">
        <f t="shared" si="9"/>
        <v>28</v>
      </c>
      <c r="AC28" s="513">
        <f t="shared" si="9"/>
        <v>9</v>
      </c>
      <c r="AD28" s="513">
        <f t="shared" si="9"/>
        <v>2</v>
      </c>
      <c r="AE28" s="513">
        <f t="shared" si="9"/>
        <v>0</v>
      </c>
      <c r="AF28" s="514" t="s">
        <v>412</v>
      </c>
    </row>
    <row r="29" spans="1:32" ht="13.5">
      <c r="A29" s="509"/>
      <c r="B29" s="510"/>
      <c r="C29" s="511" t="s">
        <v>11</v>
      </c>
      <c r="D29" s="512">
        <f>SUM(J29:AE29)</f>
        <v>137</v>
      </c>
      <c r="E29" s="517">
        <v>0</v>
      </c>
      <c r="F29" s="517">
        <v>0</v>
      </c>
      <c r="G29" s="517">
        <v>0</v>
      </c>
      <c r="H29" s="517">
        <v>1</v>
      </c>
      <c r="I29" s="517">
        <v>0</v>
      </c>
      <c r="J29" s="517">
        <v>1</v>
      </c>
      <c r="K29" s="517">
        <v>0</v>
      </c>
      <c r="L29" s="517">
        <v>0</v>
      </c>
      <c r="M29" s="517">
        <v>0</v>
      </c>
      <c r="N29" s="517">
        <v>0</v>
      </c>
      <c r="O29" s="517">
        <v>1</v>
      </c>
      <c r="P29" s="517">
        <v>1</v>
      </c>
      <c r="Q29" s="517">
        <v>1</v>
      </c>
      <c r="R29" s="517">
        <v>2</v>
      </c>
      <c r="S29" s="517">
        <v>1</v>
      </c>
      <c r="T29" s="517">
        <v>0</v>
      </c>
      <c r="U29" s="517">
        <v>3</v>
      </c>
      <c r="V29" s="517">
        <v>8</v>
      </c>
      <c r="W29" s="517">
        <v>10</v>
      </c>
      <c r="X29" s="517">
        <v>21</v>
      </c>
      <c r="Y29" s="517">
        <v>29</v>
      </c>
      <c r="Z29" s="517">
        <v>27</v>
      </c>
      <c r="AA29" s="517">
        <v>18</v>
      </c>
      <c r="AB29" s="517">
        <v>11</v>
      </c>
      <c r="AC29" s="517">
        <v>2</v>
      </c>
      <c r="AD29" s="517">
        <v>1</v>
      </c>
      <c r="AE29" s="517">
        <v>0</v>
      </c>
      <c r="AF29" s="514"/>
    </row>
    <row r="30" spans="1:32" ht="13.5">
      <c r="A30" s="509"/>
      <c r="B30" s="510"/>
      <c r="C30" s="511" t="s">
        <v>12</v>
      </c>
      <c r="D30" s="512">
        <f>SUM(J30:AE30)</f>
        <v>125</v>
      </c>
      <c r="E30" s="517">
        <v>0</v>
      </c>
      <c r="F30" s="517">
        <v>0</v>
      </c>
      <c r="G30" s="517">
        <v>0</v>
      </c>
      <c r="H30" s="517">
        <v>0</v>
      </c>
      <c r="I30" s="517">
        <v>0</v>
      </c>
      <c r="J30" s="517">
        <v>0</v>
      </c>
      <c r="K30" s="517">
        <v>0</v>
      </c>
      <c r="L30" s="517">
        <v>0</v>
      </c>
      <c r="M30" s="517">
        <v>0</v>
      </c>
      <c r="N30" s="517">
        <v>0</v>
      </c>
      <c r="O30" s="517">
        <v>0</v>
      </c>
      <c r="P30" s="517">
        <v>0</v>
      </c>
      <c r="Q30" s="517">
        <v>0</v>
      </c>
      <c r="R30" s="517">
        <v>2</v>
      </c>
      <c r="S30" s="517">
        <v>0</v>
      </c>
      <c r="T30" s="517">
        <v>0</v>
      </c>
      <c r="U30" s="517">
        <v>5</v>
      </c>
      <c r="V30" s="517">
        <v>4</v>
      </c>
      <c r="W30" s="517">
        <v>11</v>
      </c>
      <c r="X30" s="517">
        <v>4</v>
      </c>
      <c r="Y30" s="517">
        <v>20</v>
      </c>
      <c r="Z30" s="517">
        <v>22</v>
      </c>
      <c r="AA30" s="517">
        <v>32</v>
      </c>
      <c r="AB30" s="517">
        <v>17</v>
      </c>
      <c r="AC30" s="517">
        <v>7</v>
      </c>
      <c r="AD30" s="517">
        <v>1</v>
      </c>
      <c r="AE30" s="517">
        <v>0</v>
      </c>
      <c r="AF30" s="514"/>
    </row>
    <row r="31" spans="1:32" ht="13.5">
      <c r="A31" s="509"/>
      <c r="B31" s="510"/>
      <c r="C31" s="511"/>
      <c r="D31" s="512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  <c r="AA31" s="513"/>
      <c r="AB31" s="513"/>
      <c r="AC31" s="513"/>
      <c r="AD31" s="513"/>
      <c r="AE31" s="513"/>
      <c r="AF31" s="514"/>
    </row>
    <row r="32" spans="1:32" ht="13.5">
      <c r="A32" s="509" t="s">
        <v>414</v>
      </c>
      <c r="B32" s="510" t="s">
        <v>415</v>
      </c>
      <c r="C32" s="511" t="s">
        <v>10</v>
      </c>
      <c r="D32" s="512">
        <f>SUM(J32:AE32)</f>
        <v>217</v>
      </c>
      <c r="E32" s="513">
        <f aca="true" t="shared" si="10" ref="E32:AE32">SUM(E33:E34)</f>
        <v>0</v>
      </c>
      <c r="F32" s="513">
        <f t="shared" si="10"/>
        <v>0</v>
      </c>
      <c r="G32" s="513">
        <f t="shared" si="10"/>
        <v>0</v>
      </c>
      <c r="H32" s="513">
        <f t="shared" si="10"/>
        <v>0</v>
      </c>
      <c r="I32" s="513">
        <f t="shared" si="10"/>
        <v>0</v>
      </c>
      <c r="J32" s="513">
        <f t="shared" si="10"/>
        <v>0</v>
      </c>
      <c r="K32" s="513">
        <f t="shared" si="10"/>
        <v>0</v>
      </c>
      <c r="L32" s="513">
        <f t="shared" si="10"/>
        <v>0</v>
      </c>
      <c r="M32" s="513">
        <f t="shared" si="10"/>
        <v>0</v>
      </c>
      <c r="N32" s="513">
        <f t="shared" si="10"/>
        <v>0</v>
      </c>
      <c r="O32" s="513">
        <f t="shared" si="10"/>
        <v>0</v>
      </c>
      <c r="P32" s="513">
        <f t="shared" si="10"/>
        <v>0</v>
      </c>
      <c r="Q32" s="513">
        <f t="shared" si="10"/>
        <v>0</v>
      </c>
      <c r="R32" s="513">
        <f t="shared" si="10"/>
        <v>3</v>
      </c>
      <c r="S32" s="513">
        <f t="shared" si="10"/>
        <v>2</v>
      </c>
      <c r="T32" s="513">
        <f t="shared" si="10"/>
        <v>5</v>
      </c>
      <c r="U32" s="513">
        <f t="shared" si="10"/>
        <v>8</v>
      </c>
      <c r="V32" s="513">
        <f t="shared" si="10"/>
        <v>5</v>
      </c>
      <c r="W32" s="513">
        <f t="shared" si="10"/>
        <v>35</v>
      </c>
      <c r="X32" s="513">
        <f t="shared" si="10"/>
        <v>46</v>
      </c>
      <c r="Y32" s="513">
        <f t="shared" si="10"/>
        <v>51</v>
      </c>
      <c r="Z32" s="513">
        <f t="shared" si="10"/>
        <v>34</v>
      </c>
      <c r="AA32" s="513">
        <f t="shared" si="10"/>
        <v>18</v>
      </c>
      <c r="AB32" s="513">
        <f t="shared" si="10"/>
        <v>8</v>
      </c>
      <c r="AC32" s="513">
        <f t="shared" si="10"/>
        <v>2</v>
      </c>
      <c r="AD32" s="513">
        <f t="shared" si="10"/>
        <v>0</v>
      </c>
      <c r="AE32" s="513">
        <f t="shared" si="10"/>
        <v>0</v>
      </c>
      <c r="AF32" s="514" t="s">
        <v>414</v>
      </c>
    </row>
    <row r="33" spans="1:32" ht="13.5">
      <c r="A33" s="509"/>
      <c r="B33" s="510"/>
      <c r="C33" s="511" t="s">
        <v>11</v>
      </c>
      <c r="D33" s="512">
        <f>SUM(J33:AE33)</f>
        <v>93</v>
      </c>
      <c r="E33" s="513">
        <f aca="true" t="shared" si="11" ref="E33:AE33">E37+E41+E45</f>
        <v>0</v>
      </c>
      <c r="F33" s="513">
        <f t="shared" si="11"/>
        <v>0</v>
      </c>
      <c r="G33" s="513">
        <f t="shared" si="11"/>
        <v>0</v>
      </c>
      <c r="H33" s="513">
        <f t="shared" si="11"/>
        <v>0</v>
      </c>
      <c r="I33" s="513">
        <f t="shared" si="11"/>
        <v>0</v>
      </c>
      <c r="J33" s="513">
        <f t="shared" si="11"/>
        <v>0</v>
      </c>
      <c r="K33" s="513">
        <f t="shared" si="11"/>
        <v>0</v>
      </c>
      <c r="L33" s="513">
        <f t="shared" si="11"/>
        <v>0</v>
      </c>
      <c r="M33" s="513">
        <f t="shared" si="11"/>
        <v>0</v>
      </c>
      <c r="N33" s="513">
        <f t="shared" si="11"/>
        <v>0</v>
      </c>
      <c r="O33" s="513">
        <f t="shared" si="11"/>
        <v>0</v>
      </c>
      <c r="P33" s="513">
        <f t="shared" si="11"/>
        <v>0</v>
      </c>
      <c r="Q33" s="513">
        <f t="shared" si="11"/>
        <v>0</v>
      </c>
      <c r="R33" s="513">
        <f t="shared" si="11"/>
        <v>2</v>
      </c>
      <c r="S33" s="513">
        <f t="shared" si="11"/>
        <v>2</v>
      </c>
      <c r="T33" s="513">
        <f t="shared" si="11"/>
        <v>3</v>
      </c>
      <c r="U33" s="513">
        <f t="shared" si="11"/>
        <v>3</v>
      </c>
      <c r="V33" s="513">
        <f t="shared" si="11"/>
        <v>3</v>
      </c>
      <c r="W33" s="513">
        <f t="shared" si="11"/>
        <v>18</v>
      </c>
      <c r="X33" s="513">
        <f t="shared" si="11"/>
        <v>20</v>
      </c>
      <c r="Y33" s="513">
        <f t="shared" si="11"/>
        <v>23</v>
      </c>
      <c r="Z33" s="513">
        <f t="shared" si="11"/>
        <v>16</v>
      </c>
      <c r="AA33" s="513">
        <f t="shared" si="11"/>
        <v>0</v>
      </c>
      <c r="AB33" s="513">
        <f t="shared" si="11"/>
        <v>2</v>
      </c>
      <c r="AC33" s="513">
        <f t="shared" si="11"/>
        <v>1</v>
      </c>
      <c r="AD33" s="513">
        <f t="shared" si="11"/>
        <v>0</v>
      </c>
      <c r="AE33" s="513">
        <f t="shared" si="11"/>
        <v>0</v>
      </c>
      <c r="AF33" s="514"/>
    </row>
    <row r="34" spans="1:32" ht="13.5">
      <c r="A34" s="509"/>
      <c r="B34" s="510"/>
      <c r="C34" s="511" t="s">
        <v>12</v>
      </c>
      <c r="D34" s="512">
        <f>SUM(J34:AE34)</f>
        <v>124</v>
      </c>
      <c r="E34" s="513">
        <f aca="true" t="shared" si="12" ref="E34:AE34">E38+E42+E46</f>
        <v>0</v>
      </c>
      <c r="F34" s="513">
        <f t="shared" si="12"/>
        <v>0</v>
      </c>
      <c r="G34" s="513">
        <f t="shared" si="12"/>
        <v>0</v>
      </c>
      <c r="H34" s="513">
        <f t="shared" si="12"/>
        <v>0</v>
      </c>
      <c r="I34" s="513">
        <f t="shared" si="12"/>
        <v>0</v>
      </c>
      <c r="J34" s="513">
        <f t="shared" si="12"/>
        <v>0</v>
      </c>
      <c r="K34" s="513">
        <f t="shared" si="12"/>
        <v>0</v>
      </c>
      <c r="L34" s="513">
        <f t="shared" si="12"/>
        <v>0</v>
      </c>
      <c r="M34" s="513">
        <f t="shared" si="12"/>
        <v>0</v>
      </c>
      <c r="N34" s="513">
        <f t="shared" si="12"/>
        <v>0</v>
      </c>
      <c r="O34" s="513">
        <f t="shared" si="12"/>
        <v>0</v>
      </c>
      <c r="P34" s="513">
        <f t="shared" si="12"/>
        <v>0</v>
      </c>
      <c r="Q34" s="513">
        <f t="shared" si="12"/>
        <v>0</v>
      </c>
      <c r="R34" s="513">
        <f t="shared" si="12"/>
        <v>1</v>
      </c>
      <c r="S34" s="513">
        <f t="shared" si="12"/>
        <v>0</v>
      </c>
      <c r="T34" s="513">
        <f t="shared" si="12"/>
        <v>2</v>
      </c>
      <c r="U34" s="513">
        <f t="shared" si="12"/>
        <v>5</v>
      </c>
      <c r="V34" s="513">
        <f t="shared" si="12"/>
        <v>2</v>
      </c>
      <c r="W34" s="513">
        <f t="shared" si="12"/>
        <v>17</v>
      </c>
      <c r="X34" s="513">
        <f t="shared" si="12"/>
        <v>26</v>
      </c>
      <c r="Y34" s="513">
        <f t="shared" si="12"/>
        <v>28</v>
      </c>
      <c r="Z34" s="513">
        <f t="shared" si="12"/>
        <v>18</v>
      </c>
      <c r="AA34" s="513">
        <f t="shared" si="12"/>
        <v>18</v>
      </c>
      <c r="AB34" s="513">
        <f t="shared" si="12"/>
        <v>6</v>
      </c>
      <c r="AC34" s="513">
        <f t="shared" si="12"/>
        <v>1</v>
      </c>
      <c r="AD34" s="513">
        <f t="shared" si="12"/>
        <v>0</v>
      </c>
      <c r="AE34" s="513">
        <f t="shared" si="12"/>
        <v>0</v>
      </c>
      <c r="AF34" s="514"/>
    </row>
    <row r="35" spans="1:32" ht="13.5">
      <c r="A35" s="509"/>
      <c r="B35" s="510"/>
      <c r="C35" s="511"/>
      <c r="D35" s="512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14"/>
    </row>
    <row r="36" spans="1:32" ht="13.5">
      <c r="A36" s="509" t="s">
        <v>416</v>
      </c>
      <c r="B36" s="510" t="s">
        <v>417</v>
      </c>
      <c r="C36" s="511" t="s">
        <v>10</v>
      </c>
      <c r="D36" s="512">
        <f>SUM(J36:AE36)</f>
        <v>18</v>
      </c>
      <c r="E36" s="513">
        <f aca="true" t="shared" si="13" ref="E36:AE36">SUM(E37:E38)</f>
        <v>0</v>
      </c>
      <c r="F36" s="513">
        <f t="shared" si="13"/>
        <v>0</v>
      </c>
      <c r="G36" s="513">
        <f t="shared" si="13"/>
        <v>0</v>
      </c>
      <c r="H36" s="513">
        <f t="shared" si="13"/>
        <v>0</v>
      </c>
      <c r="I36" s="513">
        <f t="shared" si="13"/>
        <v>0</v>
      </c>
      <c r="J36" s="513">
        <f t="shared" si="13"/>
        <v>0</v>
      </c>
      <c r="K36" s="513">
        <f t="shared" si="13"/>
        <v>0</v>
      </c>
      <c r="L36" s="513">
        <f t="shared" si="13"/>
        <v>0</v>
      </c>
      <c r="M36" s="513">
        <f t="shared" si="13"/>
        <v>0</v>
      </c>
      <c r="N36" s="513">
        <f t="shared" si="13"/>
        <v>0</v>
      </c>
      <c r="O36" s="513">
        <f t="shared" si="13"/>
        <v>0</v>
      </c>
      <c r="P36" s="513">
        <f t="shared" si="13"/>
        <v>0</v>
      </c>
      <c r="Q36" s="513">
        <f t="shared" si="13"/>
        <v>0</v>
      </c>
      <c r="R36" s="513">
        <f t="shared" si="13"/>
        <v>1</v>
      </c>
      <c r="S36" s="513">
        <f t="shared" si="13"/>
        <v>2</v>
      </c>
      <c r="T36" s="513">
        <f t="shared" si="13"/>
        <v>1</v>
      </c>
      <c r="U36" s="513">
        <f t="shared" si="13"/>
        <v>1</v>
      </c>
      <c r="V36" s="513">
        <f t="shared" si="13"/>
        <v>1</v>
      </c>
      <c r="W36" s="513">
        <f t="shared" si="13"/>
        <v>4</v>
      </c>
      <c r="X36" s="513">
        <f t="shared" si="13"/>
        <v>2</v>
      </c>
      <c r="Y36" s="513">
        <f t="shared" si="13"/>
        <v>4</v>
      </c>
      <c r="Z36" s="513">
        <f t="shared" si="13"/>
        <v>2</v>
      </c>
      <c r="AA36" s="513">
        <f t="shared" si="13"/>
        <v>0</v>
      </c>
      <c r="AB36" s="513">
        <f t="shared" si="13"/>
        <v>0</v>
      </c>
      <c r="AC36" s="513">
        <f t="shared" si="13"/>
        <v>0</v>
      </c>
      <c r="AD36" s="513">
        <f t="shared" si="13"/>
        <v>0</v>
      </c>
      <c r="AE36" s="513">
        <f t="shared" si="13"/>
        <v>0</v>
      </c>
      <c r="AF36" s="514" t="s">
        <v>416</v>
      </c>
    </row>
    <row r="37" spans="1:32" ht="13.5">
      <c r="A37" s="509"/>
      <c r="B37" s="510"/>
      <c r="C37" s="511" t="s">
        <v>11</v>
      </c>
      <c r="D37" s="512">
        <f>SUM(J37:AE37)</f>
        <v>9</v>
      </c>
      <c r="E37" s="517">
        <v>0</v>
      </c>
      <c r="F37" s="517">
        <v>0</v>
      </c>
      <c r="G37" s="517">
        <v>0</v>
      </c>
      <c r="H37" s="517">
        <v>0</v>
      </c>
      <c r="I37" s="517">
        <v>0</v>
      </c>
      <c r="J37" s="517">
        <v>0</v>
      </c>
      <c r="K37" s="517">
        <v>0</v>
      </c>
      <c r="L37" s="517">
        <v>0</v>
      </c>
      <c r="M37" s="517">
        <v>0</v>
      </c>
      <c r="N37" s="517">
        <v>0</v>
      </c>
      <c r="O37" s="517">
        <v>0</v>
      </c>
      <c r="P37" s="517">
        <v>0</v>
      </c>
      <c r="Q37" s="517">
        <v>0</v>
      </c>
      <c r="R37" s="517">
        <v>1</v>
      </c>
      <c r="S37" s="517">
        <v>2</v>
      </c>
      <c r="T37" s="517">
        <v>1</v>
      </c>
      <c r="U37" s="517">
        <v>1</v>
      </c>
      <c r="V37" s="517">
        <v>0</v>
      </c>
      <c r="W37" s="517">
        <v>2</v>
      </c>
      <c r="X37" s="517">
        <v>1</v>
      </c>
      <c r="Y37" s="517">
        <v>1</v>
      </c>
      <c r="Z37" s="517">
        <v>0</v>
      </c>
      <c r="AA37" s="517">
        <v>0</v>
      </c>
      <c r="AB37" s="517">
        <v>0</v>
      </c>
      <c r="AC37" s="517">
        <v>0</v>
      </c>
      <c r="AD37" s="517">
        <v>0</v>
      </c>
      <c r="AE37" s="517">
        <v>0</v>
      </c>
      <c r="AF37" s="514"/>
    </row>
    <row r="38" spans="1:32" ht="13.5">
      <c r="A38" s="509"/>
      <c r="B38" s="510"/>
      <c r="C38" s="511" t="s">
        <v>12</v>
      </c>
      <c r="D38" s="512">
        <f>SUM(J38:AE38)</f>
        <v>9</v>
      </c>
      <c r="E38" s="517">
        <v>0</v>
      </c>
      <c r="F38" s="517">
        <v>0</v>
      </c>
      <c r="G38" s="517">
        <v>0</v>
      </c>
      <c r="H38" s="517">
        <v>0</v>
      </c>
      <c r="I38" s="517">
        <v>0</v>
      </c>
      <c r="J38" s="517">
        <v>0</v>
      </c>
      <c r="K38" s="517">
        <v>0</v>
      </c>
      <c r="L38" s="517">
        <v>0</v>
      </c>
      <c r="M38" s="517">
        <v>0</v>
      </c>
      <c r="N38" s="517">
        <v>0</v>
      </c>
      <c r="O38" s="517">
        <v>0</v>
      </c>
      <c r="P38" s="517">
        <v>0</v>
      </c>
      <c r="Q38" s="517">
        <v>0</v>
      </c>
      <c r="R38" s="517">
        <v>0</v>
      </c>
      <c r="S38" s="517">
        <v>0</v>
      </c>
      <c r="T38" s="517">
        <v>0</v>
      </c>
      <c r="U38" s="517">
        <v>0</v>
      </c>
      <c r="V38" s="517">
        <v>1</v>
      </c>
      <c r="W38" s="517">
        <v>2</v>
      </c>
      <c r="X38" s="517">
        <v>1</v>
      </c>
      <c r="Y38" s="517">
        <v>3</v>
      </c>
      <c r="Z38" s="517">
        <v>2</v>
      </c>
      <c r="AA38" s="517">
        <v>0</v>
      </c>
      <c r="AB38" s="517">
        <v>0</v>
      </c>
      <c r="AC38" s="517">
        <v>0</v>
      </c>
      <c r="AD38" s="517">
        <v>0</v>
      </c>
      <c r="AE38" s="517">
        <v>0</v>
      </c>
      <c r="AF38" s="514"/>
    </row>
    <row r="39" spans="1:32" ht="13.5">
      <c r="A39" s="509"/>
      <c r="B39" s="510"/>
      <c r="C39" s="511"/>
      <c r="D39" s="512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13"/>
      <c r="AF39" s="514"/>
    </row>
    <row r="40" spans="1:32" ht="13.5">
      <c r="A40" s="509" t="s">
        <v>418</v>
      </c>
      <c r="B40" s="510" t="s">
        <v>419</v>
      </c>
      <c r="C40" s="511" t="s">
        <v>10</v>
      </c>
      <c r="D40" s="512">
        <f>SUM(J40:AE40)</f>
        <v>190</v>
      </c>
      <c r="E40" s="513">
        <f aca="true" t="shared" si="14" ref="E40:AE40">SUM(E41:E42)</f>
        <v>0</v>
      </c>
      <c r="F40" s="513">
        <f t="shared" si="14"/>
        <v>0</v>
      </c>
      <c r="G40" s="513">
        <f t="shared" si="14"/>
        <v>0</v>
      </c>
      <c r="H40" s="513">
        <f t="shared" si="14"/>
        <v>0</v>
      </c>
      <c r="I40" s="513">
        <f t="shared" si="14"/>
        <v>0</v>
      </c>
      <c r="J40" s="513">
        <f t="shared" si="14"/>
        <v>0</v>
      </c>
      <c r="K40" s="513">
        <f t="shared" si="14"/>
        <v>0</v>
      </c>
      <c r="L40" s="513">
        <f t="shared" si="14"/>
        <v>0</v>
      </c>
      <c r="M40" s="513">
        <f t="shared" si="14"/>
        <v>0</v>
      </c>
      <c r="N40" s="513">
        <f t="shared" si="14"/>
        <v>0</v>
      </c>
      <c r="O40" s="513">
        <f t="shared" si="14"/>
        <v>0</v>
      </c>
      <c r="P40" s="513">
        <f t="shared" si="14"/>
        <v>0</v>
      </c>
      <c r="Q40" s="513">
        <f t="shared" si="14"/>
        <v>0</v>
      </c>
      <c r="R40" s="513">
        <f t="shared" si="14"/>
        <v>1</v>
      </c>
      <c r="S40" s="513">
        <f t="shared" si="14"/>
        <v>0</v>
      </c>
      <c r="T40" s="513">
        <f t="shared" si="14"/>
        <v>4</v>
      </c>
      <c r="U40" s="513">
        <f t="shared" si="14"/>
        <v>7</v>
      </c>
      <c r="V40" s="513">
        <f t="shared" si="14"/>
        <v>4</v>
      </c>
      <c r="W40" s="513">
        <f t="shared" si="14"/>
        <v>29</v>
      </c>
      <c r="X40" s="513">
        <f t="shared" si="14"/>
        <v>42</v>
      </c>
      <c r="Y40" s="513">
        <f t="shared" si="14"/>
        <v>46</v>
      </c>
      <c r="Z40" s="513">
        <f t="shared" si="14"/>
        <v>30</v>
      </c>
      <c r="AA40" s="513">
        <f t="shared" si="14"/>
        <v>17</v>
      </c>
      <c r="AB40" s="513">
        <f t="shared" si="14"/>
        <v>8</v>
      </c>
      <c r="AC40" s="513">
        <f t="shared" si="14"/>
        <v>2</v>
      </c>
      <c r="AD40" s="513">
        <f t="shared" si="14"/>
        <v>0</v>
      </c>
      <c r="AE40" s="513">
        <f t="shared" si="14"/>
        <v>0</v>
      </c>
      <c r="AF40" s="514" t="s">
        <v>418</v>
      </c>
    </row>
    <row r="41" spans="1:32" ht="13.5">
      <c r="A41" s="509"/>
      <c r="B41" s="510"/>
      <c r="C41" s="511" t="s">
        <v>11</v>
      </c>
      <c r="D41" s="512">
        <f>SUM(J41:AE41)</f>
        <v>80</v>
      </c>
      <c r="E41" s="517">
        <v>0</v>
      </c>
      <c r="F41" s="517">
        <v>0</v>
      </c>
      <c r="G41" s="517">
        <v>0</v>
      </c>
      <c r="H41" s="517">
        <v>0</v>
      </c>
      <c r="I41" s="517">
        <v>0</v>
      </c>
      <c r="J41" s="517">
        <v>0</v>
      </c>
      <c r="K41" s="517">
        <v>0</v>
      </c>
      <c r="L41" s="517">
        <v>0</v>
      </c>
      <c r="M41" s="517">
        <v>0</v>
      </c>
      <c r="N41" s="517">
        <v>0</v>
      </c>
      <c r="O41" s="517">
        <v>0</v>
      </c>
      <c r="P41" s="517">
        <v>0</v>
      </c>
      <c r="Q41" s="517">
        <v>0</v>
      </c>
      <c r="R41" s="517">
        <v>1</v>
      </c>
      <c r="S41" s="517">
        <v>0</v>
      </c>
      <c r="T41" s="517">
        <v>2</v>
      </c>
      <c r="U41" s="517">
        <v>2</v>
      </c>
      <c r="V41" s="517">
        <v>3</v>
      </c>
      <c r="W41" s="517">
        <v>16</v>
      </c>
      <c r="X41" s="517">
        <v>18</v>
      </c>
      <c r="Y41" s="517">
        <v>21</v>
      </c>
      <c r="Z41" s="517">
        <v>14</v>
      </c>
      <c r="AA41" s="517">
        <v>0</v>
      </c>
      <c r="AB41" s="517">
        <v>2</v>
      </c>
      <c r="AC41" s="517">
        <v>1</v>
      </c>
      <c r="AD41" s="517">
        <v>0</v>
      </c>
      <c r="AE41" s="517">
        <v>0</v>
      </c>
      <c r="AF41" s="514"/>
    </row>
    <row r="42" spans="1:32" ht="13.5">
      <c r="A42" s="509"/>
      <c r="B42" s="510"/>
      <c r="C42" s="511" t="s">
        <v>12</v>
      </c>
      <c r="D42" s="512">
        <f>SUM(J42:AE42)</f>
        <v>110</v>
      </c>
      <c r="E42" s="517">
        <v>0</v>
      </c>
      <c r="F42" s="517">
        <v>0</v>
      </c>
      <c r="G42" s="517">
        <v>0</v>
      </c>
      <c r="H42" s="517">
        <v>0</v>
      </c>
      <c r="I42" s="517">
        <v>0</v>
      </c>
      <c r="J42" s="517">
        <v>0</v>
      </c>
      <c r="K42" s="517">
        <v>0</v>
      </c>
      <c r="L42" s="517">
        <v>0</v>
      </c>
      <c r="M42" s="517">
        <v>0</v>
      </c>
      <c r="N42" s="517">
        <v>0</v>
      </c>
      <c r="O42" s="517">
        <v>0</v>
      </c>
      <c r="P42" s="517">
        <v>0</v>
      </c>
      <c r="Q42" s="517">
        <v>0</v>
      </c>
      <c r="R42" s="517">
        <v>0</v>
      </c>
      <c r="S42" s="517">
        <v>0</v>
      </c>
      <c r="T42" s="517">
        <v>2</v>
      </c>
      <c r="U42" s="517">
        <v>5</v>
      </c>
      <c r="V42" s="517">
        <v>1</v>
      </c>
      <c r="W42" s="517">
        <v>13</v>
      </c>
      <c r="X42" s="517">
        <v>24</v>
      </c>
      <c r="Y42" s="517">
        <v>25</v>
      </c>
      <c r="Z42" s="517">
        <v>16</v>
      </c>
      <c r="AA42" s="517">
        <v>17</v>
      </c>
      <c r="AB42" s="517">
        <v>6</v>
      </c>
      <c r="AC42" s="517">
        <v>1</v>
      </c>
      <c r="AD42" s="517">
        <v>0</v>
      </c>
      <c r="AE42" s="517">
        <v>0</v>
      </c>
      <c r="AF42" s="514"/>
    </row>
    <row r="43" spans="1:32" ht="13.5">
      <c r="A43" s="509"/>
      <c r="B43" s="510"/>
      <c r="C43" s="511"/>
      <c r="D43" s="512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513"/>
      <c r="AA43" s="513"/>
      <c r="AB43" s="513"/>
      <c r="AC43" s="513"/>
      <c r="AD43" s="513"/>
      <c r="AE43" s="513"/>
      <c r="AF43" s="514"/>
    </row>
    <row r="44" spans="1:32" ht="13.5">
      <c r="A44" s="509" t="s">
        <v>420</v>
      </c>
      <c r="B44" s="518" t="s">
        <v>421</v>
      </c>
      <c r="C44" s="511" t="s">
        <v>10</v>
      </c>
      <c r="D44" s="512">
        <f>SUM(J44:AE44)</f>
        <v>9</v>
      </c>
      <c r="E44" s="513">
        <f aca="true" t="shared" si="15" ref="E44:AE44">SUM(E45:E46)</f>
        <v>0</v>
      </c>
      <c r="F44" s="513">
        <f t="shared" si="15"/>
        <v>0</v>
      </c>
      <c r="G44" s="513">
        <f t="shared" si="15"/>
        <v>0</v>
      </c>
      <c r="H44" s="513">
        <f t="shared" si="15"/>
        <v>0</v>
      </c>
      <c r="I44" s="513">
        <f t="shared" si="15"/>
        <v>0</v>
      </c>
      <c r="J44" s="513">
        <f t="shared" si="15"/>
        <v>0</v>
      </c>
      <c r="K44" s="513">
        <f t="shared" si="15"/>
        <v>0</v>
      </c>
      <c r="L44" s="513">
        <f t="shared" si="15"/>
        <v>0</v>
      </c>
      <c r="M44" s="513">
        <f t="shared" si="15"/>
        <v>0</v>
      </c>
      <c r="N44" s="513">
        <f t="shared" si="15"/>
        <v>0</v>
      </c>
      <c r="O44" s="513">
        <f t="shared" si="15"/>
        <v>0</v>
      </c>
      <c r="P44" s="513">
        <f t="shared" si="15"/>
        <v>0</v>
      </c>
      <c r="Q44" s="513">
        <f t="shared" si="15"/>
        <v>0</v>
      </c>
      <c r="R44" s="513">
        <f t="shared" si="15"/>
        <v>1</v>
      </c>
      <c r="S44" s="513">
        <f t="shared" si="15"/>
        <v>0</v>
      </c>
      <c r="T44" s="513">
        <f t="shared" si="15"/>
        <v>0</v>
      </c>
      <c r="U44" s="513">
        <f t="shared" si="15"/>
        <v>0</v>
      </c>
      <c r="V44" s="513">
        <f t="shared" si="15"/>
        <v>0</v>
      </c>
      <c r="W44" s="513">
        <f t="shared" si="15"/>
        <v>2</v>
      </c>
      <c r="X44" s="513">
        <f t="shared" si="15"/>
        <v>2</v>
      </c>
      <c r="Y44" s="513">
        <f t="shared" si="15"/>
        <v>1</v>
      </c>
      <c r="Z44" s="513">
        <f t="shared" si="15"/>
        <v>2</v>
      </c>
      <c r="AA44" s="513">
        <f t="shared" si="15"/>
        <v>1</v>
      </c>
      <c r="AB44" s="513">
        <f t="shared" si="15"/>
        <v>0</v>
      </c>
      <c r="AC44" s="513">
        <f t="shared" si="15"/>
        <v>0</v>
      </c>
      <c r="AD44" s="513">
        <f t="shared" si="15"/>
        <v>0</v>
      </c>
      <c r="AE44" s="513">
        <f t="shared" si="15"/>
        <v>0</v>
      </c>
      <c r="AF44" s="514" t="s">
        <v>420</v>
      </c>
    </row>
    <row r="45" spans="1:32" ht="13.5">
      <c r="A45" s="509"/>
      <c r="B45" s="510"/>
      <c r="C45" s="511" t="s">
        <v>11</v>
      </c>
      <c r="D45" s="512">
        <f>SUM(J45:AE45)</f>
        <v>4</v>
      </c>
      <c r="E45" s="517">
        <v>0</v>
      </c>
      <c r="F45" s="517">
        <v>0</v>
      </c>
      <c r="G45" s="517">
        <v>0</v>
      </c>
      <c r="H45" s="517">
        <v>0</v>
      </c>
      <c r="I45" s="517">
        <v>0</v>
      </c>
      <c r="J45" s="517">
        <v>0</v>
      </c>
      <c r="K45" s="517">
        <v>0</v>
      </c>
      <c r="L45" s="517">
        <v>0</v>
      </c>
      <c r="M45" s="517">
        <v>0</v>
      </c>
      <c r="N45" s="517">
        <v>0</v>
      </c>
      <c r="O45" s="517">
        <v>0</v>
      </c>
      <c r="P45" s="517">
        <v>0</v>
      </c>
      <c r="Q45" s="517">
        <v>0</v>
      </c>
      <c r="R45" s="517">
        <v>0</v>
      </c>
      <c r="S45" s="517">
        <v>0</v>
      </c>
      <c r="T45" s="517">
        <v>0</v>
      </c>
      <c r="U45" s="517">
        <v>0</v>
      </c>
      <c r="V45" s="517">
        <v>0</v>
      </c>
      <c r="W45" s="517">
        <v>0</v>
      </c>
      <c r="X45" s="517">
        <v>1</v>
      </c>
      <c r="Y45" s="517">
        <v>1</v>
      </c>
      <c r="Z45" s="517">
        <v>2</v>
      </c>
      <c r="AA45" s="517">
        <v>0</v>
      </c>
      <c r="AB45" s="517">
        <v>0</v>
      </c>
      <c r="AC45" s="517">
        <v>0</v>
      </c>
      <c r="AD45" s="517">
        <v>0</v>
      </c>
      <c r="AE45" s="517">
        <v>0</v>
      </c>
      <c r="AF45" s="514"/>
    </row>
    <row r="46" spans="1:32" ht="13.5">
      <c r="A46" s="509"/>
      <c r="B46" s="510"/>
      <c r="C46" s="511" t="s">
        <v>12</v>
      </c>
      <c r="D46" s="512">
        <f>SUM(J46:AE46)</f>
        <v>5</v>
      </c>
      <c r="E46" s="517">
        <v>0</v>
      </c>
      <c r="F46" s="517">
        <v>0</v>
      </c>
      <c r="G46" s="517">
        <v>0</v>
      </c>
      <c r="H46" s="517">
        <v>0</v>
      </c>
      <c r="I46" s="517">
        <v>0</v>
      </c>
      <c r="J46" s="517">
        <v>0</v>
      </c>
      <c r="K46" s="517">
        <v>0</v>
      </c>
      <c r="L46" s="517">
        <v>0</v>
      </c>
      <c r="M46" s="517">
        <v>0</v>
      </c>
      <c r="N46" s="517">
        <v>0</v>
      </c>
      <c r="O46" s="517">
        <v>0</v>
      </c>
      <c r="P46" s="517">
        <v>0</v>
      </c>
      <c r="Q46" s="517">
        <v>0</v>
      </c>
      <c r="R46" s="517">
        <v>1</v>
      </c>
      <c r="S46" s="517">
        <v>0</v>
      </c>
      <c r="T46" s="517">
        <v>0</v>
      </c>
      <c r="U46" s="517">
        <v>0</v>
      </c>
      <c r="V46" s="517">
        <v>0</v>
      </c>
      <c r="W46" s="517">
        <v>2</v>
      </c>
      <c r="X46" s="517">
        <v>1</v>
      </c>
      <c r="Y46" s="517">
        <v>0</v>
      </c>
      <c r="Z46" s="517">
        <v>0</v>
      </c>
      <c r="AA46" s="517">
        <v>1</v>
      </c>
      <c r="AB46" s="517">
        <v>0</v>
      </c>
      <c r="AC46" s="517">
        <v>0</v>
      </c>
      <c r="AD46" s="517">
        <v>0</v>
      </c>
      <c r="AE46" s="517">
        <v>0</v>
      </c>
      <c r="AF46" s="514"/>
    </row>
    <row r="47" spans="1:32" ht="13.5">
      <c r="A47" s="509"/>
      <c r="B47" s="510"/>
      <c r="C47" s="511"/>
      <c r="D47" s="512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  <c r="R47" s="513"/>
      <c r="S47" s="513"/>
      <c r="T47" s="513"/>
      <c r="U47" s="513"/>
      <c r="V47" s="513"/>
      <c r="W47" s="513"/>
      <c r="X47" s="513"/>
      <c r="Y47" s="513"/>
      <c r="Z47" s="513"/>
      <c r="AA47" s="513"/>
      <c r="AB47" s="513"/>
      <c r="AC47" s="513"/>
      <c r="AD47" s="513"/>
      <c r="AE47" s="513"/>
      <c r="AF47" s="514"/>
    </row>
    <row r="48" spans="1:32" ht="13.5">
      <c r="A48" s="509" t="s">
        <v>422</v>
      </c>
      <c r="B48" s="510" t="s">
        <v>423</v>
      </c>
      <c r="C48" s="511" t="s">
        <v>10</v>
      </c>
      <c r="D48" s="512">
        <f>SUM(J48:AE48)</f>
        <v>0</v>
      </c>
      <c r="E48" s="513">
        <f aca="true" t="shared" si="16" ref="E48:AE48">SUM(E49:E50)</f>
        <v>0</v>
      </c>
      <c r="F48" s="513">
        <f t="shared" si="16"/>
        <v>0</v>
      </c>
      <c r="G48" s="513">
        <f t="shared" si="16"/>
        <v>0</v>
      </c>
      <c r="H48" s="513">
        <f t="shared" si="16"/>
        <v>0</v>
      </c>
      <c r="I48" s="513">
        <f t="shared" si="16"/>
        <v>0</v>
      </c>
      <c r="J48" s="513">
        <f t="shared" si="16"/>
        <v>0</v>
      </c>
      <c r="K48" s="513">
        <f t="shared" si="16"/>
        <v>0</v>
      </c>
      <c r="L48" s="513">
        <f t="shared" si="16"/>
        <v>0</v>
      </c>
      <c r="M48" s="513">
        <f t="shared" si="16"/>
        <v>0</v>
      </c>
      <c r="N48" s="513">
        <f t="shared" si="16"/>
        <v>0</v>
      </c>
      <c r="O48" s="513">
        <f t="shared" si="16"/>
        <v>0</v>
      </c>
      <c r="P48" s="513">
        <f t="shared" si="16"/>
        <v>0</v>
      </c>
      <c r="Q48" s="513">
        <f t="shared" si="16"/>
        <v>0</v>
      </c>
      <c r="R48" s="513">
        <f t="shared" si="16"/>
        <v>0</v>
      </c>
      <c r="S48" s="513">
        <f t="shared" si="16"/>
        <v>0</v>
      </c>
      <c r="T48" s="513">
        <f t="shared" si="16"/>
        <v>0</v>
      </c>
      <c r="U48" s="513">
        <f t="shared" si="16"/>
        <v>0</v>
      </c>
      <c r="V48" s="513">
        <f t="shared" si="16"/>
        <v>0</v>
      </c>
      <c r="W48" s="513">
        <f t="shared" si="16"/>
        <v>0</v>
      </c>
      <c r="X48" s="513">
        <f t="shared" si="16"/>
        <v>0</v>
      </c>
      <c r="Y48" s="513">
        <f t="shared" si="16"/>
        <v>0</v>
      </c>
      <c r="Z48" s="513">
        <f t="shared" si="16"/>
        <v>0</v>
      </c>
      <c r="AA48" s="513">
        <f t="shared" si="16"/>
        <v>0</v>
      </c>
      <c r="AB48" s="513">
        <f t="shared" si="16"/>
        <v>0</v>
      </c>
      <c r="AC48" s="513">
        <f t="shared" si="16"/>
        <v>0</v>
      </c>
      <c r="AD48" s="513">
        <f t="shared" si="16"/>
        <v>0</v>
      </c>
      <c r="AE48" s="513">
        <f t="shared" si="16"/>
        <v>0</v>
      </c>
      <c r="AF48" s="514" t="s">
        <v>422</v>
      </c>
    </row>
    <row r="49" spans="1:32" ht="13.5">
      <c r="A49" s="509"/>
      <c r="B49" s="510"/>
      <c r="C49" s="511" t="s">
        <v>11</v>
      </c>
      <c r="D49" s="512">
        <f>SUM(J49:AE49)</f>
        <v>0</v>
      </c>
      <c r="E49" s="517">
        <v>0</v>
      </c>
      <c r="F49" s="517">
        <v>0</v>
      </c>
      <c r="G49" s="517">
        <v>0</v>
      </c>
      <c r="H49" s="517">
        <v>0</v>
      </c>
      <c r="I49" s="517">
        <v>0</v>
      </c>
      <c r="J49" s="517">
        <v>0</v>
      </c>
      <c r="K49" s="517">
        <v>0</v>
      </c>
      <c r="L49" s="517">
        <v>0</v>
      </c>
      <c r="M49" s="517">
        <v>0</v>
      </c>
      <c r="N49" s="517">
        <v>0</v>
      </c>
      <c r="O49" s="517">
        <v>0</v>
      </c>
      <c r="P49" s="517">
        <v>0</v>
      </c>
      <c r="Q49" s="517">
        <v>0</v>
      </c>
      <c r="R49" s="517">
        <v>0</v>
      </c>
      <c r="S49" s="517">
        <v>0</v>
      </c>
      <c r="T49" s="517">
        <v>0</v>
      </c>
      <c r="U49" s="517">
        <v>0</v>
      </c>
      <c r="V49" s="517">
        <v>0</v>
      </c>
      <c r="W49" s="517">
        <v>0</v>
      </c>
      <c r="X49" s="517">
        <v>0</v>
      </c>
      <c r="Y49" s="517">
        <v>0</v>
      </c>
      <c r="Z49" s="517">
        <v>0</v>
      </c>
      <c r="AA49" s="517">
        <v>0</v>
      </c>
      <c r="AB49" s="517">
        <v>0</v>
      </c>
      <c r="AC49" s="517">
        <v>0</v>
      </c>
      <c r="AD49" s="517">
        <v>0</v>
      </c>
      <c r="AE49" s="517">
        <v>0</v>
      </c>
      <c r="AF49" s="514"/>
    </row>
    <row r="50" spans="1:32" ht="13.5">
      <c r="A50" s="509"/>
      <c r="B50" s="510"/>
      <c r="C50" s="511" t="s">
        <v>12</v>
      </c>
      <c r="D50" s="512">
        <f>SUM(J50:AE50)</f>
        <v>0</v>
      </c>
      <c r="E50" s="517">
        <v>0</v>
      </c>
      <c r="F50" s="517">
        <v>0</v>
      </c>
      <c r="G50" s="517">
        <v>0</v>
      </c>
      <c r="H50" s="517">
        <v>0</v>
      </c>
      <c r="I50" s="517">
        <v>0</v>
      </c>
      <c r="J50" s="517">
        <v>0</v>
      </c>
      <c r="K50" s="517">
        <v>0</v>
      </c>
      <c r="L50" s="517">
        <v>0</v>
      </c>
      <c r="M50" s="517">
        <v>0</v>
      </c>
      <c r="N50" s="517">
        <v>0</v>
      </c>
      <c r="O50" s="517">
        <v>0</v>
      </c>
      <c r="P50" s="517">
        <v>0</v>
      </c>
      <c r="Q50" s="517">
        <v>0</v>
      </c>
      <c r="R50" s="517">
        <v>0</v>
      </c>
      <c r="S50" s="517">
        <v>0</v>
      </c>
      <c r="T50" s="517">
        <v>0</v>
      </c>
      <c r="U50" s="517">
        <v>0</v>
      </c>
      <c r="V50" s="517">
        <v>0</v>
      </c>
      <c r="W50" s="517">
        <v>0</v>
      </c>
      <c r="X50" s="517">
        <v>0</v>
      </c>
      <c r="Y50" s="517">
        <v>0</v>
      </c>
      <c r="Z50" s="517">
        <v>0</v>
      </c>
      <c r="AA50" s="517">
        <v>0</v>
      </c>
      <c r="AB50" s="517">
        <v>0</v>
      </c>
      <c r="AC50" s="517">
        <v>0</v>
      </c>
      <c r="AD50" s="517">
        <v>0</v>
      </c>
      <c r="AE50" s="517">
        <v>0</v>
      </c>
      <c r="AF50" s="514"/>
    </row>
    <row r="51" spans="1:32" ht="13.5">
      <c r="A51" s="509"/>
      <c r="B51" s="510"/>
      <c r="C51" s="511"/>
      <c r="D51" s="512"/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  <c r="AE51" s="513"/>
      <c r="AF51" s="514"/>
    </row>
    <row r="52" spans="1:32" ht="13.5">
      <c r="A52" s="509" t="s">
        <v>424</v>
      </c>
      <c r="B52" s="510" t="s">
        <v>425</v>
      </c>
      <c r="C52" s="511" t="s">
        <v>10</v>
      </c>
      <c r="D52" s="512">
        <f>SUM(J52:AE52)</f>
        <v>213</v>
      </c>
      <c r="E52" s="513">
        <f aca="true" t="shared" si="17" ref="E52:AE52">SUM(E53:E54)</f>
        <v>1</v>
      </c>
      <c r="F52" s="513">
        <f t="shared" si="17"/>
        <v>0</v>
      </c>
      <c r="G52" s="513">
        <f t="shared" si="17"/>
        <v>1</v>
      </c>
      <c r="H52" s="513">
        <f t="shared" si="17"/>
        <v>0</v>
      </c>
      <c r="I52" s="513">
        <f t="shared" si="17"/>
        <v>0</v>
      </c>
      <c r="J52" s="513">
        <f t="shared" si="17"/>
        <v>2</v>
      </c>
      <c r="K52" s="513">
        <f t="shared" si="17"/>
        <v>0</v>
      </c>
      <c r="L52" s="513">
        <f t="shared" si="17"/>
        <v>0</v>
      </c>
      <c r="M52" s="513">
        <f t="shared" si="17"/>
        <v>1</v>
      </c>
      <c r="N52" s="513">
        <f t="shared" si="17"/>
        <v>0</v>
      </c>
      <c r="O52" s="513">
        <f t="shared" si="17"/>
        <v>0</v>
      </c>
      <c r="P52" s="513">
        <f t="shared" si="17"/>
        <v>0</v>
      </c>
      <c r="Q52" s="513">
        <f t="shared" si="17"/>
        <v>0</v>
      </c>
      <c r="R52" s="513">
        <f t="shared" si="17"/>
        <v>0</v>
      </c>
      <c r="S52" s="513">
        <f t="shared" si="17"/>
        <v>0</v>
      </c>
      <c r="T52" s="513">
        <f t="shared" si="17"/>
        <v>0</v>
      </c>
      <c r="U52" s="513">
        <f t="shared" si="17"/>
        <v>5</v>
      </c>
      <c r="V52" s="513">
        <f t="shared" si="17"/>
        <v>11</v>
      </c>
      <c r="W52" s="513">
        <f t="shared" si="17"/>
        <v>11</v>
      </c>
      <c r="X52" s="513">
        <f t="shared" si="17"/>
        <v>25</v>
      </c>
      <c r="Y52" s="513">
        <f t="shared" si="17"/>
        <v>40</v>
      </c>
      <c r="Z52" s="513">
        <f t="shared" si="17"/>
        <v>54</v>
      </c>
      <c r="AA52" s="513">
        <f t="shared" si="17"/>
        <v>34</v>
      </c>
      <c r="AB52" s="513">
        <f t="shared" si="17"/>
        <v>21</v>
      </c>
      <c r="AC52" s="513">
        <f t="shared" si="17"/>
        <v>8</v>
      </c>
      <c r="AD52" s="513">
        <f t="shared" si="17"/>
        <v>1</v>
      </c>
      <c r="AE52" s="513">
        <f t="shared" si="17"/>
        <v>0</v>
      </c>
      <c r="AF52" s="514" t="s">
        <v>424</v>
      </c>
    </row>
    <row r="53" spans="1:32" ht="13.5">
      <c r="A53" s="509"/>
      <c r="B53" s="510"/>
      <c r="C53" s="511" t="s">
        <v>11</v>
      </c>
      <c r="D53" s="512">
        <f>SUM(J53:AE53)</f>
        <v>100</v>
      </c>
      <c r="E53" s="516">
        <v>1</v>
      </c>
      <c r="F53" s="516">
        <v>0</v>
      </c>
      <c r="G53" s="516">
        <v>0</v>
      </c>
      <c r="H53" s="516">
        <v>0</v>
      </c>
      <c r="I53" s="516">
        <v>0</v>
      </c>
      <c r="J53" s="516">
        <v>1</v>
      </c>
      <c r="K53" s="516">
        <v>0</v>
      </c>
      <c r="L53" s="516">
        <v>0</v>
      </c>
      <c r="M53" s="516">
        <v>0</v>
      </c>
      <c r="N53" s="516">
        <v>0</v>
      </c>
      <c r="O53" s="516">
        <v>0</v>
      </c>
      <c r="P53" s="516">
        <v>0</v>
      </c>
      <c r="Q53" s="516">
        <v>0</v>
      </c>
      <c r="R53" s="516">
        <v>0</v>
      </c>
      <c r="S53" s="516">
        <v>0</v>
      </c>
      <c r="T53" s="516">
        <v>0</v>
      </c>
      <c r="U53" s="516">
        <v>4</v>
      </c>
      <c r="V53" s="516">
        <v>5</v>
      </c>
      <c r="W53" s="516">
        <v>6</v>
      </c>
      <c r="X53" s="516">
        <v>13</v>
      </c>
      <c r="Y53" s="516">
        <v>17</v>
      </c>
      <c r="Z53" s="516">
        <v>27</v>
      </c>
      <c r="AA53" s="516">
        <v>13</v>
      </c>
      <c r="AB53" s="516">
        <v>8</v>
      </c>
      <c r="AC53" s="516">
        <v>5</v>
      </c>
      <c r="AD53" s="516">
        <v>1</v>
      </c>
      <c r="AE53" s="516">
        <v>0</v>
      </c>
      <c r="AF53" s="514"/>
    </row>
    <row r="54" spans="1:32" ht="13.5">
      <c r="A54" s="509"/>
      <c r="B54" s="510"/>
      <c r="C54" s="511" t="s">
        <v>12</v>
      </c>
      <c r="D54" s="512">
        <f>SUM(J54:AE54)</f>
        <v>113</v>
      </c>
      <c r="E54" s="516">
        <v>0</v>
      </c>
      <c r="F54" s="516">
        <v>0</v>
      </c>
      <c r="G54" s="516">
        <v>1</v>
      </c>
      <c r="H54" s="516">
        <v>0</v>
      </c>
      <c r="I54" s="516">
        <v>0</v>
      </c>
      <c r="J54" s="516">
        <v>1</v>
      </c>
      <c r="K54" s="516">
        <v>0</v>
      </c>
      <c r="L54" s="516">
        <v>0</v>
      </c>
      <c r="M54" s="516">
        <v>1</v>
      </c>
      <c r="N54" s="516">
        <v>0</v>
      </c>
      <c r="O54" s="516">
        <v>0</v>
      </c>
      <c r="P54" s="516">
        <v>0</v>
      </c>
      <c r="Q54" s="516">
        <v>0</v>
      </c>
      <c r="R54" s="516">
        <v>0</v>
      </c>
      <c r="S54" s="516">
        <v>0</v>
      </c>
      <c r="T54" s="516">
        <v>0</v>
      </c>
      <c r="U54" s="516">
        <v>1</v>
      </c>
      <c r="V54" s="516">
        <v>6</v>
      </c>
      <c r="W54" s="516">
        <v>5</v>
      </c>
      <c r="X54" s="516">
        <v>12</v>
      </c>
      <c r="Y54" s="516">
        <v>23</v>
      </c>
      <c r="Z54" s="516">
        <v>27</v>
      </c>
      <c r="AA54" s="516">
        <v>21</v>
      </c>
      <c r="AB54" s="516">
        <v>13</v>
      </c>
      <c r="AC54" s="516">
        <v>3</v>
      </c>
      <c r="AD54" s="516">
        <v>0</v>
      </c>
      <c r="AE54" s="516">
        <v>0</v>
      </c>
      <c r="AF54" s="514"/>
    </row>
    <row r="55" spans="1:32" ht="13.5">
      <c r="A55" s="509"/>
      <c r="B55" s="510"/>
      <c r="C55" s="511"/>
      <c r="D55" s="512"/>
      <c r="E55" s="513"/>
      <c r="F55" s="513"/>
      <c r="G55" s="513"/>
      <c r="H55" s="513"/>
      <c r="I55" s="513"/>
      <c r="J55" s="513"/>
      <c r="K55" s="513"/>
      <c r="L55" s="513"/>
      <c r="M55" s="513"/>
      <c r="N55" s="513"/>
      <c r="O55" s="513"/>
      <c r="P55" s="513"/>
      <c r="Q55" s="513"/>
      <c r="R55" s="513"/>
      <c r="S55" s="513"/>
      <c r="T55" s="513"/>
      <c r="U55" s="513"/>
      <c r="V55" s="513"/>
      <c r="W55" s="513"/>
      <c r="X55" s="513"/>
      <c r="Y55" s="513"/>
      <c r="Z55" s="513"/>
      <c r="AA55" s="513"/>
      <c r="AB55" s="513"/>
      <c r="AC55" s="513"/>
      <c r="AD55" s="513"/>
      <c r="AE55" s="513"/>
      <c r="AF55" s="514"/>
    </row>
    <row r="56" spans="1:32" ht="13.5">
      <c r="A56" s="509" t="s">
        <v>426</v>
      </c>
      <c r="B56" s="510" t="s">
        <v>427</v>
      </c>
      <c r="C56" s="511" t="s">
        <v>10</v>
      </c>
      <c r="D56" s="512">
        <f>SUM(J56:AE56)</f>
        <v>10154</v>
      </c>
      <c r="E56" s="513">
        <f aca="true" t="shared" si="18" ref="E56:AE56">SUM(E57:E58)</f>
        <v>1</v>
      </c>
      <c r="F56" s="513">
        <f t="shared" si="18"/>
        <v>0</v>
      </c>
      <c r="G56" s="513">
        <f t="shared" si="18"/>
        <v>3</v>
      </c>
      <c r="H56" s="513">
        <f t="shared" si="18"/>
        <v>4</v>
      </c>
      <c r="I56" s="513">
        <f t="shared" si="18"/>
        <v>0</v>
      </c>
      <c r="J56" s="513">
        <f t="shared" si="18"/>
        <v>8</v>
      </c>
      <c r="K56" s="513">
        <f t="shared" si="18"/>
        <v>6</v>
      </c>
      <c r="L56" s="513">
        <f t="shared" si="18"/>
        <v>7</v>
      </c>
      <c r="M56" s="513">
        <f t="shared" si="18"/>
        <v>7</v>
      </c>
      <c r="N56" s="513">
        <f t="shared" si="18"/>
        <v>7</v>
      </c>
      <c r="O56" s="513">
        <f t="shared" si="18"/>
        <v>10</v>
      </c>
      <c r="P56" s="513">
        <f t="shared" si="18"/>
        <v>23</v>
      </c>
      <c r="Q56" s="513">
        <f t="shared" si="18"/>
        <v>44</v>
      </c>
      <c r="R56" s="513">
        <f t="shared" si="18"/>
        <v>90</v>
      </c>
      <c r="S56" s="513">
        <f t="shared" si="18"/>
        <v>140</v>
      </c>
      <c r="T56" s="513">
        <f t="shared" si="18"/>
        <v>269</v>
      </c>
      <c r="U56" s="513">
        <f t="shared" si="18"/>
        <v>607</v>
      </c>
      <c r="V56" s="513">
        <f t="shared" si="18"/>
        <v>880</v>
      </c>
      <c r="W56" s="513">
        <f t="shared" si="18"/>
        <v>1083</v>
      </c>
      <c r="X56" s="513">
        <f t="shared" si="18"/>
        <v>1551</v>
      </c>
      <c r="Y56" s="513">
        <f t="shared" si="18"/>
        <v>1750</v>
      </c>
      <c r="Z56" s="513">
        <f t="shared" si="18"/>
        <v>1776</v>
      </c>
      <c r="AA56" s="513">
        <f t="shared" si="18"/>
        <v>1137</v>
      </c>
      <c r="AB56" s="513">
        <f t="shared" si="18"/>
        <v>569</v>
      </c>
      <c r="AC56" s="513">
        <f t="shared" si="18"/>
        <v>167</v>
      </c>
      <c r="AD56" s="513">
        <f t="shared" si="18"/>
        <v>23</v>
      </c>
      <c r="AE56" s="513">
        <f t="shared" si="18"/>
        <v>0</v>
      </c>
      <c r="AF56" s="514" t="s">
        <v>426</v>
      </c>
    </row>
    <row r="57" spans="1:32" ht="13.5">
      <c r="A57" s="509"/>
      <c r="B57" s="510"/>
      <c r="C57" s="511" t="s">
        <v>11</v>
      </c>
      <c r="D57" s="512">
        <f>SUM(J57:AE57)</f>
        <v>6173</v>
      </c>
      <c r="E57" s="513">
        <f>E61+'5(2)'!E77</f>
        <v>1</v>
      </c>
      <c r="F57" s="513">
        <f>F61+'5(2)'!F77</f>
        <v>0</v>
      </c>
      <c r="G57" s="513">
        <f>G61+'5(2)'!G77</f>
        <v>1</v>
      </c>
      <c r="H57" s="513">
        <f>H61+'5(2)'!H77</f>
        <v>4</v>
      </c>
      <c r="I57" s="513">
        <f>I61+'5(2)'!I77</f>
        <v>0</v>
      </c>
      <c r="J57" s="513">
        <f>J61+'5(2)'!J77</f>
        <v>6</v>
      </c>
      <c r="K57" s="513">
        <f>K61+'5(2)'!K77</f>
        <v>5</v>
      </c>
      <c r="L57" s="513">
        <f>L61+'5(2)'!L77</f>
        <v>5</v>
      </c>
      <c r="M57" s="513">
        <f>M61+'5(2)'!M77</f>
        <v>5</v>
      </c>
      <c r="N57" s="513">
        <f>N61+'5(2)'!N77</f>
        <v>1</v>
      </c>
      <c r="O57" s="513">
        <f>O61+'5(2)'!O77</f>
        <v>6</v>
      </c>
      <c r="P57" s="513">
        <f>P61+'5(2)'!P77</f>
        <v>10</v>
      </c>
      <c r="Q57" s="513">
        <f>Q61+'5(2)'!Q77</f>
        <v>19</v>
      </c>
      <c r="R57" s="513">
        <f>R61+'5(2)'!R77</f>
        <v>37</v>
      </c>
      <c r="S57" s="513">
        <f>S61+'5(2)'!S77</f>
        <v>73</v>
      </c>
      <c r="T57" s="513">
        <f>T61+'5(2)'!T77</f>
        <v>144</v>
      </c>
      <c r="U57" s="513">
        <f>U61+'5(2)'!U77</f>
        <v>357</v>
      </c>
      <c r="V57" s="513">
        <f>V61+'5(2)'!V77</f>
        <v>599</v>
      </c>
      <c r="W57" s="513">
        <f>W61+'5(2)'!W77</f>
        <v>747</v>
      </c>
      <c r="X57" s="513">
        <f>X61+'5(2)'!X77</f>
        <v>1053</v>
      </c>
      <c r="Y57" s="513">
        <f>Y61+'5(2)'!Y77</f>
        <v>1159</v>
      </c>
      <c r="Z57" s="513">
        <f>Z61+'5(2)'!Z77</f>
        <v>1083</v>
      </c>
      <c r="AA57" s="513">
        <f>AA61+'5(2)'!AA77</f>
        <v>562</v>
      </c>
      <c r="AB57" s="513">
        <f>AB61+'5(2)'!AB77</f>
        <v>228</v>
      </c>
      <c r="AC57" s="513">
        <f>AC61+'5(2)'!AC77</f>
        <v>68</v>
      </c>
      <c r="AD57" s="513">
        <f>AD61+'5(2)'!AD77</f>
        <v>6</v>
      </c>
      <c r="AE57" s="513">
        <f>AE61+'5(2)'!AE77</f>
        <v>0</v>
      </c>
      <c r="AF57" s="514"/>
    </row>
    <row r="58" spans="1:32" ht="13.5">
      <c r="A58" s="509"/>
      <c r="B58" s="510"/>
      <c r="C58" s="511" t="s">
        <v>12</v>
      </c>
      <c r="D58" s="512">
        <f>SUM(J58:AE58)</f>
        <v>3981</v>
      </c>
      <c r="E58" s="513">
        <f>E62+'5(2)'!E78</f>
        <v>0</v>
      </c>
      <c r="F58" s="513">
        <f>F62+'5(2)'!F78</f>
        <v>0</v>
      </c>
      <c r="G58" s="513">
        <f>G62+'5(2)'!G78</f>
        <v>2</v>
      </c>
      <c r="H58" s="513">
        <f>H62+'5(2)'!H78</f>
        <v>0</v>
      </c>
      <c r="I58" s="513">
        <f>I62+'5(2)'!I78</f>
        <v>0</v>
      </c>
      <c r="J58" s="513">
        <f>J62+'5(2)'!J78</f>
        <v>2</v>
      </c>
      <c r="K58" s="513">
        <f>K62+'5(2)'!K78</f>
        <v>1</v>
      </c>
      <c r="L58" s="513">
        <f>L62+'5(2)'!L78</f>
        <v>2</v>
      </c>
      <c r="M58" s="513">
        <f>M62+'5(2)'!M78</f>
        <v>2</v>
      </c>
      <c r="N58" s="513">
        <f>N62+'5(2)'!N78</f>
        <v>6</v>
      </c>
      <c r="O58" s="513">
        <f>O62+'5(2)'!O78</f>
        <v>4</v>
      </c>
      <c r="P58" s="513">
        <f>P62+'5(2)'!P78</f>
        <v>13</v>
      </c>
      <c r="Q58" s="513">
        <f>Q62+'5(2)'!Q78</f>
        <v>25</v>
      </c>
      <c r="R58" s="513">
        <f>R62+'5(2)'!R78</f>
        <v>53</v>
      </c>
      <c r="S58" s="513">
        <f>S62+'5(2)'!S78</f>
        <v>67</v>
      </c>
      <c r="T58" s="513">
        <f>T62+'5(2)'!T78</f>
        <v>125</v>
      </c>
      <c r="U58" s="513">
        <f>U62+'5(2)'!U78</f>
        <v>250</v>
      </c>
      <c r="V58" s="513">
        <f>V62+'5(2)'!V78</f>
        <v>281</v>
      </c>
      <c r="W58" s="513">
        <f>W62+'5(2)'!W78</f>
        <v>336</v>
      </c>
      <c r="X58" s="513">
        <f>X62+'5(2)'!X78</f>
        <v>498</v>
      </c>
      <c r="Y58" s="513">
        <f>Y62+'5(2)'!Y78</f>
        <v>591</v>
      </c>
      <c r="Z58" s="513">
        <f>Z62+'5(2)'!Z78</f>
        <v>693</v>
      </c>
      <c r="AA58" s="513">
        <f>AA62+'5(2)'!AA78</f>
        <v>575</v>
      </c>
      <c r="AB58" s="513">
        <f>AB62+'5(2)'!AB78</f>
        <v>341</v>
      </c>
      <c r="AC58" s="513">
        <f>AC62+'5(2)'!AC78</f>
        <v>99</v>
      </c>
      <c r="AD58" s="513">
        <f>AD62+'5(2)'!AD78</f>
        <v>17</v>
      </c>
      <c r="AE58" s="513">
        <f>AE62+'5(2)'!AE78</f>
        <v>0</v>
      </c>
      <c r="AF58" s="514"/>
    </row>
    <row r="59" spans="1:32" ht="13.5">
      <c r="A59" s="509"/>
      <c r="B59" s="510"/>
      <c r="C59" s="511"/>
      <c r="D59" s="512"/>
      <c r="E59" s="513"/>
      <c r="F59" s="513"/>
      <c r="G59" s="513"/>
      <c r="H59" s="513"/>
      <c r="I59" s="513"/>
      <c r="J59" s="513"/>
      <c r="K59" s="513"/>
      <c r="L59" s="513"/>
      <c r="M59" s="513"/>
      <c r="N59" s="513"/>
      <c r="O59" s="513"/>
      <c r="P59" s="513"/>
      <c r="Q59" s="513"/>
      <c r="R59" s="513"/>
      <c r="S59" s="513"/>
      <c r="T59" s="513"/>
      <c r="U59" s="513"/>
      <c r="V59" s="513"/>
      <c r="W59" s="513"/>
      <c r="X59" s="513"/>
      <c r="Y59" s="513"/>
      <c r="Z59" s="513"/>
      <c r="AA59" s="513"/>
      <c r="AB59" s="513"/>
      <c r="AC59" s="513"/>
      <c r="AD59" s="513"/>
      <c r="AE59" s="513"/>
      <c r="AF59" s="514"/>
    </row>
    <row r="60" spans="1:32" ht="13.5">
      <c r="A60" s="509" t="s">
        <v>428</v>
      </c>
      <c r="B60" s="510" t="s">
        <v>429</v>
      </c>
      <c r="C60" s="511" t="s">
        <v>10</v>
      </c>
      <c r="D60" s="512">
        <f>SUM(J60:AE60)</f>
        <v>9884</v>
      </c>
      <c r="E60" s="513">
        <f aca="true" t="shared" si="19" ref="E60:AE60">SUM(E61:E62)</f>
        <v>0</v>
      </c>
      <c r="F60" s="513">
        <f t="shared" si="19"/>
        <v>0</v>
      </c>
      <c r="G60" s="513">
        <f t="shared" si="19"/>
        <v>3</v>
      </c>
      <c r="H60" s="513">
        <f t="shared" si="19"/>
        <v>4</v>
      </c>
      <c r="I60" s="513">
        <f t="shared" si="19"/>
        <v>0</v>
      </c>
      <c r="J60" s="513">
        <f t="shared" si="19"/>
        <v>7</v>
      </c>
      <c r="K60" s="513">
        <f t="shared" si="19"/>
        <v>5</v>
      </c>
      <c r="L60" s="513">
        <f t="shared" si="19"/>
        <v>7</v>
      </c>
      <c r="M60" s="513">
        <f t="shared" si="19"/>
        <v>5</v>
      </c>
      <c r="N60" s="513">
        <f t="shared" si="19"/>
        <v>6</v>
      </c>
      <c r="O60" s="513">
        <f t="shared" si="19"/>
        <v>8</v>
      </c>
      <c r="P60" s="513">
        <f t="shared" si="19"/>
        <v>22</v>
      </c>
      <c r="Q60" s="513">
        <f t="shared" si="19"/>
        <v>41</v>
      </c>
      <c r="R60" s="513">
        <f t="shared" si="19"/>
        <v>88</v>
      </c>
      <c r="S60" s="513">
        <f t="shared" si="19"/>
        <v>136</v>
      </c>
      <c r="T60" s="513">
        <f t="shared" si="19"/>
        <v>262</v>
      </c>
      <c r="U60" s="513">
        <f t="shared" si="19"/>
        <v>601</v>
      </c>
      <c r="V60" s="513">
        <f t="shared" si="19"/>
        <v>863</v>
      </c>
      <c r="W60" s="513">
        <f t="shared" si="19"/>
        <v>1066</v>
      </c>
      <c r="X60" s="513">
        <f t="shared" si="19"/>
        <v>1524</v>
      </c>
      <c r="Y60" s="513">
        <f t="shared" si="19"/>
        <v>1708</v>
      </c>
      <c r="Z60" s="513">
        <f t="shared" si="19"/>
        <v>1709</v>
      </c>
      <c r="AA60" s="513">
        <f t="shared" si="19"/>
        <v>1101</v>
      </c>
      <c r="AB60" s="513">
        <f t="shared" si="19"/>
        <v>541</v>
      </c>
      <c r="AC60" s="513">
        <f t="shared" si="19"/>
        <v>164</v>
      </c>
      <c r="AD60" s="513">
        <f t="shared" si="19"/>
        <v>20</v>
      </c>
      <c r="AE60" s="513">
        <f t="shared" si="19"/>
        <v>0</v>
      </c>
      <c r="AF60" s="514" t="s">
        <v>428</v>
      </c>
    </row>
    <row r="61" spans="1:32" ht="13.5">
      <c r="A61" s="509"/>
      <c r="B61" s="510"/>
      <c r="C61" s="511" t="s">
        <v>11</v>
      </c>
      <c r="D61" s="512">
        <f>SUM(J61:AE61)</f>
        <v>6033</v>
      </c>
      <c r="E61" s="519">
        <f>E65+E69+E73+'5(2)'!E5+'5(2)'!E9+'5(2)'!E13+'5(2)'!E17+'5(2)'!E21+'5(2)'!E25+'5(2)'!E29+'5(2)'!E33+'5(2)'!E37+'5(2)'!E49+'5(2)'!E53+'5(2)'!E57+'5(2)'!E61+'5(2)'!E65+'5(2)'!E69+'5(2)'!E73</f>
        <v>0</v>
      </c>
      <c r="F61" s="519">
        <f>F65+F69+F73+'5(2)'!F5+'5(2)'!F9+'5(2)'!F13+'5(2)'!F17+'5(2)'!F21+'5(2)'!F25+'5(2)'!F29+'5(2)'!F33+'5(2)'!F37+'5(2)'!F49+'5(2)'!F53+'5(2)'!F57+'5(2)'!F61+'5(2)'!F65+'5(2)'!F69+'5(2)'!F73</f>
        <v>0</v>
      </c>
      <c r="G61" s="519">
        <f>G65+G69+G73+'5(2)'!G5+'5(2)'!G9+'5(2)'!G13+'5(2)'!G17+'5(2)'!G21+'5(2)'!G25+'5(2)'!G29+'5(2)'!G33+'5(2)'!G37+'5(2)'!G49+'5(2)'!G53+'5(2)'!G57+'5(2)'!G61+'5(2)'!G65+'5(2)'!G69+'5(2)'!G73</f>
        <v>1</v>
      </c>
      <c r="H61" s="519">
        <f>H65+H69+H73+'5(2)'!H5+'5(2)'!H9+'5(2)'!H13+'5(2)'!H17+'5(2)'!H21+'5(2)'!H25+'5(2)'!H29+'5(2)'!H33+'5(2)'!H37+'5(2)'!H49+'5(2)'!H53+'5(2)'!H57+'5(2)'!H61+'5(2)'!H65+'5(2)'!H69+'5(2)'!H73</f>
        <v>4</v>
      </c>
      <c r="I61" s="519">
        <f>I65+I69+I73+'5(2)'!I5+'5(2)'!I9+'5(2)'!I13+'5(2)'!I17+'5(2)'!I21+'5(2)'!I25+'5(2)'!I29+'5(2)'!I33+'5(2)'!I37+'5(2)'!I49+'5(2)'!I53+'5(2)'!I57+'5(2)'!I61+'5(2)'!I65+'5(2)'!I69+'5(2)'!I73</f>
        <v>0</v>
      </c>
      <c r="J61" s="519">
        <f>J65+J69+J73+'5(2)'!J5+'5(2)'!J9+'5(2)'!J13+'5(2)'!J17+'5(2)'!J21+'5(2)'!J25+'5(2)'!J29+'5(2)'!J33+'5(2)'!J37+'5(2)'!J49+'5(2)'!J53+'5(2)'!J57+'5(2)'!J61+'5(2)'!J65+'5(2)'!J69+'5(2)'!J73</f>
        <v>5</v>
      </c>
      <c r="K61" s="519">
        <f>K65+K69+K73+'5(2)'!K5+'5(2)'!K9+'5(2)'!K13+'5(2)'!K17+'5(2)'!K21+'5(2)'!K25+'5(2)'!K29+'5(2)'!K33+'5(2)'!K37+'5(2)'!K49+'5(2)'!K53+'5(2)'!K57+'5(2)'!K61+'5(2)'!K65+'5(2)'!K69+'5(2)'!K73</f>
        <v>4</v>
      </c>
      <c r="L61" s="519">
        <f>L65+L69+L73+'5(2)'!L5+'5(2)'!L9+'5(2)'!L13+'5(2)'!L17+'5(2)'!L21+'5(2)'!L25+'5(2)'!L29+'5(2)'!L33+'5(2)'!L37+'5(2)'!L49+'5(2)'!L53+'5(2)'!L57+'5(2)'!L61+'5(2)'!L65+'5(2)'!L69+'5(2)'!L73</f>
        <v>5</v>
      </c>
      <c r="M61" s="519">
        <f>M65+M69+M73+'5(2)'!M5+'5(2)'!M9+'5(2)'!M13+'5(2)'!M17+'5(2)'!M21+'5(2)'!M25+'5(2)'!M29+'5(2)'!M33+'5(2)'!M37+'5(2)'!M49+'5(2)'!M53+'5(2)'!M57+'5(2)'!M61+'5(2)'!M65+'5(2)'!M69+'5(2)'!M73</f>
        <v>4</v>
      </c>
      <c r="N61" s="519">
        <f>N65+N69+N73+'5(2)'!N5+'5(2)'!N9+'5(2)'!N13+'5(2)'!N17+'5(2)'!N21+'5(2)'!N25+'5(2)'!N29+'5(2)'!N33+'5(2)'!N37+'5(2)'!N49+'5(2)'!N53+'5(2)'!N57+'5(2)'!N61+'5(2)'!N65+'5(2)'!N69+'5(2)'!N73</f>
        <v>1</v>
      </c>
      <c r="O61" s="519">
        <f>O65+O69+O73+'5(2)'!O5+'5(2)'!O9+'5(2)'!O13+'5(2)'!O17+'5(2)'!O21+'5(2)'!O25+'5(2)'!O29+'5(2)'!O33+'5(2)'!O37+'5(2)'!O49+'5(2)'!O53+'5(2)'!O57+'5(2)'!O61+'5(2)'!O65+'5(2)'!O69+'5(2)'!O73</f>
        <v>5</v>
      </c>
      <c r="P61" s="519">
        <f>P65+P69+P73+'5(2)'!P5+'5(2)'!P9+'5(2)'!P13+'5(2)'!P17+'5(2)'!P21+'5(2)'!P25+'5(2)'!P29+'5(2)'!P33+'5(2)'!P37+'5(2)'!P49+'5(2)'!P53+'5(2)'!P57+'5(2)'!P61+'5(2)'!P65+'5(2)'!P69+'5(2)'!P73</f>
        <v>10</v>
      </c>
      <c r="Q61" s="519">
        <f>Q65+Q69+Q73+'5(2)'!Q5+'5(2)'!Q9+'5(2)'!Q13+'5(2)'!Q17+'5(2)'!Q21+'5(2)'!Q25+'5(2)'!Q29+'5(2)'!Q33+'5(2)'!Q37+'5(2)'!Q49+'5(2)'!Q53+'5(2)'!Q57+'5(2)'!Q61+'5(2)'!Q65+'5(2)'!Q69+'5(2)'!Q73</f>
        <v>17</v>
      </c>
      <c r="R61" s="519">
        <f>R65+R69+R73+'5(2)'!R5+'5(2)'!R9+'5(2)'!R13+'5(2)'!R17+'5(2)'!R21+'5(2)'!R25+'5(2)'!R29+'5(2)'!R33+'5(2)'!R37+'5(2)'!R49+'5(2)'!R53+'5(2)'!R57+'5(2)'!R61+'5(2)'!R65+'5(2)'!R69+'5(2)'!R73</f>
        <v>35</v>
      </c>
      <c r="S61" s="519">
        <f>S65+S69+S73+'5(2)'!S5+'5(2)'!S9+'5(2)'!S13+'5(2)'!S17+'5(2)'!S21+'5(2)'!S25+'5(2)'!S29+'5(2)'!S33+'5(2)'!S37+'5(2)'!S49+'5(2)'!S53+'5(2)'!S57+'5(2)'!S61+'5(2)'!S65+'5(2)'!S69+'5(2)'!S73</f>
        <v>71</v>
      </c>
      <c r="T61" s="519">
        <f>T65+T69+T73+'5(2)'!T5+'5(2)'!T9+'5(2)'!T13+'5(2)'!T17+'5(2)'!T21+'5(2)'!T25+'5(2)'!T29+'5(2)'!T33+'5(2)'!T37+'5(2)'!T49+'5(2)'!T53+'5(2)'!T57+'5(2)'!T61+'5(2)'!T65+'5(2)'!T69+'5(2)'!T73</f>
        <v>140</v>
      </c>
      <c r="U61" s="519">
        <f>U65+U69+U73+'5(2)'!U5+'5(2)'!U9+'5(2)'!U13+'5(2)'!U17+'5(2)'!U21+'5(2)'!U25+'5(2)'!U29+'5(2)'!U33+'5(2)'!U37+'5(2)'!U49+'5(2)'!U53+'5(2)'!U57+'5(2)'!U61+'5(2)'!U65+'5(2)'!U69+'5(2)'!U73</f>
        <v>353</v>
      </c>
      <c r="V61" s="519">
        <f>V65+V69+V73+'5(2)'!V5+'5(2)'!V9+'5(2)'!V13+'5(2)'!V17+'5(2)'!V21+'5(2)'!V25+'5(2)'!V29+'5(2)'!V33+'5(2)'!V37+'5(2)'!V49+'5(2)'!V53+'5(2)'!V57+'5(2)'!V61+'5(2)'!V65+'5(2)'!V69+'5(2)'!V73</f>
        <v>586</v>
      </c>
      <c r="W61" s="519">
        <f>W65+W69+W73+'5(2)'!W5+'5(2)'!W9+'5(2)'!W13+'5(2)'!W17+'5(2)'!W21+'5(2)'!W25+'5(2)'!W29+'5(2)'!W33+'5(2)'!W37+'5(2)'!W49+'5(2)'!W53+'5(2)'!W57+'5(2)'!W61+'5(2)'!W65+'5(2)'!W69+'5(2)'!W73</f>
        <v>735</v>
      </c>
      <c r="X61" s="519">
        <f>X65+X69+X73+'5(2)'!X5+'5(2)'!X9+'5(2)'!X13+'5(2)'!X17+'5(2)'!X21+'5(2)'!X25+'5(2)'!X29+'5(2)'!X33+'5(2)'!X37+'5(2)'!X49+'5(2)'!X53+'5(2)'!X57+'5(2)'!X61+'5(2)'!X65+'5(2)'!X69+'5(2)'!X73</f>
        <v>1035</v>
      </c>
      <c r="Y61" s="519">
        <f>Y65+Y69+Y73+'5(2)'!Y5+'5(2)'!Y9+'5(2)'!Y13+'5(2)'!Y17+'5(2)'!Y21+'5(2)'!Y25+'5(2)'!Y29+'5(2)'!Y33+'5(2)'!Y37+'5(2)'!Y49+'5(2)'!Y53+'5(2)'!Y57+'5(2)'!Y61+'5(2)'!Y65+'5(2)'!Y69+'5(2)'!Y73</f>
        <v>1139</v>
      </c>
      <c r="Z61" s="519">
        <f>Z65+Z69+Z73+'5(2)'!Z5+'5(2)'!Z9+'5(2)'!Z13+'5(2)'!Z17+'5(2)'!Z21+'5(2)'!Z25+'5(2)'!Z29+'5(2)'!Z33+'5(2)'!Z37+'5(2)'!Z49+'5(2)'!Z53+'5(2)'!Z57+'5(2)'!Z61+'5(2)'!Z65+'5(2)'!Z69+'5(2)'!Z73</f>
        <v>1047</v>
      </c>
      <c r="AA61" s="519">
        <f>AA65+AA69+AA73+'5(2)'!AA5+'5(2)'!AA9+'5(2)'!AA13+'5(2)'!AA17+'5(2)'!AA21+'5(2)'!AA25+'5(2)'!AA29+'5(2)'!AA33+'5(2)'!AA37+'5(2)'!AA49+'5(2)'!AA53+'5(2)'!AA57+'5(2)'!AA61+'5(2)'!AA65+'5(2)'!AA69+'5(2)'!AA73</f>
        <v>549</v>
      </c>
      <c r="AB61" s="519">
        <f>AB65+AB69+AB73+'5(2)'!AB5+'5(2)'!AB9+'5(2)'!AB13+'5(2)'!AB17+'5(2)'!AB21+'5(2)'!AB25+'5(2)'!AB29+'5(2)'!AB33+'5(2)'!AB37+'5(2)'!AB49+'5(2)'!AB53+'5(2)'!AB57+'5(2)'!AB61+'5(2)'!AB65+'5(2)'!AB69+'5(2)'!AB73</f>
        <v>219</v>
      </c>
      <c r="AC61" s="519">
        <f>AC65+AC69+AC73+'5(2)'!AC5+'5(2)'!AC9+'5(2)'!AC13+'5(2)'!AC17+'5(2)'!AC21+'5(2)'!AC25+'5(2)'!AC29+'5(2)'!AC33+'5(2)'!AC37+'5(2)'!AC49+'5(2)'!AC53+'5(2)'!AC57+'5(2)'!AC61+'5(2)'!AC65+'5(2)'!AC69+'5(2)'!AC73</f>
        <v>67</v>
      </c>
      <c r="AD61" s="519">
        <f>AD65+AD69+AD73+'5(2)'!AD5+'5(2)'!AD9+'5(2)'!AD13+'5(2)'!AD17+'5(2)'!AD21+'5(2)'!AD25+'5(2)'!AD29+'5(2)'!AD33+'5(2)'!AD37+'5(2)'!AD49+'5(2)'!AD53+'5(2)'!AD57+'5(2)'!AD61+'5(2)'!AD65+'5(2)'!AD69+'5(2)'!AD73</f>
        <v>6</v>
      </c>
      <c r="AE61" s="519">
        <f>AE65+AE69+AE73+'5(2)'!AE5+'5(2)'!AE9+'5(2)'!AE13+'5(2)'!AE17+'5(2)'!AE21+'5(2)'!AE25+'5(2)'!AE29+'5(2)'!AE33+'5(2)'!AE37+'5(2)'!AE49+'5(2)'!AE53+'5(2)'!AE57+'5(2)'!AE61+'5(2)'!AE65+'5(2)'!AE69+'5(2)'!AE73</f>
        <v>0</v>
      </c>
      <c r="AF61" s="514"/>
    </row>
    <row r="62" spans="1:32" ht="13.5">
      <c r="A62" s="509"/>
      <c r="B62" s="510"/>
      <c r="C62" s="511" t="s">
        <v>12</v>
      </c>
      <c r="D62" s="512">
        <f>SUM(J62:AE62)</f>
        <v>3851</v>
      </c>
      <c r="E62" s="519">
        <f>E66+E70+E74+'5(2)'!E6+'5(2)'!E10+'5(2)'!E14+'5(2)'!E18+'5(2)'!E22+'5(2)'!E26+'5(2)'!E30+'5(2)'!E34+'5(2)'!E38+'5(2)'!E42+'5(2)'!E46+'5(2)'!E54+'5(2)'!E58+'5(2)'!E62+'5(2)'!E66+'5(2)'!E70+'5(2)'!E74</f>
        <v>0</v>
      </c>
      <c r="F62" s="519">
        <f>F66+F70+F74+'5(2)'!F6+'5(2)'!F10+'5(2)'!F14+'5(2)'!F18+'5(2)'!F22+'5(2)'!F26+'5(2)'!F30+'5(2)'!F34+'5(2)'!F38+'5(2)'!F42+'5(2)'!F46+'5(2)'!F54+'5(2)'!F58+'5(2)'!F62+'5(2)'!F66+'5(2)'!F70+'5(2)'!F74</f>
        <v>0</v>
      </c>
      <c r="G62" s="519">
        <f>G66+G70+G74+'5(2)'!G6+'5(2)'!G10+'5(2)'!G14+'5(2)'!G18+'5(2)'!G22+'5(2)'!G26+'5(2)'!G30+'5(2)'!G34+'5(2)'!G38+'5(2)'!G42+'5(2)'!G46+'5(2)'!G54+'5(2)'!G58+'5(2)'!G62+'5(2)'!G66+'5(2)'!G70+'5(2)'!G74</f>
        <v>2</v>
      </c>
      <c r="H62" s="519">
        <f>H66+H70+H74+'5(2)'!H6+'5(2)'!H10+'5(2)'!H14+'5(2)'!H18+'5(2)'!H22+'5(2)'!H26+'5(2)'!H30+'5(2)'!H34+'5(2)'!H38+'5(2)'!H42+'5(2)'!H46+'5(2)'!H54+'5(2)'!H58+'5(2)'!H62+'5(2)'!H66+'5(2)'!H70+'5(2)'!H74</f>
        <v>0</v>
      </c>
      <c r="I62" s="519">
        <f>I66+I70+I74+'5(2)'!I6+'5(2)'!I10+'5(2)'!I14+'5(2)'!I18+'5(2)'!I22+'5(2)'!I26+'5(2)'!I30+'5(2)'!I34+'5(2)'!I38+'5(2)'!I42+'5(2)'!I46+'5(2)'!I54+'5(2)'!I58+'5(2)'!I62+'5(2)'!I66+'5(2)'!I70+'5(2)'!I74</f>
        <v>0</v>
      </c>
      <c r="J62" s="519">
        <f>J66+J70+J74+'5(2)'!J6+'5(2)'!J10+'5(2)'!J14+'5(2)'!J18+'5(2)'!J22+'5(2)'!J26+'5(2)'!J30+'5(2)'!J34+'5(2)'!J38+'5(2)'!J42+'5(2)'!J46+'5(2)'!J54+'5(2)'!J58+'5(2)'!J62+'5(2)'!J66+'5(2)'!J70+'5(2)'!J74</f>
        <v>2</v>
      </c>
      <c r="K62" s="519">
        <f>K66+K70+K74+'5(2)'!K6+'5(2)'!K10+'5(2)'!K14+'5(2)'!K18+'5(2)'!K22+'5(2)'!K26+'5(2)'!K30+'5(2)'!K34+'5(2)'!K38+'5(2)'!K42+'5(2)'!K46+'5(2)'!K54+'5(2)'!K58+'5(2)'!K62+'5(2)'!K66+'5(2)'!K70+'5(2)'!K74</f>
        <v>1</v>
      </c>
      <c r="L62" s="519">
        <f>L66+L70+L74+'5(2)'!L6+'5(2)'!L10+'5(2)'!L14+'5(2)'!L18+'5(2)'!L22+'5(2)'!L26+'5(2)'!L30+'5(2)'!L34+'5(2)'!L38+'5(2)'!L42+'5(2)'!L46+'5(2)'!L54+'5(2)'!L58+'5(2)'!L62+'5(2)'!L66+'5(2)'!L70+'5(2)'!L74</f>
        <v>2</v>
      </c>
      <c r="M62" s="519">
        <f>M66+M70+M74+'5(2)'!M6+'5(2)'!M10+'5(2)'!M14+'5(2)'!M18+'5(2)'!M22+'5(2)'!M26+'5(2)'!M30+'5(2)'!M34+'5(2)'!M38+'5(2)'!M42+'5(2)'!M46+'5(2)'!M54+'5(2)'!M58+'5(2)'!M62+'5(2)'!M66+'5(2)'!M70+'5(2)'!M74</f>
        <v>1</v>
      </c>
      <c r="N62" s="519">
        <f>N66+N70+N74+'5(2)'!N6+'5(2)'!N10+'5(2)'!N14+'5(2)'!N18+'5(2)'!N22+'5(2)'!N26+'5(2)'!N30+'5(2)'!N34+'5(2)'!N38+'5(2)'!N42+'5(2)'!N46+'5(2)'!N54+'5(2)'!N58+'5(2)'!N62+'5(2)'!N66+'5(2)'!N70+'5(2)'!N74</f>
        <v>5</v>
      </c>
      <c r="O62" s="519">
        <f>O66+O70+O74+'5(2)'!O6+'5(2)'!O10+'5(2)'!O14+'5(2)'!O18+'5(2)'!O22+'5(2)'!O26+'5(2)'!O30+'5(2)'!O34+'5(2)'!O38+'5(2)'!O42+'5(2)'!O46+'5(2)'!O54+'5(2)'!O58+'5(2)'!O62+'5(2)'!O66+'5(2)'!O70+'5(2)'!O74</f>
        <v>3</v>
      </c>
      <c r="P62" s="519">
        <f>P66+P70+P74+'5(2)'!P6+'5(2)'!P10+'5(2)'!P14+'5(2)'!P18+'5(2)'!P22+'5(2)'!P26+'5(2)'!P30+'5(2)'!P34+'5(2)'!P38+'5(2)'!P42+'5(2)'!P46+'5(2)'!P54+'5(2)'!P58+'5(2)'!P62+'5(2)'!P66+'5(2)'!P70+'5(2)'!P74</f>
        <v>12</v>
      </c>
      <c r="Q62" s="519">
        <f>Q66+Q70+Q74+'5(2)'!Q6+'5(2)'!Q10+'5(2)'!Q14+'5(2)'!Q18+'5(2)'!Q22+'5(2)'!Q26+'5(2)'!Q30+'5(2)'!Q34+'5(2)'!Q38+'5(2)'!Q42+'5(2)'!Q46+'5(2)'!Q54+'5(2)'!Q58+'5(2)'!Q62+'5(2)'!Q66+'5(2)'!Q70+'5(2)'!Q74</f>
        <v>24</v>
      </c>
      <c r="R62" s="519">
        <f>R66+R70+R74+'5(2)'!R6+'5(2)'!R10+'5(2)'!R14+'5(2)'!R18+'5(2)'!R22+'5(2)'!R26+'5(2)'!R30+'5(2)'!R34+'5(2)'!R38+'5(2)'!R42+'5(2)'!R46+'5(2)'!R54+'5(2)'!R58+'5(2)'!R62+'5(2)'!R66+'5(2)'!R70+'5(2)'!R74</f>
        <v>53</v>
      </c>
      <c r="S62" s="519">
        <f>S66+S70+S74+'5(2)'!S6+'5(2)'!S10+'5(2)'!S14+'5(2)'!S18+'5(2)'!S22+'5(2)'!S26+'5(2)'!S30+'5(2)'!S34+'5(2)'!S38+'5(2)'!S42+'5(2)'!S46+'5(2)'!S54+'5(2)'!S58+'5(2)'!S62+'5(2)'!S66+'5(2)'!S70+'5(2)'!S74</f>
        <v>65</v>
      </c>
      <c r="T62" s="519">
        <f>T66+T70+T74+'5(2)'!T6+'5(2)'!T10+'5(2)'!T14+'5(2)'!T18+'5(2)'!T22+'5(2)'!T26+'5(2)'!T30+'5(2)'!T34+'5(2)'!T38+'5(2)'!T42+'5(2)'!T46+'5(2)'!T54+'5(2)'!T58+'5(2)'!T62+'5(2)'!T66+'5(2)'!T70+'5(2)'!T74</f>
        <v>122</v>
      </c>
      <c r="U62" s="519">
        <f>U66+U70+U74+'5(2)'!U6+'5(2)'!U10+'5(2)'!U14+'5(2)'!U18+'5(2)'!U22+'5(2)'!U26+'5(2)'!U30+'5(2)'!U34+'5(2)'!U38+'5(2)'!U42+'5(2)'!U46+'5(2)'!U54+'5(2)'!U58+'5(2)'!U62+'5(2)'!U66+'5(2)'!U70+'5(2)'!U74</f>
        <v>248</v>
      </c>
      <c r="V62" s="519">
        <f>V66+V70+V74+'5(2)'!V6+'5(2)'!V10+'5(2)'!V14+'5(2)'!V18+'5(2)'!V22+'5(2)'!V26+'5(2)'!V30+'5(2)'!V34+'5(2)'!V38+'5(2)'!V42+'5(2)'!V46+'5(2)'!V54+'5(2)'!V58+'5(2)'!V62+'5(2)'!V66+'5(2)'!V70+'5(2)'!V74</f>
        <v>277</v>
      </c>
      <c r="W62" s="519">
        <f>W66+W70+W74+'5(2)'!W6+'5(2)'!W10+'5(2)'!W14+'5(2)'!W18+'5(2)'!W22+'5(2)'!W26+'5(2)'!W30+'5(2)'!W34+'5(2)'!W38+'5(2)'!W42+'5(2)'!W46+'5(2)'!W54+'5(2)'!W58+'5(2)'!W62+'5(2)'!W66+'5(2)'!W70+'5(2)'!W74</f>
        <v>331</v>
      </c>
      <c r="X62" s="519">
        <f>X66+X70+X74+'5(2)'!X6+'5(2)'!X10+'5(2)'!X14+'5(2)'!X18+'5(2)'!X22+'5(2)'!X26+'5(2)'!X30+'5(2)'!X34+'5(2)'!X38+'5(2)'!X42+'5(2)'!X46+'5(2)'!X54+'5(2)'!X58+'5(2)'!X62+'5(2)'!X66+'5(2)'!X70+'5(2)'!X74</f>
        <v>489</v>
      </c>
      <c r="Y62" s="519">
        <f>Y66+Y70+Y74+'5(2)'!Y6+'5(2)'!Y10+'5(2)'!Y14+'5(2)'!Y18+'5(2)'!Y22+'5(2)'!Y26+'5(2)'!Y30+'5(2)'!Y34+'5(2)'!Y38+'5(2)'!Y42+'5(2)'!Y46+'5(2)'!Y54+'5(2)'!Y58+'5(2)'!Y62+'5(2)'!Y66+'5(2)'!Y70+'5(2)'!Y74</f>
        <v>569</v>
      </c>
      <c r="Z62" s="519">
        <f>Z66+Z70+Z74+'5(2)'!Z6+'5(2)'!Z10+'5(2)'!Z14+'5(2)'!Z18+'5(2)'!Z22+'5(2)'!Z26+'5(2)'!Z30+'5(2)'!Z34+'5(2)'!Z38+'5(2)'!Z42+'5(2)'!Z46+'5(2)'!Z54+'5(2)'!Z58+'5(2)'!Z62+'5(2)'!Z66+'5(2)'!Z70+'5(2)'!Z74</f>
        <v>662</v>
      </c>
      <c r="AA62" s="519">
        <f>AA66+AA70+AA74+'5(2)'!AA6+'5(2)'!AA10+'5(2)'!AA14+'5(2)'!AA18+'5(2)'!AA22+'5(2)'!AA26+'5(2)'!AA30+'5(2)'!AA34+'5(2)'!AA38+'5(2)'!AA42+'5(2)'!AA46+'5(2)'!AA54+'5(2)'!AA58+'5(2)'!AA62+'5(2)'!AA66+'5(2)'!AA70+'5(2)'!AA74</f>
        <v>552</v>
      </c>
      <c r="AB62" s="519">
        <f>AB66+AB70+AB74+'5(2)'!AB6+'5(2)'!AB10+'5(2)'!AB14+'5(2)'!AB18+'5(2)'!AB22+'5(2)'!AB26+'5(2)'!AB30+'5(2)'!AB34+'5(2)'!AB38+'5(2)'!AB42+'5(2)'!AB46+'5(2)'!AB54+'5(2)'!AB58+'5(2)'!AB62+'5(2)'!AB66+'5(2)'!AB70+'5(2)'!AB74</f>
        <v>322</v>
      </c>
      <c r="AC62" s="519">
        <f>AC66+AC70+AC74+'5(2)'!AC6+'5(2)'!AC10+'5(2)'!AC14+'5(2)'!AC18+'5(2)'!AC22+'5(2)'!AC26+'5(2)'!AC30+'5(2)'!AC34+'5(2)'!AC38+'5(2)'!AC42+'5(2)'!AC46+'5(2)'!AC54+'5(2)'!AC58+'5(2)'!AC62+'5(2)'!AC66+'5(2)'!AC70+'5(2)'!AC74</f>
        <v>97</v>
      </c>
      <c r="AD62" s="519">
        <f>AD66+AD70+AD74+'5(2)'!AD6+'5(2)'!AD10+'5(2)'!AD14+'5(2)'!AD18+'5(2)'!AD22+'5(2)'!AD26+'5(2)'!AD30+'5(2)'!AD34+'5(2)'!AD38+'5(2)'!AD42+'5(2)'!AD46+'5(2)'!AD54+'5(2)'!AD58+'5(2)'!AD62+'5(2)'!AD66+'5(2)'!AD70+'5(2)'!AD74</f>
        <v>14</v>
      </c>
      <c r="AE62" s="519">
        <f>AE66+AE70+AE74+'5(2)'!AE6+'5(2)'!AE10+'5(2)'!AE14+'5(2)'!AE18+'5(2)'!AE22+'5(2)'!AE26+'5(2)'!AE30+'5(2)'!AE34+'5(2)'!AE38+'5(2)'!AE42+'5(2)'!AE46+'5(2)'!AE54+'5(2)'!AE58+'5(2)'!AE62+'5(2)'!AE66+'5(2)'!AE70+'5(2)'!AE74</f>
        <v>0</v>
      </c>
      <c r="AF62" s="514"/>
    </row>
    <row r="63" spans="1:32" ht="13.5">
      <c r="A63" s="509"/>
      <c r="B63" s="510"/>
      <c r="C63" s="511"/>
      <c r="D63" s="512"/>
      <c r="E63" s="513"/>
      <c r="F63" s="513"/>
      <c r="G63" s="513"/>
      <c r="H63" s="513"/>
      <c r="I63" s="513"/>
      <c r="J63" s="513"/>
      <c r="K63" s="513"/>
      <c r="L63" s="513"/>
      <c r="M63" s="513"/>
      <c r="N63" s="513"/>
      <c r="O63" s="513"/>
      <c r="P63" s="513"/>
      <c r="Q63" s="513"/>
      <c r="R63" s="513"/>
      <c r="S63" s="513"/>
      <c r="T63" s="513"/>
      <c r="U63" s="513"/>
      <c r="V63" s="513"/>
      <c r="W63" s="513"/>
      <c r="X63" s="513"/>
      <c r="Y63" s="513"/>
      <c r="Z63" s="513"/>
      <c r="AA63" s="513"/>
      <c r="AB63" s="513"/>
      <c r="AC63" s="513"/>
      <c r="AD63" s="513"/>
      <c r="AE63" s="513"/>
      <c r="AF63" s="514"/>
    </row>
    <row r="64" spans="1:32" ht="13.5">
      <c r="A64" s="509" t="s">
        <v>430</v>
      </c>
      <c r="B64" s="510" t="s">
        <v>431</v>
      </c>
      <c r="C64" s="511" t="s">
        <v>10</v>
      </c>
      <c r="D64" s="512">
        <f>SUM(J64:AE64)</f>
        <v>201</v>
      </c>
      <c r="E64" s="513">
        <f aca="true" t="shared" si="20" ref="E64:AE64">SUM(E65:E66)</f>
        <v>0</v>
      </c>
      <c r="F64" s="513">
        <f t="shared" si="20"/>
        <v>0</v>
      </c>
      <c r="G64" s="513">
        <f t="shared" si="20"/>
        <v>0</v>
      </c>
      <c r="H64" s="513">
        <f t="shared" si="20"/>
        <v>0</v>
      </c>
      <c r="I64" s="513">
        <f t="shared" si="20"/>
        <v>0</v>
      </c>
      <c r="J64" s="513">
        <f t="shared" si="20"/>
        <v>0</v>
      </c>
      <c r="K64" s="513">
        <f t="shared" si="20"/>
        <v>0</v>
      </c>
      <c r="L64" s="513">
        <f t="shared" si="20"/>
        <v>0</v>
      </c>
      <c r="M64" s="513">
        <f t="shared" si="20"/>
        <v>0</v>
      </c>
      <c r="N64" s="513">
        <f t="shared" si="20"/>
        <v>0</v>
      </c>
      <c r="O64" s="513">
        <f t="shared" si="20"/>
        <v>0</v>
      </c>
      <c r="P64" s="513">
        <f t="shared" si="20"/>
        <v>1</v>
      </c>
      <c r="Q64" s="513">
        <f t="shared" si="20"/>
        <v>1</v>
      </c>
      <c r="R64" s="513">
        <f t="shared" si="20"/>
        <v>2</v>
      </c>
      <c r="S64" s="513">
        <f t="shared" si="20"/>
        <v>3</v>
      </c>
      <c r="T64" s="513">
        <f t="shared" si="20"/>
        <v>6</v>
      </c>
      <c r="U64" s="513">
        <f t="shared" si="20"/>
        <v>19</v>
      </c>
      <c r="V64" s="513">
        <f t="shared" si="20"/>
        <v>13</v>
      </c>
      <c r="W64" s="513">
        <f t="shared" si="20"/>
        <v>24</v>
      </c>
      <c r="X64" s="513">
        <f t="shared" si="20"/>
        <v>30</v>
      </c>
      <c r="Y64" s="513">
        <f t="shared" si="20"/>
        <v>35</v>
      </c>
      <c r="Z64" s="513">
        <f t="shared" si="20"/>
        <v>26</v>
      </c>
      <c r="AA64" s="513">
        <f t="shared" si="20"/>
        <v>26</v>
      </c>
      <c r="AB64" s="513">
        <f t="shared" si="20"/>
        <v>11</v>
      </c>
      <c r="AC64" s="513">
        <f t="shared" si="20"/>
        <v>3</v>
      </c>
      <c r="AD64" s="513">
        <f t="shared" si="20"/>
        <v>1</v>
      </c>
      <c r="AE64" s="513">
        <f t="shared" si="20"/>
        <v>0</v>
      </c>
      <c r="AF64" s="514" t="s">
        <v>430</v>
      </c>
    </row>
    <row r="65" spans="1:32" ht="13.5">
      <c r="A65" s="509"/>
      <c r="B65" s="510"/>
      <c r="C65" s="511" t="s">
        <v>11</v>
      </c>
      <c r="D65" s="512">
        <f>SUM(J65:AE65)</f>
        <v>140</v>
      </c>
      <c r="E65" s="516">
        <v>0</v>
      </c>
      <c r="F65" s="516">
        <v>0</v>
      </c>
      <c r="G65" s="516">
        <v>0</v>
      </c>
      <c r="H65" s="516">
        <v>0</v>
      </c>
      <c r="I65" s="516">
        <v>0</v>
      </c>
      <c r="J65" s="516">
        <v>0</v>
      </c>
      <c r="K65" s="516">
        <v>0</v>
      </c>
      <c r="L65" s="516">
        <v>0</v>
      </c>
      <c r="M65" s="516">
        <v>0</v>
      </c>
      <c r="N65" s="516">
        <v>0</v>
      </c>
      <c r="O65" s="516">
        <v>0</v>
      </c>
      <c r="P65" s="516">
        <v>0</v>
      </c>
      <c r="Q65" s="516">
        <v>1</v>
      </c>
      <c r="R65" s="516">
        <v>2</v>
      </c>
      <c r="S65" s="516">
        <v>2</v>
      </c>
      <c r="T65" s="516">
        <v>6</v>
      </c>
      <c r="U65" s="516">
        <v>15</v>
      </c>
      <c r="V65" s="516">
        <v>11</v>
      </c>
      <c r="W65" s="516">
        <v>20</v>
      </c>
      <c r="X65" s="516">
        <v>20</v>
      </c>
      <c r="Y65" s="516">
        <v>24</v>
      </c>
      <c r="Z65" s="516">
        <v>20</v>
      </c>
      <c r="AA65" s="516">
        <v>11</v>
      </c>
      <c r="AB65" s="516">
        <v>7</v>
      </c>
      <c r="AC65" s="516">
        <v>1</v>
      </c>
      <c r="AD65" s="516">
        <v>0</v>
      </c>
      <c r="AE65" s="516">
        <v>0</v>
      </c>
      <c r="AF65" s="514"/>
    </row>
    <row r="66" spans="1:32" ht="13.5">
      <c r="A66" s="509"/>
      <c r="B66" s="510"/>
      <c r="C66" s="511" t="s">
        <v>12</v>
      </c>
      <c r="D66" s="512">
        <f>SUM(J66:AE66)</f>
        <v>61</v>
      </c>
      <c r="E66" s="516">
        <v>0</v>
      </c>
      <c r="F66" s="516">
        <v>0</v>
      </c>
      <c r="G66" s="516">
        <v>0</v>
      </c>
      <c r="H66" s="516">
        <v>0</v>
      </c>
      <c r="I66" s="516">
        <v>0</v>
      </c>
      <c r="J66" s="516">
        <v>0</v>
      </c>
      <c r="K66" s="516">
        <v>0</v>
      </c>
      <c r="L66" s="516">
        <v>0</v>
      </c>
      <c r="M66" s="516">
        <v>0</v>
      </c>
      <c r="N66" s="516">
        <v>0</v>
      </c>
      <c r="O66" s="516">
        <v>0</v>
      </c>
      <c r="P66" s="516">
        <v>1</v>
      </c>
      <c r="Q66" s="516">
        <v>0</v>
      </c>
      <c r="R66" s="516">
        <v>0</v>
      </c>
      <c r="S66" s="516">
        <v>1</v>
      </c>
      <c r="T66" s="516">
        <v>0</v>
      </c>
      <c r="U66" s="516">
        <v>4</v>
      </c>
      <c r="V66" s="516">
        <v>2</v>
      </c>
      <c r="W66" s="516">
        <v>4</v>
      </c>
      <c r="X66" s="516">
        <v>10</v>
      </c>
      <c r="Y66" s="516">
        <v>11</v>
      </c>
      <c r="Z66" s="516">
        <v>6</v>
      </c>
      <c r="AA66" s="516">
        <v>15</v>
      </c>
      <c r="AB66" s="516">
        <v>4</v>
      </c>
      <c r="AC66" s="516">
        <v>2</v>
      </c>
      <c r="AD66" s="516">
        <v>1</v>
      </c>
      <c r="AE66" s="516">
        <v>0</v>
      </c>
      <c r="AF66" s="514"/>
    </row>
    <row r="67" spans="1:32" ht="13.5">
      <c r="A67" s="509"/>
      <c r="B67" s="510"/>
      <c r="C67" s="511"/>
      <c r="D67" s="512"/>
      <c r="E67" s="513"/>
      <c r="F67" s="513"/>
      <c r="G67" s="513"/>
      <c r="H67" s="513"/>
      <c r="I67" s="513"/>
      <c r="J67" s="513"/>
      <c r="K67" s="513"/>
      <c r="L67" s="513"/>
      <c r="M67" s="513"/>
      <c r="N67" s="513"/>
      <c r="O67" s="513"/>
      <c r="P67" s="513"/>
      <c r="Q67" s="513"/>
      <c r="R67" s="513"/>
      <c r="S67" s="513"/>
      <c r="T67" s="513"/>
      <c r="U67" s="513"/>
      <c r="V67" s="513"/>
      <c r="W67" s="513"/>
      <c r="X67" s="513"/>
      <c r="Y67" s="513"/>
      <c r="Z67" s="513"/>
      <c r="AA67" s="513"/>
      <c r="AB67" s="513"/>
      <c r="AC67" s="513"/>
      <c r="AD67" s="513"/>
      <c r="AE67" s="513"/>
      <c r="AF67" s="514"/>
    </row>
    <row r="68" spans="1:32" ht="13.5">
      <c r="A68" s="509" t="s">
        <v>432</v>
      </c>
      <c r="B68" s="510" t="s">
        <v>433</v>
      </c>
      <c r="C68" s="511" t="s">
        <v>10</v>
      </c>
      <c r="D68" s="512">
        <f>SUM(J68:AE68)</f>
        <v>310</v>
      </c>
      <c r="E68" s="513">
        <f aca="true" t="shared" si="21" ref="E68:AE68">SUM(E69:E70)</f>
        <v>0</v>
      </c>
      <c r="F68" s="513">
        <f t="shared" si="21"/>
        <v>0</v>
      </c>
      <c r="G68" s="513">
        <f t="shared" si="21"/>
        <v>0</v>
      </c>
      <c r="H68" s="513">
        <f t="shared" si="21"/>
        <v>0</v>
      </c>
      <c r="I68" s="513">
        <f t="shared" si="21"/>
        <v>0</v>
      </c>
      <c r="J68" s="513">
        <f t="shared" si="21"/>
        <v>0</v>
      </c>
      <c r="K68" s="513">
        <f t="shared" si="21"/>
        <v>0</v>
      </c>
      <c r="L68" s="513">
        <f t="shared" si="21"/>
        <v>0</v>
      </c>
      <c r="M68" s="513">
        <f t="shared" si="21"/>
        <v>0</v>
      </c>
      <c r="N68" s="513">
        <f t="shared" si="21"/>
        <v>0</v>
      </c>
      <c r="O68" s="513">
        <f t="shared" si="21"/>
        <v>0</v>
      </c>
      <c r="P68" s="513">
        <f t="shared" si="21"/>
        <v>1</v>
      </c>
      <c r="Q68" s="513">
        <f t="shared" si="21"/>
        <v>0</v>
      </c>
      <c r="R68" s="513">
        <f t="shared" si="21"/>
        <v>1</v>
      </c>
      <c r="S68" s="513">
        <f t="shared" si="21"/>
        <v>4</v>
      </c>
      <c r="T68" s="513">
        <f t="shared" si="21"/>
        <v>7</v>
      </c>
      <c r="U68" s="513">
        <f t="shared" si="21"/>
        <v>33</v>
      </c>
      <c r="V68" s="513">
        <f t="shared" si="21"/>
        <v>47</v>
      </c>
      <c r="W68" s="513">
        <f t="shared" si="21"/>
        <v>60</v>
      </c>
      <c r="X68" s="513">
        <f t="shared" si="21"/>
        <v>59</v>
      </c>
      <c r="Y68" s="513">
        <f t="shared" si="21"/>
        <v>42</v>
      </c>
      <c r="Z68" s="513">
        <f t="shared" si="21"/>
        <v>27</v>
      </c>
      <c r="AA68" s="513">
        <f t="shared" si="21"/>
        <v>18</v>
      </c>
      <c r="AB68" s="513">
        <f t="shared" si="21"/>
        <v>8</v>
      </c>
      <c r="AC68" s="513">
        <f t="shared" si="21"/>
        <v>3</v>
      </c>
      <c r="AD68" s="513">
        <f t="shared" si="21"/>
        <v>0</v>
      </c>
      <c r="AE68" s="513">
        <f t="shared" si="21"/>
        <v>0</v>
      </c>
      <c r="AF68" s="514" t="s">
        <v>432</v>
      </c>
    </row>
    <row r="69" spans="1:32" ht="13.5">
      <c r="A69" s="509"/>
      <c r="B69" s="510"/>
      <c r="C69" s="511" t="s">
        <v>11</v>
      </c>
      <c r="D69" s="512">
        <f>SUM(J69:AE69)</f>
        <v>266</v>
      </c>
      <c r="E69" s="517">
        <v>0</v>
      </c>
      <c r="F69" s="517">
        <v>0</v>
      </c>
      <c r="G69" s="517">
        <v>0</v>
      </c>
      <c r="H69" s="517">
        <v>0</v>
      </c>
      <c r="I69" s="517">
        <v>0</v>
      </c>
      <c r="J69" s="517">
        <v>0</v>
      </c>
      <c r="K69" s="517">
        <v>0</v>
      </c>
      <c r="L69" s="517">
        <v>0</v>
      </c>
      <c r="M69" s="517">
        <v>0</v>
      </c>
      <c r="N69" s="517">
        <v>0</v>
      </c>
      <c r="O69" s="517">
        <v>0</v>
      </c>
      <c r="P69" s="517">
        <v>0</v>
      </c>
      <c r="Q69" s="517">
        <v>0</v>
      </c>
      <c r="R69" s="517">
        <v>1</v>
      </c>
      <c r="S69" s="517">
        <v>3</v>
      </c>
      <c r="T69" s="517">
        <v>7</v>
      </c>
      <c r="U69" s="517">
        <v>30</v>
      </c>
      <c r="V69" s="517">
        <v>43</v>
      </c>
      <c r="W69" s="517">
        <v>52</v>
      </c>
      <c r="X69" s="517">
        <v>51</v>
      </c>
      <c r="Y69" s="517">
        <v>40</v>
      </c>
      <c r="Z69" s="517">
        <v>23</v>
      </c>
      <c r="AA69" s="517">
        <v>10</v>
      </c>
      <c r="AB69" s="517">
        <v>4</v>
      </c>
      <c r="AC69" s="517">
        <v>2</v>
      </c>
      <c r="AD69" s="517">
        <v>0</v>
      </c>
      <c r="AE69" s="517">
        <v>0</v>
      </c>
      <c r="AF69" s="514"/>
    </row>
    <row r="70" spans="1:32" ht="13.5">
      <c r="A70" s="509"/>
      <c r="B70" s="510"/>
      <c r="C70" s="511" t="s">
        <v>12</v>
      </c>
      <c r="D70" s="512">
        <f>SUM(J70:AE70)</f>
        <v>44</v>
      </c>
      <c r="E70" s="517">
        <v>0</v>
      </c>
      <c r="F70" s="517">
        <v>0</v>
      </c>
      <c r="G70" s="517">
        <v>0</v>
      </c>
      <c r="H70" s="517">
        <v>0</v>
      </c>
      <c r="I70" s="517">
        <v>0</v>
      </c>
      <c r="J70" s="517">
        <v>0</v>
      </c>
      <c r="K70" s="517">
        <v>0</v>
      </c>
      <c r="L70" s="517">
        <v>0</v>
      </c>
      <c r="M70" s="517">
        <v>0</v>
      </c>
      <c r="N70" s="517">
        <v>0</v>
      </c>
      <c r="O70" s="517">
        <v>0</v>
      </c>
      <c r="P70" s="517">
        <v>1</v>
      </c>
      <c r="Q70" s="517">
        <v>0</v>
      </c>
      <c r="R70" s="517">
        <v>0</v>
      </c>
      <c r="S70" s="517">
        <v>1</v>
      </c>
      <c r="T70" s="517">
        <v>0</v>
      </c>
      <c r="U70" s="517">
        <v>3</v>
      </c>
      <c r="V70" s="517">
        <v>4</v>
      </c>
      <c r="W70" s="517">
        <v>8</v>
      </c>
      <c r="X70" s="517">
        <v>8</v>
      </c>
      <c r="Y70" s="517">
        <v>2</v>
      </c>
      <c r="Z70" s="517">
        <v>4</v>
      </c>
      <c r="AA70" s="517">
        <v>8</v>
      </c>
      <c r="AB70" s="517">
        <v>4</v>
      </c>
      <c r="AC70" s="517">
        <v>1</v>
      </c>
      <c r="AD70" s="517">
        <v>0</v>
      </c>
      <c r="AE70" s="517">
        <v>0</v>
      </c>
      <c r="AF70" s="514"/>
    </row>
    <row r="71" spans="1:32" ht="13.5">
      <c r="A71" s="509"/>
      <c r="B71" s="510"/>
      <c r="C71" s="511"/>
      <c r="D71" s="512"/>
      <c r="E71" s="513"/>
      <c r="F71" s="513"/>
      <c r="G71" s="513"/>
      <c r="H71" s="513"/>
      <c r="I71" s="513"/>
      <c r="J71" s="513"/>
      <c r="K71" s="513"/>
      <c r="L71" s="513"/>
      <c r="M71" s="513"/>
      <c r="N71" s="513"/>
      <c r="O71" s="513"/>
      <c r="P71" s="513"/>
      <c r="Q71" s="513"/>
      <c r="R71" s="513"/>
      <c r="S71" s="513"/>
      <c r="T71" s="513"/>
      <c r="U71" s="513"/>
      <c r="V71" s="513"/>
      <c r="W71" s="513"/>
      <c r="X71" s="513"/>
      <c r="Y71" s="513"/>
      <c r="Z71" s="513"/>
      <c r="AA71" s="513"/>
      <c r="AB71" s="513"/>
      <c r="AC71" s="513"/>
      <c r="AD71" s="513"/>
      <c r="AE71" s="513"/>
      <c r="AF71" s="514"/>
    </row>
    <row r="72" spans="1:32" ht="13.5">
      <c r="A72" s="509" t="s">
        <v>434</v>
      </c>
      <c r="B72" s="510" t="s">
        <v>435</v>
      </c>
      <c r="C72" s="511" t="s">
        <v>10</v>
      </c>
      <c r="D72" s="512">
        <f>SUM(J72:AE72)</f>
        <v>1344</v>
      </c>
      <c r="E72" s="513">
        <f aca="true" t="shared" si="22" ref="E72:AE72">SUM(E73:E74)</f>
        <v>0</v>
      </c>
      <c r="F72" s="513">
        <f t="shared" si="22"/>
        <v>0</v>
      </c>
      <c r="G72" s="513">
        <f t="shared" si="22"/>
        <v>0</v>
      </c>
      <c r="H72" s="513">
        <f t="shared" si="22"/>
        <v>0</v>
      </c>
      <c r="I72" s="513">
        <f t="shared" si="22"/>
        <v>0</v>
      </c>
      <c r="J72" s="513">
        <f t="shared" si="22"/>
        <v>0</v>
      </c>
      <c r="K72" s="513">
        <f t="shared" si="22"/>
        <v>0</v>
      </c>
      <c r="L72" s="513">
        <f t="shared" si="22"/>
        <v>0</v>
      </c>
      <c r="M72" s="513">
        <f t="shared" si="22"/>
        <v>0</v>
      </c>
      <c r="N72" s="513">
        <f t="shared" si="22"/>
        <v>2</v>
      </c>
      <c r="O72" s="513">
        <f t="shared" si="22"/>
        <v>1</v>
      </c>
      <c r="P72" s="513">
        <f t="shared" si="22"/>
        <v>2</v>
      </c>
      <c r="Q72" s="513">
        <f t="shared" si="22"/>
        <v>4</v>
      </c>
      <c r="R72" s="513">
        <f t="shared" si="22"/>
        <v>10</v>
      </c>
      <c r="S72" s="513">
        <f t="shared" si="22"/>
        <v>18</v>
      </c>
      <c r="T72" s="513">
        <f t="shared" si="22"/>
        <v>29</v>
      </c>
      <c r="U72" s="513">
        <f t="shared" si="22"/>
        <v>74</v>
      </c>
      <c r="V72" s="513">
        <f t="shared" si="22"/>
        <v>116</v>
      </c>
      <c r="W72" s="513">
        <f t="shared" si="22"/>
        <v>153</v>
      </c>
      <c r="X72" s="513">
        <f t="shared" si="22"/>
        <v>207</v>
      </c>
      <c r="Y72" s="513">
        <f t="shared" si="22"/>
        <v>223</v>
      </c>
      <c r="Z72" s="513">
        <f t="shared" si="22"/>
        <v>254</v>
      </c>
      <c r="AA72" s="513">
        <f t="shared" si="22"/>
        <v>157</v>
      </c>
      <c r="AB72" s="513">
        <f t="shared" si="22"/>
        <v>66</v>
      </c>
      <c r="AC72" s="513">
        <f t="shared" si="22"/>
        <v>26</v>
      </c>
      <c r="AD72" s="513">
        <f t="shared" si="22"/>
        <v>2</v>
      </c>
      <c r="AE72" s="513">
        <f t="shared" si="22"/>
        <v>0</v>
      </c>
      <c r="AF72" s="514" t="s">
        <v>434</v>
      </c>
    </row>
    <row r="73" spans="1:32" ht="13.5">
      <c r="A73" s="509"/>
      <c r="B73" s="510"/>
      <c r="C73" s="511" t="s">
        <v>11</v>
      </c>
      <c r="D73" s="512">
        <f>SUM(J73:AE73)</f>
        <v>889</v>
      </c>
      <c r="E73" s="517">
        <v>0</v>
      </c>
      <c r="F73" s="517">
        <v>0</v>
      </c>
      <c r="G73" s="517">
        <v>0</v>
      </c>
      <c r="H73" s="517">
        <v>0</v>
      </c>
      <c r="I73" s="517">
        <v>0</v>
      </c>
      <c r="J73" s="517">
        <v>0</v>
      </c>
      <c r="K73" s="517">
        <v>0</v>
      </c>
      <c r="L73" s="517">
        <v>0</v>
      </c>
      <c r="M73" s="517">
        <v>0</v>
      </c>
      <c r="N73" s="517">
        <v>0</v>
      </c>
      <c r="O73" s="517">
        <v>1</v>
      </c>
      <c r="P73" s="517">
        <v>1</v>
      </c>
      <c r="Q73" s="517">
        <v>2</v>
      </c>
      <c r="R73" s="517">
        <v>3</v>
      </c>
      <c r="S73" s="517">
        <v>7</v>
      </c>
      <c r="T73" s="517">
        <v>19</v>
      </c>
      <c r="U73" s="517">
        <v>48</v>
      </c>
      <c r="V73" s="517">
        <v>88</v>
      </c>
      <c r="W73" s="517">
        <v>118</v>
      </c>
      <c r="X73" s="517">
        <v>161</v>
      </c>
      <c r="Y73" s="517">
        <v>156</v>
      </c>
      <c r="Z73" s="517">
        <v>168</v>
      </c>
      <c r="AA73" s="517">
        <v>77</v>
      </c>
      <c r="AB73" s="517">
        <v>31</v>
      </c>
      <c r="AC73" s="517">
        <v>8</v>
      </c>
      <c r="AD73" s="517">
        <v>1</v>
      </c>
      <c r="AE73" s="520">
        <v>0</v>
      </c>
      <c r="AF73" s="514"/>
    </row>
    <row r="74" spans="1:32" ht="13.5">
      <c r="A74" s="521"/>
      <c r="B74" s="522"/>
      <c r="C74" s="523" t="s">
        <v>12</v>
      </c>
      <c r="D74" s="524">
        <f>SUM(J74:AE74)</f>
        <v>455</v>
      </c>
      <c r="E74" s="525">
        <v>0</v>
      </c>
      <c r="F74" s="525">
        <v>0</v>
      </c>
      <c r="G74" s="525">
        <v>0</v>
      </c>
      <c r="H74" s="525">
        <v>0</v>
      </c>
      <c r="I74" s="525">
        <v>0</v>
      </c>
      <c r="J74" s="525">
        <v>0</v>
      </c>
      <c r="K74" s="525">
        <v>0</v>
      </c>
      <c r="L74" s="525">
        <v>0</v>
      </c>
      <c r="M74" s="525">
        <v>0</v>
      </c>
      <c r="N74" s="525">
        <v>2</v>
      </c>
      <c r="O74" s="525">
        <v>0</v>
      </c>
      <c r="P74" s="525">
        <v>1</v>
      </c>
      <c r="Q74" s="525">
        <v>2</v>
      </c>
      <c r="R74" s="525">
        <v>7</v>
      </c>
      <c r="S74" s="525">
        <v>11</v>
      </c>
      <c r="T74" s="525">
        <v>10</v>
      </c>
      <c r="U74" s="525">
        <v>26</v>
      </c>
      <c r="V74" s="525">
        <v>28</v>
      </c>
      <c r="W74" s="525">
        <v>35</v>
      </c>
      <c r="X74" s="525">
        <v>46</v>
      </c>
      <c r="Y74" s="525">
        <v>67</v>
      </c>
      <c r="Z74" s="525">
        <v>86</v>
      </c>
      <c r="AA74" s="525">
        <v>80</v>
      </c>
      <c r="AB74" s="525">
        <v>35</v>
      </c>
      <c r="AC74" s="525">
        <v>18</v>
      </c>
      <c r="AD74" s="525">
        <v>1</v>
      </c>
      <c r="AE74" s="526">
        <v>0</v>
      </c>
      <c r="AF74" s="527"/>
    </row>
    <row r="75" spans="3:31" ht="13.5">
      <c r="C75" s="490" t="s">
        <v>436</v>
      </c>
      <c r="D75" s="491" t="s">
        <v>437</v>
      </c>
      <c r="E75" s="489" t="s">
        <v>437</v>
      </c>
      <c r="F75" s="489" t="s">
        <v>437</v>
      </c>
      <c r="G75" s="489" t="s">
        <v>437</v>
      </c>
      <c r="H75" s="489" t="s">
        <v>437</v>
      </c>
      <c r="I75" s="489" t="s">
        <v>437</v>
      </c>
      <c r="J75" s="489" t="s">
        <v>437</v>
      </c>
      <c r="K75" s="489" t="s">
        <v>437</v>
      </c>
      <c r="L75" s="489" t="s">
        <v>437</v>
      </c>
      <c r="M75" s="489" t="s">
        <v>437</v>
      </c>
      <c r="N75" s="489" t="s">
        <v>437</v>
      </c>
      <c r="O75" s="489" t="s">
        <v>437</v>
      </c>
      <c r="P75" s="489" t="s">
        <v>437</v>
      </c>
      <c r="Q75" s="489" t="s">
        <v>437</v>
      </c>
      <c r="R75" s="489" t="s">
        <v>437</v>
      </c>
      <c r="S75" s="489" t="s">
        <v>437</v>
      </c>
      <c r="T75" s="489" t="s">
        <v>437</v>
      </c>
      <c r="U75" s="489" t="s">
        <v>437</v>
      </c>
      <c r="V75" s="489" t="s">
        <v>437</v>
      </c>
      <c r="W75" s="489" t="s">
        <v>437</v>
      </c>
      <c r="X75" s="489" t="s">
        <v>437</v>
      </c>
      <c r="Y75" s="489" t="s">
        <v>437</v>
      </c>
      <c r="Z75" s="489" t="s">
        <v>437</v>
      </c>
      <c r="AA75" s="489" t="s">
        <v>437</v>
      </c>
      <c r="AB75" s="489" t="s">
        <v>437</v>
      </c>
      <c r="AC75" s="489" t="s">
        <v>437</v>
      </c>
      <c r="AD75" s="489" t="s">
        <v>437</v>
      </c>
      <c r="AE75" s="489" t="s">
        <v>437</v>
      </c>
    </row>
    <row r="77" spans="3:31" ht="13.5">
      <c r="C77" s="490" t="s">
        <v>436</v>
      </c>
      <c r="D77" s="491" t="s">
        <v>437</v>
      </c>
      <c r="E77" s="489" t="s">
        <v>437</v>
      </c>
      <c r="F77" s="489" t="s">
        <v>437</v>
      </c>
      <c r="G77" s="528" t="s">
        <v>694</v>
      </c>
      <c r="H77" s="489" t="s">
        <v>437</v>
      </c>
      <c r="I77" s="489" t="s">
        <v>437</v>
      </c>
      <c r="J77" s="489" t="s">
        <v>437</v>
      </c>
      <c r="K77" s="489" t="s">
        <v>437</v>
      </c>
      <c r="L77" s="489" t="s">
        <v>437</v>
      </c>
      <c r="M77" s="489" t="s">
        <v>437</v>
      </c>
      <c r="N77" s="489" t="s">
        <v>437</v>
      </c>
      <c r="O77" s="489" t="s">
        <v>437</v>
      </c>
      <c r="P77" s="489" t="s">
        <v>437</v>
      </c>
      <c r="Q77" s="489" t="s">
        <v>437</v>
      </c>
      <c r="R77" s="489" t="s">
        <v>437</v>
      </c>
      <c r="S77" s="489" t="s">
        <v>437</v>
      </c>
      <c r="T77" s="489" t="s">
        <v>437</v>
      </c>
      <c r="U77" s="489" t="s">
        <v>437</v>
      </c>
      <c r="V77" s="489" t="s">
        <v>437</v>
      </c>
      <c r="W77" s="489" t="s">
        <v>437</v>
      </c>
      <c r="Y77" s="528" t="s">
        <v>695</v>
      </c>
      <c r="Z77" s="489" t="s">
        <v>437</v>
      </c>
      <c r="AA77" s="489" t="s">
        <v>437</v>
      </c>
      <c r="AB77" s="489" t="s">
        <v>437</v>
      </c>
      <c r="AC77" s="489" t="s">
        <v>437</v>
      </c>
      <c r="AD77" s="489" t="s">
        <v>437</v>
      </c>
      <c r="AE77" s="489" t="s">
        <v>437</v>
      </c>
    </row>
    <row r="81" ht="7.5" customHeight="1"/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6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sdouser</cp:lastModifiedBy>
  <cp:lastPrinted>2009-09-04T04:19:37Z</cp:lastPrinted>
  <dcterms:created xsi:type="dcterms:W3CDTF">2001-06-22T02:04:34Z</dcterms:created>
  <dcterms:modified xsi:type="dcterms:W3CDTF">2009-09-07T06:17:35Z</dcterms:modified>
  <cp:category/>
  <cp:version/>
  <cp:contentType/>
  <cp:contentStatus/>
</cp:coreProperties>
</file>