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35" tabRatio="763" activeTab="0"/>
  </bookViews>
  <sheets>
    <sheet name="界紙" sheetId="1" r:id="rId1"/>
    <sheet name="表１" sheetId="2" r:id="rId2"/>
    <sheet name="表２" sheetId="3" r:id="rId3"/>
    <sheet name="表３" sheetId="4" r:id="rId4"/>
    <sheet name="表4-1" sheetId="5" r:id="rId5"/>
    <sheet name="表4-2" sheetId="6" r:id="rId6"/>
    <sheet name="表4-3" sheetId="7" r:id="rId7"/>
    <sheet name="表4-4" sheetId="8" r:id="rId8"/>
    <sheet name="表4-5" sheetId="9" r:id="rId9"/>
    <sheet name="表4-6" sheetId="10" r:id="rId10"/>
    <sheet name="表5-1" sheetId="11" r:id="rId11"/>
    <sheet name="表5-2" sheetId="12" r:id="rId12"/>
    <sheet name="表5-3" sheetId="13" r:id="rId13"/>
    <sheet name="表5-4" sheetId="14" r:id="rId14"/>
    <sheet name="表5-5" sheetId="15" r:id="rId15"/>
    <sheet name="表5-6" sheetId="16" r:id="rId16"/>
    <sheet name="表5-7" sheetId="17" r:id="rId17"/>
    <sheet name="表６" sheetId="18" r:id="rId18"/>
    <sheet name="表７" sheetId="19" r:id="rId19"/>
    <sheet name="人口" sheetId="20" r:id="rId20"/>
  </sheets>
  <externalReferences>
    <externalReference r:id="rId23"/>
    <externalReference r:id="rId24"/>
    <externalReference r:id="rId25"/>
  </externalReferences>
  <definedNames>
    <definedName name="_?__" localSheetId="18">'表７'!#REF!</definedName>
    <definedName name="__123Graph_A" hidden="1">'表１'!$D$10:$D$56</definedName>
    <definedName name="__123Graph_B" localSheetId="19" hidden="1">'[2]表１'!#REF!</definedName>
    <definedName name="__123Graph_B" localSheetId="1" hidden="1">'表１'!#REF!</definedName>
    <definedName name="__123Graph_B" hidden="1">'[1]表１'!#REF!</definedName>
    <definedName name="__123Graph_D" hidden="1">'表１'!$G$10:$G$56</definedName>
    <definedName name="__123Graph_E" hidden="1">'表１'!$I$10:$I$56</definedName>
    <definedName name="__123Graph_X" hidden="1">'表１'!$A$10:$A$56</definedName>
    <definedName name="_BRANCH_\A_" localSheetId="18">'表７'!#REF!</definedName>
    <definedName name="_BRANCH_\B_" localSheetId="18">'表７'!#REF!</definedName>
    <definedName name="_BRANCH_\B_">'[2]表５'!#REF!</definedName>
    <definedName name="_D_" localSheetId="18">'表７'!#REF!</definedName>
    <definedName name="_D__L_" localSheetId="18">'表７'!#REF!</definedName>
    <definedName name="_D__L_">'[2]表５'!#REF!</definedName>
    <definedName name="_Fill" hidden="1">'表１'!$A$5:$A$8</definedName>
    <definedName name="_Key1" localSheetId="19" hidden="1">'[2]表５'!#REF!</definedName>
    <definedName name="_Key1" localSheetId="3" hidden="1">'表３'!#REF!</definedName>
    <definedName name="_Key1" localSheetId="18" hidden="1">'表７'!#REF!</definedName>
    <definedName name="_Key1" hidden="1">'[1]表５'!#REF!</definedName>
    <definedName name="_Order1" hidden="1">0</definedName>
    <definedName name="_R_" localSheetId="18">'表７'!#REF!</definedName>
    <definedName name="_R_">'[2]表５'!#REF!</definedName>
    <definedName name="_Regression_Int" localSheetId="3" hidden="1">1</definedName>
    <definedName name="_Regression_Int" localSheetId="18" hidden="1">1</definedName>
    <definedName name="\a" localSheetId="1">'表１'!#REF!</definedName>
    <definedName name="\a" localSheetId="18">'表７'!#REF!</definedName>
    <definedName name="\a">'[2]表１'!#REF!</definedName>
    <definedName name="\b" localSheetId="18">'表７'!#REF!</definedName>
    <definedName name="\b">'[2]表５'!#REF!</definedName>
    <definedName name="DATABASE" localSheetId="18">'表７'!#REF!</definedName>
    <definedName name="DATABASE">'[2]表５'!#REF!</definedName>
    <definedName name="Database_MI" localSheetId="18">'表７'!#REF!</definedName>
    <definedName name="Database_MI">'[2]表５'!#REF!</definedName>
    <definedName name="dyg">#REF!</definedName>
    <definedName name="_xlnm.Print_Area" localSheetId="0">'界紙'!$A$1:$K$48</definedName>
    <definedName name="_xlnm.Print_Area" localSheetId="19">'人口'!$A$1:$K$50</definedName>
    <definedName name="_xlnm.Print_Area" localSheetId="1">'表１'!$A$1:$AA$69</definedName>
    <definedName name="_xlnm.Print_Area" localSheetId="3">'表３'!$A$1:$N$103</definedName>
    <definedName name="_xlnm.Print_Area" localSheetId="4">'表4-1'!$A$1:$N$72</definedName>
    <definedName name="_xlnm.Print_Area" localSheetId="10">'表5-1'!$A$1:$AH$80</definedName>
    <definedName name="_xlnm.Print_Area" localSheetId="11">'表5-2'!$A$1:$AH$80</definedName>
    <definedName name="_xlnm.Print_Area" localSheetId="12">'表5-3'!$A$1:$AH$80</definedName>
    <definedName name="_xlnm.Print_Area" localSheetId="13">'表5-4'!$A$1:$AH$80</definedName>
    <definedName name="_xlnm.Print_Area" localSheetId="14">'表5-5'!$A$1:$AH$80</definedName>
    <definedName name="_xlnm.Print_Area" localSheetId="15">'表5-6'!$A$1:$AH$80</definedName>
    <definedName name="_xlnm.Print_Area" localSheetId="16">'表5-7'!$A$1:$AH$80</definedName>
    <definedName name="_xlnm.Print_Area" localSheetId="18">'表７'!#REF!</definedName>
    <definedName name="Print_Area_MI" localSheetId="1">'表１'!$A$1:$I$57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<sst xmlns="http://schemas.openxmlformats.org/spreadsheetml/2006/main" count="2675" uniqueCount="766">
  <si>
    <t>　</t>
  </si>
  <si>
    <t>出生数</t>
  </si>
  <si>
    <t>死亡数</t>
  </si>
  <si>
    <t>(再掲)</t>
  </si>
  <si>
    <t>自然増加数</t>
  </si>
  <si>
    <t>死産胎児数</t>
  </si>
  <si>
    <t>婚姻件数</t>
  </si>
  <si>
    <t>離婚件数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</si>
  <si>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</si>
  <si>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</si>
  <si>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</si>
  <si>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</si>
  <si>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</si>
  <si>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</si>
  <si>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</si>
  <si>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</si>
  <si>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</si>
  <si>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</si>
  <si>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</si>
  <si>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</si>
  <si>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</si>
  <si>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</si>
  <si>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</si>
  <si>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</si>
  <si>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</si>
  <si>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</si>
  <si>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</si>
  <si>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</si>
  <si>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</si>
  <si>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</si>
  <si>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</si>
  <si>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</si>
  <si>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</si>
  <si>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</si>
  <si>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</si>
  <si>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</si>
  <si>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</si>
  <si>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</si>
  <si>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</si>
  <si>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</si>
  <si>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</si>
  <si>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</si>
  <si>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</si>
  <si>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</si>
  <si>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</si>
  <si>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</si>
  <si>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</si>
  <si>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</si>
  <si>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</si>
  <si>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</si>
  <si>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</si>
  <si>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</si>
  <si>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</si>
  <si>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</si>
  <si>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</si>
  <si>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</si>
  <si>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（前ﾍﾟｰｼﾞからつづく）</t>
  </si>
  <si>
    <t>志太榛原保健所</t>
  </si>
  <si>
    <t>島田市</t>
  </si>
  <si>
    <t>焼津市</t>
  </si>
  <si>
    <t>藤枝市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</si>
  <si>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</si>
  <si>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</si>
  <si>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</si>
  <si>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</si>
  <si>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</si>
  <si>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</si>
  <si>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</si>
  <si>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</si>
  <si>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</si>
  <si>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</si>
  <si>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</si>
  <si>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</si>
  <si>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</si>
  <si>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</si>
  <si>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</si>
  <si>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</si>
  <si>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</si>
  <si>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</si>
  <si>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</si>
  <si>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</si>
  <si>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</si>
  <si>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</si>
  <si>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</si>
  <si>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</si>
  <si>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</si>
  <si>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</si>
  <si>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</si>
  <si>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</si>
  <si>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</si>
  <si>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</si>
  <si>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</si>
  <si>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</si>
  <si>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</si>
  <si>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</si>
  <si>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</si>
  <si>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</si>
  <si>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</si>
  <si>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</si>
  <si>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</si>
  <si>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</si>
  <si>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</si>
  <si>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</si>
  <si>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</si>
  <si>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</si>
  <si>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</si>
  <si>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</si>
  <si>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</si>
  <si>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</si>
  <si>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</si>
  <si>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</si>
  <si>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</si>
  <si>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</si>
  <si>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</si>
  <si>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</si>
  <si>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</si>
  <si>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</si>
  <si>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</si>
  <si>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</si>
  <si>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</si>
  <si>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</si>
  <si>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</si>
  <si>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</si>
  <si>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</si>
  <si>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</si>
  <si>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</si>
  <si>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</si>
  <si>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</si>
  <si>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</si>
  <si>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</si>
  <si>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</si>
  <si>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</si>
  <si>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</si>
  <si>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</si>
  <si>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</si>
  <si>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</si>
  <si>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</si>
  <si>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</si>
  <si>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</si>
  <si>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</si>
  <si>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</si>
  <si>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</si>
  <si>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</si>
  <si>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</si>
  <si>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</si>
  <si>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</si>
  <si>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</si>
  <si>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</si>
  <si>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</si>
  <si>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</si>
  <si>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</si>
  <si>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</si>
  <si>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</si>
  <si>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</si>
  <si>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</si>
  <si>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</si>
  <si>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</si>
  <si>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</si>
  <si>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</si>
  <si>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</si>
  <si>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</si>
  <si>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</si>
  <si>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</si>
  <si>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</si>
  <si>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</si>
  <si>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</si>
  <si>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</si>
  <si>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</si>
  <si>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</si>
  <si>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</si>
  <si>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</si>
  <si>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</si>
  <si>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</si>
  <si>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死　　　　　　　因</t>
  </si>
  <si>
    <t>総　数</t>
  </si>
  <si>
    <t>0歳</t>
  </si>
  <si>
    <t>1歳</t>
  </si>
  <si>
    <t>2歳</t>
  </si>
  <si>
    <t>3歳</t>
  </si>
  <si>
    <t>4歳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</si>
  <si>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</si>
  <si>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</si>
  <si>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</si>
  <si>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</si>
  <si>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</si>
  <si>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</si>
  <si>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</si>
  <si>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</si>
  <si>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</si>
  <si>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</si>
  <si>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</si>
  <si>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</si>
  <si>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</si>
  <si>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</si>
  <si>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</si>
  <si>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</si>
  <si>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</si>
  <si>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</si>
  <si>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</si>
  <si>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</si>
  <si>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100歳～</t>
  </si>
  <si>
    <t>不詳</t>
  </si>
  <si>
    <t>死因簡単  分類コード</t>
  </si>
  <si>
    <t>総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</si>
  <si>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</si>
  <si>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</si>
  <si>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</si>
  <si>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</si>
  <si>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</si>
  <si>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</si>
  <si>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</si>
  <si>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</si>
  <si>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</si>
  <si>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</si>
  <si>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</si>
  <si>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</si>
  <si>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</si>
  <si>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</si>
  <si>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</si>
  <si>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</si>
  <si>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</si>
  <si>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</si>
  <si>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</si>
  <si>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</si>
  <si>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</si>
  <si>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ﾋﾄ免疫不全ｳｲﾙｽ［ＨＩＶ］病</t>
  </si>
  <si>
    <t>01600</t>
  </si>
  <si>
    <t>02000</t>
  </si>
  <si>
    <t>新生物</t>
  </si>
  <si>
    <t>02100</t>
  </si>
  <si>
    <t>悪性新生物</t>
  </si>
  <si>
    <t>02101</t>
  </si>
  <si>
    <t>口唇，口腔及び咽頭の悪性新生物</t>
  </si>
  <si>
    <t>02102</t>
  </si>
  <si>
    <t>食道の悪性新生物</t>
  </si>
  <si>
    <t>02103</t>
  </si>
  <si>
    <t>胃の悪性新生物</t>
  </si>
  <si>
    <r>
      <t>死因簡単　　分類</t>
    </r>
    <r>
      <rPr>
        <sz val="9"/>
        <rFont val="ＭＳ Ｐ明朝"/>
        <family val="1"/>
      </rPr>
      <t>コード</t>
    </r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</si>
  <si>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</si>
  <si>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</si>
  <si>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</si>
  <si>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</si>
  <si>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</si>
  <si>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</si>
  <si>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</si>
  <si>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</si>
  <si>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</si>
  <si>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</si>
  <si>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</si>
  <si>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</si>
  <si>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</si>
  <si>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</si>
  <si>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</si>
  <si>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</si>
  <si>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.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</si>
  <si>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</si>
  <si>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</si>
  <si>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</si>
  <si>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</si>
  <si>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</si>
  <si>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</si>
  <si>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</si>
  <si>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</si>
  <si>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</si>
  <si>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</si>
  <si>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</si>
  <si>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</si>
  <si>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</si>
  <si>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その他の悪性新生物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</si>
  <si>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</si>
  <si>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</si>
  <si>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</si>
  <si>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</si>
  <si>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</si>
  <si>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</si>
  <si>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</si>
  <si>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</si>
  <si>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</si>
  <si>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内分泌，栄養及び代謝疾患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</si>
  <si>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</si>
  <si>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</si>
  <si>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</si>
  <si>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</si>
  <si>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</si>
  <si>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</si>
  <si>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</si>
  <si>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</si>
  <si>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</si>
  <si>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</si>
  <si>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</si>
  <si>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</si>
  <si>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</si>
  <si>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</si>
  <si>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</si>
  <si>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</si>
  <si>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</si>
  <si>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</si>
  <si>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</si>
  <si>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</si>
  <si>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</si>
  <si>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</si>
  <si>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</si>
  <si>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</si>
  <si>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</si>
  <si>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</si>
  <si>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</si>
  <si>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</si>
  <si>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</si>
  <si>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</si>
  <si>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</si>
  <si>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</si>
  <si>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</si>
  <si>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</si>
  <si>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</si>
  <si>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</si>
  <si>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</si>
  <si>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</si>
  <si>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</si>
  <si>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</si>
  <si>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</si>
  <si>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</si>
  <si>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</si>
  <si>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</si>
  <si>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</si>
  <si>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</si>
  <si>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</si>
  <si>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</si>
  <si>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</si>
  <si>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</si>
  <si>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</si>
  <si>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</si>
  <si>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</si>
  <si>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</si>
  <si>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</si>
  <si>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</si>
  <si>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</si>
  <si>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</si>
  <si>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</si>
  <si>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</si>
  <si>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</si>
  <si>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</si>
  <si>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</si>
  <si>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</si>
  <si>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</si>
  <si>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</si>
  <si>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</si>
  <si>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</si>
  <si>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</si>
  <si>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</si>
  <si>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</si>
  <si>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</si>
  <si>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</si>
  <si>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</si>
  <si>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</si>
  <si>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</si>
  <si>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</si>
  <si>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</si>
  <si>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</si>
  <si>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</si>
  <si>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</si>
  <si>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その他の肝疾患</t>
  </si>
  <si>
    <t>11400</t>
  </si>
  <si>
    <t>12000</t>
  </si>
  <si>
    <t>皮膚及び皮下組織の疾患</t>
  </si>
  <si>
    <t>13000</t>
  </si>
  <si>
    <t>14000</t>
  </si>
  <si>
    <t>尿路性器系の疾患</t>
  </si>
  <si>
    <t>14100</t>
  </si>
  <si>
    <r>
      <t>死因簡単　　分類</t>
    </r>
    <r>
      <rPr>
        <sz val="9"/>
        <rFont val="ＭＳ Ｐ明朝"/>
        <family val="1"/>
      </rPr>
      <t>コード</t>
    </r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</si>
  <si>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</si>
  <si>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</si>
  <si>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</si>
  <si>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</si>
  <si>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</si>
  <si>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</si>
  <si>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</si>
  <si>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</si>
  <si>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</si>
  <si>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</si>
  <si>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妊娠，分娩及び産じょく</t>
  </si>
  <si>
    <t>・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</si>
  <si>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</si>
  <si>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</si>
  <si>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</si>
  <si>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</si>
  <si>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</si>
  <si>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</si>
  <si>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</si>
  <si>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周産期に特異的な感染症</t>
  </si>
  <si>
    <t>16500</t>
  </si>
  <si>
    <t>16600</t>
  </si>
  <si>
    <t>17000</t>
  </si>
  <si>
    <t>先天奇形，変形及び染色体異常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</si>
  <si>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</si>
  <si>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</si>
  <si>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</si>
  <si>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</si>
  <si>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</si>
  <si>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</si>
  <si>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 xml:space="preserve">17202 </t>
  </si>
  <si>
    <t>17300</t>
  </si>
  <si>
    <t xml:space="preserve">消化器系の先天奇形        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</si>
  <si>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</si>
  <si>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</si>
  <si>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</si>
  <si>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</si>
  <si>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</si>
  <si>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</si>
  <si>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</si>
  <si>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</si>
  <si>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</si>
  <si>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</si>
  <si>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</si>
  <si>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</si>
  <si>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</si>
  <si>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</si>
  <si>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</si>
  <si>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</si>
  <si>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</si>
  <si>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</si>
  <si>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</si>
  <si>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</si>
  <si>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</si>
  <si>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</si>
  <si>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</si>
  <si>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</si>
  <si>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</si>
  <si>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</si>
  <si>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</si>
  <si>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</si>
  <si>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</si>
  <si>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</si>
  <si>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</si>
  <si>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</si>
  <si>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</si>
  <si>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</si>
  <si>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</si>
  <si>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</si>
  <si>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</si>
  <si>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</si>
  <si>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</si>
  <si>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</si>
  <si>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</si>
  <si>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</si>
  <si>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</si>
  <si>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</si>
  <si>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</si>
  <si>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</si>
  <si>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</si>
  <si>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</si>
  <si>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</si>
  <si>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</si>
  <si>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</si>
  <si>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</si>
  <si>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</si>
  <si>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</si>
  <si>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</si>
  <si>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</si>
  <si>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</si>
  <si>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</si>
  <si>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</si>
  <si>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</si>
  <si>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</si>
  <si>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</si>
  <si>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</si>
  <si>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</si>
  <si>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</si>
  <si>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</si>
  <si>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</si>
  <si>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</si>
  <si>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</si>
  <si>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</si>
  <si>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- 16 -</t>
  </si>
  <si>
    <t>- 20 -</t>
  </si>
  <si>
    <t>- 33 -</t>
  </si>
  <si>
    <t>- 18 -</t>
  </si>
  <si>
    <t>- 17 -</t>
  </si>
  <si>
    <t>- 22 -</t>
  </si>
  <si>
    <t>35～39</t>
  </si>
  <si>
    <t>乳児死亡率</t>
  </si>
  <si>
    <t>新生児死亡率</t>
  </si>
  <si>
    <t>自然増加率</t>
  </si>
  <si>
    <t>死産率(出産千対)</t>
  </si>
  <si>
    <t>人口</t>
  </si>
  <si>
    <t>付表     率算出に用いた人口</t>
  </si>
  <si>
    <t>静岡県計</t>
  </si>
  <si>
    <t xml:space="preserve">男   </t>
  </si>
  <si>
    <t xml:space="preserve">女   </t>
  </si>
  <si>
    <t>その他のリンパ組織，
造血組織及び関連組織の
悪性新生物</t>
  </si>
  <si>
    <t>直腸Ｓ状結腸移行部及び
直腸の悪性新生物</t>
  </si>
  <si>
    <t>肝及び肝内胆管の
悪性新生物</t>
  </si>
  <si>
    <t>胆のう及びその他の
胆道の悪性新生物</t>
  </si>
  <si>
    <t>気管，気管支及び
肺の悪性新生物</t>
  </si>
  <si>
    <t>中枢神経系の
悪性新生物</t>
  </si>
  <si>
    <t>中枢神経系の
その他の新生物</t>
  </si>
  <si>
    <t>中枢神経系を除く
その他の新生物</t>
  </si>
  <si>
    <t>その他の血液及び
造血器の疾患並びに
免疫機構の障害</t>
  </si>
  <si>
    <t>その他の内分泌，
栄養及び代謝疾患</t>
  </si>
  <si>
    <t>血管性及び
詳細不明の痴呆</t>
  </si>
  <si>
    <t>その他の精神及び
行動の障害</t>
  </si>
  <si>
    <t>脊髄性筋萎縮症
及び関連症候群</t>
  </si>
  <si>
    <t>血液及び造血器の疾患
並びに免疫機構の障害</t>
  </si>
  <si>
    <t>その他の感染症
及び寄生虫症</t>
  </si>
  <si>
    <t>高血圧性心疾患
及び心腎疾患</t>
  </si>
  <si>
    <t>慢性非リウマチ性
心内膜疾患</t>
  </si>
  <si>
    <t>その他の循環器系
の疾患</t>
  </si>
  <si>
    <t>その他の呼吸器系
の疾患</t>
  </si>
  <si>
    <t>胃潰瘍及び
十二指腸潰瘍</t>
  </si>
  <si>
    <t>肝硬変
（ｱﾙｺｰﾙ性を除く）</t>
  </si>
  <si>
    <t>その他の消化器系
の疾患</t>
  </si>
  <si>
    <t>筋骨格系及び
結合組織の疾患</t>
  </si>
  <si>
    <t>糸球体疾患及び
腎尿細管間質性疾患</t>
  </si>
  <si>
    <t>その他の尿路性器系
の疾患</t>
  </si>
  <si>
    <t>妊娠期間及び胎児発育に
関連する障害</t>
  </si>
  <si>
    <t>周産期に特異的な
呼吸障害及び心血管障害</t>
  </si>
  <si>
    <t>胎児及び新生児の
出血性障害及び血液障害</t>
  </si>
  <si>
    <t>その他の周産期に
発生した病態</t>
  </si>
  <si>
    <t>その他の循環器系
の先天奇形</t>
  </si>
  <si>
    <t>その他の先天奇形
及び変形</t>
  </si>
  <si>
    <t>染色体異常，他に分類
されないもの</t>
  </si>
  <si>
    <t>症状，徴候及び異常臨床所見・
異常所見検査で
他に分類されないもの</t>
  </si>
  <si>
    <t>その他の症状，徴候及び異常
臨床所見・異常検査所見で
他に分類されないもの</t>
  </si>
  <si>
    <t>煙，火及び
火炎への曝露</t>
  </si>
  <si>
    <t>不慮の溺死
及び溺水</t>
  </si>
  <si>
    <t>有害物質による不慮の中毒
及び有害物質への曝露</t>
  </si>
  <si>
    <t>- 35 -</t>
  </si>
  <si>
    <t xml:space="preserve">  　　22年</t>
  </si>
  <si>
    <t>全国計</t>
  </si>
  <si>
    <t>注</t>
  </si>
  <si>
    <t>　　 13年</t>
  </si>
  <si>
    <t>自然
増加率</t>
  </si>
  <si>
    <t>乳児
死亡率</t>
  </si>
  <si>
    <t>合計特殊
出生率</t>
  </si>
  <si>
    <t>5年　</t>
  </si>
  <si>
    <t>昭和元年　</t>
  </si>
  <si>
    <t>10年　</t>
  </si>
  <si>
    <t>15年　</t>
  </si>
  <si>
    <t>22年　</t>
  </si>
  <si>
    <t>23年　</t>
  </si>
  <si>
    <t>24年　</t>
  </si>
  <si>
    <t>25年　</t>
  </si>
  <si>
    <t>26年　</t>
  </si>
  <si>
    <t>28年　</t>
  </si>
  <si>
    <t>29年　</t>
  </si>
  <si>
    <t>30年　</t>
  </si>
  <si>
    <t>31年　</t>
  </si>
  <si>
    <t>27年　</t>
  </si>
  <si>
    <t>32年　</t>
  </si>
  <si>
    <t>33年　</t>
  </si>
  <si>
    <t>34年　</t>
  </si>
  <si>
    <t>35年　</t>
  </si>
  <si>
    <t>36年　</t>
  </si>
  <si>
    <t>37年　</t>
  </si>
  <si>
    <t>38年　</t>
  </si>
  <si>
    <t>39年　</t>
  </si>
  <si>
    <t>40年　</t>
  </si>
  <si>
    <t>41年　</t>
  </si>
  <si>
    <t>42年　</t>
  </si>
  <si>
    <t>43年　</t>
  </si>
  <si>
    <t>44年　</t>
  </si>
  <si>
    <t>45年　</t>
  </si>
  <si>
    <t>46年　</t>
  </si>
  <si>
    <t>47年　</t>
  </si>
  <si>
    <t>48年　</t>
  </si>
  <si>
    <t>49年　</t>
  </si>
  <si>
    <t>50年　</t>
  </si>
  <si>
    <t>51年　</t>
  </si>
  <si>
    <t>52年　</t>
  </si>
  <si>
    <t>53年　</t>
  </si>
  <si>
    <t>54年　</t>
  </si>
  <si>
    <t>55年　</t>
  </si>
  <si>
    <t>56年　</t>
  </si>
  <si>
    <t>57年　</t>
  </si>
  <si>
    <t>58年　</t>
  </si>
  <si>
    <t>59年　</t>
  </si>
  <si>
    <t>60年　</t>
  </si>
  <si>
    <t>61年　</t>
  </si>
  <si>
    <t>62年　</t>
  </si>
  <si>
    <t>63年　</t>
  </si>
  <si>
    <t>2年　</t>
  </si>
  <si>
    <t>平成元年　</t>
  </si>
  <si>
    <t>3年　</t>
  </si>
  <si>
    <t>4年　</t>
  </si>
  <si>
    <t>6年　</t>
  </si>
  <si>
    <t>7年　</t>
  </si>
  <si>
    <t>8年　</t>
  </si>
  <si>
    <t>9年　</t>
  </si>
  <si>
    <t>11年　</t>
  </si>
  <si>
    <t>12年　</t>
  </si>
  <si>
    <t>13年　</t>
  </si>
  <si>
    <t>- 34 -</t>
  </si>
  <si>
    <t xml:space="preserve">     Ba 07</t>
  </si>
  <si>
    <t xml:space="preserve">     Ba 08</t>
  </si>
  <si>
    <t xml:space="preserve">   Ba 01</t>
  </si>
  <si>
    <t xml:space="preserve">   Ba 06</t>
  </si>
  <si>
    <t xml:space="preserve">   Ba 02</t>
  </si>
  <si>
    <t xml:space="preserve">   Ba 03</t>
  </si>
  <si>
    <t xml:space="preserve">   Ba 04</t>
  </si>
  <si>
    <t xml:space="preserve">   Ba 05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</si>
  <si>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</si>
  <si>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</si>
  <si>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</si>
  <si>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</si>
  <si>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</si>
  <si>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</si>
  <si>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</si>
  <si>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</si>
  <si>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</si>
  <si>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</si>
  <si>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</si>
  <si>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</si>
  <si>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</si>
  <si>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</si>
  <si>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</si>
  <si>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25</t>
  </si>
  <si>
    <t xml:space="preserve">     Ba 24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</si>
  <si>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</si>
  <si>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</si>
  <si>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</si>
  <si>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</si>
  <si>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</si>
  <si>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</si>
  <si>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</si>
  <si>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</si>
  <si>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</si>
  <si>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</si>
  <si>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</si>
  <si>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</si>
  <si>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</si>
  <si>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</si>
  <si>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</si>
  <si>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</si>
  <si>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</si>
  <si>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</si>
  <si>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</si>
  <si>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</si>
  <si>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</si>
  <si>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</si>
  <si>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</si>
  <si>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</si>
  <si>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</si>
  <si>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</si>
  <si>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</si>
  <si>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</si>
  <si>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</si>
  <si>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</si>
  <si>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</si>
  <si>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死因簡単
分類ｺｰﾄﾞ</t>
  </si>
  <si>
    <t>自然
増加数</t>
  </si>
  <si>
    <t>婚姻
件数</t>
  </si>
  <si>
    <t>離婚
件数</t>
  </si>
  <si>
    <t>自然
増加数</t>
  </si>
  <si>
    <t>　　 14年</t>
  </si>
  <si>
    <t>14年　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</si>
  <si>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</si>
  <si>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</si>
  <si>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</si>
  <si>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</si>
  <si>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</si>
  <si>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</si>
  <si>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</si>
  <si>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</si>
  <si>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</si>
  <si>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</si>
  <si>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</si>
  <si>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</si>
  <si>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</si>
  <si>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</si>
  <si>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</si>
  <si>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</si>
  <si>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　　 15年</t>
  </si>
  <si>
    <t>15年　</t>
  </si>
  <si>
    <t>静岡市</t>
  </si>
  <si>
    <t>静岡市保健所</t>
  </si>
  <si>
    <t>静庵圏域</t>
  </si>
  <si>
    <t>静庵圏域</t>
  </si>
  <si>
    <t>静岡市保健所</t>
  </si>
  <si>
    <t>静岡市</t>
  </si>
  <si>
    <t>富士川町</t>
  </si>
  <si>
    <t>静岡市</t>
  </si>
  <si>
    <t>静岡市保健所</t>
  </si>
  <si>
    <t>静岡市</t>
  </si>
  <si>
    <t>静庵圏域</t>
  </si>
  <si>
    <t>表１　実数・率の年次推移</t>
  </si>
  <si>
    <t>表２　２次保健医療圏・保健所・市町村別 実数</t>
  </si>
  <si>
    <t>表３　２次保健医療圏・保健所・市町村別　率</t>
  </si>
  <si>
    <t>- 12 -</t>
  </si>
  <si>
    <t xml:space="preserve">  （静岡県生活文化部生活統計室）</t>
  </si>
  <si>
    <t>- 13 -</t>
  </si>
  <si>
    <t>- 14 -</t>
  </si>
  <si>
    <t>- 15 -</t>
  </si>
  <si>
    <t>- 19 -</t>
  </si>
  <si>
    <t>- 21 -</t>
  </si>
  <si>
    <t>- 23 -</t>
  </si>
  <si>
    <t>- 25 -</t>
  </si>
  <si>
    <t>- 28 -</t>
  </si>
  <si>
    <t>- 36 -</t>
  </si>
  <si>
    <t>静庵圏域</t>
  </si>
  <si>
    <t>静庵圏域</t>
  </si>
  <si>
    <t>伊豆市</t>
  </si>
  <si>
    <t>御前崎市</t>
  </si>
  <si>
    <t>16年</t>
  </si>
  <si>
    <t>全国（16年）</t>
  </si>
  <si>
    <t>16年　</t>
  </si>
  <si>
    <t>全国（16年）</t>
  </si>
  <si>
    <t>(平成16年)</t>
  </si>
  <si>
    <t>伊豆市</t>
  </si>
  <si>
    <t>御前崎市</t>
  </si>
  <si>
    <t>(平成16年)</t>
  </si>
  <si>
    <t>（平成16年）</t>
  </si>
  <si>
    <t>(平成16年)</t>
  </si>
  <si>
    <t>中川根町</t>
  </si>
  <si>
    <t>袋井市</t>
  </si>
  <si>
    <t>表5　死亡数、性・年齢（５歳階級）・死因簡単分類別</t>
  </si>
  <si>
    <t>表４　出生数、性、母の年齢（５歳階級）・２次保健医療圏・保健所・市町村別</t>
  </si>
  <si>
    <t>～14歳</t>
  </si>
  <si>
    <t>50歳～</t>
  </si>
  <si>
    <t>総　　数</t>
  </si>
  <si>
    <t>静庵圏域</t>
  </si>
  <si>
    <t>松崎町</t>
  </si>
  <si>
    <t>伊豆長岡町</t>
  </si>
  <si>
    <t>静岡市保健所</t>
  </si>
  <si>
    <t>静岡市</t>
  </si>
  <si>
    <t>志太榛原保健所</t>
  </si>
  <si>
    <t>富士川町</t>
  </si>
  <si>
    <t>蒲原町</t>
  </si>
  <si>
    <t>由比町</t>
  </si>
  <si>
    <t>本川根町</t>
  </si>
  <si>
    <t>表７　乳児死亡数・新生児死亡数、性・死因（乳児死因簡単分類）別</t>
  </si>
  <si>
    <t>表６　３大死因別にみた死亡数、２次保健医療圏・保健所・市町村別</t>
  </si>
  <si>
    <t>（平成16年）</t>
  </si>
  <si>
    <t>全   死   因</t>
  </si>
  <si>
    <t>悪 性 新 生 物</t>
  </si>
  <si>
    <t>心   疾   患</t>
  </si>
  <si>
    <t>脳 血 管 疾 患</t>
  </si>
  <si>
    <t xml:space="preserve"> 総  数</t>
  </si>
  <si>
    <t>静庵圏域</t>
  </si>
  <si>
    <t>函南町</t>
  </si>
  <si>
    <t>韮山町</t>
  </si>
  <si>
    <t>大仁町</t>
  </si>
  <si>
    <t>清水町</t>
  </si>
  <si>
    <t>静岡市保健所</t>
  </si>
  <si>
    <t>静岡市</t>
  </si>
  <si>
    <t>（前ﾍﾟｰｼﾞからつづく）</t>
  </si>
  <si>
    <t>（平成16年）</t>
  </si>
  <si>
    <t>　 平成16年12月31日現在</t>
  </si>
  <si>
    <t>　 2次医療圏、保健所、市町村の名称及び区域は</t>
  </si>
  <si>
    <t>１　静岡県計及び全国計は、平成16年10月１日現在の推計日本人人口（総務省統計局）</t>
  </si>
  <si>
    <t>２　圏域及び市町村は、平成16年10月１日現在の推計日本人人口</t>
  </si>
  <si>
    <t>- 24 -</t>
  </si>
  <si>
    <t>- 26 -</t>
  </si>
  <si>
    <t>- 27 -</t>
  </si>
  <si>
    <t>- 29-</t>
  </si>
  <si>
    <t>- 30-</t>
  </si>
  <si>
    <t>-31-</t>
  </si>
  <si>
    <t>- 32-</t>
  </si>
  <si>
    <t>- 37 -</t>
  </si>
  <si>
    <t>- 38 -</t>
  </si>
  <si>
    <t>- 39 -</t>
  </si>
  <si>
    <t>- 40 -</t>
  </si>
  <si>
    <t>- 41 -</t>
  </si>
  <si>
    <t>- 42 -</t>
  </si>
  <si>
    <t>　　　　　- 43 -</t>
  </si>
  <si>
    <t>　　　　　- 44 -</t>
  </si>
  <si>
    <t>- 45 -</t>
  </si>
  <si>
    <t>- 46 -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</si>
</sst>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b/>
      <sz val="48"/>
      <name val="ＤＦPOP体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79" fontId="0" fillId="0" borderId="0">
      <alignment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11" fillId="0" borderId="3">
      <alignment horizontal="center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8">
    <xf numFmtId="0" fontId="0" fillId="0" borderId="0" xfId="0" applyAlignment="1">
      <alignment/>
    </xf>
    <xf numFmtId="41" fontId="4" fillId="0" borderId="5" xfId="30" applyNumberFormat="1" applyFont="1" applyFill="1" applyBorder="1" applyAlignment="1" applyProtection="1">
      <alignment horizontal="right" vertical="center"/>
      <protection/>
    </xf>
    <xf numFmtId="41" fontId="4" fillId="0" borderId="6" xfId="30" applyNumberFormat="1" applyFont="1" applyFill="1" applyBorder="1" applyAlignment="1" applyProtection="1">
      <alignment horizontal="right" vertical="center"/>
      <protection/>
    </xf>
    <xf numFmtId="41" fontId="4" fillId="0" borderId="7" xfId="30" applyNumberFormat="1" applyFont="1" applyFill="1" applyBorder="1" applyAlignment="1" applyProtection="1">
      <alignment horizontal="right" vertical="center"/>
      <protection/>
    </xf>
    <xf numFmtId="41" fontId="4" fillId="0" borderId="8" xfId="30" applyNumberFormat="1" applyFont="1" applyFill="1" applyBorder="1" applyAlignment="1" applyProtection="1">
      <alignment horizontal="right" vertical="center"/>
      <protection/>
    </xf>
    <xf numFmtId="41" fontId="4" fillId="0" borderId="9" xfId="30" applyNumberFormat="1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41" fontId="21" fillId="0" borderId="11" xfId="36" applyNumberFormat="1" applyFont="1" applyFill="1" applyBorder="1" applyAlignment="1" applyProtection="1">
      <alignment vertical="center"/>
      <protection/>
    </xf>
    <xf numFmtId="41" fontId="21" fillId="0" borderId="12" xfId="36" applyNumberFormat="1" applyFont="1" applyFill="1" applyBorder="1" applyAlignment="1" applyProtection="1">
      <alignment vertical="center"/>
      <protection/>
    </xf>
    <xf numFmtId="41" fontId="4" fillId="0" borderId="0" xfId="35" applyNumberFormat="1" applyFont="1" applyFill="1" applyBorder="1" applyAlignment="1" applyProtection="1">
      <alignment vertical="center"/>
      <protection/>
    </xf>
    <xf numFmtId="0" fontId="21" fillId="0" borderId="11" xfId="36" applyFont="1" applyFill="1" applyBorder="1" applyAlignment="1" applyProtection="1">
      <alignment horizontal="center" vertical="center"/>
      <protection/>
    </xf>
    <xf numFmtId="41" fontId="21" fillId="0" borderId="12" xfId="36" applyNumberFormat="1" applyFont="1" applyFill="1" applyBorder="1" applyAlignment="1" applyProtection="1">
      <alignment horizontal="right" vertical="center"/>
      <protection/>
    </xf>
    <xf numFmtId="0" fontId="16" fillId="0" borderId="0" xfId="37" applyFont="1" applyFill="1">
      <alignment/>
      <protection/>
    </xf>
    <xf numFmtId="49" fontId="30" fillId="0" borderId="13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16" fillId="0" borderId="8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 vertical="center"/>
    </xf>
    <xf numFmtId="0" fontId="21" fillId="0" borderId="0" xfId="39" applyFont="1" applyFill="1" applyAlignment="1" quotePrefix="1">
      <alignment horizontal="left" vertical="center"/>
      <protection/>
    </xf>
    <xf numFmtId="0" fontId="28" fillId="0" borderId="0" xfId="38" applyFont="1" applyFill="1" applyAlignment="1">
      <alignment vertical="center"/>
      <protection/>
    </xf>
    <xf numFmtId="0" fontId="29" fillId="0" borderId="0" xfId="38" applyFont="1" applyFill="1" applyAlignment="1">
      <alignment vertical="center"/>
      <protection/>
    </xf>
    <xf numFmtId="0" fontId="29" fillId="0" borderId="0" xfId="38" applyFont="1" applyFill="1" applyAlignment="1">
      <alignment horizontal="centerContinuous" vertical="center"/>
      <protection/>
    </xf>
    <xf numFmtId="38" fontId="29" fillId="0" borderId="0" xfId="38" applyNumberFormat="1" applyFont="1" applyFill="1" applyAlignment="1">
      <alignment horizontal="centerContinuous" vertical="center"/>
      <protection/>
    </xf>
    <xf numFmtId="0" fontId="29" fillId="0" borderId="0" xfId="38" applyFont="1" applyFill="1" applyAlignment="1">
      <alignment horizontal="center" vertical="center"/>
      <protection/>
    </xf>
    <xf numFmtId="38" fontId="29" fillId="0" borderId="0" xfId="38" applyNumberFormat="1" applyFont="1" applyFill="1" applyAlignment="1">
      <alignment horizontal="center" vertical="center"/>
      <protection/>
    </xf>
    <xf numFmtId="38" fontId="29" fillId="0" borderId="19" xfId="30" applyFont="1" applyFill="1" applyBorder="1" applyAlignment="1">
      <alignment vertical="center"/>
    </xf>
    <xf numFmtId="38" fontId="29" fillId="0" borderId="0" xfId="30" applyFont="1" applyFill="1" applyAlignment="1">
      <alignment vertical="center"/>
    </xf>
    <xf numFmtId="0" fontId="29" fillId="0" borderId="8" xfId="38" applyFont="1" applyFill="1" applyBorder="1" applyAlignment="1">
      <alignment vertical="center"/>
      <protection/>
    </xf>
    <xf numFmtId="38" fontId="29" fillId="0" borderId="10" xfId="30" applyFont="1" applyFill="1" applyBorder="1" applyAlignment="1">
      <alignment vertical="center"/>
    </xf>
    <xf numFmtId="38" fontId="29" fillId="0" borderId="9" xfId="3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29" fillId="0" borderId="16" xfId="38" applyFont="1" applyFill="1" applyBorder="1" applyAlignment="1">
      <alignment vertical="center"/>
      <protection/>
    </xf>
    <xf numFmtId="38" fontId="29" fillId="0" borderId="18" xfId="3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  <protection/>
    </xf>
    <xf numFmtId="38" fontId="29" fillId="0" borderId="20" xfId="3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9" fillId="0" borderId="0" xfId="38" applyFont="1" applyFill="1" applyAlignment="1">
      <alignment horizontal="right" vertical="center"/>
      <protection/>
    </xf>
    <xf numFmtId="0" fontId="29" fillId="0" borderId="0" xfId="38" applyFont="1" applyFill="1" applyAlignment="1">
      <alignment horizontal="left" vertical="center"/>
      <protection/>
    </xf>
    <xf numFmtId="38" fontId="29" fillId="0" borderId="0" xfId="30" applyFont="1" applyFill="1" applyBorder="1" applyAlignment="1">
      <alignment vertical="center"/>
    </xf>
    <xf numFmtId="38" fontId="29" fillId="0" borderId="0" xfId="30" applyFont="1" applyFill="1" applyBorder="1" applyAlignment="1">
      <alignment horizontal="left" vertical="center"/>
    </xf>
    <xf numFmtId="0" fontId="29" fillId="0" borderId="0" xfId="38" applyFont="1" applyFill="1" applyBorder="1" applyAlignment="1" quotePrefix="1">
      <alignment horizontal="right" vertical="center"/>
      <protection/>
    </xf>
    <xf numFmtId="0" fontId="29" fillId="0" borderId="0" xfId="38" applyFont="1" applyFill="1" applyBorder="1" applyAlignment="1">
      <alignment vertical="center"/>
      <protection/>
    </xf>
    <xf numFmtId="0" fontId="2" fillId="0" borderId="0" xfId="39" applyFont="1" applyFill="1" applyAlignment="1">
      <alignment vertical="center"/>
      <protection/>
    </xf>
    <xf numFmtId="0" fontId="21" fillId="0" borderId="0" xfId="39" applyFont="1" applyFill="1" applyAlignment="1">
      <alignment horizontal="centerContinuous" vertical="center" shrinkToFit="1"/>
      <protection/>
    </xf>
    <xf numFmtId="0" fontId="21" fillId="0" borderId="0" xfId="39" applyFont="1" applyFill="1" applyAlignment="1">
      <alignment horizontal="centerContinuous" vertical="center"/>
      <protection/>
    </xf>
    <xf numFmtId="0" fontId="21" fillId="0" borderId="0" xfId="39" applyFont="1" applyFill="1" applyAlignment="1">
      <alignment vertical="center"/>
      <protection/>
    </xf>
    <xf numFmtId="0" fontId="26" fillId="0" borderId="0" xfId="39" applyFont="1" applyFill="1" applyAlignment="1">
      <alignment vertical="center"/>
      <protection/>
    </xf>
    <xf numFmtId="0" fontId="21" fillId="0" borderId="21" xfId="39" applyFont="1" applyFill="1" applyBorder="1" applyAlignment="1">
      <alignment horizontal="distributed" vertical="center"/>
      <protection/>
    </xf>
    <xf numFmtId="0" fontId="21" fillId="0" borderId="22" xfId="39" applyFont="1" applyFill="1" applyBorder="1" applyAlignment="1">
      <alignment horizontal="distributed" vertical="center"/>
      <protection/>
    </xf>
    <xf numFmtId="0" fontId="21" fillId="0" borderId="23" xfId="39" applyFont="1" applyFill="1" applyBorder="1" applyAlignment="1">
      <alignment horizontal="distributed" vertical="center"/>
      <protection/>
    </xf>
    <xf numFmtId="0" fontId="21" fillId="0" borderId="19" xfId="39" applyFont="1" applyFill="1" applyBorder="1" applyAlignment="1">
      <alignment horizontal="center" vertical="center" shrinkToFit="1"/>
      <protection/>
    </xf>
    <xf numFmtId="41" fontId="21" fillId="0" borderId="24" xfId="39" applyNumberFormat="1" applyFont="1" applyFill="1" applyBorder="1" applyAlignment="1">
      <alignment vertical="center"/>
      <protection/>
    </xf>
    <xf numFmtId="41" fontId="21" fillId="0" borderId="25" xfId="39" applyNumberFormat="1" applyFont="1" applyFill="1" applyBorder="1" applyAlignment="1">
      <alignment vertical="center"/>
      <protection/>
    </xf>
    <xf numFmtId="41" fontId="21" fillId="0" borderId="26" xfId="39" applyNumberFormat="1" applyFont="1" applyFill="1" applyBorder="1" applyAlignment="1">
      <alignment vertical="center"/>
      <protection/>
    </xf>
    <xf numFmtId="0" fontId="21" fillId="0" borderId="4" xfId="39" applyFont="1" applyFill="1" applyBorder="1" applyAlignment="1">
      <alignment vertical="center"/>
      <protection/>
    </xf>
    <xf numFmtId="41" fontId="21" fillId="0" borderId="27" xfId="39" applyNumberFormat="1" applyFont="1" applyFill="1" applyBorder="1" applyAlignment="1">
      <alignment vertical="center"/>
      <protection/>
    </xf>
    <xf numFmtId="41" fontId="21" fillId="0" borderId="28" xfId="39" applyNumberFormat="1" applyFont="1" applyFill="1" applyBorder="1" applyAlignment="1">
      <alignment vertical="center"/>
      <protection/>
    </xf>
    <xf numFmtId="41" fontId="21" fillId="0" borderId="29" xfId="39" applyNumberFormat="1" applyFont="1" applyFill="1" applyBorder="1" applyAlignment="1">
      <alignment vertical="center"/>
      <protection/>
    </xf>
    <xf numFmtId="0" fontId="21" fillId="0" borderId="9" xfId="39" applyFont="1" applyFill="1" applyBorder="1" applyAlignment="1">
      <alignment vertical="center"/>
      <protection/>
    </xf>
    <xf numFmtId="0" fontId="21" fillId="0" borderId="8" xfId="39" applyFont="1" applyFill="1" applyBorder="1" applyAlignment="1">
      <alignment vertical="center" shrinkToFit="1"/>
      <protection/>
    </xf>
    <xf numFmtId="0" fontId="21" fillId="0" borderId="30" xfId="39" applyFont="1" applyFill="1" applyBorder="1" applyAlignment="1">
      <alignment vertical="center" shrinkToFit="1"/>
      <protection/>
    </xf>
    <xf numFmtId="0" fontId="21" fillId="0" borderId="31" xfId="39" applyFont="1" applyFill="1" applyBorder="1" applyAlignment="1">
      <alignment vertical="center" shrinkToFit="1"/>
      <protection/>
    </xf>
    <xf numFmtId="0" fontId="21" fillId="0" borderId="32" xfId="39" applyFont="1" applyFill="1" applyBorder="1" applyAlignment="1">
      <alignment vertical="center"/>
      <protection/>
    </xf>
    <xf numFmtId="0" fontId="21" fillId="0" borderId="33" xfId="39" applyFont="1" applyFill="1" applyBorder="1" applyAlignment="1">
      <alignment vertical="center" shrinkToFit="1"/>
      <protection/>
    </xf>
    <xf numFmtId="0" fontId="21" fillId="0" borderId="34" xfId="39" applyFont="1" applyFill="1" applyBorder="1" applyAlignment="1">
      <alignment vertical="center"/>
      <protection/>
    </xf>
    <xf numFmtId="41" fontId="21" fillId="0" borderId="35" xfId="39" applyNumberFormat="1" applyFont="1" applyFill="1" applyBorder="1" applyAlignment="1">
      <alignment vertical="center"/>
      <protection/>
    </xf>
    <xf numFmtId="41" fontId="21" fillId="0" borderId="36" xfId="39" applyNumberFormat="1" applyFont="1" applyFill="1" applyBorder="1" applyAlignment="1">
      <alignment vertical="center"/>
      <protection/>
    </xf>
    <xf numFmtId="41" fontId="21" fillId="0" borderId="37" xfId="39" applyNumberFormat="1" applyFont="1" applyFill="1" applyBorder="1" applyAlignment="1">
      <alignment vertical="center"/>
      <protection/>
    </xf>
    <xf numFmtId="0" fontId="21" fillId="0" borderId="0" xfId="39" applyFont="1" applyFill="1" applyAlignment="1">
      <alignment vertical="center" shrinkToFit="1"/>
      <protection/>
    </xf>
    <xf numFmtId="0" fontId="21" fillId="0" borderId="0" xfId="39" applyFont="1" applyFill="1" applyAlignment="1" quotePrefix="1">
      <alignment vertical="center"/>
      <protection/>
    </xf>
    <xf numFmtId="0" fontId="26" fillId="0" borderId="0" xfId="35" applyFont="1" applyFill="1" applyBorder="1" applyAlignment="1" applyProtection="1">
      <alignment horizontal="left" vertical="center"/>
      <protection/>
    </xf>
    <xf numFmtId="0" fontId="4" fillId="0" borderId="0" xfId="35" applyFont="1" applyFill="1" applyBorder="1" applyAlignment="1" applyProtection="1">
      <alignment horizontal="left" vertical="center"/>
      <protection/>
    </xf>
    <xf numFmtId="0" fontId="4" fillId="0" borderId="0" xfId="35" applyFont="1" applyFill="1" applyBorder="1" applyAlignment="1">
      <alignment vertical="center"/>
      <protection/>
    </xf>
    <xf numFmtId="0" fontId="4" fillId="0" borderId="0" xfId="35" applyFont="1" applyFill="1" applyBorder="1" applyAlignment="1">
      <alignment horizontal="right" vertical="center"/>
      <protection/>
    </xf>
    <xf numFmtId="0" fontId="4" fillId="0" borderId="0" xfId="35" applyFont="1" applyFill="1" applyAlignment="1">
      <alignment vertical="center"/>
      <protection/>
    </xf>
    <xf numFmtId="0" fontId="4" fillId="0" borderId="38" xfId="35" applyFont="1" applyFill="1" applyBorder="1" applyAlignment="1" applyProtection="1">
      <alignment horizontal="center" vertical="center"/>
      <protection/>
    </xf>
    <xf numFmtId="0" fontId="4" fillId="0" borderId="0" xfId="35" applyFont="1" applyFill="1" applyAlignment="1">
      <alignment horizontal="center" vertical="center"/>
      <protection/>
    </xf>
    <xf numFmtId="0" fontId="4" fillId="0" borderId="39" xfId="35" applyFont="1" applyFill="1" applyBorder="1" applyAlignment="1" applyProtection="1">
      <alignment horizontal="center" vertical="center"/>
      <protection/>
    </xf>
    <xf numFmtId="0" fontId="4" fillId="0" borderId="40" xfId="35" applyFont="1" applyFill="1" applyBorder="1" applyAlignment="1" applyProtection="1">
      <alignment horizontal="center" vertical="center"/>
      <protection/>
    </xf>
    <xf numFmtId="0" fontId="4" fillId="0" borderId="41" xfId="35" applyFont="1" applyFill="1" applyBorder="1" applyAlignment="1" applyProtection="1">
      <alignment horizontal="center" vertical="center"/>
      <protection/>
    </xf>
    <xf numFmtId="41" fontId="4" fillId="0" borderId="11" xfId="35" applyNumberFormat="1" applyFont="1" applyFill="1" applyBorder="1" applyAlignment="1" applyProtection="1">
      <alignment vertical="center" shrinkToFit="1"/>
      <protection/>
    </xf>
    <xf numFmtId="41" fontId="4" fillId="0" borderId="5" xfId="35" applyNumberFormat="1" applyFont="1" applyFill="1" applyBorder="1" applyAlignment="1" applyProtection="1">
      <alignment vertical="center" shrinkToFit="1"/>
      <protection/>
    </xf>
    <xf numFmtId="41" fontId="4" fillId="0" borderId="7" xfId="35" applyNumberFormat="1" applyFont="1" applyFill="1" applyBorder="1" applyAlignment="1" applyProtection="1">
      <alignment vertical="center" shrinkToFit="1"/>
      <protection/>
    </xf>
    <xf numFmtId="0" fontId="4" fillId="0" borderId="0" xfId="35" applyFont="1" applyFill="1" applyAlignment="1">
      <alignment vertical="center" shrinkToFit="1"/>
      <protection/>
    </xf>
    <xf numFmtId="41" fontId="4" fillId="0" borderId="42" xfId="35" applyNumberFormat="1" applyFont="1" applyFill="1" applyBorder="1" applyAlignment="1" applyProtection="1">
      <alignment vertical="center"/>
      <protection/>
    </xf>
    <xf numFmtId="41" fontId="4" fillId="0" borderId="43" xfId="35" applyNumberFormat="1" applyFont="1" applyFill="1" applyBorder="1" applyAlignment="1" applyProtection="1">
      <alignment vertical="center"/>
      <protection/>
    </xf>
    <xf numFmtId="41" fontId="4" fillId="0" borderId="44" xfId="35" applyNumberFormat="1" applyFont="1" applyFill="1" applyBorder="1" applyAlignment="1" applyProtection="1">
      <alignment vertical="center"/>
      <protection/>
    </xf>
    <xf numFmtId="0" fontId="4" fillId="0" borderId="10" xfId="35" applyFont="1" applyFill="1" applyBorder="1" applyAlignment="1" applyProtection="1">
      <alignment horizontal="distributed" vertical="center"/>
      <protection/>
    </xf>
    <xf numFmtId="41" fontId="4" fillId="0" borderId="11" xfId="35" applyNumberFormat="1" applyFont="1" applyFill="1" applyBorder="1" applyAlignment="1" applyProtection="1">
      <alignment vertical="center"/>
      <protection/>
    </xf>
    <xf numFmtId="41" fontId="4" fillId="0" borderId="5" xfId="35" applyNumberFormat="1" applyFont="1" applyFill="1" applyBorder="1" applyAlignment="1" applyProtection="1">
      <alignment vertical="center"/>
      <protection/>
    </xf>
    <xf numFmtId="41" fontId="4" fillId="0" borderId="7" xfId="35" applyNumberFormat="1" applyFont="1" applyFill="1" applyBorder="1" applyAlignment="1" applyProtection="1">
      <alignment vertical="center"/>
      <protection/>
    </xf>
    <xf numFmtId="0" fontId="4" fillId="0" borderId="18" xfId="35" applyFont="1" applyFill="1" applyBorder="1" applyAlignment="1" applyProtection="1">
      <alignment horizontal="distributed" vertical="center"/>
      <protection/>
    </xf>
    <xf numFmtId="41" fontId="4" fillId="0" borderId="39" xfId="35" applyNumberFormat="1" applyFont="1" applyFill="1" applyBorder="1" applyAlignment="1" applyProtection="1">
      <alignment vertical="center"/>
      <protection/>
    </xf>
    <xf numFmtId="41" fontId="4" fillId="0" borderId="40" xfId="35" applyNumberFormat="1" applyFont="1" applyFill="1" applyBorder="1" applyAlignment="1" applyProtection="1">
      <alignment vertical="center"/>
      <protection/>
    </xf>
    <xf numFmtId="41" fontId="4" fillId="0" borderId="41" xfId="35" applyNumberFormat="1" applyFont="1" applyFill="1" applyBorder="1" applyAlignment="1" applyProtection="1">
      <alignment vertical="center"/>
      <protection/>
    </xf>
    <xf numFmtId="0" fontId="4" fillId="0" borderId="8" xfId="35" applyFont="1" applyFill="1" applyBorder="1" applyAlignment="1">
      <alignment horizontal="distributed" vertical="center"/>
      <protection/>
    </xf>
    <xf numFmtId="0" fontId="4" fillId="0" borderId="16" xfId="35" applyFont="1" applyFill="1" applyBorder="1" applyAlignment="1">
      <alignment horizontal="distributed" vertical="center"/>
      <protection/>
    </xf>
    <xf numFmtId="41" fontId="4" fillId="0" borderId="42" xfId="35" applyNumberFormat="1" applyFont="1" applyFill="1" applyBorder="1" applyAlignment="1" applyProtection="1">
      <alignment vertical="center" shrinkToFit="1"/>
      <protection/>
    </xf>
    <xf numFmtId="41" fontId="4" fillId="0" borderId="43" xfId="35" applyNumberFormat="1" applyFont="1" applyFill="1" applyBorder="1" applyAlignment="1" applyProtection="1">
      <alignment vertical="center" shrinkToFit="1"/>
      <protection/>
    </xf>
    <xf numFmtId="41" fontId="4" fillId="0" borderId="44" xfId="35" applyNumberFormat="1" applyFont="1" applyFill="1" applyBorder="1" applyAlignment="1" applyProtection="1">
      <alignment vertical="center" shrinkToFit="1"/>
      <protection/>
    </xf>
    <xf numFmtId="0" fontId="4" fillId="0" borderId="0" xfId="35" applyFont="1" applyFill="1">
      <alignment/>
      <protection/>
    </xf>
    <xf numFmtId="0" fontId="4" fillId="0" borderId="8" xfId="35" applyFont="1" applyFill="1" applyBorder="1">
      <alignment/>
      <protection/>
    </xf>
    <xf numFmtId="0" fontId="4" fillId="0" borderId="16" xfId="35" applyFont="1" applyFill="1" applyBorder="1">
      <alignment/>
      <protection/>
    </xf>
    <xf numFmtId="0" fontId="4" fillId="0" borderId="0" xfId="35" applyFont="1" applyFill="1" applyBorder="1">
      <alignment/>
      <protection/>
    </xf>
    <xf numFmtId="0" fontId="4" fillId="0" borderId="0" xfId="35" applyFont="1" applyFill="1" applyBorder="1" applyAlignment="1" applyProtection="1">
      <alignment horizontal="distributed" vertical="center"/>
      <protection/>
    </xf>
    <xf numFmtId="37" fontId="21" fillId="0" borderId="0" xfId="34" applyNumberFormat="1" applyFont="1" applyFill="1" applyBorder="1" applyAlignment="1" applyProtection="1">
      <alignment horizontal="center"/>
      <protection/>
    </xf>
    <xf numFmtId="0" fontId="17" fillId="0" borderId="0" xfId="34" applyFont="1" applyFill="1">
      <alignment/>
      <protection/>
    </xf>
    <xf numFmtId="0" fontId="21" fillId="0" borderId="0" xfId="34" applyFont="1" applyFill="1" applyAlignment="1">
      <alignment/>
      <protection/>
    </xf>
    <xf numFmtId="0" fontId="21" fillId="0" borderId="0" xfId="34" applyFont="1" applyFill="1" applyAlignment="1">
      <alignment vertical="center"/>
      <protection/>
    </xf>
    <xf numFmtId="0" fontId="21" fillId="0" borderId="17" xfId="34" applyFont="1" applyFill="1" applyBorder="1" applyAlignment="1" quotePrefix="1">
      <alignment/>
      <protection/>
    </xf>
    <xf numFmtId="0" fontId="21" fillId="0" borderId="0" xfId="34" applyFont="1" applyFill="1">
      <alignment/>
      <protection/>
    </xf>
    <xf numFmtId="0" fontId="21" fillId="0" borderId="0" xfId="34" applyFont="1" applyFill="1" applyAlignment="1" applyProtection="1">
      <alignment/>
      <protection/>
    </xf>
    <xf numFmtId="0" fontId="21" fillId="0" borderId="13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/>
      <protection/>
    </xf>
    <xf numFmtId="0" fontId="21" fillId="0" borderId="15" xfId="34" applyFont="1" applyFill="1" applyBorder="1" applyAlignment="1">
      <alignment horizontal="center" vertical="center"/>
      <protection/>
    </xf>
    <xf numFmtId="0" fontId="21" fillId="0" borderId="19" xfId="34" applyFont="1" applyFill="1" applyBorder="1" applyAlignment="1" applyProtection="1">
      <alignment horizontal="center" vertical="center"/>
      <protection/>
    </xf>
    <xf numFmtId="0" fontId="21" fillId="0" borderId="13" xfId="34" applyFont="1" applyFill="1" applyBorder="1" applyAlignment="1" quotePrefix="1">
      <alignment horizontal="center" vertical="center"/>
      <protection/>
    </xf>
    <xf numFmtId="0" fontId="21" fillId="0" borderId="45" xfId="34" applyFont="1" applyFill="1" applyBorder="1" applyAlignment="1" quotePrefix="1">
      <alignment horizontal="center" vertical="center"/>
      <protection/>
    </xf>
    <xf numFmtId="0" fontId="21" fillId="0" borderId="15" xfId="34" applyFont="1" applyFill="1" applyBorder="1" applyAlignment="1" quotePrefix="1">
      <alignment horizontal="center" vertical="center"/>
      <protection/>
    </xf>
    <xf numFmtId="0" fontId="21" fillId="0" borderId="45" xfId="34" applyFont="1" applyFill="1" applyBorder="1" applyAlignment="1" quotePrefix="1">
      <alignment horizontal="left" vertical="center"/>
      <protection/>
    </xf>
    <xf numFmtId="0" fontId="21" fillId="0" borderId="15" xfId="34" applyFont="1" applyFill="1" applyBorder="1" applyAlignment="1" quotePrefix="1">
      <alignment horizontal="left" vertical="center"/>
      <protection/>
    </xf>
    <xf numFmtId="0" fontId="21" fillId="0" borderId="13" xfId="34" applyFont="1" applyFill="1" applyBorder="1" applyAlignment="1" quotePrefix="1">
      <alignment horizontal="left" vertical="center"/>
      <protection/>
    </xf>
    <xf numFmtId="0" fontId="21" fillId="0" borderId="19" xfId="34" applyFont="1" applyFill="1" applyBorder="1" applyAlignment="1">
      <alignment horizontal="center" vertical="center" wrapText="1"/>
      <protection/>
    </xf>
    <xf numFmtId="0" fontId="21" fillId="0" borderId="13" xfId="34" applyFont="1" applyFill="1" applyBorder="1" applyAlignment="1" applyProtection="1">
      <alignment horizontal="center" vertical="center"/>
      <protection/>
    </xf>
    <xf numFmtId="0" fontId="21" fillId="0" borderId="13" xfId="34" applyFont="1" applyFill="1" applyBorder="1" applyAlignment="1">
      <alignment vertical="center"/>
      <protection/>
    </xf>
    <xf numFmtId="41" fontId="21" fillId="0" borderId="14" xfId="30" applyNumberFormat="1" applyFont="1" applyFill="1" applyBorder="1" applyAlignment="1" quotePrefix="1">
      <alignment horizontal="right" vertical="center"/>
    </xf>
    <xf numFmtId="41" fontId="21" fillId="0" borderId="14" xfId="30" applyNumberFormat="1" applyFont="1" applyFill="1" applyBorder="1" applyAlignment="1" applyProtection="1">
      <alignment horizontal="right" vertical="center"/>
      <protection/>
    </xf>
    <xf numFmtId="41" fontId="21" fillId="0" borderId="14" xfId="34" applyNumberFormat="1" applyFont="1" applyFill="1" applyBorder="1" applyAlignment="1" applyProtection="1">
      <alignment horizontal="right" vertical="center"/>
      <protection/>
    </xf>
    <xf numFmtId="41" fontId="21" fillId="0" borderId="15" xfId="34" applyNumberFormat="1" applyFont="1" applyFill="1" applyBorder="1" applyAlignment="1" applyProtection="1">
      <alignment horizontal="right" vertical="center"/>
      <protection/>
    </xf>
    <xf numFmtId="41" fontId="21" fillId="0" borderId="13" xfId="34" applyNumberFormat="1" applyFont="1" applyFill="1" applyBorder="1" applyAlignment="1" applyProtection="1">
      <alignment horizontal="right" vertical="center"/>
      <protection/>
    </xf>
    <xf numFmtId="0" fontId="21" fillId="0" borderId="8" xfId="34" applyFont="1" applyFill="1" applyBorder="1" applyAlignment="1" applyProtection="1">
      <alignment horizontal="center" vertical="center"/>
      <protection/>
    </xf>
    <xf numFmtId="0" fontId="21" fillId="0" borderId="8" xfId="34" applyFont="1" applyFill="1" applyBorder="1" applyAlignment="1">
      <alignment vertical="center"/>
      <protection/>
    </xf>
    <xf numFmtId="0" fontId="21" fillId="0" borderId="10" xfId="34" applyFont="1" applyFill="1" applyBorder="1" applyAlignment="1">
      <alignment horizontal="center" vertical="center"/>
      <protection/>
    </xf>
    <xf numFmtId="41" fontId="21" fillId="0" borderId="0" xfId="30" applyNumberFormat="1" applyFont="1" applyFill="1" applyBorder="1" applyAlignment="1" quotePrefix="1">
      <alignment horizontal="right" vertical="center"/>
    </xf>
    <xf numFmtId="41" fontId="21" fillId="0" borderId="0" xfId="30" applyNumberFormat="1" applyFont="1" applyFill="1" applyBorder="1" applyAlignment="1" applyProtection="1">
      <alignment horizontal="right" vertical="center"/>
      <protection/>
    </xf>
    <xf numFmtId="41" fontId="21" fillId="0" borderId="0" xfId="34" applyNumberFormat="1" applyFont="1" applyFill="1" applyBorder="1" applyAlignment="1" applyProtection="1">
      <alignment horizontal="right" vertical="center"/>
      <protection/>
    </xf>
    <xf numFmtId="41" fontId="21" fillId="0" borderId="10" xfId="34" applyNumberFormat="1" applyFont="1" applyFill="1" applyBorder="1" applyAlignment="1" applyProtection="1">
      <alignment horizontal="right" vertical="center"/>
      <protection/>
    </xf>
    <xf numFmtId="41" fontId="21" fillId="0" borderId="8" xfId="34" applyNumberFormat="1" applyFont="1" applyFill="1" applyBorder="1" applyAlignment="1" applyProtection="1">
      <alignment horizontal="right" vertical="center"/>
      <protection/>
    </xf>
    <xf numFmtId="0" fontId="21" fillId="0" borderId="9" xfId="34" applyFont="1" applyFill="1" applyBorder="1" applyAlignment="1" applyProtection="1">
      <alignment horizontal="center" vertical="center"/>
      <protection/>
    </xf>
    <xf numFmtId="0" fontId="21" fillId="0" borderId="0" xfId="34" applyFont="1" applyFill="1" applyBorder="1" applyAlignment="1">
      <alignment vertical="center"/>
      <protection/>
    </xf>
    <xf numFmtId="0" fontId="21" fillId="0" borderId="0" xfId="34" applyFont="1" applyFill="1" applyBorder="1" applyAlignment="1" applyProtection="1">
      <alignment horizontal="distributed" vertical="center"/>
      <protection/>
    </xf>
    <xf numFmtId="0" fontId="21" fillId="0" borderId="0" xfId="34" applyFont="1" applyFill="1" applyBorder="1" applyAlignment="1" applyProtection="1">
      <alignment horizontal="left" vertical="center"/>
      <protection/>
    </xf>
    <xf numFmtId="0" fontId="21" fillId="0" borderId="0" xfId="34" applyFont="1" applyFill="1" applyBorder="1" applyAlignment="1">
      <alignment horizontal="distributed" vertical="center"/>
      <protection/>
    </xf>
    <xf numFmtId="41" fontId="21" fillId="0" borderId="10" xfId="30" applyNumberFormat="1" applyFont="1" applyFill="1" applyBorder="1" applyAlignment="1" quotePrefix="1">
      <alignment horizontal="right" vertical="center"/>
    </xf>
    <xf numFmtId="41" fontId="21" fillId="0" borderId="8" xfId="30" applyNumberFormat="1" applyFont="1" applyFill="1" applyBorder="1" applyAlignment="1" quotePrefix="1">
      <alignment horizontal="right" vertical="center"/>
    </xf>
    <xf numFmtId="41" fontId="21" fillId="0" borderId="10" xfId="30" applyNumberFormat="1" applyFont="1" applyFill="1" applyBorder="1" applyAlignment="1" applyProtection="1">
      <alignment horizontal="right" vertical="center"/>
      <protection/>
    </xf>
    <xf numFmtId="41" fontId="21" fillId="0" borderId="10" xfId="34" applyNumberFormat="1" applyFont="1" applyFill="1" applyBorder="1" applyAlignment="1">
      <alignment horizontal="center" vertical="center"/>
      <protection/>
    </xf>
    <xf numFmtId="0" fontId="21" fillId="0" borderId="0" xfId="34" applyFont="1" applyFill="1" applyBorder="1" applyAlignment="1">
      <alignment horizontal="distributed" vertical="center" wrapText="1"/>
      <protection/>
    </xf>
    <xf numFmtId="41" fontId="21" fillId="0" borderId="0" xfId="30" applyNumberFormat="1" applyFont="1" applyFill="1" applyBorder="1" applyAlignment="1">
      <alignment horizontal="right" vertical="center"/>
    </xf>
    <xf numFmtId="0" fontId="21" fillId="0" borderId="8" xfId="34" applyFont="1" applyFill="1" applyBorder="1" applyAlignment="1" applyProtection="1">
      <alignment horizontal="distributed" vertical="center"/>
      <protection/>
    </xf>
    <xf numFmtId="0" fontId="21" fillId="0" borderId="8" xfId="34" applyFont="1" applyFill="1" applyBorder="1" applyAlignment="1" applyProtection="1">
      <alignment horizontal="left" vertical="center"/>
      <protection/>
    </xf>
    <xf numFmtId="0" fontId="21" fillId="0" borderId="0" xfId="34" applyFont="1" applyFill="1" applyBorder="1" applyAlignment="1" applyProtection="1">
      <alignment horizontal="distributed" vertical="center" wrapText="1"/>
      <protection/>
    </xf>
    <xf numFmtId="0" fontId="21" fillId="0" borderId="8" xfId="34" applyFont="1" applyFill="1" applyBorder="1" applyAlignment="1">
      <alignment/>
      <protection/>
    </xf>
    <xf numFmtId="0" fontId="21" fillId="0" borderId="0" xfId="34" applyFont="1" applyFill="1" applyBorder="1" applyAlignment="1" applyProtection="1">
      <alignment/>
      <protection/>
    </xf>
    <xf numFmtId="0" fontId="21" fillId="0" borderId="10" xfId="34" applyFont="1" applyFill="1" applyBorder="1" applyProtection="1">
      <alignment/>
      <protection/>
    </xf>
    <xf numFmtId="41" fontId="21" fillId="0" borderId="0" xfId="34" applyNumberFormat="1" applyFont="1" applyFill="1" applyBorder="1" applyAlignment="1" applyProtection="1">
      <alignment/>
      <protection/>
    </xf>
    <xf numFmtId="41" fontId="21" fillId="0" borderId="0" xfId="34" applyNumberFormat="1" applyFont="1" applyFill="1" applyBorder="1" applyAlignment="1">
      <alignment/>
      <protection/>
    </xf>
    <xf numFmtId="41" fontId="21" fillId="0" borderId="10" xfId="34" applyNumberFormat="1" applyFont="1" applyFill="1" applyBorder="1" applyAlignment="1">
      <alignment/>
      <protection/>
    </xf>
    <xf numFmtId="41" fontId="21" fillId="0" borderId="8" xfId="34" applyNumberFormat="1" applyFont="1" applyFill="1" applyBorder="1" applyAlignment="1">
      <alignment/>
      <protection/>
    </xf>
    <xf numFmtId="0" fontId="21" fillId="0" borderId="9" xfId="34" applyFont="1" applyFill="1" applyBorder="1" applyAlignment="1">
      <alignment/>
      <protection/>
    </xf>
    <xf numFmtId="0" fontId="21" fillId="0" borderId="8" xfId="34" applyFont="1" applyFill="1" applyBorder="1" applyAlignment="1" quotePrefix="1">
      <alignment horizontal="center" vertical="center"/>
      <protection/>
    </xf>
    <xf numFmtId="0" fontId="21" fillId="0" borderId="0" xfId="34" applyFont="1" applyFill="1" applyBorder="1" applyAlignment="1" quotePrefix="1">
      <alignment horizontal="center" vertical="center"/>
      <protection/>
    </xf>
    <xf numFmtId="0" fontId="23" fillId="0" borderId="0" xfId="34" applyFont="1" applyFill="1" applyBorder="1" applyAlignment="1">
      <alignment horizontal="distributed" vertical="center"/>
      <protection/>
    </xf>
    <xf numFmtId="0" fontId="21" fillId="0" borderId="16" xfId="34" applyFont="1" applyFill="1" applyBorder="1" applyAlignment="1" applyProtection="1">
      <alignment horizontal="center" vertical="center"/>
      <protection/>
    </xf>
    <xf numFmtId="0" fontId="21" fillId="0" borderId="16" xfId="34" applyFont="1" applyFill="1" applyBorder="1" applyAlignment="1">
      <alignment vertical="center"/>
      <protection/>
    </xf>
    <xf numFmtId="0" fontId="21" fillId="0" borderId="17" xfId="34" applyFont="1" applyFill="1" applyBorder="1" applyAlignment="1">
      <alignment vertical="center"/>
      <protection/>
    </xf>
    <xf numFmtId="0" fontId="21" fillId="0" borderId="17" xfId="34" applyFont="1" applyFill="1" applyBorder="1" applyAlignment="1" applyProtection="1">
      <alignment horizontal="distributed" vertical="center"/>
      <protection/>
    </xf>
    <xf numFmtId="0" fontId="21" fillId="0" borderId="18" xfId="34" applyFont="1" applyFill="1" applyBorder="1" applyAlignment="1">
      <alignment horizontal="center" vertical="center"/>
      <protection/>
    </xf>
    <xf numFmtId="41" fontId="21" fillId="0" borderId="17" xfId="30" applyNumberFormat="1" applyFont="1" applyFill="1" applyBorder="1" applyAlignment="1" quotePrefix="1">
      <alignment horizontal="right" vertical="center"/>
    </xf>
    <xf numFmtId="41" fontId="21" fillId="0" borderId="17" xfId="30" applyNumberFormat="1" applyFont="1" applyFill="1" applyBorder="1" applyAlignment="1" applyProtection="1">
      <alignment horizontal="right" vertical="center"/>
      <protection/>
    </xf>
    <xf numFmtId="41" fontId="21" fillId="0" borderId="17" xfId="34" applyNumberFormat="1" applyFont="1" applyFill="1" applyBorder="1" applyAlignment="1" applyProtection="1">
      <alignment horizontal="right" vertical="center"/>
      <protection/>
    </xf>
    <xf numFmtId="41" fontId="21" fillId="0" borderId="18" xfId="34" applyNumberFormat="1" applyFont="1" applyFill="1" applyBorder="1" applyAlignment="1" applyProtection="1">
      <alignment horizontal="right" vertical="center"/>
      <protection/>
    </xf>
    <xf numFmtId="41" fontId="21" fillId="0" borderId="16" xfId="34" applyNumberFormat="1" applyFont="1" applyFill="1" applyBorder="1" applyAlignment="1" applyProtection="1">
      <alignment horizontal="right" vertical="center"/>
      <protection/>
    </xf>
    <xf numFmtId="0" fontId="21" fillId="0" borderId="20" xfId="34" applyFont="1" applyFill="1" applyBorder="1" applyAlignment="1" applyProtection="1">
      <alignment horizontal="center" vertical="center"/>
      <protection/>
    </xf>
    <xf numFmtId="0" fontId="21" fillId="0" borderId="0" xfId="34" applyFont="1" applyFill="1" applyBorder="1" applyAlignment="1" applyProtection="1">
      <alignment horizontal="left"/>
      <protection/>
    </xf>
    <xf numFmtId="0" fontId="21" fillId="0" borderId="0" xfId="34" applyFont="1" applyFill="1" applyBorder="1" applyProtection="1">
      <alignment/>
      <protection/>
    </xf>
    <xf numFmtId="41" fontId="21" fillId="0" borderId="0" xfId="34" applyNumberFormat="1" applyFont="1" applyFill="1" applyBorder="1" applyProtection="1">
      <alignment/>
      <protection/>
    </xf>
    <xf numFmtId="41" fontId="21" fillId="0" borderId="0" xfId="34" applyNumberFormat="1" applyFont="1" applyFill="1" applyAlignment="1">
      <alignment/>
      <protection/>
    </xf>
    <xf numFmtId="37" fontId="21" fillId="0" borderId="0" xfId="34" applyNumberFormat="1" applyFont="1" applyFill="1" applyBorder="1" applyProtection="1">
      <alignment/>
      <protection/>
    </xf>
    <xf numFmtId="37" fontId="21" fillId="0" borderId="0" xfId="34" applyNumberFormat="1" applyFont="1" applyFill="1" applyBorder="1" applyProtection="1" quotePrefix="1">
      <alignment/>
      <protection/>
    </xf>
    <xf numFmtId="0" fontId="21" fillId="0" borderId="0" xfId="34" applyFont="1" applyFill="1" applyAlignment="1" quotePrefix="1">
      <alignment/>
      <protection/>
    </xf>
    <xf numFmtId="37" fontId="21" fillId="0" borderId="0" xfId="34" applyNumberFormat="1" applyFont="1" applyFill="1" applyBorder="1" applyAlignment="1" applyProtection="1">
      <alignment/>
      <protection/>
    </xf>
    <xf numFmtId="0" fontId="21" fillId="0" borderId="14" xfId="34" applyFont="1" applyFill="1" applyBorder="1" applyAlignment="1">
      <alignment horizontal="distributed" vertical="center"/>
      <protection/>
    </xf>
    <xf numFmtId="0" fontId="24" fillId="0" borderId="0" xfId="34" applyFont="1" applyFill="1" applyAlignment="1">
      <alignment horizontal="distributed" vertical="top" wrapText="1"/>
      <protection/>
    </xf>
    <xf numFmtId="0" fontId="22" fillId="0" borderId="0" xfId="34" applyFont="1" applyFill="1" applyBorder="1" applyAlignment="1">
      <alignment horizontal="distributed" vertical="top" wrapText="1"/>
      <protection/>
    </xf>
    <xf numFmtId="0" fontId="24" fillId="0" borderId="8" xfId="34" applyFont="1" applyFill="1" applyBorder="1" applyAlignment="1">
      <alignment horizontal="distributed" vertical="top" wrapText="1"/>
      <protection/>
    </xf>
    <xf numFmtId="41" fontId="21" fillId="0" borderId="8" xfId="30" applyNumberFormat="1" applyFont="1" applyFill="1" applyBorder="1" applyAlignment="1" applyProtection="1">
      <alignment horizontal="right" vertical="center"/>
      <protection/>
    </xf>
    <xf numFmtId="0" fontId="22" fillId="0" borderId="0" xfId="34" applyFont="1" applyFill="1" applyBorder="1" applyAlignment="1">
      <alignment horizontal="distributed" vertical="center"/>
      <protection/>
    </xf>
    <xf numFmtId="41" fontId="21" fillId="0" borderId="0" xfId="30" applyNumberFormat="1" applyFont="1" applyFill="1" applyBorder="1" applyAlignment="1" applyProtection="1">
      <alignment vertical="center"/>
      <protection/>
    </xf>
    <xf numFmtId="41" fontId="21" fillId="0" borderId="10" xfId="30" applyNumberFormat="1" applyFont="1" applyFill="1" applyBorder="1" applyAlignment="1">
      <alignment horizontal="right" vertical="center"/>
    </xf>
    <xf numFmtId="41" fontId="21" fillId="0" borderId="8" xfId="30" applyNumberFormat="1" applyFont="1" applyFill="1" applyBorder="1" applyAlignment="1">
      <alignment horizontal="right" vertical="center"/>
    </xf>
    <xf numFmtId="0" fontId="22" fillId="0" borderId="0" xfId="34" applyFont="1" applyFill="1" applyBorder="1" applyAlignment="1" applyProtection="1">
      <alignment horizontal="distributed" vertical="center"/>
      <protection/>
    </xf>
    <xf numFmtId="0" fontId="21" fillId="0" borderId="0" xfId="34" applyFont="1" applyFill="1" applyBorder="1" applyAlignment="1" quotePrefix="1">
      <alignment horizontal="distributed" vertical="center"/>
      <protection/>
    </xf>
    <xf numFmtId="0" fontId="5" fillId="0" borderId="0" xfId="34" applyFill="1" applyAlignment="1">
      <alignment horizontal="distributed" vertical="center"/>
      <protection/>
    </xf>
    <xf numFmtId="41" fontId="21" fillId="0" borderId="18" xfId="30" applyNumberFormat="1" applyFont="1" applyFill="1" applyBorder="1" applyAlignment="1" applyProtection="1">
      <alignment horizontal="right" vertical="center"/>
      <protection/>
    </xf>
    <xf numFmtId="0" fontId="21" fillId="0" borderId="0" xfId="34" applyFont="1" applyFill="1" applyBorder="1" applyAlignment="1" applyProtection="1">
      <alignment horizontal="center" vertical="center"/>
      <protection/>
    </xf>
    <xf numFmtId="0" fontId="21" fillId="0" borderId="0" xfId="34" applyFont="1" applyFill="1" applyBorder="1" applyAlignment="1">
      <alignment horizontal="center" vertical="center"/>
      <protection/>
    </xf>
    <xf numFmtId="0" fontId="21" fillId="0" borderId="17" xfId="34" applyFont="1" applyFill="1" applyBorder="1" applyAlignment="1" quotePrefix="1">
      <alignment horizontal="left"/>
      <protection/>
    </xf>
    <xf numFmtId="0" fontId="21" fillId="0" borderId="0" xfId="34" applyFont="1" applyFill="1" applyBorder="1" applyAlignment="1">
      <alignment/>
      <protection/>
    </xf>
    <xf numFmtId="0" fontId="21" fillId="0" borderId="17" xfId="34" applyFont="1" applyFill="1" applyBorder="1" applyAlignment="1" applyProtection="1">
      <alignment horizontal="left" vertical="center"/>
      <protection/>
    </xf>
    <xf numFmtId="0" fontId="21" fillId="0" borderId="17" xfId="34" applyFont="1" applyFill="1" applyBorder="1" applyAlignment="1">
      <alignment horizontal="distributed" vertical="center"/>
      <protection/>
    </xf>
    <xf numFmtId="0" fontId="24" fillId="0" borderId="0" xfId="34" applyFont="1" applyFill="1" applyAlignment="1">
      <alignment horizontal="distributed" vertical="center"/>
      <protection/>
    </xf>
    <xf numFmtId="0" fontId="21" fillId="0" borderId="13" xfId="34" applyFont="1" applyFill="1" applyBorder="1" applyAlignment="1" applyProtection="1">
      <alignment horizontal="distributed" vertical="center"/>
      <protection/>
    </xf>
    <xf numFmtId="0" fontId="21" fillId="0" borderId="16" xfId="34" applyFont="1" applyFill="1" applyBorder="1" applyAlignment="1" applyProtection="1">
      <alignment horizontal="left" vertical="center"/>
      <protection/>
    </xf>
    <xf numFmtId="37" fontId="21" fillId="0" borderId="0" xfId="34" applyNumberFormat="1" applyFont="1" applyFill="1" applyBorder="1" applyAlignment="1" applyProtection="1" quotePrefix="1">
      <alignment/>
      <protection/>
    </xf>
    <xf numFmtId="41" fontId="21" fillId="0" borderId="13" xfId="30" applyNumberFormat="1" applyFont="1" applyFill="1" applyBorder="1" applyAlignment="1" quotePrefix="1">
      <alignment horizontal="right" vertical="center"/>
    </xf>
    <xf numFmtId="41" fontId="21" fillId="0" borderId="15" xfId="30" applyNumberFormat="1" applyFont="1" applyFill="1" applyBorder="1" applyAlignment="1" quotePrefix="1">
      <alignment horizontal="right" vertical="center"/>
    </xf>
    <xf numFmtId="41" fontId="21" fillId="0" borderId="8" xfId="30" applyNumberFormat="1" applyFont="1" applyFill="1" applyBorder="1" applyAlignment="1" quotePrefix="1">
      <alignment horizontal="right" vertical="center" shrinkToFit="1"/>
    </xf>
    <xf numFmtId="41" fontId="21" fillId="0" borderId="16" xfId="30" applyNumberFormat="1" applyFont="1" applyFill="1" applyBorder="1" applyAlignment="1" quotePrefix="1">
      <alignment horizontal="right" vertical="center"/>
    </xf>
    <xf numFmtId="41" fontId="21" fillId="0" borderId="16" xfId="30" applyNumberFormat="1" applyFont="1" applyFill="1" applyBorder="1" applyAlignment="1" applyProtection="1">
      <alignment horizontal="right" vertical="center"/>
      <protection/>
    </xf>
    <xf numFmtId="38" fontId="21" fillId="0" borderId="0" xfId="30" applyFont="1" applyFill="1" applyBorder="1" applyAlignment="1" quotePrefix="1">
      <alignment horizontal="right" vertical="center"/>
    </xf>
    <xf numFmtId="37" fontId="21" fillId="0" borderId="0" xfId="34" applyNumberFormat="1" applyFont="1" applyFill="1" applyBorder="1" applyAlignment="1" applyProtection="1">
      <alignment horizontal="right" vertical="center"/>
      <protection/>
    </xf>
    <xf numFmtId="0" fontId="27" fillId="0" borderId="0" xfId="34" applyFont="1" applyFill="1" applyAlignment="1">
      <alignment horizontal="left"/>
      <protection/>
    </xf>
    <xf numFmtId="0" fontId="21" fillId="0" borderId="17" xfId="34" applyFont="1" applyFill="1" applyBorder="1" applyAlignment="1">
      <alignment/>
      <protection/>
    </xf>
    <xf numFmtId="0" fontId="21" fillId="0" borderId="46" xfId="34" applyFont="1" applyFill="1" applyBorder="1" applyAlignment="1">
      <alignment horizontal="center" vertical="center" wrapText="1"/>
      <protection/>
    </xf>
    <xf numFmtId="0" fontId="4" fillId="0" borderId="14" xfId="37" applyFont="1" applyFill="1" applyBorder="1" applyAlignment="1" applyProtection="1">
      <alignment horizontal="distributed" vertical="center"/>
      <protection/>
    </xf>
    <xf numFmtId="0" fontId="21" fillId="0" borderId="47" xfId="34" applyFont="1" applyFill="1" applyBorder="1" applyAlignment="1" applyProtection="1">
      <alignment horizontal="center" vertical="center"/>
      <protection/>
    </xf>
    <xf numFmtId="0" fontId="21" fillId="0" borderId="46" xfId="34" applyFont="1" applyFill="1" applyBorder="1" applyAlignment="1" quotePrefix="1">
      <alignment horizontal="center" vertical="center"/>
      <protection/>
    </xf>
    <xf numFmtId="0" fontId="21" fillId="0" borderId="45" xfId="34" applyFont="1" applyFill="1" applyBorder="1" applyAlignment="1">
      <alignment horizontal="center" vertical="center"/>
      <protection/>
    </xf>
    <xf numFmtId="0" fontId="21" fillId="0" borderId="48" xfId="34" applyFont="1" applyFill="1" applyBorder="1" applyAlignment="1">
      <alignment horizontal="center" vertical="center"/>
      <protection/>
    </xf>
    <xf numFmtId="0" fontId="21" fillId="0" borderId="48" xfId="34" applyFont="1" applyFill="1" applyBorder="1" applyAlignment="1" quotePrefix="1">
      <alignment horizontal="center" vertical="center"/>
      <protection/>
    </xf>
    <xf numFmtId="0" fontId="21" fillId="0" borderId="47" xfId="34" applyFont="1" applyFill="1" applyBorder="1" applyAlignment="1">
      <alignment horizontal="center" vertical="center" wrapText="1"/>
      <protection/>
    </xf>
    <xf numFmtId="0" fontId="21" fillId="0" borderId="13" xfId="34" applyFont="1" applyFill="1" applyBorder="1" applyAlignment="1" applyProtection="1">
      <alignment horizontal="left" vertical="center" shrinkToFit="1"/>
      <protection/>
    </xf>
    <xf numFmtId="0" fontId="21" fillId="0" borderId="0" xfId="34" applyFont="1" applyFill="1" applyBorder="1" applyAlignment="1">
      <alignment horizontal="center" vertical="center" shrinkToFit="1"/>
      <protection/>
    </xf>
    <xf numFmtId="41" fontId="21" fillId="0" borderId="13" xfId="30" applyNumberFormat="1" applyFont="1" applyFill="1" applyBorder="1" applyAlignment="1" quotePrefix="1">
      <alignment horizontal="right" vertical="center" shrinkToFit="1"/>
    </xf>
    <xf numFmtId="41" fontId="21" fillId="0" borderId="14" xfId="30" applyNumberFormat="1" applyFont="1" applyFill="1" applyBorder="1" applyAlignment="1" quotePrefix="1">
      <alignment horizontal="right" vertical="center" shrinkToFit="1"/>
    </xf>
    <xf numFmtId="41" fontId="21" fillId="0" borderId="15" xfId="30" applyNumberFormat="1" applyFont="1" applyFill="1" applyBorder="1" applyAlignment="1" quotePrefix="1">
      <alignment horizontal="right" vertical="center" shrinkToFit="1"/>
    </xf>
    <xf numFmtId="0" fontId="21" fillId="0" borderId="19" xfId="34" applyFont="1" applyFill="1" applyBorder="1" applyAlignment="1">
      <alignment horizontal="center" vertical="center" shrinkToFit="1"/>
      <protection/>
    </xf>
    <xf numFmtId="0" fontId="21" fillId="0" borderId="8" xfId="34" applyFont="1" applyFill="1" applyBorder="1" applyAlignment="1" quotePrefix="1">
      <alignment horizontal="center" vertical="center" shrinkToFit="1"/>
      <protection/>
    </xf>
    <xf numFmtId="0" fontId="21" fillId="0" borderId="0" xfId="34" applyFont="1" applyFill="1" applyBorder="1" applyAlignment="1" quotePrefix="1">
      <alignment horizontal="center" vertical="center" shrinkToFit="1"/>
      <protection/>
    </xf>
    <xf numFmtId="0" fontId="21" fillId="0" borderId="0" xfId="34" applyFont="1" applyFill="1" applyBorder="1" applyAlignment="1" quotePrefix="1">
      <alignment horizontal="distributed" vertical="center" shrinkToFit="1"/>
      <protection/>
    </xf>
    <xf numFmtId="41" fontId="21" fillId="0" borderId="0" xfId="30" applyNumberFormat="1" applyFont="1" applyFill="1" applyBorder="1" applyAlignment="1" quotePrefix="1">
      <alignment horizontal="right" vertical="center" shrinkToFit="1"/>
    </xf>
    <xf numFmtId="41" fontId="21" fillId="0" borderId="10" xfId="30" applyNumberFormat="1" applyFont="1" applyFill="1" applyBorder="1" applyAlignment="1" quotePrefix="1">
      <alignment horizontal="right" vertical="center" shrinkToFit="1"/>
    </xf>
    <xf numFmtId="0" fontId="21" fillId="0" borderId="8" xfId="34" applyFont="1" applyFill="1" applyBorder="1" applyAlignment="1" applyProtection="1">
      <alignment horizontal="left" vertical="center" shrinkToFit="1"/>
      <protection/>
    </xf>
    <xf numFmtId="0" fontId="21" fillId="0" borderId="0" xfId="34" applyFont="1" applyFill="1" applyBorder="1" applyAlignment="1">
      <alignment vertical="center" shrinkToFit="1"/>
      <protection/>
    </xf>
    <xf numFmtId="0" fontId="21" fillId="0" borderId="0" xfId="34" applyFont="1" applyFill="1" applyBorder="1" applyAlignment="1">
      <alignment horizontal="distributed" vertical="center" shrinkToFit="1"/>
      <protection/>
    </xf>
    <xf numFmtId="0" fontId="21" fillId="0" borderId="8" xfId="34" applyFont="1" applyFill="1" applyBorder="1" applyAlignment="1" applyProtection="1">
      <alignment horizontal="center" vertical="center" shrinkToFit="1"/>
      <protection/>
    </xf>
    <xf numFmtId="41" fontId="21" fillId="0" borderId="0" xfId="30" applyNumberFormat="1" applyFont="1" applyFill="1" applyBorder="1" applyAlignment="1" applyProtection="1">
      <alignment horizontal="right" vertical="center" shrinkToFit="1"/>
      <protection/>
    </xf>
    <xf numFmtId="0" fontId="21" fillId="0" borderId="8" xfId="34" applyFont="1" applyFill="1" applyBorder="1" applyAlignment="1">
      <alignment vertical="center" shrinkToFit="1"/>
      <protection/>
    </xf>
    <xf numFmtId="0" fontId="21" fillId="0" borderId="0" xfId="34" applyFont="1" applyFill="1" applyBorder="1" applyAlignment="1" applyProtection="1">
      <alignment horizontal="distributed" vertical="center" shrinkToFit="1"/>
      <protection/>
    </xf>
    <xf numFmtId="0" fontId="21" fillId="0" borderId="0" xfId="34" applyFont="1" applyFill="1" applyBorder="1" applyAlignment="1" applyProtection="1">
      <alignment horizontal="left" vertical="center" shrinkToFit="1"/>
      <protection/>
    </xf>
    <xf numFmtId="41" fontId="21" fillId="0" borderId="0" xfId="30" applyNumberFormat="1" applyFont="1" applyFill="1" applyBorder="1" applyAlignment="1">
      <alignment horizontal="right" vertical="center" shrinkToFit="1"/>
    </xf>
    <xf numFmtId="41" fontId="21" fillId="0" borderId="0" xfId="34" applyNumberFormat="1" applyFont="1" applyFill="1" applyBorder="1" applyAlignment="1">
      <alignment horizontal="center" vertical="center" shrinkToFit="1"/>
      <protection/>
    </xf>
    <xf numFmtId="0" fontId="21" fillId="0" borderId="0" xfId="34" applyFont="1" applyFill="1" applyBorder="1" applyAlignment="1" applyProtection="1" quotePrefix="1">
      <alignment horizontal="distributed" vertical="center" shrinkToFit="1"/>
      <protection/>
    </xf>
    <xf numFmtId="0" fontId="21" fillId="0" borderId="0" xfId="34" applyFont="1" applyFill="1" applyAlignment="1">
      <alignment vertical="center" shrinkToFit="1"/>
      <protection/>
    </xf>
    <xf numFmtId="0" fontId="21" fillId="0" borderId="0" xfId="34" applyFont="1" applyFill="1" applyBorder="1" applyAlignment="1" applyProtection="1">
      <alignment horizontal="distributed" vertical="center" wrapText="1" shrinkToFit="1"/>
      <protection/>
    </xf>
    <xf numFmtId="0" fontId="21" fillId="0" borderId="0" xfId="34" applyFont="1" applyFill="1" applyBorder="1" applyAlignment="1" applyProtection="1">
      <alignment vertical="center" shrinkToFit="1"/>
      <protection/>
    </xf>
    <xf numFmtId="0" fontId="21" fillId="0" borderId="10" xfId="34" applyFont="1" applyFill="1" applyBorder="1" applyAlignment="1" applyProtection="1">
      <alignment horizontal="center" vertical="center"/>
      <protection/>
    </xf>
    <xf numFmtId="0" fontId="22" fillId="0" borderId="0" xfId="34" applyFont="1" applyFill="1" applyBorder="1" applyAlignment="1" applyProtection="1">
      <alignment horizontal="distributed" vertical="center" shrinkToFit="1"/>
      <protection/>
    </xf>
    <xf numFmtId="0" fontId="21" fillId="0" borderId="16" xfId="34" applyFont="1" applyFill="1" applyBorder="1" applyAlignment="1" applyProtection="1">
      <alignment horizontal="left" vertical="center" shrinkToFit="1"/>
      <protection/>
    </xf>
    <xf numFmtId="0" fontId="21" fillId="0" borderId="16" xfId="34" applyFont="1" applyFill="1" applyBorder="1" applyAlignment="1">
      <alignment vertical="center" shrinkToFit="1"/>
      <protection/>
    </xf>
    <xf numFmtId="0" fontId="21" fillId="0" borderId="17" xfId="34" applyFont="1" applyFill="1" applyBorder="1" applyAlignment="1">
      <alignment vertical="center" shrinkToFit="1"/>
      <protection/>
    </xf>
    <xf numFmtId="0" fontId="21" fillId="0" borderId="17" xfId="34" applyFont="1" applyFill="1" applyBorder="1" applyAlignment="1" applyProtection="1">
      <alignment horizontal="left" vertical="center" shrinkToFit="1"/>
      <protection/>
    </xf>
    <xf numFmtId="0" fontId="21" fillId="0" borderId="17" xfId="34" applyFont="1" applyFill="1" applyBorder="1" applyAlignment="1">
      <alignment horizontal="center" vertical="center" shrinkToFit="1"/>
      <protection/>
    </xf>
    <xf numFmtId="41" fontId="21" fillId="0" borderId="16" xfId="30" applyNumberFormat="1" applyFont="1" applyFill="1" applyBorder="1" applyAlignment="1" quotePrefix="1">
      <alignment horizontal="right" vertical="center" shrinkToFit="1"/>
    </xf>
    <xf numFmtId="41" fontId="21" fillId="0" borderId="17" xfId="30" applyNumberFormat="1" applyFont="1" applyFill="1" applyBorder="1" applyAlignment="1" quotePrefix="1">
      <alignment horizontal="right" vertical="center" shrinkToFit="1"/>
    </xf>
    <xf numFmtId="0" fontId="21" fillId="0" borderId="0" xfId="34" applyFont="1" applyFill="1" applyAlignment="1">
      <alignment shrinkToFit="1"/>
      <protection/>
    </xf>
    <xf numFmtId="0" fontId="21" fillId="0" borderId="0" xfId="34" applyFont="1" applyFill="1" applyBorder="1" applyAlignment="1" applyProtection="1">
      <alignment shrinkToFit="1"/>
      <protection/>
    </xf>
    <xf numFmtId="37" fontId="21" fillId="0" borderId="0" xfId="34" applyNumberFormat="1" applyFont="1" applyFill="1" applyBorder="1" applyAlignment="1" applyProtection="1">
      <alignment shrinkToFit="1"/>
      <protection/>
    </xf>
    <xf numFmtId="0" fontId="17" fillId="0" borderId="0" xfId="36" applyFont="1" applyFill="1" applyAlignment="1">
      <alignment vertical="center"/>
      <protection/>
    </xf>
    <xf numFmtId="0" fontId="21" fillId="0" borderId="0" xfId="36" applyFont="1" applyFill="1" applyAlignment="1">
      <alignment vertical="center"/>
      <protection/>
    </xf>
    <xf numFmtId="0" fontId="21" fillId="0" borderId="0" xfId="36" applyFont="1" applyFill="1" applyAlignment="1">
      <alignment horizontal="center" vertical="center"/>
      <protection/>
    </xf>
    <xf numFmtId="0" fontId="21" fillId="0" borderId="0" xfId="36" applyFont="1" applyFill="1" applyBorder="1" applyAlignment="1">
      <alignment vertical="center"/>
      <protection/>
    </xf>
    <xf numFmtId="0" fontId="21" fillId="0" borderId="49" xfId="36" applyFont="1" applyFill="1" applyBorder="1" applyAlignment="1" applyProtection="1">
      <alignment horizontal="center" vertical="center"/>
      <protection/>
    </xf>
    <xf numFmtId="0" fontId="21" fillId="0" borderId="45" xfId="36" applyFont="1" applyFill="1" applyBorder="1" applyAlignment="1">
      <alignment horizontal="center" vertical="center"/>
      <protection/>
    </xf>
    <xf numFmtId="0" fontId="21" fillId="0" borderId="38" xfId="36" applyFont="1" applyFill="1" applyBorder="1" applyAlignment="1">
      <alignment horizontal="center" vertical="center"/>
      <protection/>
    </xf>
    <xf numFmtId="0" fontId="21" fillId="0" borderId="0" xfId="36" applyFont="1" applyFill="1" applyBorder="1" applyAlignment="1" applyProtection="1">
      <alignment vertical="center"/>
      <protection/>
    </xf>
    <xf numFmtId="0" fontId="21" fillId="0" borderId="8" xfId="36" applyFont="1" applyFill="1" applyBorder="1" applyAlignment="1" applyProtection="1">
      <alignment horizontal="center" vertical="center"/>
      <protection/>
    </xf>
    <xf numFmtId="0" fontId="21" fillId="0" borderId="0" xfId="36" applyFont="1" applyFill="1" applyBorder="1" applyAlignment="1" applyProtection="1">
      <alignment horizontal="center" vertical="center"/>
      <protection/>
    </xf>
    <xf numFmtId="0" fontId="21" fillId="0" borderId="10" xfId="36" applyFont="1" applyFill="1" applyBorder="1" applyAlignment="1" applyProtection="1">
      <alignment horizontal="center" vertical="center"/>
      <protection/>
    </xf>
    <xf numFmtId="0" fontId="21" fillId="0" borderId="5" xfId="36" applyFont="1" applyFill="1" applyBorder="1" applyAlignment="1">
      <alignment horizontal="center" vertical="center"/>
      <protection/>
    </xf>
    <xf numFmtId="0" fontId="21" fillId="0" borderId="7" xfId="36" applyFont="1" applyFill="1" applyBorder="1" applyAlignment="1">
      <alignment horizontal="center" vertical="center"/>
      <protection/>
    </xf>
    <xf numFmtId="0" fontId="21" fillId="0" borderId="8" xfId="36" applyFont="1" applyFill="1" applyBorder="1" applyAlignment="1">
      <alignment horizontal="distributed" vertical="center"/>
      <protection/>
    </xf>
    <xf numFmtId="41" fontId="21" fillId="0" borderId="11" xfId="36" applyNumberFormat="1" applyFont="1" applyFill="1" applyBorder="1" applyAlignment="1" applyProtection="1">
      <alignment horizontal="right" vertical="center"/>
      <protection/>
    </xf>
    <xf numFmtId="41" fontId="21" fillId="0" borderId="5" xfId="36" applyNumberFormat="1" applyFont="1" applyFill="1" applyBorder="1" applyAlignment="1" applyProtection="1">
      <alignment horizontal="right" vertical="center"/>
      <protection/>
    </xf>
    <xf numFmtId="41" fontId="21" fillId="0" borderId="7" xfId="36" applyNumberFormat="1" applyFont="1" applyFill="1" applyBorder="1" applyAlignment="1" applyProtection="1">
      <alignment horizontal="right" vertical="center"/>
      <protection/>
    </xf>
    <xf numFmtId="0" fontId="21" fillId="0" borderId="8" xfId="36" applyFont="1" applyFill="1" applyBorder="1" applyAlignment="1">
      <alignment vertical="center"/>
      <protection/>
    </xf>
    <xf numFmtId="0" fontId="21" fillId="0" borderId="0" xfId="36" applyFont="1" applyFill="1" applyBorder="1" applyAlignment="1" applyProtection="1">
      <alignment horizontal="distributed" vertical="center"/>
      <protection/>
    </xf>
    <xf numFmtId="0" fontId="21" fillId="0" borderId="0" xfId="36" applyFont="1" applyFill="1" applyBorder="1" applyAlignment="1" applyProtection="1">
      <alignment horizontal="left" vertical="center"/>
      <protection/>
    </xf>
    <xf numFmtId="0" fontId="21" fillId="0" borderId="0" xfId="36" applyFont="1" applyFill="1" applyBorder="1" applyAlignment="1">
      <alignment horizontal="distributed" vertical="center"/>
      <protection/>
    </xf>
    <xf numFmtId="0" fontId="21" fillId="0" borderId="16" xfId="36" applyFont="1" applyFill="1" applyBorder="1" applyAlignment="1">
      <alignment vertical="center"/>
      <protection/>
    </xf>
    <xf numFmtId="0" fontId="21" fillId="0" borderId="17" xfId="36" applyFont="1" applyFill="1" applyBorder="1" applyAlignment="1">
      <alignment horizontal="distributed" vertical="center"/>
      <protection/>
    </xf>
    <xf numFmtId="0" fontId="21" fillId="0" borderId="18" xfId="36" applyFont="1" applyFill="1" applyBorder="1" applyAlignment="1" applyProtection="1">
      <alignment horizontal="center" vertical="center"/>
      <protection/>
    </xf>
    <xf numFmtId="41" fontId="21" fillId="0" borderId="39" xfId="36" applyNumberFormat="1" applyFont="1" applyFill="1" applyBorder="1" applyAlignment="1" applyProtection="1">
      <alignment horizontal="right" vertical="center"/>
      <protection/>
    </xf>
    <xf numFmtId="41" fontId="21" fillId="0" borderId="40" xfId="36" applyNumberFormat="1" applyFont="1" applyFill="1" applyBorder="1" applyAlignment="1" applyProtection="1">
      <alignment horizontal="right" vertical="center"/>
      <protection/>
    </xf>
    <xf numFmtId="41" fontId="21" fillId="0" borderId="41" xfId="36" applyNumberFormat="1" applyFont="1" applyFill="1" applyBorder="1" applyAlignment="1" applyProtection="1">
      <alignment horizontal="right" vertical="center"/>
      <protection/>
    </xf>
    <xf numFmtId="37" fontId="21" fillId="0" borderId="0" xfId="36" applyNumberFormat="1" applyFont="1" applyFill="1" applyBorder="1" applyAlignment="1" applyProtection="1">
      <alignment vertical="center"/>
      <protection/>
    </xf>
    <xf numFmtId="37" fontId="21" fillId="0" borderId="0" xfId="36" applyNumberFormat="1" applyFont="1" applyFill="1" applyBorder="1" applyAlignment="1" applyProtection="1" quotePrefix="1">
      <alignment vertical="center"/>
      <protection/>
    </xf>
    <xf numFmtId="0" fontId="17" fillId="0" borderId="0" xfId="36" applyFont="1" applyFill="1" applyBorder="1" applyAlignment="1">
      <alignment vertical="center"/>
      <protection/>
    </xf>
    <xf numFmtId="0" fontId="32" fillId="0" borderId="0" xfId="36" applyFont="1" applyFill="1" applyBorder="1" applyAlignment="1">
      <alignment vertical="center"/>
      <protection/>
    </xf>
    <xf numFmtId="0" fontId="21" fillId="0" borderId="0" xfId="36" applyFont="1" applyFill="1" applyBorder="1" applyAlignment="1">
      <alignment horizontal="center" vertical="center"/>
      <protection/>
    </xf>
    <xf numFmtId="0" fontId="21" fillId="0" borderId="10" xfId="36" applyFont="1" applyFill="1" applyBorder="1" applyAlignment="1">
      <alignment vertical="center"/>
      <protection/>
    </xf>
    <xf numFmtId="41" fontId="21" fillId="0" borderId="5" xfId="36" applyNumberFormat="1" applyFont="1" applyFill="1" applyBorder="1" applyAlignment="1">
      <alignment vertical="center"/>
      <protection/>
    </xf>
    <xf numFmtId="41" fontId="21" fillId="0" borderId="7" xfId="36" applyNumberFormat="1" applyFont="1" applyFill="1" applyBorder="1" applyAlignment="1">
      <alignment vertical="center"/>
      <protection/>
    </xf>
    <xf numFmtId="0" fontId="21" fillId="0" borderId="50" xfId="36" applyFont="1" applyFill="1" applyBorder="1" applyAlignment="1">
      <alignment vertical="center"/>
      <protection/>
    </xf>
    <xf numFmtId="0" fontId="21" fillId="0" borderId="51" xfId="36" applyFont="1" applyFill="1" applyBorder="1" applyAlignment="1" applyProtection="1">
      <alignment horizontal="center" vertical="center"/>
      <protection/>
    </xf>
    <xf numFmtId="0" fontId="21" fillId="0" borderId="52" xfId="36" applyFont="1" applyFill="1" applyBorder="1" applyAlignment="1" applyProtection="1">
      <alignment horizontal="center" vertical="center"/>
      <protection/>
    </xf>
    <xf numFmtId="41" fontId="21" fillId="0" borderId="53" xfId="36" applyNumberFormat="1" applyFont="1" applyFill="1" applyBorder="1" applyAlignment="1">
      <alignment horizontal="center" vertical="center"/>
      <protection/>
    </xf>
    <xf numFmtId="41" fontId="21" fillId="0" borderId="54" xfId="36" applyNumberFormat="1" applyFont="1" applyFill="1" applyBorder="1" applyAlignment="1">
      <alignment horizontal="center" vertical="center"/>
      <protection/>
    </xf>
    <xf numFmtId="41" fontId="21" fillId="0" borderId="5" xfId="36" applyNumberFormat="1" applyFont="1" applyFill="1" applyBorder="1" applyAlignment="1">
      <alignment horizontal="center" vertical="center"/>
      <protection/>
    </xf>
    <xf numFmtId="41" fontId="21" fillId="0" borderId="7" xfId="36" applyNumberFormat="1" applyFont="1" applyFill="1" applyBorder="1" applyAlignment="1">
      <alignment horizontal="center" vertical="center"/>
      <protection/>
    </xf>
    <xf numFmtId="0" fontId="21" fillId="0" borderId="11" xfId="36" applyFont="1" applyFill="1" applyBorder="1" applyAlignment="1">
      <alignment horizontal="center" vertical="center"/>
      <protection/>
    </xf>
    <xf numFmtId="0" fontId="21" fillId="0" borderId="55" xfId="36" applyFont="1" applyFill="1" applyBorder="1" applyAlignment="1">
      <alignment vertical="center"/>
      <protection/>
    </xf>
    <xf numFmtId="0" fontId="21" fillId="0" borderId="56" xfId="36" applyFont="1" applyFill="1" applyBorder="1" applyAlignment="1" applyProtection="1">
      <alignment horizontal="distributed" vertical="center"/>
      <protection/>
    </xf>
    <xf numFmtId="0" fontId="21" fillId="0" borderId="57" xfId="36" applyFont="1" applyFill="1" applyBorder="1" applyAlignment="1" applyProtection="1">
      <alignment horizontal="center" vertical="center"/>
      <protection/>
    </xf>
    <xf numFmtId="41" fontId="21" fillId="0" borderId="58" xfId="36" applyNumberFormat="1" applyFont="1" applyFill="1" applyBorder="1" applyAlignment="1" applyProtection="1">
      <alignment horizontal="right" vertical="center"/>
      <protection/>
    </xf>
    <xf numFmtId="41" fontId="21" fillId="0" borderId="59" xfId="36" applyNumberFormat="1" applyFont="1" applyFill="1" applyBorder="1" applyAlignment="1" applyProtection="1">
      <alignment horizontal="right" vertical="center"/>
      <protection/>
    </xf>
    <xf numFmtId="41" fontId="21" fillId="0" borderId="60" xfId="36" applyNumberFormat="1" applyFont="1" applyFill="1" applyBorder="1" applyAlignment="1" applyProtection="1">
      <alignment horizontal="right" vertical="center"/>
      <protection/>
    </xf>
    <xf numFmtId="0" fontId="21" fillId="0" borderId="17" xfId="36" applyFont="1" applyFill="1" applyBorder="1" applyAlignment="1" applyProtection="1">
      <alignment vertical="center"/>
      <protection/>
    </xf>
    <xf numFmtId="37" fontId="21" fillId="0" borderId="39" xfId="36" applyNumberFormat="1" applyFont="1" applyFill="1" applyBorder="1" applyAlignment="1" applyProtection="1">
      <alignment vertical="center"/>
      <protection/>
    </xf>
    <xf numFmtId="37" fontId="21" fillId="0" borderId="40" xfId="36" applyNumberFormat="1" applyFont="1" applyFill="1" applyBorder="1" applyAlignment="1" applyProtection="1">
      <alignment vertical="center"/>
      <protection/>
    </xf>
    <xf numFmtId="37" fontId="21" fillId="0" borderId="41" xfId="36" applyNumberFormat="1" applyFont="1" applyFill="1" applyBorder="1" applyAlignment="1" applyProtection="1">
      <alignment vertical="center"/>
      <protection/>
    </xf>
    <xf numFmtId="41" fontId="21" fillId="0" borderId="11" xfId="36" applyNumberFormat="1" applyFont="1" applyFill="1" applyBorder="1" applyAlignment="1" applyProtection="1">
      <alignment horizontal="center" vertical="center"/>
      <protection/>
    </xf>
    <xf numFmtId="41" fontId="21" fillId="0" borderId="0" xfId="36" applyNumberFormat="1" applyFont="1" applyFill="1" applyBorder="1" applyAlignment="1" applyProtection="1">
      <alignment horizontal="right" vertical="center"/>
      <protection/>
    </xf>
    <xf numFmtId="0" fontId="21" fillId="0" borderId="51" xfId="36" applyFont="1" applyFill="1" applyBorder="1" applyAlignment="1">
      <alignment vertical="center"/>
      <protection/>
    </xf>
    <xf numFmtId="41" fontId="21" fillId="0" borderId="53" xfId="36" applyNumberFormat="1" applyFont="1" applyFill="1" applyBorder="1" applyAlignment="1" applyProtection="1">
      <alignment horizontal="right" vertical="center"/>
      <protection/>
    </xf>
    <xf numFmtId="41" fontId="21" fillId="0" borderId="54" xfId="36" applyNumberFormat="1" applyFont="1" applyFill="1" applyBorder="1" applyAlignment="1" applyProtection="1">
      <alignment horizontal="right" vertical="center"/>
      <protection/>
    </xf>
    <xf numFmtId="0" fontId="21" fillId="0" borderId="17" xfId="36" applyFont="1" applyFill="1" applyBorder="1" applyAlignment="1">
      <alignment vertical="center"/>
      <protection/>
    </xf>
    <xf numFmtId="0" fontId="21" fillId="0" borderId="18" xfId="36" applyFont="1" applyFill="1" applyBorder="1" applyAlignment="1">
      <alignment horizontal="center" vertical="center"/>
      <protection/>
    </xf>
    <xf numFmtId="41" fontId="21" fillId="0" borderId="39" xfId="36" applyNumberFormat="1" applyFont="1" applyFill="1" applyBorder="1" applyAlignment="1">
      <alignment vertical="center"/>
      <protection/>
    </xf>
    <xf numFmtId="41" fontId="21" fillId="0" borderId="40" xfId="36" applyNumberFormat="1" applyFont="1" applyFill="1" applyBorder="1" applyAlignment="1">
      <alignment vertical="center"/>
      <protection/>
    </xf>
    <xf numFmtId="41" fontId="21" fillId="0" borderId="41" xfId="36" applyNumberFormat="1" applyFont="1" applyFill="1" applyBorder="1" applyAlignment="1">
      <alignment vertical="center"/>
      <protection/>
    </xf>
    <xf numFmtId="0" fontId="32" fillId="0" borderId="0" xfId="36" applyFont="1" applyFill="1" applyAlignment="1">
      <alignment vertical="center"/>
      <protection/>
    </xf>
    <xf numFmtId="0" fontId="21" fillId="0" borderId="52" xfId="36" applyFont="1" applyFill="1" applyBorder="1" applyAlignment="1">
      <alignment vertical="center"/>
      <protection/>
    </xf>
    <xf numFmtId="41" fontId="21" fillId="0" borderId="53" xfId="36" applyNumberFormat="1" applyFont="1" applyFill="1" applyBorder="1" applyAlignment="1">
      <alignment vertical="center"/>
      <protection/>
    </xf>
    <xf numFmtId="41" fontId="21" fillId="0" borderId="54" xfId="36" applyNumberFormat="1" applyFont="1" applyFill="1" applyBorder="1" applyAlignment="1">
      <alignment vertical="center"/>
      <protection/>
    </xf>
    <xf numFmtId="0" fontId="21" fillId="0" borderId="10" xfId="36" applyFont="1" applyFill="1" applyBorder="1" applyAlignment="1">
      <alignment horizontal="center" vertical="center"/>
      <protection/>
    </xf>
    <xf numFmtId="0" fontId="21" fillId="0" borderId="11" xfId="36" applyFont="1" applyFill="1" applyBorder="1" applyAlignment="1">
      <alignment vertical="center"/>
      <protection/>
    </xf>
    <xf numFmtId="0" fontId="21" fillId="0" borderId="5" xfId="36" applyFont="1" applyFill="1" applyBorder="1" applyAlignment="1">
      <alignment vertical="center"/>
      <protection/>
    </xf>
    <xf numFmtId="0" fontId="21" fillId="0" borderId="7" xfId="36" applyFont="1" applyFill="1" applyBorder="1" applyAlignment="1">
      <alignment vertical="center"/>
      <protection/>
    </xf>
    <xf numFmtId="0" fontId="21" fillId="0" borderId="51" xfId="36" applyFont="1" applyFill="1" applyBorder="1" applyAlignment="1" applyProtection="1">
      <alignment vertical="center"/>
      <protection/>
    </xf>
    <xf numFmtId="0" fontId="21" fillId="0" borderId="56" xfId="36" applyFont="1" applyFill="1" applyBorder="1" applyAlignment="1" applyProtection="1">
      <alignment horizontal="left" vertical="center"/>
      <protection/>
    </xf>
    <xf numFmtId="41" fontId="21" fillId="0" borderId="56" xfId="36" applyNumberFormat="1" applyFont="1" applyFill="1" applyBorder="1" applyAlignment="1" applyProtection="1">
      <alignment horizontal="right" vertical="center"/>
      <protection/>
    </xf>
    <xf numFmtId="0" fontId="22" fillId="0" borderId="8" xfId="36" applyFont="1" applyFill="1" applyBorder="1" applyAlignment="1">
      <alignment horizontal="distributed" vertical="center"/>
      <protection/>
    </xf>
    <xf numFmtId="0" fontId="21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 vertical="center"/>
    </xf>
    <xf numFmtId="0" fontId="21" fillId="0" borderId="14" xfId="36" applyFont="1" applyFill="1" applyBorder="1" applyAlignment="1">
      <alignment vertical="center"/>
      <protection/>
    </xf>
    <xf numFmtId="0" fontId="21" fillId="0" borderId="14" xfId="36" applyFont="1" applyFill="1" applyBorder="1" applyAlignment="1" applyProtection="1">
      <alignment horizontal="left" vertical="center"/>
      <protection/>
    </xf>
    <xf numFmtId="0" fontId="21" fillId="0" borderId="14" xfId="36" applyFont="1" applyFill="1" applyBorder="1" applyAlignment="1" applyProtection="1">
      <alignment horizontal="center" vertical="center"/>
      <protection/>
    </xf>
    <xf numFmtId="41" fontId="21" fillId="0" borderId="14" xfId="36" applyNumberFormat="1" applyFont="1" applyFill="1" applyBorder="1" applyAlignment="1" applyProtection="1">
      <alignment horizontal="right" vertical="center"/>
      <protection/>
    </xf>
    <xf numFmtId="0" fontId="21" fillId="0" borderId="51" xfId="36" applyFont="1" applyFill="1" applyBorder="1" applyAlignment="1" applyProtection="1">
      <alignment horizontal="distributed" vertical="center"/>
      <protection/>
    </xf>
    <xf numFmtId="0" fontId="21" fillId="0" borderId="51" xfId="36" applyFont="1" applyFill="1" applyBorder="1" applyAlignment="1" applyProtection="1">
      <alignment horizontal="left" vertical="center"/>
      <protection/>
    </xf>
    <xf numFmtId="0" fontId="22" fillId="0" borderId="0" xfId="36" applyFont="1" applyFill="1" applyBorder="1" applyAlignment="1" applyProtection="1">
      <alignment horizontal="distributed" vertical="center"/>
      <protection/>
    </xf>
    <xf numFmtId="0" fontId="21" fillId="0" borderId="17" xfId="36" applyFont="1" applyFill="1" applyBorder="1" applyAlignment="1" applyProtection="1">
      <alignment horizontal="distributed" vertical="center"/>
      <protection/>
    </xf>
    <xf numFmtId="0" fontId="21" fillId="0" borderId="0" xfId="36" applyFont="1" applyFill="1" applyAlignment="1" quotePrefix="1">
      <alignment vertical="center"/>
      <protection/>
    </xf>
    <xf numFmtId="0" fontId="31" fillId="0" borderId="0" xfId="36" applyFont="1" applyFill="1" applyAlignment="1">
      <alignment vertical="center"/>
      <protection/>
    </xf>
    <xf numFmtId="0" fontId="21" fillId="0" borderId="0" xfId="36" applyFont="1" applyFill="1" applyAlignment="1" applyProtection="1">
      <alignment vertical="center"/>
      <protection/>
    </xf>
    <xf numFmtId="0" fontId="21" fillId="0" borderId="13" xfId="36" applyFont="1" applyFill="1" applyBorder="1" applyAlignment="1" applyProtection="1">
      <alignment horizontal="center" vertical="center"/>
      <protection/>
    </xf>
    <xf numFmtId="0" fontId="21" fillId="0" borderId="15" xfId="36" applyFont="1" applyFill="1" applyBorder="1" applyAlignment="1" applyProtection="1">
      <alignment horizontal="center" vertical="center"/>
      <protection/>
    </xf>
    <xf numFmtId="0" fontId="21" fillId="0" borderId="8" xfId="36" applyFont="1" applyFill="1" applyBorder="1" applyAlignment="1" applyProtection="1">
      <alignment vertical="center"/>
      <protection/>
    </xf>
    <xf numFmtId="0" fontId="21" fillId="0" borderId="50" xfId="36" applyFont="1" applyFill="1" applyBorder="1" applyAlignment="1" applyProtection="1">
      <alignment vertical="center"/>
      <protection/>
    </xf>
    <xf numFmtId="0" fontId="21" fillId="0" borderId="8" xfId="36" applyFont="1" applyFill="1" applyBorder="1" applyAlignment="1" applyProtection="1">
      <alignment horizontal="left" vertical="center"/>
      <protection/>
    </xf>
    <xf numFmtId="41" fontId="21" fillId="0" borderId="5" xfId="36" applyNumberFormat="1" applyFont="1" applyFill="1" applyBorder="1" applyAlignment="1" applyProtection="1">
      <alignment vertical="center"/>
      <protection/>
    </xf>
    <xf numFmtId="41" fontId="21" fillId="0" borderId="7" xfId="36" applyNumberFormat="1" applyFont="1" applyFill="1" applyBorder="1" applyAlignment="1" applyProtection="1">
      <alignment vertical="center"/>
      <protection/>
    </xf>
    <xf numFmtId="41" fontId="21" fillId="0" borderId="10" xfId="36" applyNumberFormat="1" applyFont="1" applyFill="1" applyBorder="1" applyAlignment="1" applyProtection="1">
      <alignment vertical="center"/>
      <protection/>
    </xf>
    <xf numFmtId="0" fontId="21" fillId="0" borderId="16" xfId="36" applyFont="1" applyFill="1" applyBorder="1" applyAlignment="1" applyProtection="1">
      <alignment vertical="center"/>
      <protection/>
    </xf>
    <xf numFmtId="41" fontId="21" fillId="0" borderId="17" xfId="36" applyNumberFormat="1" applyFont="1" applyFill="1" applyBorder="1" applyAlignment="1" applyProtection="1">
      <alignment vertical="center"/>
      <protection/>
    </xf>
    <xf numFmtId="41" fontId="21" fillId="0" borderId="40" xfId="36" applyNumberFormat="1" applyFont="1" applyFill="1" applyBorder="1" applyAlignment="1" applyProtection="1">
      <alignment vertical="center"/>
      <protection/>
    </xf>
    <xf numFmtId="41" fontId="21" fillId="0" borderId="18" xfId="36" applyNumberFormat="1" applyFont="1" applyFill="1" applyBorder="1" applyAlignment="1" applyProtection="1">
      <alignment vertical="center"/>
      <protection/>
    </xf>
    <xf numFmtId="0" fontId="2" fillId="0" borderId="0" xfId="37" applyFont="1" applyFill="1" applyBorder="1" applyAlignment="1" applyProtection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37" applyFont="1" applyFill="1" applyBorder="1" applyAlignment="1" applyProtection="1">
      <alignment vertical="center"/>
      <protection locked="0"/>
    </xf>
    <xf numFmtId="0" fontId="4" fillId="0" borderId="0" xfId="37" applyFont="1" applyFill="1" applyBorder="1" applyAlignment="1" quotePrefix="1">
      <alignment horizontal="right" vertical="center"/>
      <protection/>
    </xf>
    <xf numFmtId="0" fontId="16" fillId="0" borderId="0" xfId="37" applyFont="1" applyFill="1" applyAlignment="1">
      <alignment vertical="center"/>
      <protection/>
    </xf>
    <xf numFmtId="0" fontId="16" fillId="0" borderId="0" xfId="37" applyFont="1" applyFill="1" applyBorder="1" applyAlignment="1">
      <alignment vertical="center"/>
      <protection/>
    </xf>
    <xf numFmtId="0" fontId="4" fillId="0" borderId="0" xfId="37" applyFont="1" applyFill="1" applyAlignment="1">
      <alignment vertical="center"/>
      <protection/>
    </xf>
    <xf numFmtId="0" fontId="4" fillId="0" borderId="17" xfId="37" applyFont="1" applyFill="1" applyBorder="1" applyAlignment="1">
      <alignment vertical="center"/>
      <protection/>
    </xf>
    <xf numFmtId="0" fontId="4" fillId="0" borderId="13" xfId="37" applyFont="1" applyFill="1" applyBorder="1" applyAlignment="1" applyProtection="1">
      <alignment horizontal="center" vertical="center"/>
      <protection/>
    </xf>
    <xf numFmtId="0" fontId="4" fillId="0" borderId="15" xfId="37" applyFont="1" applyFill="1" applyBorder="1" applyAlignment="1" applyProtection="1">
      <alignment horizontal="center" vertical="center"/>
      <protection/>
    </xf>
    <xf numFmtId="0" fontId="4" fillId="0" borderId="13" xfId="37" applyFont="1" applyFill="1" applyBorder="1" applyAlignment="1" applyProtection="1">
      <alignment horizontal="distributed" vertical="center"/>
      <protection/>
    </xf>
    <xf numFmtId="0" fontId="4" fillId="0" borderId="19" xfId="37" applyFont="1" applyFill="1" applyBorder="1" applyAlignment="1" applyProtection="1">
      <alignment horizontal="distributed" vertical="center"/>
      <protection/>
    </xf>
    <xf numFmtId="0" fontId="16" fillId="0" borderId="8" xfId="37" applyFont="1" applyFill="1" applyBorder="1" applyAlignment="1">
      <alignment vertical="center"/>
      <protection/>
    </xf>
    <xf numFmtId="0" fontId="4" fillId="0" borderId="16" xfId="37" applyFont="1" applyFill="1" applyBorder="1" applyAlignment="1" applyProtection="1">
      <alignment horizontal="center" vertical="center"/>
      <protection/>
    </xf>
    <xf numFmtId="0" fontId="4" fillId="0" borderId="18" xfId="37" applyFont="1" applyFill="1" applyBorder="1" applyAlignment="1" applyProtection="1">
      <alignment horizontal="center" vertical="center"/>
      <protection/>
    </xf>
    <xf numFmtId="0" fontId="4" fillId="0" borderId="20" xfId="37" applyFont="1" applyFill="1" applyBorder="1" applyAlignment="1" applyProtection="1" quotePrefix="1">
      <alignment horizontal="distributed" vertical="center"/>
      <protection/>
    </xf>
    <xf numFmtId="0" fontId="4" fillId="0" borderId="49" xfId="37" applyFont="1" applyFill="1" applyBorder="1" applyAlignment="1" applyProtection="1">
      <alignment horizontal="distributed" vertical="center"/>
      <protection/>
    </xf>
    <xf numFmtId="0" fontId="4" fillId="0" borderId="45" xfId="37" applyFont="1" applyFill="1" applyBorder="1" applyAlignment="1">
      <alignment horizontal="distributed" vertical="center"/>
      <protection/>
    </xf>
    <xf numFmtId="0" fontId="4" fillId="0" borderId="38" xfId="37" applyFont="1" applyFill="1" applyBorder="1" applyAlignment="1">
      <alignment horizontal="distributed" vertical="center"/>
      <protection/>
    </xf>
    <xf numFmtId="0" fontId="4" fillId="0" borderId="8" xfId="37" applyFont="1" applyFill="1" applyBorder="1" applyAlignment="1" applyProtection="1">
      <alignment horizontal="center" vertical="center"/>
      <protection/>
    </xf>
    <xf numFmtId="0" fontId="4" fillId="0" borderId="10" xfId="37" applyFont="1" applyFill="1" applyBorder="1" applyAlignment="1" applyProtection="1">
      <alignment horizontal="center" vertical="center"/>
      <protection/>
    </xf>
    <xf numFmtId="180" fontId="4" fillId="0" borderId="46" xfId="30" applyNumberFormat="1" applyFont="1" applyFill="1" applyBorder="1" applyAlignment="1" applyProtection="1">
      <alignment horizontal="right" vertical="center"/>
      <protection/>
    </xf>
    <xf numFmtId="180" fontId="4" fillId="0" borderId="47" xfId="30" applyNumberFormat="1" applyFont="1" applyFill="1" applyBorder="1" applyAlignment="1" applyProtection="1">
      <alignment horizontal="right" vertical="center"/>
      <protection/>
    </xf>
    <xf numFmtId="180" fontId="4" fillId="0" borderId="14" xfId="30" applyNumberFormat="1" applyFont="1" applyFill="1" applyBorder="1" applyAlignment="1" applyProtection="1">
      <alignment horizontal="right" vertical="center"/>
      <protection/>
    </xf>
    <xf numFmtId="180" fontId="4" fillId="0" borderId="19" xfId="30" applyNumberFormat="1" applyFont="1" applyFill="1" applyBorder="1" applyAlignment="1" applyProtection="1">
      <alignment horizontal="right" vertical="center"/>
      <protection/>
    </xf>
    <xf numFmtId="180" fontId="4" fillId="0" borderId="42" xfId="30" applyNumberFormat="1" applyFont="1" applyFill="1" applyBorder="1" applyAlignment="1" applyProtection="1">
      <alignment horizontal="right" vertical="center"/>
      <protection/>
    </xf>
    <xf numFmtId="180" fontId="4" fillId="0" borderId="43" xfId="30" applyNumberFormat="1" applyFont="1" applyFill="1" applyBorder="1" applyAlignment="1" applyProtection="1">
      <alignment horizontal="right" vertical="center"/>
      <protection/>
    </xf>
    <xf numFmtId="180" fontId="4" fillId="0" borderId="44" xfId="30" applyNumberFormat="1" applyFont="1" applyFill="1" applyBorder="1" applyAlignment="1" applyProtection="1">
      <alignment horizontal="right" vertical="center"/>
      <protection/>
    </xf>
    <xf numFmtId="180" fontId="4" fillId="0" borderId="48" xfId="30" applyNumberFormat="1" applyFont="1" applyFill="1" applyBorder="1" applyAlignment="1" applyProtection="1">
      <alignment horizontal="right" vertical="center"/>
      <protection/>
    </xf>
    <xf numFmtId="181" fontId="4" fillId="0" borderId="47" xfId="30" applyNumberFormat="1" applyFont="1" applyFill="1" applyBorder="1" applyAlignment="1" applyProtection="1">
      <alignment horizontal="right" vertical="center"/>
      <protection/>
    </xf>
    <xf numFmtId="41" fontId="4" fillId="0" borderId="61" xfId="30" applyNumberFormat="1" applyFont="1" applyFill="1" applyBorder="1" applyAlignment="1" applyProtection="1">
      <alignment horizontal="right" vertical="center"/>
      <protection/>
    </xf>
    <xf numFmtId="0" fontId="4" fillId="0" borderId="10" xfId="37" applyFont="1" applyFill="1" applyBorder="1" applyAlignment="1" applyProtection="1">
      <alignment horizontal="distributed" vertical="center"/>
      <protection/>
    </xf>
    <xf numFmtId="180" fontId="4" fillId="0" borderId="13" xfId="30" applyNumberFormat="1" applyFont="1" applyFill="1" applyBorder="1" applyAlignment="1" applyProtection="1">
      <alignment horizontal="right" vertical="center"/>
      <protection/>
    </xf>
    <xf numFmtId="180" fontId="4" fillId="0" borderId="15" xfId="30" applyNumberFormat="1" applyFont="1" applyFill="1" applyBorder="1" applyAlignment="1" applyProtection="1">
      <alignment horizontal="right" vertical="center"/>
      <protection/>
    </xf>
    <xf numFmtId="181" fontId="4" fillId="0" borderId="19" xfId="30" applyNumberFormat="1" applyFont="1" applyFill="1" applyBorder="1" applyAlignment="1" applyProtection="1">
      <alignment horizontal="right" vertical="center"/>
      <protection/>
    </xf>
    <xf numFmtId="41" fontId="4" fillId="0" borderId="62" xfId="30" applyNumberFormat="1" applyFont="1" applyFill="1" applyBorder="1" applyAlignment="1" applyProtection="1">
      <alignment horizontal="right" vertical="center"/>
      <protection/>
    </xf>
    <xf numFmtId="180" fontId="4" fillId="0" borderId="8" xfId="30" applyNumberFormat="1" applyFont="1" applyFill="1" applyBorder="1" applyAlignment="1" applyProtection="1">
      <alignment horizontal="right" vertical="center"/>
      <protection/>
    </xf>
    <xf numFmtId="180" fontId="4" fillId="0" borderId="9" xfId="30" applyNumberFormat="1" applyFont="1" applyFill="1" applyBorder="1" applyAlignment="1" applyProtection="1">
      <alignment horizontal="right" vertical="center"/>
      <protection/>
    </xf>
    <xf numFmtId="180" fontId="4" fillId="0" borderId="0" xfId="30" applyNumberFormat="1" applyFont="1" applyFill="1" applyBorder="1" applyAlignment="1" applyProtection="1">
      <alignment horizontal="right" vertical="center"/>
      <protection/>
    </xf>
    <xf numFmtId="180" fontId="4" fillId="0" borderId="11" xfId="30" applyNumberFormat="1" applyFont="1" applyFill="1" applyBorder="1" applyAlignment="1" applyProtection="1">
      <alignment horizontal="right" vertical="center"/>
      <protection/>
    </xf>
    <xf numFmtId="180" fontId="4" fillId="0" borderId="5" xfId="30" applyNumberFormat="1" applyFont="1" applyFill="1" applyBorder="1" applyAlignment="1" applyProtection="1">
      <alignment horizontal="right" vertical="center"/>
      <protection/>
    </xf>
    <xf numFmtId="180" fontId="4" fillId="0" borderId="7" xfId="30" applyNumberFormat="1" applyFont="1" applyFill="1" applyBorder="1" applyAlignment="1" applyProtection="1">
      <alignment horizontal="right" vertical="center"/>
      <protection/>
    </xf>
    <xf numFmtId="180" fontId="4" fillId="0" borderId="10" xfId="30" applyNumberFormat="1" applyFont="1" applyFill="1" applyBorder="1" applyAlignment="1" applyProtection="1">
      <alignment horizontal="right" vertical="center"/>
      <protection/>
    </xf>
    <xf numFmtId="181" fontId="4" fillId="0" borderId="9" xfId="30" applyNumberFormat="1" applyFont="1" applyFill="1" applyBorder="1" applyAlignment="1" applyProtection="1">
      <alignment horizontal="right" vertical="center"/>
      <protection/>
    </xf>
    <xf numFmtId="41" fontId="4" fillId="0" borderId="63" xfId="30" applyNumberFormat="1" applyFont="1" applyFill="1" applyBorder="1" applyAlignment="1" applyProtection="1">
      <alignment horizontal="right" vertical="center"/>
      <protection/>
    </xf>
    <xf numFmtId="180" fontId="4" fillId="0" borderId="16" xfId="30" applyNumberFormat="1" applyFont="1" applyFill="1" applyBorder="1" applyAlignment="1" applyProtection="1">
      <alignment horizontal="right" vertical="center"/>
      <protection/>
    </xf>
    <xf numFmtId="180" fontId="4" fillId="0" borderId="20" xfId="30" applyNumberFormat="1" applyFont="1" applyFill="1" applyBorder="1" applyAlignment="1" applyProtection="1">
      <alignment horizontal="right" vertical="center"/>
      <protection/>
    </xf>
    <xf numFmtId="180" fontId="4" fillId="0" borderId="17" xfId="30" applyNumberFormat="1" applyFont="1" applyFill="1" applyBorder="1" applyAlignment="1" applyProtection="1">
      <alignment horizontal="right" vertical="center"/>
      <protection/>
    </xf>
    <xf numFmtId="180" fontId="4" fillId="0" borderId="39" xfId="30" applyNumberFormat="1" applyFont="1" applyFill="1" applyBorder="1" applyAlignment="1" applyProtection="1">
      <alignment horizontal="right" vertical="center"/>
      <protection/>
    </xf>
    <xf numFmtId="180" fontId="4" fillId="0" borderId="40" xfId="30" applyNumberFormat="1" applyFont="1" applyFill="1" applyBorder="1" applyAlignment="1" applyProtection="1">
      <alignment horizontal="right" vertical="center"/>
      <protection/>
    </xf>
    <xf numFmtId="180" fontId="4" fillId="0" borderId="41" xfId="30" applyNumberFormat="1" applyFont="1" applyFill="1" applyBorder="1" applyAlignment="1" applyProtection="1">
      <alignment horizontal="right" vertical="center"/>
      <protection/>
    </xf>
    <xf numFmtId="180" fontId="4" fillId="0" borderId="18" xfId="30" applyNumberFormat="1" applyFont="1" applyFill="1" applyBorder="1" applyAlignment="1" applyProtection="1">
      <alignment horizontal="right" vertical="center"/>
      <protection/>
    </xf>
    <xf numFmtId="181" fontId="4" fillId="0" borderId="20" xfId="30" applyNumberFormat="1" applyFont="1" applyFill="1" applyBorder="1" applyAlignment="1" applyProtection="1">
      <alignment horizontal="right" vertical="center"/>
      <protection/>
    </xf>
    <xf numFmtId="0" fontId="4" fillId="0" borderId="8" xfId="37" applyFont="1" applyFill="1" applyBorder="1" applyAlignment="1">
      <alignment vertical="center"/>
      <protection/>
    </xf>
    <xf numFmtId="0" fontId="4" fillId="0" borderId="0" xfId="37" applyFont="1" applyFill="1" applyBorder="1" applyAlignment="1" applyProtection="1">
      <alignment horizontal="distributed" vertical="center"/>
      <protection/>
    </xf>
    <xf numFmtId="0" fontId="4" fillId="0" borderId="16" xfId="37" applyFont="1" applyFill="1" applyBorder="1" applyAlignment="1">
      <alignment vertical="center"/>
      <protection/>
    </xf>
    <xf numFmtId="0" fontId="4" fillId="0" borderId="17" xfId="37" applyFont="1" applyFill="1" applyBorder="1" applyAlignment="1" applyProtection="1">
      <alignment horizontal="distributed" vertical="center"/>
      <protection/>
    </xf>
    <xf numFmtId="0" fontId="4" fillId="0" borderId="18" xfId="37" applyFont="1" applyFill="1" applyBorder="1" applyAlignment="1" applyProtection="1">
      <alignment horizontal="distributed" vertical="center"/>
      <protection/>
    </xf>
    <xf numFmtId="0" fontId="4" fillId="0" borderId="8" xfId="37" applyFont="1" applyFill="1" applyBorder="1" applyAlignment="1">
      <alignment horizontal="distributed" vertical="center"/>
      <protection/>
    </xf>
    <xf numFmtId="0" fontId="4" fillId="0" borderId="16" xfId="37" applyFont="1" applyFill="1" applyBorder="1" applyAlignment="1">
      <alignment horizontal="distributed" vertical="center"/>
      <protection/>
    </xf>
    <xf numFmtId="0" fontId="4" fillId="0" borderId="14" xfId="37" applyFont="1" applyFill="1" applyBorder="1" applyAlignment="1">
      <alignment horizontal="distributed" vertical="center"/>
      <protection/>
    </xf>
    <xf numFmtId="38" fontId="4" fillId="0" borderId="14" xfId="30" applyFont="1" applyFill="1" applyBorder="1" applyAlignment="1" applyProtection="1">
      <alignment horizontal="right" vertical="center"/>
      <protection/>
    </xf>
    <xf numFmtId="41" fontId="4" fillId="0" borderId="14" xfId="30" applyNumberFormat="1" applyFont="1" applyFill="1" applyBorder="1" applyAlignment="1" applyProtection="1">
      <alignment horizontal="right" vertical="center"/>
      <protection/>
    </xf>
    <xf numFmtId="0" fontId="4" fillId="0" borderId="0" xfId="37" applyFont="1" applyFill="1" applyBorder="1" applyAlignment="1">
      <alignment horizontal="distributed" vertical="center"/>
      <protection/>
    </xf>
    <xf numFmtId="38" fontId="4" fillId="0" borderId="0" xfId="30" applyFont="1" applyFill="1" applyBorder="1" applyAlignment="1" applyProtection="1">
      <alignment horizontal="right" vertical="center"/>
      <protection/>
    </xf>
    <xf numFmtId="0" fontId="4" fillId="0" borderId="0" xfId="37" applyFont="1" applyFill="1" applyAlignment="1" quotePrefix="1">
      <alignment vertical="center"/>
      <protection/>
    </xf>
    <xf numFmtId="0" fontId="4" fillId="0" borderId="0" xfId="37" applyFont="1" applyFill="1" applyAlignment="1" quotePrefix="1">
      <alignment horizontal="right" vertical="center"/>
      <protection/>
    </xf>
    <xf numFmtId="41" fontId="4" fillId="0" borderId="0" xfId="30" applyNumberFormat="1" applyFont="1" applyFill="1" applyBorder="1" applyAlignment="1" applyProtection="1">
      <alignment horizontal="right" vertical="center"/>
      <protection/>
    </xf>
    <xf numFmtId="0" fontId="0" fillId="0" borderId="0" xfId="37" applyFont="1" applyFill="1" applyBorder="1" applyAlignment="1" applyProtection="1">
      <alignment horizontal="left" vertical="center"/>
      <protection/>
    </xf>
    <xf numFmtId="0" fontId="4" fillId="0" borderId="0" xfId="34" applyFont="1" applyFill="1" applyBorder="1" applyAlignment="1" quotePrefix="1">
      <alignment horizontal="left"/>
      <protection/>
    </xf>
    <xf numFmtId="41" fontId="4" fillId="0" borderId="17" xfId="30" applyNumberFormat="1" applyFont="1" applyFill="1" applyBorder="1" applyAlignment="1" applyProtection="1">
      <alignment horizontal="right" vertical="center"/>
      <protection/>
    </xf>
    <xf numFmtId="41" fontId="4" fillId="0" borderId="64" xfId="30" applyNumberFormat="1" applyFont="1" applyFill="1" applyBorder="1" applyAlignment="1" applyProtection="1">
      <alignment horizontal="right" vertical="center"/>
      <protection/>
    </xf>
    <xf numFmtId="41" fontId="4" fillId="0" borderId="65" xfId="30" applyNumberFormat="1" applyFont="1" applyFill="1" applyBorder="1" applyAlignment="1" applyProtection="1">
      <alignment horizontal="right" vertical="center"/>
      <protection/>
    </xf>
    <xf numFmtId="0" fontId="4" fillId="0" borderId="10" xfId="37" applyFont="1" applyFill="1" applyBorder="1" applyAlignment="1">
      <alignment vertical="center"/>
      <protection/>
    </xf>
    <xf numFmtId="41" fontId="4" fillId="0" borderId="66" xfId="30" applyNumberFormat="1" applyFont="1" applyFill="1" applyBorder="1" applyAlignment="1" applyProtection="1">
      <alignment horizontal="right" vertical="center"/>
      <protection/>
    </xf>
    <xf numFmtId="0" fontId="4" fillId="0" borderId="18" xfId="37" applyFont="1" applyFill="1" applyBorder="1" applyAlignment="1">
      <alignment vertical="center"/>
      <protection/>
    </xf>
    <xf numFmtId="1" fontId="4" fillId="0" borderId="14" xfId="37" applyNumberFormat="1" applyFont="1" applyFill="1" applyBorder="1" applyAlignment="1">
      <alignment vertical="center"/>
      <protection/>
    </xf>
    <xf numFmtId="38" fontId="4" fillId="0" borderId="0" xfId="3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0" fontId="4" fillId="0" borderId="40" xfId="0" applyFont="1" applyFill="1" applyBorder="1" applyAlignment="1" applyProtection="1">
      <alignment horizontal="distributed" vertical="center" wrapText="1"/>
      <protection/>
    </xf>
    <xf numFmtId="0" fontId="4" fillId="0" borderId="67" xfId="0" applyFont="1" applyFill="1" applyBorder="1" applyAlignment="1" applyProtection="1">
      <alignment horizontal="distributed" vertical="center" wrapText="1"/>
      <protection/>
    </xf>
    <xf numFmtId="0" fontId="4" fillId="0" borderId="41" xfId="0" applyFont="1" applyFill="1" applyBorder="1" applyAlignment="1" applyProtection="1">
      <alignment horizontal="distributed" vertical="center" wrapText="1"/>
      <protection/>
    </xf>
    <xf numFmtId="0" fontId="4" fillId="0" borderId="49" xfId="0" applyFont="1" applyFill="1" applyBorder="1" applyAlignment="1" applyProtection="1">
      <alignment horizontal="distributed" vertical="center" wrapText="1"/>
      <protection/>
    </xf>
    <xf numFmtId="0" fontId="4" fillId="0" borderId="45" xfId="0" applyFont="1" applyFill="1" applyBorder="1" applyAlignment="1" applyProtection="1">
      <alignment horizontal="distributed" vertical="center" wrapText="1"/>
      <protection/>
    </xf>
    <xf numFmtId="0" fontId="4" fillId="0" borderId="38" xfId="0" applyFont="1" applyFill="1" applyBorder="1" applyAlignment="1" applyProtection="1">
      <alignment horizontal="distributed" vertical="center" wrapText="1"/>
      <protection/>
    </xf>
    <xf numFmtId="41" fontId="4" fillId="0" borderId="39" xfId="30" applyNumberFormat="1" applyFont="1" applyFill="1" applyBorder="1" applyAlignment="1" applyProtection="1">
      <alignment horizontal="right" vertical="center"/>
      <protection/>
    </xf>
    <xf numFmtId="41" fontId="4" fillId="0" borderId="40" xfId="30" applyNumberFormat="1" applyFont="1" applyFill="1" applyBorder="1" applyAlignment="1" applyProtection="1">
      <alignment horizontal="right" vertical="center"/>
      <protection/>
    </xf>
    <xf numFmtId="41" fontId="4" fillId="0" borderId="67" xfId="30" applyNumberFormat="1" applyFont="1" applyFill="1" applyBorder="1" applyAlignment="1" applyProtection="1">
      <alignment horizontal="right" vertical="center"/>
      <protection/>
    </xf>
    <xf numFmtId="41" fontId="4" fillId="0" borderId="41" xfId="30" applyNumberFormat="1" applyFont="1" applyFill="1" applyBorder="1" applyAlignment="1" applyProtection="1">
      <alignment horizontal="right" vertical="center"/>
      <protection/>
    </xf>
    <xf numFmtId="176" fontId="4" fillId="0" borderId="47" xfId="30" applyNumberFormat="1" applyFont="1" applyFill="1" applyBorder="1" applyAlignment="1" applyProtection="1">
      <alignment horizontal="right" vertical="center"/>
      <protection/>
    </xf>
    <xf numFmtId="41" fontId="4" fillId="0" borderId="16" xfId="30" applyNumberFormat="1" applyFont="1" applyFill="1" applyBorder="1" applyAlignment="1" applyProtection="1">
      <alignment horizontal="right" vertical="center"/>
      <protection/>
    </xf>
    <xf numFmtId="41" fontId="4" fillId="0" borderId="47" xfId="30" applyNumberFormat="1" applyFont="1" applyFill="1" applyBorder="1" applyAlignment="1" applyProtection="1">
      <alignment horizontal="right" vertical="center"/>
      <protection/>
    </xf>
    <xf numFmtId="41" fontId="4" fillId="0" borderId="42" xfId="30" applyNumberFormat="1" applyFont="1" applyFill="1" applyBorder="1" applyAlignment="1" applyProtection="1">
      <alignment horizontal="right" vertical="center"/>
      <protection/>
    </xf>
    <xf numFmtId="41" fontId="4" fillId="0" borderId="43" xfId="30" applyNumberFormat="1" applyFont="1" applyFill="1" applyBorder="1" applyAlignment="1" applyProtection="1">
      <alignment horizontal="right" vertical="center"/>
      <protection/>
    </xf>
    <xf numFmtId="41" fontId="4" fillId="0" borderId="44" xfId="30" applyNumberFormat="1" applyFont="1" applyFill="1" applyBorder="1" applyAlignment="1" applyProtection="1">
      <alignment horizontal="right" vertical="center"/>
      <protection/>
    </xf>
    <xf numFmtId="176" fontId="4" fillId="0" borderId="19" xfId="30" applyNumberFormat="1" applyFont="1" applyFill="1" applyBorder="1" applyAlignment="1" applyProtection="1">
      <alignment horizontal="right" vertical="center"/>
      <protection/>
    </xf>
    <xf numFmtId="41" fontId="4" fillId="0" borderId="19" xfId="30" applyNumberFormat="1" applyFont="1" applyFill="1" applyBorder="1" applyAlignment="1" applyProtection="1">
      <alignment horizontal="right" vertical="center"/>
      <protection/>
    </xf>
    <xf numFmtId="41" fontId="4" fillId="0" borderId="11" xfId="30" applyNumberFormat="1" applyFont="1" applyFill="1" applyBorder="1" applyAlignment="1" applyProtection="1">
      <alignment horizontal="right" vertical="center"/>
      <protection/>
    </xf>
    <xf numFmtId="176" fontId="4" fillId="0" borderId="9" xfId="30" applyNumberFormat="1" applyFont="1" applyFill="1" applyBorder="1" applyAlignment="1" applyProtection="1">
      <alignment horizontal="right" vertical="center"/>
      <protection/>
    </xf>
    <xf numFmtId="41" fontId="4" fillId="0" borderId="68" xfId="30" applyNumberFormat="1" applyFont="1" applyFill="1" applyBorder="1" applyAlignment="1" applyProtection="1">
      <alignment horizontal="right" vertical="center"/>
      <protection/>
    </xf>
    <xf numFmtId="176" fontId="4" fillId="0" borderId="20" xfId="30" applyNumberFormat="1" applyFont="1" applyFill="1" applyBorder="1" applyAlignment="1" applyProtection="1">
      <alignment horizontal="right" vertical="center"/>
      <protection/>
    </xf>
    <xf numFmtId="41" fontId="4" fillId="0" borderId="20" xfId="30" applyNumberFormat="1" applyFont="1" applyFill="1" applyBorder="1" applyAlignment="1" applyProtection="1">
      <alignment horizontal="right" vertical="center"/>
      <protection/>
    </xf>
    <xf numFmtId="41" fontId="4" fillId="0" borderId="69" xfId="30" applyNumberFormat="1" applyFont="1" applyFill="1" applyBorder="1" applyAlignment="1" applyProtection="1">
      <alignment horizontal="right" vertical="center"/>
      <protection/>
    </xf>
    <xf numFmtId="41" fontId="4" fillId="0" borderId="70" xfId="3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37" applyFont="1" applyFill="1" applyAlignment="1" applyProtection="1">
      <alignment horizontal="left" vertical="center"/>
      <protection/>
    </xf>
    <xf numFmtId="0" fontId="4" fillId="0" borderId="0" xfId="37" applyFont="1" applyFill="1" applyBorder="1" applyAlignment="1" applyProtection="1">
      <alignment horizontal="left" vertical="center"/>
      <protection/>
    </xf>
    <xf numFmtId="0" fontId="4" fillId="0" borderId="0" xfId="37" applyFont="1" applyFill="1" applyBorder="1" applyAlignment="1" applyProtection="1">
      <alignment vertical="center"/>
      <protection/>
    </xf>
    <xf numFmtId="0" fontId="4" fillId="0" borderId="14" xfId="37" applyFont="1" applyFill="1" applyBorder="1" applyAlignment="1">
      <alignment horizontal="center" vertical="center"/>
      <protection/>
    </xf>
    <xf numFmtId="0" fontId="4" fillId="0" borderId="43" xfId="37" applyFont="1" applyFill="1" applyBorder="1" applyAlignment="1">
      <alignment horizontal="center" vertical="center"/>
      <protection/>
    </xf>
    <xf numFmtId="0" fontId="4" fillId="0" borderId="14" xfId="37" applyFont="1" applyFill="1" applyBorder="1" applyAlignment="1">
      <alignment horizontal="distributed" vertical="center" wrapText="1"/>
      <protection/>
    </xf>
    <xf numFmtId="0" fontId="4" fillId="0" borderId="43" xfId="37" applyFont="1" applyFill="1" applyBorder="1" applyAlignment="1">
      <alignment horizontal="distributed" vertical="center" wrapText="1"/>
      <protection/>
    </xf>
    <xf numFmtId="0" fontId="4" fillId="0" borderId="15" xfId="37" applyFont="1" applyFill="1" applyBorder="1" applyAlignment="1">
      <alignment horizontal="center" vertical="center"/>
      <protection/>
    </xf>
    <xf numFmtId="0" fontId="4" fillId="0" borderId="19" xfId="37" applyFont="1" applyFill="1" applyBorder="1" applyAlignment="1" applyProtection="1">
      <alignment vertical="center"/>
      <protection/>
    </xf>
    <xf numFmtId="0" fontId="4" fillId="0" borderId="45" xfId="37" applyFont="1" applyFill="1" applyBorder="1" applyAlignment="1" applyProtection="1">
      <alignment horizontal="distributed" vertical="center"/>
      <protection/>
    </xf>
    <xf numFmtId="0" fontId="4" fillId="0" borderId="38" xfId="37" applyFont="1" applyFill="1" applyBorder="1" applyAlignment="1" applyProtection="1">
      <alignment horizontal="distributed" vertical="center"/>
      <protection/>
    </xf>
    <xf numFmtId="0" fontId="4" fillId="0" borderId="49" xfId="37" applyFont="1" applyFill="1" applyBorder="1" applyAlignment="1">
      <alignment horizontal="center" vertical="center" shrinkToFit="1"/>
      <protection/>
    </xf>
    <xf numFmtId="0" fontId="4" fillId="0" borderId="43" xfId="37" applyFont="1" applyFill="1" applyBorder="1" applyAlignment="1">
      <alignment vertical="center" shrinkToFit="1"/>
      <protection/>
    </xf>
    <xf numFmtId="0" fontId="4" fillId="0" borderId="38" xfId="37" applyFont="1" applyFill="1" applyBorder="1" applyAlignment="1">
      <alignment vertical="center" shrinkToFit="1"/>
      <protection/>
    </xf>
    <xf numFmtId="0" fontId="21" fillId="0" borderId="40" xfId="37" applyFont="1" applyFill="1" applyBorder="1" applyAlignment="1" quotePrefix="1">
      <alignment horizontal="center" vertical="center" shrinkToFit="1"/>
      <protection/>
    </xf>
    <xf numFmtId="0" fontId="4" fillId="0" borderId="20" xfId="37" applyFont="1" applyFill="1" applyBorder="1" applyAlignment="1" applyProtection="1">
      <alignment horizontal="center" vertical="center"/>
      <protection/>
    </xf>
    <xf numFmtId="0" fontId="4" fillId="0" borderId="13" xfId="37" applyFont="1" applyFill="1" applyBorder="1" applyAlignment="1" applyProtection="1">
      <alignment horizontal="right" vertical="center"/>
      <protection/>
    </xf>
    <xf numFmtId="37" fontId="4" fillId="0" borderId="42" xfId="37" applyNumberFormat="1" applyFont="1" applyFill="1" applyBorder="1" applyAlignment="1" applyProtection="1">
      <alignment vertical="center" shrinkToFit="1"/>
      <protection/>
    </xf>
    <xf numFmtId="37" fontId="4" fillId="0" borderId="43" xfId="37" applyNumberFormat="1" applyFont="1" applyFill="1" applyBorder="1" applyAlignment="1" applyProtection="1">
      <alignment horizontal="right" vertical="center" shrinkToFit="1"/>
      <protection/>
    </xf>
    <xf numFmtId="37" fontId="4" fillId="0" borderId="44" xfId="37" applyNumberFormat="1" applyFont="1" applyFill="1" applyBorder="1" applyAlignment="1" applyProtection="1">
      <alignment horizontal="right" vertical="center" shrinkToFit="1"/>
      <protection/>
    </xf>
    <xf numFmtId="37" fontId="4" fillId="0" borderId="42" xfId="37" applyNumberFormat="1" applyFont="1" applyFill="1" applyBorder="1" applyAlignment="1">
      <alignment vertical="center" shrinkToFit="1"/>
      <protection/>
    </xf>
    <xf numFmtId="38" fontId="4" fillId="0" borderId="19" xfId="30" applyFont="1" applyFill="1" applyBorder="1" applyAlignment="1">
      <alignment vertical="center" shrinkToFit="1"/>
    </xf>
    <xf numFmtId="38" fontId="4" fillId="0" borderId="71" xfId="30" applyFont="1" applyFill="1" applyBorder="1" applyAlignment="1">
      <alignment vertical="center" shrinkToFit="1"/>
    </xf>
    <xf numFmtId="177" fontId="4" fillId="0" borderId="14" xfId="37" applyNumberFormat="1" applyFont="1" applyFill="1" applyBorder="1" applyAlignment="1" applyProtection="1">
      <alignment vertical="center" shrinkToFit="1"/>
      <protection/>
    </xf>
    <xf numFmtId="177" fontId="4" fillId="0" borderId="14" xfId="37" applyNumberFormat="1" applyFont="1" applyFill="1" applyBorder="1" applyAlignment="1">
      <alignment vertical="center" shrinkToFit="1"/>
      <protection/>
    </xf>
    <xf numFmtId="0" fontId="4" fillId="0" borderId="14" xfId="37" applyFont="1" applyFill="1" applyBorder="1" applyAlignment="1">
      <alignment vertical="center" shrinkToFit="1"/>
      <protection/>
    </xf>
    <xf numFmtId="2" fontId="4" fillId="0" borderId="19" xfId="37" applyNumberFormat="1" applyFont="1" applyFill="1" applyBorder="1" applyAlignment="1">
      <alignment horizontal="right" vertical="center" shrinkToFit="1"/>
      <protection/>
    </xf>
    <xf numFmtId="0" fontId="4" fillId="0" borderId="19" xfId="37" applyFont="1" applyFill="1" applyBorder="1" applyAlignment="1" applyProtection="1">
      <alignment horizontal="right" vertical="center"/>
      <protection/>
    </xf>
    <xf numFmtId="0" fontId="4" fillId="0" borderId="8" xfId="37" applyFont="1" applyFill="1" applyBorder="1" applyAlignment="1" applyProtection="1">
      <alignment horizontal="right" vertical="center"/>
      <protection/>
    </xf>
    <xf numFmtId="37" fontId="4" fillId="0" borderId="11" xfId="37" applyNumberFormat="1" applyFont="1" applyFill="1" applyBorder="1" applyAlignment="1" applyProtection="1">
      <alignment vertical="center" shrinkToFit="1"/>
      <protection/>
    </xf>
    <xf numFmtId="37" fontId="4" fillId="0" borderId="5" xfId="37" applyNumberFormat="1" applyFont="1" applyFill="1" applyBorder="1" applyAlignment="1" applyProtection="1">
      <alignment horizontal="right" vertical="center" shrinkToFit="1"/>
      <protection/>
    </xf>
    <xf numFmtId="37" fontId="4" fillId="0" borderId="7" xfId="37" applyNumberFormat="1" applyFont="1" applyFill="1" applyBorder="1" applyAlignment="1" applyProtection="1">
      <alignment horizontal="right" vertical="center" shrinkToFit="1"/>
      <protection/>
    </xf>
    <xf numFmtId="37" fontId="4" fillId="0" borderId="11" xfId="37" applyNumberFormat="1" applyFont="1" applyFill="1" applyBorder="1" applyAlignment="1">
      <alignment vertical="center" shrinkToFit="1"/>
      <protection/>
    </xf>
    <xf numFmtId="38" fontId="4" fillId="0" borderId="9" xfId="30" applyFont="1" applyFill="1" applyBorder="1" applyAlignment="1">
      <alignment vertical="center" shrinkToFit="1"/>
    </xf>
    <xf numFmtId="38" fontId="4" fillId="0" borderId="72" xfId="30" applyFont="1" applyFill="1" applyBorder="1" applyAlignment="1">
      <alignment vertical="center" shrinkToFit="1"/>
    </xf>
    <xf numFmtId="177" fontId="4" fillId="0" borderId="0" xfId="37" applyNumberFormat="1" applyFont="1" applyFill="1" applyBorder="1" applyAlignment="1" applyProtection="1">
      <alignment vertical="center" shrinkToFit="1"/>
      <protection/>
    </xf>
    <xf numFmtId="0" fontId="4" fillId="0" borderId="5" xfId="37" applyFont="1" applyFill="1" applyBorder="1" applyAlignment="1">
      <alignment vertical="center" shrinkToFit="1"/>
      <protection/>
    </xf>
    <xf numFmtId="177" fontId="4" fillId="0" borderId="0" xfId="37" applyNumberFormat="1" applyFont="1" applyFill="1" applyBorder="1" applyAlignment="1">
      <alignment vertical="center" shrinkToFit="1"/>
      <protection/>
    </xf>
    <xf numFmtId="177" fontId="4" fillId="0" borderId="5" xfId="37" applyNumberFormat="1" applyFont="1" applyFill="1" applyBorder="1" applyAlignment="1">
      <alignment vertical="center" shrinkToFit="1"/>
      <protection/>
    </xf>
    <xf numFmtId="0" fontId="4" fillId="0" borderId="0" xfId="37" applyFont="1" applyFill="1" applyBorder="1" applyAlignment="1">
      <alignment vertical="center" shrinkToFit="1"/>
      <protection/>
    </xf>
    <xf numFmtId="2" fontId="4" fillId="0" borderId="9" xfId="37" applyNumberFormat="1" applyFont="1" applyFill="1" applyBorder="1" applyAlignment="1">
      <alignment horizontal="right" vertical="center" shrinkToFit="1"/>
      <protection/>
    </xf>
    <xf numFmtId="0" fontId="4" fillId="0" borderId="9" xfId="37" applyFont="1" applyFill="1" applyBorder="1" applyAlignment="1" applyProtection="1" quotePrefix="1">
      <alignment horizontal="right" vertical="center"/>
      <protection/>
    </xf>
    <xf numFmtId="37" fontId="4" fillId="0" borderId="5" xfId="37" applyNumberFormat="1" applyFont="1" applyFill="1" applyBorder="1" applyAlignment="1" applyProtection="1">
      <alignment vertical="center" shrinkToFit="1"/>
      <protection/>
    </xf>
    <xf numFmtId="37" fontId="4" fillId="0" borderId="7" xfId="37" applyNumberFormat="1" applyFont="1" applyFill="1" applyBorder="1" applyAlignment="1" applyProtection="1">
      <alignment vertical="center" shrinkToFit="1"/>
      <protection/>
    </xf>
    <xf numFmtId="37" fontId="4" fillId="0" borderId="5" xfId="37" applyNumberFormat="1" applyFont="1" applyFill="1" applyBorder="1" applyAlignment="1">
      <alignment vertical="center" shrinkToFit="1"/>
      <protection/>
    </xf>
    <xf numFmtId="37" fontId="4" fillId="0" borderId="7" xfId="37" applyNumberFormat="1" applyFont="1" applyFill="1" applyBorder="1" applyAlignment="1">
      <alignment vertical="center" shrinkToFit="1"/>
      <protection/>
    </xf>
    <xf numFmtId="37" fontId="4" fillId="0" borderId="9" xfId="37" applyNumberFormat="1" applyFont="1" applyFill="1" applyBorder="1" applyAlignment="1" applyProtection="1">
      <alignment vertical="center" shrinkToFit="1"/>
      <protection/>
    </xf>
    <xf numFmtId="37" fontId="4" fillId="0" borderId="72" xfId="37" applyNumberFormat="1" applyFont="1" applyFill="1" applyBorder="1" applyAlignment="1" applyProtection="1">
      <alignment vertical="center" shrinkToFit="1"/>
      <protection/>
    </xf>
    <xf numFmtId="177" fontId="4" fillId="0" borderId="5" xfId="37" applyNumberFormat="1" applyFont="1" applyFill="1" applyBorder="1" applyAlignment="1" applyProtection="1">
      <alignment vertical="center" shrinkToFit="1"/>
      <protection/>
    </xf>
    <xf numFmtId="2" fontId="4" fillId="0" borderId="0" xfId="37" applyNumberFormat="1" applyFont="1" applyFill="1" applyBorder="1" applyAlignment="1">
      <alignment vertical="center" shrinkToFit="1"/>
      <protection/>
    </xf>
    <xf numFmtId="0" fontId="4" fillId="0" borderId="55" xfId="37" applyFont="1" applyFill="1" applyBorder="1" applyAlignment="1" applyProtection="1">
      <alignment horizontal="right" vertical="center"/>
      <protection/>
    </xf>
    <xf numFmtId="37" fontId="4" fillId="0" borderId="58" xfId="37" applyNumberFormat="1" applyFont="1" applyFill="1" applyBorder="1" applyAlignment="1" applyProtection="1">
      <alignment vertical="center" shrinkToFit="1"/>
      <protection/>
    </xf>
    <xf numFmtId="37" fontId="4" fillId="0" borderId="59" xfId="37" applyNumberFormat="1" applyFont="1" applyFill="1" applyBorder="1" applyAlignment="1" applyProtection="1">
      <alignment vertical="center" shrinkToFit="1"/>
      <protection/>
    </xf>
    <xf numFmtId="37" fontId="4" fillId="0" borderId="60" xfId="37" applyNumberFormat="1" applyFont="1" applyFill="1" applyBorder="1" applyAlignment="1" applyProtection="1">
      <alignment vertical="center" shrinkToFit="1"/>
      <protection/>
    </xf>
    <xf numFmtId="37" fontId="4" fillId="0" borderId="58" xfId="37" applyNumberFormat="1" applyFont="1" applyFill="1" applyBorder="1" applyAlignment="1">
      <alignment vertical="center" shrinkToFit="1"/>
      <protection/>
    </xf>
    <xf numFmtId="37" fontId="4" fillId="0" borderId="59" xfId="37" applyNumberFormat="1" applyFont="1" applyFill="1" applyBorder="1" applyAlignment="1">
      <alignment vertical="center" shrinkToFit="1"/>
      <protection/>
    </xf>
    <xf numFmtId="37" fontId="4" fillId="0" borderId="60" xfId="37" applyNumberFormat="1" applyFont="1" applyFill="1" applyBorder="1" applyAlignment="1">
      <alignment vertical="center" shrinkToFit="1"/>
      <protection/>
    </xf>
    <xf numFmtId="37" fontId="4" fillId="0" borderId="59" xfId="37" applyNumberFormat="1" applyFont="1" applyFill="1" applyBorder="1" applyAlignment="1" applyProtection="1">
      <alignment horizontal="right" vertical="center" shrinkToFit="1"/>
      <protection/>
    </xf>
    <xf numFmtId="37" fontId="4" fillId="0" borderId="60" xfId="37" applyNumberFormat="1" applyFont="1" applyFill="1" applyBorder="1" applyAlignment="1" applyProtection="1">
      <alignment horizontal="right" vertical="center" shrinkToFit="1"/>
      <protection/>
    </xf>
    <xf numFmtId="37" fontId="4" fillId="0" borderId="73" xfId="37" applyNumberFormat="1" applyFont="1" applyFill="1" applyBorder="1" applyAlignment="1" applyProtection="1">
      <alignment vertical="center" shrinkToFit="1"/>
      <protection/>
    </xf>
    <xf numFmtId="37" fontId="4" fillId="0" borderId="74" xfId="37" applyNumberFormat="1" applyFont="1" applyFill="1" applyBorder="1" applyAlignment="1" applyProtection="1">
      <alignment vertical="center" shrinkToFit="1"/>
      <protection/>
    </xf>
    <xf numFmtId="177" fontId="4" fillId="0" borderId="56" xfId="37" applyNumberFormat="1" applyFont="1" applyFill="1" applyBorder="1" applyAlignment="1" applyProtection="1">
      <alignment vertical="center" shrinkToFit="1"/>
      <protection/>
    </xf>
    <xf numFmtId="177" fontId="4" fillId="0" borderId="59" xfId="37" applyNumberFormat="1" applyFont="1" applyFill="1" applyBorder="1" applyAlignment="1">
      <alignment vertical="center" shrinkToFit="1"/>
      <protection/>
    </xf>
    <xf numFmtId="177" fontId="4" fillId="0" borderId="56" xfId="37" applyNumberFormat="1" applyFont="1" applyFill="1" applyBorder="1" applyAlignment="1">
      <alignment vertical="center" shrinkToFit="1"/>
      <protection/>
    </xf>
    <xf numFmtId="177" fontId="4" fillId="0" borderId="59" xfId="37" applyNumberFormat="1" applyFont="1" applyFill="1" applyBorder="1" applyAlignment="1" applyProtection="1">
      <alignment vertical="center" shrinkToFit="1"/>
      <protection/>
    </xf>
    <xf numFmtId="2" fontId="4" fillId="0" borderId="56" xfId="37" applyNumberFormat="1" applyFont="1" applyFill="1" applyBorder="1" applyAlignment="1">
      <alignment vertical="center" shrinkToFit="1"/>
      <protection/>
    </xf>
    <xf numFmtId="2" fontId="4" fillId="0" borderId="73" xfId="37" applyNumberFormat="1" applyFont="1" applyFill="1" applyBorder="1" applyAlignment="1">
      <alignment horizontal="right" vertical="center" shrinkToFit="1"/>
      <protection/>
    </xf>
    <xf numFmtId="0" fontId="4" fillId="0" borderId="73" xfId="37" applyFont="1" applyFill="1" applyBorder="1" applyAlignment="1" applyProtection="1" quotePrefix="1">
      <alignment horizontal="right" vertical="center"/>
      <protection/>
    </xf>
    <xf numFmtId="37" fontId="4" fillId="0" borderId="10" xfId="37" applyNumberFormat="1" applyFont="1" applyFill="1" applyBorder="1" applyAlignment="1" applyProtection="1">
      <alignment vertical="center" shrinkToFit="1"/>
      <protection/>
    </xf>
    <xf numFmtId="0" fontId="4" fillId="0" borderId="50" xfId="37" applyFont="1" applyFill="1" applyBorder="1" applyAlignment="1" applyProtection="1">
      <alignment horizontal="right" vertical="center"/>
      <protection/>
    </xf>
    <xf numFmtId="37" fontId="4" fillId="0" borderId="12" xfId="37" applyNumberFormat="1" applyFont="1" applyFill="1" applyBorder="1" applyAlignment="1" applyProtection="1">
      <alignment vertical="center" shrinkToFit="1"/>
      <protection/>
    </xf>
    <xf numFmtId="37" fontId="4" fillId="0" borderId="53" xfId="37" applyNumberFormat="1" applyFont="1" applyFill="1" applyBorder="1" applyAlignment="1" applyProtection="1">
      <alignment vertical="center" shrinkToFit="1"/>
      <protection/>
    </xf>
    <xf numFmtId="37" fontId="4" fillId="0" borderId="54" xfId="37" applyNumberFormat="1" applyFont="1" applyFill="1" applyBorder="1" applyAlignment="1" applyProtection="1">
      <alignment vertical="center" shrinkToFit="1"/>
      <protection/>
    </xf>
    <xf numFmtId="37" fontId="4" fillId="0" borderId="12" xfId="37" applyNumberFormat="1" applyFont="1" applyFill="1" applyBorder="1" applyAlignment="1">
      <alignment vertical="center" shrinkToFit="1"/>
      <protection/>
    </xf>
    <xf numFmtId="37" fontId="4" fillId="0" borderId="53" xfId="37" applyNumberFormat="1" applyFont="1" applyFill="1" applyBorder="1" applyAlignment="1">
      <alignment vertical="center" shrinkToFit="1"/>
      <protection/>
    </xf>
    <xf numFmtId="37" fontId="4" fillId="0" borderId="54" xfId="37" applyNumberFormat="1" applyFont="1" applyFill="1" applyBorder="1" applyAlignment="1">
      <alignment vertical="center" shrinkToFit="1"/>
      <protection/>
    </xf>
    <xf numFmtId="37" fontId="4" fillId="0" borderId="52" xfId="37" applyNumberFormat="1" applyFont="1" applyFill="1" applyBorder="1" applyAlignment="1" applyProtection="1">
      <alignment vertical="center" shrinkToFit="1"/>
      <protection/>
    </xf>
    <xf numFmtId="37" fontId="4" fillId="0" borderId="75" xfId="37" applyNumberFormat="1" applyFont="1" applyFill="1" applyBorder="1" applyAlignment="1" applyProtection="1">
      <alignment vertical="center" shrinkToFit="1"/>
      <protection/>
    </xf>
    <xf numFmtId="177" fontId="4" fillId="0" borderId="51" xfId="37" applyNumberFormat="1" applyFont="1" applyFill="1" applyBorder="1" applyAlignment="1" applyProtection="1">
      <alignment vertical="center" shrinkToFit="1"/>
      <protection/>
    </xf>
    <xf numFmtId="177" fontId="4" fillId="0" borderId="53" xfId="37" applyNumberFormat="1" applyFont="1" applyFill="1" applyBorder="1" applyAlignment="1">
      <alignment vertical="center" shrinkToFit="1"/>
      <protection/>
    </xf>
    <xf numFmtId="177" fontId="4" fillId="0" borderId="51" xfId="37" applyNumberFormat="1" applyFont="1" applyFill="1" applyBorder="1" applyAlignment="1">
      <alignment vertical="center" shrinkToFit="1"/>
      <protection/>
    </xf>
    <xf numFmtId="177" fontId="4" fillId="0" borderId="53" xfId="37" applyNumberFormat="1" applyFont="1" applyFill="1" applyBorder="1" applyAlignment="1" applyProtection="1">
      <alignment vertical="center" shrinkToFit="1"/>
      <protection/>
    </xf>
    <xf numFmtId="2" fontId="4" fillId="0" borderId="51" xfId="37" applyNumberFormat="1" applyFont="1" applyFill="1" applyBorder="1" applyAlignment="1">
      <alignment vertical="center" shrinkToFit="1"/>
      <protection/>
    </xf>
    <xf numFmtId="2" fontId="4" fillId="0" borderId="76" xfId="37" applyNumberFormat="1" applyFont="1" applyFill="1" applyBorder="1" applyAlignment="1">
      <alignment horizontal="right" vertical="center" shrinkToFit="1"/>
      <protection/>
    </xf>
    <xf numFmtId="0" fontId="4" fillId="0" borderId="76" xfId="37" applyFont="1" applyFill="1" applyBorder="1" applyAlignment="1" applyProtection="1" quotePrefix="1">
      <alignment horizontal="right" vertical="center"/>
      <protection/>
    </xf>
    <xf numFmtId="37" fontId="4" fillId="0" borderId="57" xfId="37" applyNumberFormat="1" applyFont="1" applyFill="1" applyBorder="1" applyAlignment="1" applyProtection="1">
      <alignment vertical="center" shrinkToFit="1"/>
      <protection/>
    </xf>
    <xf numFmtId="2" fontId="4" fillId="0" borderId="73" xfId="37" applyNumberFormat="1" applyFont="1" applyFill="1" applyBorder="1" applyAlignment="1">
      <alignment vertical="center" shrinkToFit="1"/>
      <protection/>
    </xf>
    <xf numFmtId="2" fontId="4" fillId="0" borderId="9" xfId="37" applyNumberFormat="1" applyFont="1" applyFill="1" applyBorder="1" applyAlignment="1">
      <alignment vertical="center" shrinkToFit="1"/>
      <protection/>
    </xf>
    <xf numFmtId="2" fontId="4" fillId="0" borderId="76" xfId="37" applyNumberFormat="1" applyFont="1" applyFill="1" applyBorder="1" applyAlignment="1">
      <alignment vertical="center" shrinkToFit="1"/>
      <protection/>
    </xf>
    <xf numFmtId="0" fontId="4" fillId="0" borderId="9" xfId="37" applyFont="1" applyFill="1" applyBorder="1" applyAlignment="1" applyProtection="1">
      <alignment horizontal="right" vertical="center"/>
      <protection/>
    </xf>
    <xf numFmtId="0" fontId="4" fillId="0" borderId="11" xfId="37" applyFont="1" applyFill="1" applyBorder="1" applyAlignment="1" applyProtection="1">
      <alignment vertical="center" shrinkToFit="1"/>
      <protection/>
    </xf>
    <xf numFmtId="0" fontId="4" fillId="0" borderId="5" xfId="37" applyFont="1" applyFill="1" applyBorder="1" applyAlignment="1" applyProtection="1">
      <alignment vertical="center" shrinkToFit="1"/>
      <protection/>
    </xf>
    <xf numFmtId="0" fontId="4" fillId="0" borderId="7" xfId="37" applyFont="1" applyFill="1" applyBorder="1" applyAlignment="1" applyProtection="1">
      <alignment vertical="center" shrinkToFit="1"/>
      <protection/>
    </xf>
    <xf numFmtId="0" fontId="4" fillId="0" borderId="8" xfId="37" applyFont="1" applyFill="1" applyBorder="1" applyAlignment="1" applyProtection="1" quotePrefix="1">
      <alignment horizontal="right" vertical="center"/>
      <protection/>
    </xf>
    <xf numFmtId="0" fontId="4" fillId="0" borderId="50" xfId="37" applyFont="1" applyFill="1" applyBorder="1" applyAlignment="1" applyProtection="1" quotePrefix="1">
      <alignment horizontal="right" vertical="center"/>
      <protection/>
    </xf>
    <xf numFmtId="0" fontId="4" fillId="0" borderId="12" xfId="37" applyFont="1" applyFill="1" applyBorder="1" applyAlignment="1" applyProtection="1">
      <alignment vertical="center" shrinkToFit="1"/>
      <protection/>
    </xf>
    <xf numFmtId="0" fontId="4" fillId="0" borderId="53" xfId="37" applyFont="1" applyFill="1" applyBorder="1" applyAlignment="1" applyProtection="1">
      <alignment vertical="center" shrinkToFit="1"/>
      <protection/>
    </xf>
    <xf numFmtId="0" fontId="4" fillId="0" borderId="54" xfId="37" applyFont="1" applyFill="1" applyBorder="1" applyAlignment="1" applyProtection="1">
      <alignment vertical="center" shrinkToFit="1"/>
      <protection/>
    </xf>
    <xf numFmtId="38" fontId="4" fillId="0" borderId="0" xfId="30" applyFont="1" applyFill="1" applyAlignment="1">
      <alignment vertical="center" shrinkToFit="1"/>
    </xf>
    <xf numFmtId="38" fontId="4" fillId="0" borderId="0" xfId="30" applyFont="1" applyFill="1" applyBorder="1" applyAlignment="1">
      <alignment vertical="center" shrinkToFit="1"/>
    </xf>
    <xf numFmtId="0" fontId="4" fillId="0" borderId="16" xfId="37" applyFont="1" applyFill="1" applyBorder="1" applyAlignment="1" applyProtection="1" quotePrefix="1">
      <alignment horizontal="right" vertical="center"/>
      <protection/>
    </xf>
    <xf numFmtId="37" fontId="4" fillId="0" borderId="39" xfId="37" applyNumberFormat="1" applyFont="1" applyFill="1" applyBorder="1" applyAlignment="1" applyProtection="1">
      <alignment vertical="center" shrinkToFit="1"/>
      <protection/>
    </xf>
    <xf numFmtId="37" fontId="4" fillId="0" borderId="40" xfId="37" applyNumberFormat="1" applyFont="1" applyFill="1" applyBorder="1" applyAlignment="1" applyProtection="1">
      <alignment vertical="center" shrinkToFit="1"/>
      <protection/>
    </xf>
    <xf numFmtId="37" fontId="4" fillId="0" borderId="41" xfId="37" applyNumberFormat="1" applyFont="1" applyFill="1" applyBorder="1" applyAlignment="1" applyProtection="1">
      <alignment vertical="center" shrinkToFit="1"/>
      <protection/>
    </xf>
    <xf numFmtId="37" fontId="4" fillId="0" borderId="39" xfId="37" applyNumberFormat="1" applyFont="1" applyFill="1" applyBorder="1" applyAlignment="1">
      <alignment vertical="center" shrinkToFit="1"/>
      <protection/>
    </xf>
    <xf numFmtId="37" fontId="4" fillId="0" borderId="40" xfId="37" applyNumberFormat="1" applyFont="1" applyFill="1" applyBorder="1" applyAlignment="1">
      <alignment vertical="center" shrinkToFit="1"/>
      <protection/>
    </xf>
    <xf numFmtId="37" fontId="4" fillId="0" borderId="41" xfId="37" applyNumberFormat="1" applyFont="1" applyFill="1" applyBorder="1" applyAlignment="1">
      <alignment vertical="center" shrinkToFit="1"/>
      <protection/>
    </xf>
    <xf numFmtId="0" fontId="4" fillId="0" borderId="39" xfId="37" applyFont="1" applyFill="1" applyBorder="1" applyAlignment="1" applyProtection="1">
      <alignment vertical="center" shrinkToFit="1"/>
      <protection/>
    </xf>
    <xf numFmtId="0" fontId="4" fillId="0" borderId="40" xfId="37" applyFont="1" applyFill="1" applyBorder="1" applyAlignment="1" applyProtection="1">
      <alignment vertical="center" shrinkToFit="1"/>
      <protection/>
    </xf>
    <xf numFmtId="0" fontId="4" fillId="0" borderId="41" xfId="37" applyFont="1" applyFill="1" applyBorder="1" applyAlignment="1" applyProtection="1">
      <alignment vertical="center" shrinkToFit="1"/>
      <protection/>
    </xf>
    <xf numFmtId="37" fontId="4" fillId="0" borderId="18" xfId="37" applyNumberFormat="1" applyFont="1" applyFill="1" applyBorder="1" applyAlignment="1" applyProtection="1">
      <alignment vertical="center" shrinkToFit="1"/>
      <protection/>
    </xf>
    <xf numFmtId="37" fontId="4" fillId="0" borderId="77" xfId="37" applyNumberFormat="1" applyFont="1" applyFill="1" applyBorder="1" applyAlignment="1" applyProtection="1">
      <alignment vertical="center" shrinkToFit="1"/>
      <protection/>
    </xf>
    <xf numFmtId="177" fontId="4" fillId="0" borderId="17" xfId="37" applyNumberFormat="1" applyFont="1" applyFill="1" applyBorder="1" applyAlignment="1" applyProtection="1">
      <alignment vertical="center" shrinkToFit="1"/>
      <protection/>
    </xf>
    <xf numFmtId="177" fontId="4" fillId="0" borderId="40" xfId="37" applyNumberFormat="1" applyFont="1" applyFill="1" applyBorder="1" applyAlignment="1">
      <alignment vertical="center" shrinkToFit="1"/>
      <protection/>
    </xf>
    <xf numFmtId="177" fontId="4" fillId="0" borderId="17" xfId="37" applyNumberFormat="1" applyFont="1" applyFill="1" applyBorder="1" applyAlignment="1">
      <alignment vertical="center" shrinkToFit="1"/>
      <protection/>
    </xf>
    <xf numFmtId="177" fontId="4" fillId="0" borderId="40" xfId="37" applyNumberFormat="1" applyFont="1" applyFill="1" applyBorder="1" applyAlignment="1" applyProtection="1">
      <alignment vertical="center" shrinkToFit="1"/>
      <protection/>
    </xf>
    <xf numFmtId="2" fontId="4" fillId="0" borderId="17" xfId="37" applyNumberFormat="1" applyFont="1" applyFill="1" applyBorder="1" applyAlignment="1">
      <alignment vertical="center" shrinkToFit="1"/>
      <protection/>
    </xf>
    <xf numFmtId="2" fontId="4" fillId="0" borderId="20" xfId="37" applyNumberFormat="1" applyFont="1" applyFill="1" applyBorder="1" applyAlignment="1">
      <alignment vertical="center" shrinkToFit="1"/>
      <protection/>
    </xf>
    <xf numFmtId="38" fontId="4" fillId="0" borderId="16" xfId="30" applyFont="1" applyFill="1" applyBorder="1" applyAlignment="1">
      <alignment horizontal="center" vertical="center" shrinkToFit="1"/>
    </xf>
    <xf numFmtId="38" fontId="4" fillId="0" borderId="40" xfId="30" applyFont="1" applyFill="1" applyBorder="1" applyAlignment="1" applyProtection="1">
      <alignment vertical="center" shrinkToFit="1"/>
      <protection/>
    </xf>
    <xf numFmtId="38" fontId="4" fillId="0" borderId="41" xfId="30" applyFont="1" applyFill="1" applyBorder="1" applyAlignment="1" applyProtection="1">
      <alignment vertical="center" shrinkToFit="1"/>
      <protection/>
    </xf>
    <xf numFmtId="38" fontId="4" fillId="0" borderId="39" xfId="30" applyFont="1" applyFill="1" applyBorder="1" applyAlignment="1" applyProtection="1">
      <alignment vertical="center" shrinkToFit="1"/>
      <protection/>
    </xf>
    <xf numFmtId="38" fontId="4" fillId="0" borderId="39" xfId="30" applyFont="1" applyFill="1" applyBorder="1" applyAlignment="1">
      <alignment vertical="center" shrinkToFit="1"/>
    </xf>
    <xf numFmtId="38" fontId="4" fillId="0" borderId="40" xfId="30" applyFont="1" applyFill="1" applyBorder="1" applyAlignment="1">
      <alignment vertical="center" shrinkToFit="1"/>
    </xf>
    <xf numFmtId="38" fontId="4" fillId="0" borderId="41" xfId="30" applyFont="1" applyFill="1" applyBorder="1" applyAlignment="1">
      <alignment vertical="center" shrinkToFit="1"/>
    </xf>
    <xf numFmtId="38" fontId="4" fillId="0" borderId="18" xfId="30" applyFont="1" applyFill="1" applyBorder="1" applyAlignment="1">
      <alignment vertical="center" shrinkToFit="1"/>
    </xf>
    <xf numFmtId="38" fontId="4" fillId="0" borderId="77" xfId="30" applyFont="1" applyFill="1" applyBorder="1" applyAlignment="1">
      <alignment vertical="center" shrinkToFit="1"/>
    </xf>
    <xf numFmtId="38" fontId="4" fillId="0" borderId="47" xfId="30" applyFont="1" applyFill="1" applyBorder="1" applyAlignment="1">
      <alignment horizontal="center" vertical="center" shrinkToFit="1"/>
    </xf>
    <xf numFmtId="0" fontId="4" fillId="0" borderId="18" xfId="37" applyFont="1" applyFill="1" applyBorder="1" applyAlignment="1" applyProtection="1" quotePrefix="1">
      <alignment horizontal="distributed" vertical="center"/>
      <protection/>
    </xf>
    <xf numFmtId="0" fontId="4" fillId="0" borderId="17" xfId="37" applyFont="1" applyFill="1" applyBorder="1" applyAlignment="1" applyProtection="1" quotePrefix="1">
      <alignment horizontal="distributed" vertical="center"/>
      <protection/>
    </xf>
    <xf numFmtId="0" fontId="4" fillId="0" borderId="61" xfId="37" applyFont="1" applyFill="1" applyBorder="1" applyAlignment="1" applyProtection="1">
      <alignment horizontal="distributed" vertical="center"/>
      <protection/>
    </xf>
    <xf numFmtId="0" fontId="4" fillId="0" borderId="16" xfId="37" applyFont="1" applyFill="1" applyBorder="1" applyAlignment="1" applyProtection="1" quotePrefix="1">
      <alignment horizontal="distributed" vertical="center"/>
      <protection/>
    </xf>
    <xf numFmtId="0" fontId="4" fillId="0" borderId="46" xfId="37" applyFont="1" applyFill="1" applyBorder="1" applyAlignment="1" applyProtection="1">
      <alignment horizontal="distributed" vertical="center"/>
      <protection/>
    </xf>
    <xf numFmtId="0" fontId="4" fillId="0" borderId="2" xfId="37" applyFont="1" applyFill="1" applyBorder="1" applyAlignment="1" applyProtection="1">
      <alignment horizontal="distributed" vertical="center"/>
      <protection/>
    </xf>
    <xf numFmtId="0" fontId="4" fillId="0" borderId="48" xfId="37" applyFont="1" applyFill="1" applyBorder="1" applyAlignment="1" applyProtection="1">
      <alignment horizontal="distributed" vertical="center"/>
      <protection/>
    </xf>
    <xf numFmtId="0" fontId="4" fillId="0" borderId="62" xfId="37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quotePrefix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 wrapText="1"/>
      <protection/>
    </xf>
    <xf numFmtId="0" fontId="4" fillId="0" borderId="9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8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46" xfId="0" applyFont="1" applyFill="1" applyBorder="1" applyAlignment="1" applyProtection="1">
      <alignment horizontal="distributed" vertical="center"/>
      <protection/>
    </xf>
    <xf numFmtId="0" fontId="19" fillId="0" borderId="0" xfId="37" applyFont="1" applyFill="1" applyAlignment="1">
      <alignment horizontal="center"/>
      <protection/>
    </xf>
    <xf numFmtId="0" fontId="4" fillId="0" borderId="78" xfId="37" applyFont="1" applyFill="1" applyBorder="1" applyAlignment="1">
      <alignment horizontal="distributed" vertical="center"/>
      <protection/>
    </xf>
    <xf numFmtId="0" fontId="4" fillId="0" borderId="79" xfId="37" applyFont="1" applyFill="1" applyBorder="1" applyAlignment="1">
      <alignment horizontal="distributed" vertical="center"/>
      <protection/>
    </xf>
    <xf numFmtId="0" fontId="4" fillId="0" borderId="80" xfId="37" applyFont="1" applyFill="1" applyBorder="1" applyAlignment="1">
      <alignment horizontal="distributed" vertical="center"/>
      <protection/>
    </xf>
    <xf numFmtId="0" fontId="4" fillId="0" borderId="13" xfId="37" applyFont="1" applyFill="1" applyBorder="1" applyAlignment="1" applyProtection="1">
      <alignment horizontal="center" vertical="center"/>
      <protection/>
    </xf>
    <xf numFmtId="0" fontId="4" fillId="0" borderId="16" xfId="37" applyFont="1" applyFill="1" applyBorder="1" applyAlignment="1" applyProtection="1">
      <alignment horizontal="center" vertical="center"/>
      <protection/>
    </xf>
    <xf numFmtId="0" fontId="4" fillId="0" borderId="81" xfId="37" applyFont="1" applyFill="1" applyBorder="1" applyAlignment="1" applyProtection="1">
      <alignment horizontal="distributed" vertical="center"/>
      <protection/>
    </xf>
    <xf numFmtId="0" fontId="4" fillId="0" borderId="79" xfId="37" applyFont="1" applyFill="1" applyBorder="1" applyAlignment="1" applyProtection="1">
      <alignment horizontal="distributed" vertical="center"/>
      <protection/>
    </xf>
    <xf numFmtId="0" fontId="4" fillId="0" borderId="80" xfId="37" applyFont="1" applyFill="1" applyBorder="1" applyAlignment="1" applyProtection="1">
      <alignment horizontal="distributed" vertical="center"/>
      <protection/>
    </xf>
    <xf numFmtId="0" fontId="4" fillId="0" borderId="82" xfId="37" applyFont="1" applyFill="1" applyBorder="1" applyAlignment="1">
      <alignment horizontal="distributed" vertical="center"/>
      <protection/>
    </xf>
    <xf numFmtId="0" fontId="4" fillId="0" borderId="81" xfId="37" applyFont="1" applyFill="1" applyBorder="1" applyAlignment="1">
      <alignment horizontal="distributed" vertical="center"/>
      <protection/>
    </xf>
    <xf numFmtId="0" fontId="4" fillId="0" borderId="19" xfId="37" applyFont="1" applyFill="1" applyBorder="1" applyAlignment="1">
      <alignment vertical="center" shrinkToFit="1"/>
      <protection/>
    </xf>
    <xf numFmtId="0" fontId="4" fillId="0" borderId="20" xfId="37" applyFont="1" applyFill="1" applyBorder="1" applyAlignment="1">
      <alignment vertical="center" shrinkToFit="1"/>
      <protection/>
    </xf>
    <xf numFmtId="0" fontId="4" fillId="0" borderId="83" xfId="37" applyFont="1" applyFill="1" applyBorder="1" applyAlignment="1">
      <alignment vertical="center" shrinkToFit="1"/>
      <protection/>
    </xf>
    <xf numFmtId="0" fontId="4" fillId="0" borderId="84" xfId="37" applyFont="1" applyFill="1" applyBorder="1" applyAlignment="1">
      <alignment vertical="center" shrinkToFit="1"/>
      <protection/>
    </xf>
    <xf numFmtId="0" fontId="22" fillId="0" borderId="19" xfId="37" applyFont="1" applyFill="1" applyBorder="1" applyAlignment="1">
      <alignment horizontal="distributed" vertical="center" wrapText="1"/>
      <protection/>
    </xf>
    <xf numFmtId="0" fontId="22" fillId="0" borderId="20" xfId="37" applyFont="1" applyFill="1" applyBorder="1" applyAlignment="1">
      <alignment horizontal="distributed" vertical="center" wrapText="1"/>
      <protection/>
    </xf>
    <xf numFmtId="0" fontId="21" fillId="0" borderId="17" xfId="37" applyFont="1" applyFill="1" applyBorder="1" applyAlignment="1" quotePrefix="1">
      <alignment horizontal="distributed" vertical="center" shrinkToFit="1"/>
      <protection/>
    </xf>
    <xf numFmtId="0" fontId="21" fillId="0" borderId="17" xfId="37" applyFont="1" applyFill="1" applyBorder="1" applyAlignment="1">
      <alignment horizontal="distributed" vertical="center" shrinkToFit="1"/>
      <protection/>
    </xf>
    <xf numFmtId="0" fontId="21" fillId="0" borderId="18" xfId="37" applyFont="1" applyFill="1" applyBorder="1" applyAlignment="1">
      <alignment horizontal="distributed" vertical="center" shrinkToFi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distributed" vertical="center" wrapText="1"/>
      <protection/>
    </xf>
    <xf numFmtId="0" fontId="4" fillId="0" borderId="46" xfId="37" applyFont="1" applyFill="1" applyBorder="1" applyAlignment="1" applyProtection="1">
      <alignment horizontal="distributed" vertical="center"/>
      <protection/>
    </xf>
    <xf numFmtId="0" fontId="4" fillId="0" borderId="48" xfId="37" applyFont="1" applyFill="1" applyBorder="1" applyAlignment="1">
      <alignment horizontal="distributed" vertical="center"/>
      <protection/>
    </xf>
    <xf numFmtId="0" fontId="4" fillId="0" borderId="85" xfId="37" applyFont="1" applyFill="1" applyBorder="1" applyAlignment="1" applyProtection="1">
      <alignment horizontal="distributed" vertical="center"/>
      <protection/>
    </xf>
    <xf numFmtId="0" fontId="4" fillId="0" borderId="38" xfId="37" applyFont="1" applyFill="1" applyBorder="1" applyAlignment="1">
      <alignment horizontal="distributed" vertical="center"/>
      <protection/>
    </xf>
    <xf numFmtId="0" fontId="4" fillId="0" borderId="8" xfId="37" applyFont="1" applyFill="1" applyBorder="1" applyAlignment="1" applyProtection="1">
      <alignment horizontal="distributed" vertical="center"/>
      <protection/>
    </xf>
    <xf numFmtId="0" fontId="4" fillId="0" borderId="10" xfId="37" applyFont="1" applyFill="1" applyBorder="1" applyAlignment="1" applyProtection="1">
      <alignment horizontal="distributed" vertical="center"/>
      <protection/>
    </xf>
    <xf numFmtId="0" fontId="4" fillId="0" borderId="69" xfId="37" applyFont="1" applyFill="1" applyBorder="1" applyAlignment="1" applyProtection="1">
      <alignment horizontal="distributed" vertical="center"/>
      <protection/>
    </xf>
    <xf numFmtId="0" fontId="4" fillId="0" borderId="44" xfId="37" applyFont="1" applyFill="1" applyBorder="1" applyAlignment="1" applyProtection="1">
      <alignment horizontal="distributed" vertical="center"/>
      <protection/>
    </xf>
    <xf numFmtId="0" fontId="4" fillId="0" borderId="68" xfId="37" applyFont="1" applyFill="1" applyBorder="1" applyAlignment="1" applyProtection="1">
      <alignment horizontal="distributed" vertical="center"/>
      <protection/>
    </xf>
    <xf numFmtId="0" fontId="4" fillId="0" borderId="7" xfId="37" applyFont="1" applyFill="1" applyBorder="1" applyAlignment="1" applyProtection="1">
      <alignment horizontal="distributed" vertical="center"/>
      <protection/>
    </xf>
    <xf numFmtId="0" fontId="4" fillId="0" borderId="86" xfId="37" applyFont="1" applyFill="1" applyBorder="1" applyAlignment="1" applyProtection="1">
      <alignment horizontal="distributed" vertical="center"/>
      <protection/>
    </xf>
    <xf numFmtId="0" fontId="4" fillId="0" borderId="41" xfId="37" applyFont="1" applyFill="1" applyBorder="1" applyAlignment="1" applyProtection="1">
      <alignment horizontal="distributed" vertical="center"/>
      <protection/>
    </xf>
    <xf numFmtId="0" fontId="4" fillId="0" borderId="13" xfId="37" applyFont="1" applyFill="1" applyBorder="1" applyAlignment="1" applyProtection="1">
      <alignment horizontal="distributed" vertical="center"/>
      <protection/>
    </xf>
    <xf numFmtId="0" fontId="4" fillId="0" borderId="15" xfId="37" applyFont="1" applyFill="1" applyBorder="1" applyAlignment="1">
      <alignment horizontal="distributed" vertical="center"/>
      <protection/>
    </xf>
    <xf numFmtId="0" fontId="4" fillId="0" borderId="44" xfId="37" applyFont="1" applyFill="1" applyBorder="1" applyAlignment="1">
      <alignment horizontal="distributed" vertical="center"/>
      <protection/>
    </xf>
    <xf numFmtId="0" fontId="4" fillId="0" borderId="14" xfId="37" applyFont="1" applyFill="1" applyBorder="1" applyAlignment="1" applyProtection="1">
      <alignment horizontal="distributed" vertical="center"/>
      <protection/>
    </xf>
    <xf numFmtId="0" fontId="4" fillId="0" borderId="15" xfId="37" applyFont="1" applyFill="1" applyBorder="1" applyAlignment="1" applyProtection="1">
      <alignment horizontal="distributed" vertical="center"/>
      <protection/>
    </xf>
    <xf numFmtId="0" fontId="4" fillId="0" borderId="0" xfId="37" applyFont="1" applyFill="1" applyBorder="1" applyAlignment="1" applyProtection="1">
      <alignment horizontal="distributed" vertical="center"/>
      <protection/>
    </xf>
    <xf numFmtId="0" fontId="4" fillId="0" borderId="64" xfId="37" applyFont="1" applyFill="1" applyBorder="1" applyAlignment="1" applyProtection="1">
      <alignment horizontal="distributed" vertical="center"/>
      <protection/>
    </xf>
    <xf numFmtId="0" fontId="4" fillId="0" borderId="66" xfId="37" applyFont="1" applyFill="1" applyBorder="1" applyAlignment="1" applyProtection="1">
      <alignment horizontal="distributed" vertical="center"/>
      <protection/>
    </xf>
    <xf numFmtId="0" fontId="21" fillId="0" borderId="8" xfId="36" applyFont="1" applyFill="1" applyBorder="1" applyAlignment="1" applyProtection="1">
      <alignment horizontal="distributed" vertical="center"/>
      <protection/>
    </xf>
    <xf numFmtId="0" fontId="21" fillId="0" borderId="0" xfId="36" applyFont="1" applyFill="1" applyAlignment="1">
      <alignment horizontal="distributed"/>
      <protection/>
    </xf>
    <xf numFmtId="0" fontId="21" fillId="0" borderId="0" xfId="36" applyFont="1" applyFill="1">
      <alignment/>
      <protection/>
    </xf>
    <xf numFmtId="0" fontId="21" fillId="0" borderId="0" xfId="36" applyFont="1" applyFill="1" applyBorder="1" applyAlignment="1">
      <alignment horizontal="right" vertical="center"/>
      <protection/>
    </xf>
    <xf numFmtId="0" fontId="21" fillId="0" borderId="46" xfId="36" applyFont="1" applyFill="1" applyBorder="1" applyAlignment="1" applyProtection="1">
      <alignment horizontal="center" vertical="center"/>
      <protection/>
    </xf>
    <xf numFmtId="0" fontId="21" fillId="0" borderId="2" xfId="36" applyFont="1" applyFill="1" applyBorder="1" applyAlignment="1" applyProtection="1">
      <alignment horizontal="center" vertical="center"/>
      <protection/>
    </xf>
    <xf numFmtId="0" fontId="21" fillId="0" borderId="48" xfId="36" applyFont="1" applyFill="1" applyBorder="1" applyAlignment="1" applyProtection="1">
      <alignment horizontal="center" vertical="center"/>
      <protection/>
    </xf>
    <xf numFmtId="0" fontId="21" fillId="0" borderId="0" xfId="36" applyFont="1" applyFill="1" applyBorder="1">
      <alignment/>
      <protection/>
    </xf>
    <xf numFmtId="0" fontId="21" fillId="0" borderId="8" xfId="36" applyFont="1" applyFill="1" applyBorder="1" applyAlignment="1" applyProtection="1" quotePrefix="1">
      <alignment horizontal="distributed" vertical="center"/>
      <protection/>
    </xf>
    <xf numFmtId="0" fontId="21" fillId="0" borderId="8" xfId="36" applyFont="1" applyFill="1" applyBorder="1" applyAlignment="1">
      <alignment horizontal="distributed" vertical="center"/>
      <protection/>
    </xf>
    <xf numFmtId="0" fontId="21" fillId="0" borderId="0" xfId="36" applyFont="1" applyFill="1" applyBorder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22" fillId="0" borderId="8" xfId="36" applyFont="1" applyFill="1" applyBorder="1" applyAlignment="1">
      <alignment horizontal="distributed" vertical="center"/>
      <protection/>
    </xf>
    <xf numFmtId="0" fontId="24" fillId="0" borderId="0" xfId="0" applyFont="1" applyFill="1" applyBorder="1" applyAlignment="1">
      <alignment horizontal="distributed" vertical="center"/>
    </xf>
    <xf numFmtId="0" fontId="5" fillId="0" borderId="0" xfId="36" applyFont="1" applyFill="1" applyBorder="1" applyAlignment="1">
      <alignment horizontal="distributed" vertical="center"/>
      <protection/>
    </xf>
    <xf numFmtId="0" fontId="5" fillId="0" borderId="0" xfId="36" applyFill="1" applyAlignment="1">
      <alignment horizontal="distributed" vertical="center"/>
      <protection/>
    </xf>
    <xf numFmtId="0" fontId="21" fillId="0" borderId="46" xfId="34" applyFont="1" applyFill="1" applyBorder="1" applyAlignment="1">
      <alignment horizontal="center" vertical="center"/>
      <protection/>
    </xf>
    <xf numFmtId="0" fontId="21" fillId="0" borderId="2" xfId="34" applyFont="1" applyFill="1" applyBorder="1" applyAlignment="1">
      <alignment horizontal="center" vertical="center"/>
      <protection/>
    </xf>
    <xf numFmtId="0" fontId="21" fillId="0" borderId="13" xfId="34" applyFont="1" applyFill="1" applyBorder="1" applyAlignment="1" applyProtection="1">
      <alignment horizontal="distributed" vertical="center" shrinkToFit="1"/>
      <protection/>
    </xf>
    <xf numFmtId="0" fontId="21" fillId="0" borderId="14" xfId="34" applyFont="1" applyFill="1" applyBorder="1" applyAlignment="1">
      <alignment horizontal="distributed" vertical="center" shrinkToFit="1"/>
      <protection/>
    </xf>
    <xf numFmtId="0" fontId="21" fillId="0" borderId="8" xfId="34" applyFont="1" applyFill="1" applyBorder="1" applyAlignment="1" applyProtection="1">
      <alignment horizontal="distributed" vertical="center" shrinkToFit="1"/>
      <protection/>
    </xf>
    <xf numFmtId="0" fontId="21" fillId="0" borderId="0" xfId="34" applyFont="1" applyFill="1" applyBorder="1" applyAlignment="1">
      <alignment horizontal="distributed" vertical="center" shrinkToFit="1"/>
      <protection/>
    </xf>
    <xf numFmtId="0" fontId="21" fillId="0" borderId="0" xfId="34" applyFont="1" applyFill="1" applyBorder="1" applyAlignment="1">
      <alignment horizontal="right"/>
      <protection/>
    </xf>
    <xf numFmtId="0" fontId="21" fillId="0" borderId="0" xfId="34" applyFont="1" applyFill="1" applyBorder="1" applyAlignment="1" applyProtection="1">
      <alignment horizontal="distributed" vertical="center" shrinkToFit="1"/>
      <protection/>
    </xf>
    <xf numFmtId="0" fontId="21" fillId="0" borderId="0" xfId="34" applyFont="1" applyFill="1" applyBorder="1" applyAlignment="1" applyProtection="1">
      <alignment horizontal="distributed" vertical="center" wrapText="1"/>
      <protection/>
    </xf>
    <xf numFmtId="0" fontId="22" fillId="0" borderId="0" xfId="34" applyFont="1" applyFill="1" applyBorder="1" applyAlignment="1" applyProtection="1">
      <alignment horizontal="distributed" vertical="center" shrinkToFit="1"/>
      <protection/>
    </xf>
    <xf numFmtId="0" fontId="22" fillId="0" borderId="0" xfId="34" applyFont="1" applyFill="1" applyBorder="1" applyAlignment="1">
      <alignment horizontal="distributed" vertical="center" shrinkToFit="1"/>
      <protection/>
    </xf>
    <xf numFmtId="0" fontId="21" fillId="0" borderId="0" xfId="34" applyFont="1" applyFill="1" applyBorder="1" applyAlignment="1">
      <alignment horizontal="distributed" vertical="center" wrapText="1"/>
      <protection/>
    </xf>
    <xf numFmtId="0" fontId="5" fillId="0" borderId="0" xfId="34" applyFont="1" applyFill="1" applyAlignment="1">
      <alignment vertical="center" wrapText="1"/>
      <protection/>
    </xf>
    <xf numFmtId="0" fontId="21" fillId="0" borderId="13" xfId="34" applyFont="1" applyFill="1" applyBorder="1" applyAlignment="1">
      <alignment horizontal="center" vertical="center"/>
      <protection/>
    </xf>
    <xf numFmtId="0" fontId="21" fillId="0" borderId="14" xfId="34" applyFont="1" applyFill="1" applyBorder="1" applyAlignment="1">
      <alignment horizontal="center" vertical="center"/>
      <protection/>
    </xf>
    <xf numFmtId="0" fontId="21" fillId="0" borderId="15" xfId="34" applyFont="1" applyFill="1" applyBorder="1" applyAlignment="1">
      <alignment horizontal="center" vertical="center"/>
      <protection/>
    </xf>
    <xf numFmtId="0" fontId="21" fillId="0" borderId="0" xfId="34" applyFont="1" applyFill="1" applyBorder="1" applyAlignment="1">
      <alignment horizontal="distributed" vertical="center"/>
      <protection/>
    </xf>
    <xf numFmtId="0" fontId="23" fillId="0" borderId="0" xfId="34" applyFont="1" applyFill="1" applyBorder="1" applyAlignment="1">
      <alignment horizontal="distributed" vertical="center" wrapText="1"/>
      <protection/>
    </xf>
    <xf numFmtId="0" fontId="22" fillId="0" borderId="0" xfId="34" applyFont="1" applyFill="1" applyBorder="1" applyAlignment="1">
      <alignment horizontal="distributed" vertical="center" wrapText="1"/>
      <protection/>
    </xf>
    <xf numFmtId="0" fontId="5" fillId="0" borderId="0" xfId="34" applyFont="1" applyFill="1" applyAlignment="1">
      <alignment horizontal="distributed" vertical="center" wrapText="1"/>
      <protection/>
    </xf>
    <xf numFmtId="0" fontId="23" fillId="0" borderId="0" xfId="34" applyFont="1" applyFill="1" applyBorder="1" applyAlignment="1" applyProtection="1">
      <alignment horizontal="distributed" vertical="center" wrapText="1"/>
      <protection/>
    </xf>
    <xf numFmtId="0" fontId="5" fillId="0" borderId="0" xfId="34" applyFill="1" applyAlignment="1">
      <alignment horizontal="distributed" vertical="center"/>
      <protection/>
    </xf>
    <xf numFmtId="0" fontId="24" fillId="0" borderId="0" xfId="34" applyFont="1" applyFill="1" applyAlignment="1">
      <alignment horizontal="distributed" vertical="center" wrapText="1"/>
      <protection/>
    </xf>
    <xf numFmtId="0" fontId="21" fillId="0" borderId="8" xfId="34" applyFont="1" applyFill="1" applyBorder="1" applyAlignment="1">
      <alignment horizontal="distributed" vertical="center"/>
      <protection/>
    </xf>
    <xf numFmtId="0" fontId="21" fillId="0" borderId="8" xfId="34" applyFont="1" applyFill="1" applyBorder="1" applyAlignment="1" applyProtection="1">
      <alignment horizontal="distributed" vertical="center"/>
      <protection/>
    </xf>
    <xf numFmtId="0" fontId="21" fillId="0" borderId="0" xfId="34" applyFont="1" applyFill="1" applyAlignment="1">
      <alignment horizontal="distributed" vertical="center" wrapText="1"/>
      <protection/>
    </xf>
    <xf numFmtId="0" fontId="21" fillId="0" borderId="0" xfId="34" applyFont="1" applyFill="1" applyBorder="1" applyAlignment="1" applyProtection="1">
      <alignment horizontal="distributed" vertical="center"/>
      <protection/>
    </xf>
    <xf numFmtId="0" fontId="21" fillId="0" borderId="14" xfId="34" applyFont="1" applyFill="1" applyBorder="1" applyAlignment="1">
      <alignment horizontal="distributed" vertical="center" wrapText="1"/>
      <protection/>
    </xf>
    <xf numFmtId="0" fontId="22" fillId="0" borderId="8" xfId="34" applyFont="1" applyFill="1" applyBorder="1" applyAlignment="1">
      <alignment horizontal="distributed" vertical="center" wrapText="1"/>
      <protection/>
    </xf>
    <xf numFmtId="0" fontId="24" fillId="0" borderId="8" xfId="34" applyFont="1" applyFill="1" applyBorder="1" applyAlignment="1">
      <alignment horizontal="distributed" vertical="center" wrapText="1"/>
      <protection/>
    </xf>
    <xf numFmtId="0" fontId="24" fillId="0" borderId="0" xfId="34" applyFont="1" applyFill="1" applyAlignment="1">
      <alignment vertical="center"/>
      <protection/>
    </xf>
    <xf numFmtId="0" fontId="21" fillId="0" borderId="13" xfId="34" applyFont="1" applyFill="1" applyBorder="1" applyAlignment="1">
      <alignment horizontal="distributed" vertical="center"/>
      <protection/>
    </xf>
    <xf numFmtId="0" fontId="21" fillId="0" borderId="14" xfId="34" applyFont="1" applyFill="1" applyBorder="1" applyAlignment="1">
      <alignment horizontal="distributed" vertical="center"/>
      <protection/>
    </xf>
    <xf numFmtId="0" fontId="25" fillId="0" borderId="0" xfId="34" applyFont="1" applyFill="1" applyAlignment="1">
      <alignment horizontal="distributed" vertical="center" wrapText="1"/>
      <protection/>
    </xf>
    <xf numFmtId="0" fontId="21" fillId="0" borderId="14" xfId="34" applyFont="1" applyFill="1" applyBorder="1" applyAlignment="1" applyProtection="1">
      <alignment horizontal="distributed" vertical="center" wrapText="1"/>
      <protection/>
    </xf>
    <xf numFmtId="0" fontId="21" fillId="0" borderId="8" xfId="34" applyFont="1" applyFill="1" applyBorder="1" applyAlignment="1" applyProtection="1">
      <alignment horizontal="distributed" vertical="center" wrapText="1"/>
      <protection/>
    </xf>
    <xf numFmtId="0" fontId="5" fillId="0" borderId="8" xfId="34" applyFont="1" applyFill="1" applyBorder="1" applyAlignment="1">
      <alignment horizontal="distributed" vertical="center" wrapText="1"/>
      <protection/>
    </xf>
    <xf numFmtId="0" fontId="5" fillId="0" borderId="0" xfId="34" applyFill="1" applyAlignment="1">
      <alignment horizontal="distributed" vertical="center" wrapText="1"/>
      <protection/>
    </xf>
    <xf numFmtId="0" fontId="22" fillId="0" borderId="8" xfId="34" applyFont="1" applyFill="1" applyBorder="1" applyAlignment="1">
      <alignment horizontal="distributed" vertical="center"/>
      <protection/>
    </xf>
    <xf numFmtId="0" fontId="22" fillId="0" borderId="0" xfId="34" applyFont="1" applyFill="1" applyBorder="1" applyAlignment="1">
      <alignment horizontal="distributed" vertical="center"/>
      <protection/>
    </xf>
    <xf numFmtId="0" fontId="22" fillId="0" borderId="0" xfId="34" applyFont="1" applyFill="1" applyBorder="1" applyAlignment="1" applyProtection="1">
      <alignment horizontal="distributed" vertical="center"/>
      <protection/>
    </xf>
    <xf numFmtId="0" fontId="22" fillId="0" borderId="0" xfId="34" applyFont="1" applyFill="1" applyBorder="1" applyAlignment="1" applyProtection="1">
      <alignment horizontal="distributed" vertical="center" wrapText="1"/>
      <protection/>
    </xf>
    <xf numFmtId="0" fontId="23" fillId="0" borderId="8" xfId="34" applyFont="1" applyFill="1" applyBorder="1" applyAlignment="1">
      <alignment horizontal="distributed" vertical="top" wrapText="1"/>
      <protection/>
    </xf>
    <xf numFmtId="0" fontId="23" fillId="0" borderId="0" xfId="34" applyFont="1" applyFill="1" applyBorder="1" applyAlignment="1">
      <alignment horizontal="distributed" vertical="top" wrapText="1"/>
      <protection/>
    </xf>
    <xf numFmtId="0" fontId="25" fillId="0" borderId="8" xfId="34" applyFont="1" applyFill="1" applyBorder="1" applyAlignment="1">
      <alignment horizontal="distributed" vertical="top" wrapText="1"/>
      <protection/>
    </xf>
    <xf numFmtId="0" fontId="25" fillId="0" borderId="0" xfId="34" applyFont="1" applyFill="1" applyAlignment="1">
      <alignment horizontal="distributed" vertical="top" wrapText="1"/>
      <protection/>
    </xf>
    <xf numFmtId="0" fontId="22" fillId="0" borderId="14" xfId="34" applyFont="1" applyFill="1" applyBorder="1" applyAlignment="1">
      <alignment horizontal="distributed" vertical="center" wrapText="1"/>
      <protection/>
    </xf>
    <xf numFmtId="0" fontId="4" fillId="0" borderId="49" xfId="35" applyFont="1" applyFill="1" applyBorder="1" applyAlignment="1" applyProtection="1">
      <alignment horizontal="center" vertical="center"/>
      <protection/>
    </xf>
    <xf numFmtId="0" fontId="4" fillId="0" borderId="45" xfId="35" applyFont="1" applyFill="1" applyBorder="1" applyAlignment="1" applyProtection="1">
      <alignment horizontal="center" vertical="center"/>
      <protection/>
    </xf>
    <xf numFmtId="0" fontId="4" fillId="0" borderId="38" xfId="35" applyFont="1" applyFill="1" applyBorder="1" applyAlignment="1" applyProtection="1">
      <alignment horizontal="center" vertical="center"/>
      <protection/>
    </xf>
    <xf numFmtId="0" fontId="4" fillId="0" borderId="13" xfId="35" applyFont="1" applyFill="1" applyBorder="1" applyAlignment="1" applyProtection="1">
      <alignment horizontal="center" vertical="center"/>
      <protection/>
    </xf>
    <xf numFmtId="0" fontId="4" fillId="0" borderId="15" xfId="35" applyFont="1" applyFill="1" applyBorder="1" applyAlignment="1" applyProtection="1">
      <alignment horizontal="center" vertical="center"/>
      <protection/>
    </xf>
    <xf numFmtId="0" fontId="4" fillId="0" borderId="16" xfId="35" applyFont="1" applyFill="1" applyBorder="1" applyAlignment="1" applyProtection="1">
      <alignment horizontal="center" vertical="center"/>
      <protection/>
    </xf>
    <xf numFmtId="0" fontId="4" fillId="0" borderId="18" xfId="35" applyFont="1" applyFill="1" applyBorder="1" applyAlignment="1" applyProtection="1">
      <alignment horizontal="center" vertical="center"/>
      <protection/>
    </xf>
    <xf numFmtId="0" fontId="4" fillId="0" borderId="13" xfId="35" applyFont="1" applyFill="1" applyBorder="1" applyAlignment="1" applyProtection="1">
      <alignment horizontal="distributed" vertical="center"/>
      <protection/>
    </xf>
    <xf numFmtId="0" fontId="4" fillId="0" borderId="15" xfId="35" applyFont="1" applyFill="1" applyBorder="1" applyAlignment="1" applyProtection="1">
      <alignment horizontal="distributed" vertical="center"/>
      <protection/>
    </xf>
    <xf numFmtId="0" fontId="4" fillId="0" borderId="8" xfId="35" applyFont="1" applyFill="1" applyBorder="1" applyAlignment="1" applyProtection="1">
      <alignment horizontal="distributed" vertical="center"/>
      <protection/>
    </xf>
    <xf numFmtId="0" fontId="4" fillId="0" borderId="10" xfId="35" applyFont="1" applyFill="1" applyBorder="1" applyAlignment="1" applyProtection="1">
      <alignment horizontal="distributed" vertical="center"/>
      <protection/>
    </xf>
    <xf numFmtId="0" fontId="4" fillId="0" borderId="16" xfId="35" applyFont="1" applyFill="1" applyBorder="1" applyAlignment="1" applyProtection="1">
      <alignment horizontal="distributed" vertical="center"/>
      <protection/>
    </xf>
    <xf numFmtId="0" fontId="4" fillId="0" borderId="18" xfId="35" applyFont="1" applyFill="1" applyBorder="1" applyAlignment="1" applyProtection="1">
      <alignment horizontal="distributed" vertical="center"/>
      <protection/>
    </xf>
    <xf numFmtId="0" fontId="4" fillId="0" borderId="8" xfId="35" applyFont="1" applyFill="1" applyBorder="1" applyAlignment="1" applyProtection="1">
      <alignment horizontal="distributed" vertical="center" shrinkToFit="1"/>
      <protection/>
    </xf>
    <xf numFmtId="0" fontId="4" fillId="0" borderId="10" xfId="35" applyFont="1" applyFill="1" applyBorder="1" applyAlignment="1" applyProtection="1">
      <alignment horizontal="distributed" vertical="center" shrinkToFit="1"/>
      <protection/>
    </xf>
    <xf numFmtId="0" fontId="21" fillId="0" borderId="0" xfId="39" applyFont="1" applyFill="1" applyAlignment="1" quotePrefix="1">
      <alignment horizontal="right"/>
      <protection/>
    </xf>
    <xf numFmtId="0" fontId="21" fillId="0" borderId="17" xfId="39" applyFont="1" applyFill="1" applyBorder="1" applyAlignment="1" quotePrefix="1">
      <alignment horizontal="right"/>
      <protection/>
    </xf>
    <xf numFmtId="0" fontId="21" fillId="0" borderId="19" xfId="39" applyFont="1" applyFill="1" applyBorder="1" applyAlignment="1">
      <alignment horizontal="center" vertical="center" wrapText="1"/>
      <protection/>
    </xf>
    <xf numFmtId="0" fontId="21" fillId="0" borderId="20" xfId="39" applyFont="1" applyFill="1" applyBorder="1" applyAlignment="1">
      <alignment horizontal="center" vertical="center" wrapText="1"/>
      <protection/>
    </xf>
    <xf numFmtId="0" fontId="21" fillId="0" borderId="13" xfId="39" applyFont="1" applyFill="1" applyBorder="1" applyAlignment="1">
      <alignment horizontal="distributed" vertical="center" shrinkToFit="1"/>
      <protection/>
    </xf>
    <xf numFmtId="0" fontId="21" fillId="0" borderId="15" xfId="39" applyFont="1" applyFill="1" applyBorder="1" applyAlignment="1">
      <alignment horizontal="distributed" vertical="center" shrinkToFit="1"/>
      <protection/>
    </xf>
    <xf numFmtId="0" fontId="21" fillId="0" borderId="16" xfId="39" applyFont="1" applyFill="1" applyBorder="1" applyAlignment="1">
      <alignment horizontal="distributed" vertical="center" shrinkToFit="1"/>
      <protection/>
    </xf>
    <xf numFmtId="0" fontId="21" fillId="0" borderId="18" xfId="39" applyFont="1" applyFill="1" applyBorder="1" applyAlignment="1">
      <alignment horizontal="distributed" vertical="center" shrinkToFit="1"/>
      <protection/>
    </xf>
    <xf numFmtId="0" fontId="21" fillId="0" borderId="87" xfId="39" applyFont="1" applyFill="1" applyBorder="1" applyAlignment="1">
      <alignment horizontal="distributed" vertical="center"/>
      <protection/>
    </xf>
    <xf numFmtId="0" fontId="21" fillId="0" borderId="88" xfId="39" applyFont="1" applyFill="1" applyBorder="1" applyAlignment="1">
      <alignment horizontal="distributed" vertical="center"/>
      <protection/>
    </xf>
    <xf numFmtId="0" fontId="21" fillId="0" borderId="89" xfId="39" applyFont="1" applyFill="1" applyBorder="1" applyAlignment="1">
      <alignment horizontal="distributed" vertical="center"/>
      <protection/>
    </xf>
    <xf numFmtId="0" fontId="21" fillId="0" borderId="90" xfId="39" applyFont="1" applyFill="1" applyBorder="1" applyAlignment="1">
      <alignment horizontal="center" vertical="center" shrinkToFit="1"/>
      <protection/>
    </xf>
    <xf numFmtId="0" fontId="21" fillId="0" borderId="91" xfId="39" applyFont="1" applyFill="1" applyBorder="1" applyAlignment="1">
      <alignment horizontal="center" vertical="center" shrinkToFit="1"/>
      <protection/>
    </xf>
    <xf numFmtId="0" fontId="21" fillId="0" borderId="92" xfId="39" applyFont="1" applyFill="1" applyBorder="1" applyAlignment="1">
      <alignment vertical="center" shrinkToFit="1"/>
      <protection/>
    </xf>
    <xf numFmtId="0" fontId="21" fillId="0" borderId="93" xfId="39" applyFont="1" applyFill="1" applyBorder="1" applyAlignment="1">
      <alignment vertical="center" shrinkToFit="1"/>
      <protection/>
    </xf>
    <xf numFmtId="0" fontId="21" fillId="0" borderId="90" xfId="39" applyFont="1" applyFill="1" applyBorder="1" applyAlignment="1">
      <alignment vertical="center" shrinkToFit="1"/>
      <protection/>
    </xf>
    <xf numFmtId="0" fontId="21" fillId="0" borderId="91" xfId="39" applyFont="1" applyFill="1" applyBorder="1" applyAlignment="1">
      <alignment vertical="center" shrinkToFit="1"/>
      <protection/>
    </xf>
    <xf numFmtId="0" fontId="21" fillId="0" borderId="94" xfId="39" applyFont="1" applyFill="1" applyBorder="1" applyAlignment="1">
      <alignment vertical="center" shrinkToFit="1"/>
      <protection/>
    </xf>
    <xf numFmtId="0" fontId="21" fillId="0" borderId="95" xfId="39" applyFont="1" applyFill="1" applyBorder="1" applyAlignment="1">
      <alignment vertical="center" shrinkToFit="1"/>
      <protection/>
    </xf>
    <xf numFmtId="0" fontId="21" fillId="0" borderId="96" xfId="39" applyFont="1" applyFill="1" applyBorder="1" applyAlignment="1">
      <alignment vertical="center" shrinkToFit="1"/>
      <protection/>
    </xf>
    <xf numFmtId="0" fontId="21" fillId="0" borderId="97" xfId="39" applyFont="1" applyFill="1" applyBorder="1" applyAlignment="1">
      <alignment vertical="center" shrinkToFit="1"/>
      <protection/>
    </xf>
    <xf numFmtId="38" fontId="29" fillId="0" borderId="13" xfId="30" applyFont="1" applyFill="1" applyBorder="1" applyAlignment="1">
      <alignment horizontal="distributed" vertical="center"/>
    </xf>
    <xf numFmtId="38" fontId="29" fillId="0" borderId="15" xfId="30" applyFont="1" applyFill="1" applyBorder="1" applyAlignment="1">
      <alignment horizontal="distributed" vertical="center"/>
    </xf>
  </cellXfs>
  <cellStyles count="26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11-12" xfId="34"/>
    <cellStyle name="標準_H11統計表" xfId="35"/>
    <cellStyle name="標準_H11統計表   （表７）" xfId="36"/>
    <cellStyle name="標準_H12統計表" xfId="37"/>
    <cellStyle name="標準_算出に用いた人口表" xfId="38"/>
    <cellStyle name="標準_乳児死亡数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15&#32113;&#35336;&#34920;&#65288;&#30906;&#23450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４-1"/>
      <sheetName val="表４-2"/>
      <sheetName val="表４-3"/>
      <sheetName val="表４-4"/>
      <sheetName val="表４-5"/>
      <sheetName val="表４-6"/>
      <sheetName val="表６"/>
    </sheetNames>
    <sheetDataSet>
      <sheetData sheetId="0">
        <row r="2">
          <cell r="M2" t="str">
            <v>（平成16年）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6:K48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11.00390625" style="15" customWidth="1"/>
    <col min="2" max="2" width="6.00390625" style="15" bestFit="1" customWidth="1"/>
    <col min="3" max="6" width="11.00390625" style="15" customWidth="1"/>
    <col min="7" max="7" width="10.625" style="15" customWidth="1"/>
    <col min="8" max="8" width="32.875" style="15" hidden="1" customWidth="1"/>
    <col min="9" max="10" width="11.00390625" style="15" hidden="1" customWidth="1"/>
    <col min="11" max="16384" width="11.00390625" style="15" customWidth="1"/>
  </cols>
  <sheetData>
    <row r="16" spans="1:11" ht="55.5">
      <c r="A16" s="650" t="s">
        <v>107</v>
      </c>
      <c r="B16" s="650"/>
      <c r="C16" s="650"/>
      <c r="D16" s="650"/>
      <c r="E16" s="650"/>
      <c r="F16" s="650"/>
      <c r="G16" s="650"/>
      <c r="H16" s="650"/>
      <c r="I16" s="650"/>
      <c r="J16" s="650"/>
      <c r="K16" s="650"/>
    </row>
    <row r="20" ht="13.5">
      <c r="C20" s="15" t="s">
        <v>746</v>
      </c>
    </row>
    <row r="22" ht="13.5">
      <c r="C22" s="15" t="s">
        <v>745</v>
      </c>
    </row>
    <row r="40" spans="2:7" s="19" customFormat="1" ht="24.75" customHeight="1">
      <c r="B40" s="16" t="s">
        <v>669</v>
      </c>
      <c r="C40" s="17"/>
      <c r="D40" s="17"/>
      <c r="E40" s="17"/>
      <c r="F40" s="17"/>
      <c r="G40" s="18"/>
    </row>
    <row r="41" spans="2:7" s="19" customFormat="1" ht="24.75" customHeight="1">
      <c r="B41" s="20" t="s">
        <v>654</v>
      </c>
      <c r="C41" s="21" t="s">
        <v>668</v>
      </c>
      <c r="D41" s="22"/>
      <c r="E41" s="21"/>
      <c r="F41" s="21"/>
      <c r="G41" s="23" t="s">
        <v>655</v>
      </c>
    </row>
    <row r="42" spans="2:7" s="19" customFormat="1" ht="24.75" customHeight="1">
      <c r="B42" s="24" t="s">
        <v>656</v>
      </c>
      <c r="C42" s="21" t="s">
        <v>657</v>
      </c>
      <c r="D42" s="22"/>
      <c r="E42" s="21"/>
      <c r="F42" s="21"/>
      <c r="G42" s="23" t="s">
        <v>658</v>
      </c>
    </row>
    <row r="43" spans="2:7" s="19" customFormat="1" ht="24.75" customHeight="1">
      <c r="B43" s="24" t="s">
        <v>659</v>
      </c>
      <c r="C43" s="21" t="s">
        <v>660</v>
      </c>
      <c r="D43" s="22"/>
      <c r="E43" s="21"/>
      <c r="F43" s="21"/>
      <c r="G43" s="23" t="s">
        <v>661</v>
      </c>
    </row>
    <row r="44" spans="2:7" s="19" customFormat="1" ht="24.75" customHeight="1">
      <c r="B44" s="24" t="s">
        <v>662</v>
      </c>
      <c r="C44" s="21" t="s">
        <v>663</v>
      </c>
      <c r="D44" s="22"/>
      <c r="E44" s="21"/>
      <c r="F44" s="21"/>
      <c r="G44" s="25" t="s">
        <v>664</v>
      </c>
    </row>
    <row r="45" spans="2:7" s="19" customFormat="1" ht="24.75" customHeight="1">
      <c r="B45" s="26" t="s">
        <v>665</v>
      </c>
      <c r="C45" s="27" t="s">
        <v>666</v>
      </c>
      <c r="D45" s="28"/>
      <c r="E45" s="27"/>
      <c r="F45" s="27"/>
      <c r="G45" s="29" t="s">
        <v>667</v>
      </c>
    </row>
    <row r="47" ht="26.25" customHeight="1"/>
    <row r="48" ht="21" customHeight="1">
      <c r="E48" s="30" t="s">
        <v>686</v>
      </c>
    </row>
  </sheetData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workbookViewId="0" topLeftCell="A26">
      <selection activeCell="H44" sqref="H44"/>
    </sheetView>
  </sheetViews>
  <sheetFormatPr defaultColWidth="9.00390625" defaultRowHeight="12" customHeight="1"/>
  <cols>
    <col min="1" max="1" width="2.625" style="278" customWidth="1"/>
    <col min="2" max="2" width="9.50390625" style="278" customWidth="1"/>
    <col min="3" max="3" width="5.125" style="279" customWidth="1"/>
    <col min="4" max="14" width="7.125" style="278" customWidth="1"/>
    <col min="15" max="15" width="7.125" style="280" customWidth="1"/>
    <col min="16" max="16384" width="7.125" style="278" customWidth="1"/>
  </cols>
  <sheetData>
    <row r="1" ht="12">
      <c r="A1" s="277"/>
    </row>
    <row r="2" spans="1:14" ht="12">
      <c r="A2" s="278" t="s">
        <v>56</v>
      </c>
      <c r="M2" s="700" t="str">
        <f>'[3]表４-1'!M2:N2</f>
        <v>（平成16年）</v>
      </c>
      <c r="N2" s="700"/>
    </row>
    <row r="3" spans="1:15" ht="21" customHeight="1">
      <c r="A3" s="701"/>
      <c r="B3" s="702"/>
      <c r="C3" s="703"/>
      <c r="D3" s="281" t="s">
        <v>174</v>
      </c>
      <c r="E3" s="282" t="s">
        <v>715</v>
      </c>
      <c r="F3" s="282" t="s">
        <v>183</v>
      </c>
      <c r="G3" s="282" t="s">
        <v>184</v>
      </c>
      <c r="H3" s="282" t="s">
        <v>185</v>
      </c>
      <c r="I3" s="282" t="s">
        <v>186</v>
      </c>
      <c r="J3" s="282" t="s">
        <v>187</v>
      </c>
      <c r="K3" s="282" t="s">
        <v>188</v>
      </c>
      <c r="L3" s="282" t="s">
        <v>189</v>
      </c>
      <c r="M3" s="282" t="s">
        <v>716</v>
      </c>
      <c r="N3" s="283" t="s">
        <v>201</v>
      </c>
      <c r="O3" s="284"/>
    </row>
    <row r="4" spans="1:14" ht="12" customHeight="1">
      <c r="A4" s="285"/>
      <c r="B4" s="286"/>
      <c r="C4" s="287"/>
      <c r="D4" s="13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ht="12" customHeight="1">
      <c r="A5" s="706" t="s">
        <v>92</v>
      </c>
      <c r="B5" s="712"/>
      <c r="C5" s="287" t="s">
        <v>10</v>
      </c>
      <c r="D5" s="291">
        <f>SUM(E5:N5)</f>
        <v>1876</v>
      </c>
      <c r="E5" s="292">
        <f aca="true" t="shared" si="0" ref="E5:N5">SUM(E6:E7)</f>
        <v>0</v>
      </c>
      <c r="F5" s="292">
        <f t="shared" si="0"/>
        <v>21</v>
      </c>
      <c r="G5" s="292">
        <f t="shared" si="0"/>
        <v>244</v>
      </c>
      <c r="H5" s="292">
        <f t="shared" si="0"/>
        <v>658</v>
      </c>
      <c r="I5" s="292">
        <f t="shared" si="0"/>
        <v>698</v>
      </c>
      <c r="J5" s="292">
        <f t="shared" si="0"/>
        <v>222</v>
      </c>
      <c r="K5" s="292">
        <f t="shared" si="0"/>
        <v>32</v>
      </c>
      <c r="L5" s="292">
        <f t="shared" si="0"/>
        <v>1</v>
      </c>
      <c r="M5" s="292">
        <f t="shared" si="0"/>
        <v>0</v>
      </c>
      <c r="N5" s="293">
        <f t="shared" si="0"/>
        <v>0</v>
      </c>
    </row>
    <row r="6" spans="1:14" ht="12" customHeight="1">
      <c r="A6" s="294"/>
      <c r="B6" s="295"/>
      <c r="C6" s="287" t="s">
        <v>11</v>
      </c>
      <c r="D6" s="291">
        <f>SUM(E6:N6)</f>
        <v>978</v>
      </c>
      <c r="E6" s="292">
        <f>SUM(E10,E14,E18,E22,E26,E30,E34,E38)</f>
        <v>0</v>
      </c>
      <c r="F6" s="292">
        <f aca="true" t="shared" si="1" ref="F6:N6">SUM(F10,F14,F18,F22,F26,F30,F34,F38)</f>
        <v>8</v>
      </c>
      <c r="G6" s="292">
        <f t="shared" si="1"/>
        <v>125</v>
      </c>
      <c r="H6" s="292">
        <f t="shared" si="1"/>
        <v>326</v>
      </c>
      <c r="I6" s="292">
        <f t="shared" si="1"/>
        <v>384</v>
      </c>
      <c r="J6" s="292">
        <f t="shared" si="1"/>
        <v>116</v>
      </c>
      <c r="K6" s="292">
        <f t="shared" si="1"/>
        <v>18</v>
      </c>
      <c r="L6" s="292">
        <f t="shared" si="1"/>
        <v>1</v>
      </c>
      <c r="M6" s="292">
        <f t="shared" si="1"/>
        <v>0</v>
      </c>
      <c r="N6" s="293">
        <f t="shared" si="1"/>
        <v>0</v>
      </c>
    </row>
    <row r="7" spans="1:14" ht="12" customHeight="1">
      <c r="A7" s="294"/>
      <c r="B7" s="295"/>
      <c r="C7" s="287" t="s">
        <v>12</v>
      </c>
      <c r="D7" s="291">
        <f>SUM(E7:N7)</f>
        <v>898</v>
      </c>
      <c r="E7" s="292">
        <f aca="true" t="shared" si="2" ref="E7:N7">SUM(E11,E15,E19,E23,E27,E31,E35,E39)</f>
        <v>0</v>
      </c>
      <c r="F7" s="292">
        <f t="shared" si="2"/>
        <v>13</v>
      </c>
      <c r="G7" s="292">
        <f t="shared" si="2"/>
        <v>119</v>
      </c>
      <c r="H7" s="292">
        <f t="shared" si="2"/>
        <v>332</v>
      </c>
      <c r="I7" s="292">
        <f t="shared" si="2"/>
        <v>314</v>
      </c>
      <c r="J7" s="292">
        <f t="shared" si="2"/>
        <v>106</v>
      </c>
      <c r="K7" s="292">
        <f t="shared" si="2"/>
        <v>14</v>
      </c>
      <c r="L7" s="292">
        <f t="shared" si="2"/>
        <v>0</v>
      </c>
      <c r="M7" s="292">
        <f t="shared" si="2"/>
        <v>0</v>
      </c>
      <c r="N7" s="293">
        <f t="shared" si="2"/>
        <v>0</v>
      </c>
    </row>
    <row r="8" spans="1:14" ht="12" customHeight="1">
      <c r="A8" s="294"/>
      <c r="B8" s="295"/>
      <c r="C8" s="287"/>
      <c r="D8" s="291"/>
      <c r="E8" s="292"/>
      <c r="F8" s="292"/>
      <c r="G8" s="292"/>
      <c r="H8" s="292"/>
      <c r="I8" s="292"/>
      <c r="J8" s="292"/>
      <c r="K8" s="292"/>
      <c r="L8" s="292"/>
      <c r="M8" s="292"/>
      <c r="N8" s="293"/>
    </row>
    <row r="9" spans="1:14" ht="12" customHeight="1">
      <c r="A9" s="294"/>
      <c r="B9" s="295" t="s">
        <v>93</v>
      </c>
      <c r="C9" s="287" t="s">
        <v>10</v>
      </c>
      <c r="D9" s="291">
        <f>SUM(E9:N9)</f>
        <v>716</v>
      </c>
      <c r="E9" s="292">
        <f aca="true" t="shared" si="3" ref="E9:N9">SUM(E10:E11)</f>
        <v>0</v>
      </c>
      <c r="F9" s="292">
        <f t="shared" si="3"/>
        <v>13</v>
      </c>
      <c r="G9" s="292">
        <f t="shared" si="3"/>
        <v>92</v>
      </c>
      <c r="H9" s="292">
        <f t="shared" si="3"/>
        <v>232</v>
      </c>
      <c r="I9" s="292">
        <f t="shared" si="3"/>
        <v>277</v>
      </c>
      <c r="J9" s="292">
        <f t="shared" si="3"/>
        <v>84</v>
      </c>
      <c r="K9" s="292">
        <f t="shared" si="3"/>
        <v>17</v>
      </c>
      <c r="L9" s="292">
        <f t="shared" si="3"/>
        <v>1</v>
      </c>
      <c r="M9" s="292">
        <f t="shared" si="3"/>
        <v>0</v>
      </c>
      <c r="N9" s="293">
        <f t="shared" si="3"/>
        <v>0</v>
      </c>
    </row>
    <row r="10" spans="1:14" ht="12" customHeight="1">
      <c r="A10" s="294"/>
      <c r="B10" s="295"/>
      <c r="C10" s="287" t="s">
        <v>11</v>
      </c>
      <c r="D10" s="291">
        <f>SUM(E10:N10)</f>
        <v>360</v>
      </c>
      <c r="E10" s="292">
        <v>0</v>
      </c>
      <c r="F10" s="292">
        <v>6</v>
      </c>
      <c r="G10" s="292">
        <v>44</v>
      </c>
      <c r="H10" s="292">
        <v>116</v>
      </c>
      <c r="I10" s="292">
        <v>141</v>
      </c>
      <c r="J10" s="292">
        <v>43</v>
      </c>
      <c r="K10" s="292">
        <v>9</v>
      </c>
      <c r="L10" s="292">
        <v>1</v>
      </c>
      <c r="M10" s="292">
        <v>0</v>
      </c>
      <c r="N10" s="293">
        <v>0</v>
      </c>
    </row>
    <row r="11" spans="1:14" ht="12" customHeight="1">
      <c r="A11" s="294"/>
      <c r="B11" s="295"/>
      <c r="C11" s="287" t="s">
        <v>12</v>
      </c>
      <c r="D11" s="291">
        <f>SUM(E11:N11)</f>
        <v>356</v>
      </c>
      <c r="E11" s="292">
        <v>0</v>
      </c>
      <c r="F11" s="292">
        <v>7</v>
      </c>
      <c r="G11" s="292">
        <v>48</v>
      </c>
      <c r="H11" s="292">
        <v>116</v>
      </c>
      <c r="I11" s="292">
        <v>136</v>
      </c>
      <c r="J11" s="292">
        <v>41</v>
      </c>
      <c r="K11" s="292">
        <v>8</v>
      </c>
      <c r="L11" s="292">
        <v>0</v>
      </c>
      <c r="M11" s="292">
        <v>0</v>
      </c>
      <c r="N11" s="293">
        <v>0</v>
      </c>
    </row>
    <row r="12" spans="1:14" ht="12" customHeight="1">
      <c r="A12" s="294"/>
      <c r="B12" s="295"/>
      <c r="C12" s="287"/>
      <c r="D12" s="291"/>
      <c r="E12" s="292"/>
      <c r="F12" s="292"/>
      <c r="G12" s="292"/>
      <c r="H12" s="292"/>
      <c r="I12" s="292"/>
      <c r="J12" s="292"/>
      <c r="K12" s="292"/>
      <c r="L12" s="292"/>
      <c r="M12" s="292"/>
      <c r="N12" s="293"/>
    </row>
    <row r="13" spans="1:14" ht="12" customHeight="1">
      <c r="A13" s="294"/>
      <c r="B13" s="295" t="s">
        <v>94</v>
      </c>
      <c r="C13" s="287" t="s">
        <v>10</v>
      </c>
      <c r="D13" s="291">
        <f>SUM(E13:N13)</f>
        <v>445</v>
      </c>
      <c r="E13" s="292">
        <f aca="true" t="shared" si="4" ref="E13:N13">SUM(E14:E15)</f>
        <v>0</v>
      </c>
      <c r="F13" s="292">
        <f t="shared" si="4"/>
        <v>0</v>
      </c>
      <c r="G13" s="292">
        <f t="shared" si="4"/>
        <v>58</v>
      </c>
      <c r="H13" s="292">
        <f t="shared" si="4"/>
        <v>175</v>
      </c>
      <c r="I13" s="292">
        <f t="shared" si="4"/>
        <v>150</v>
      </c>
      <c r="J13" s="292">
        <f t="shared" si="4"/>
        <v>58</v>
      </c>
      <c r="K13" s="292">
        <f t="shared" si="4"/>
        <v>4</v>
      </c>
      <c r="L13" s="292">
        <f t="shared" si="4"/>
        <v>0</v>
      </c>
      <c r="M13" s="292">
        <f t="shared" si="4"/>
        <v>0</v>
      </c>
      <c r="N13" s="293">
        <f t="shared" si="4"/>
        <v>0</v>
      </c>
    </row>
    <row r="14" spans="1:14" ht="12" customHeight="1">
      <c r="A14" s="294"/>
      <c r="B14" s="296"/>
      <c r="C14" s="287" t="s">
        <v>11</v>
      </c>
      <c r="D14" s="291">
        <f>SUM(E14:N14)</f>
        <v>240</v>
      </c>
      <c r="E14" s="292">
        <v>0</v>
      </c>
      <c r="F14" s="292">
        <v>0</v>
      </c>
      <c r="G14" s="292">
        <v>36</v>
      </c>
      <c r="H14" s="292">
        <v>80</v>
      </c>
      <c r="I14" s="292">
        <v>88</v>
      </c>
      <c r="J14" s="292">
        <v>33</v>
      </c>
      <c r="K14" s="292">
        <v>3</v>
      </c>
      <c r="L14" s="292">
        <v>0</v>
      </c>
      <c r="M14" s="292">
        <v>0</v>
      </c>
      <c r="N14" s="293">
        <v>0</v>
      </c>
    </row>
    <row r="15" spans="1:14" ht="12" customHeight="1">
      <c r="A15" s="294"/>
      <c r="B15" s="296"/>
      <c r="C15" s="287" t="s">
        <v>12</v>
      </c>
      <c r="D15" s="291">
        <f>SUM(E15:N15)</f>
        <v>205</v>
      </c>
      <c r="E15" s="292">
        <v>0</v>
      </c>
      <c r="F15" s="292">
        <v>0</v>
      </c>
      <c r="G15" s="292">
        <v>22</v>
      </c>
      <c r="H15" s="292">
        <v>95</v>
      </c>
      <c r="I15" s="292">
        <v>62</v>
      </c>
      <c r="J15" s="292">
        <v>25</v>
      </c>
      <c r="K15" s="292">
        <v>1</v>
      </c>
      <c r="L15" s="292">
        <v>0</v>
      </c>
      <c r="M15" s="292">
        <v>0</v>
      </c>
      <c r="N15" s="293">
        <v>0</v>
      </c>
    </row>
    <row r="16" spans="1:14" ht="12" customHeight="1">
      <c r="A16" s="294"/>
      <c r="B16" s="296"/>
      <c r="C16" s="287"/>
      <c r="D16" s="291"/>
      <c r="E16" s="292"/>
      <c r="F16" s="292"/>
      <c r="G16" s="292"/>
      <c r="H16" s="292"/>
      <c r="I16" s="292"/>
      <c r="J16" s="292"/>
      <c r="K16" s="292"/>
      <c r="L16" s="292"/>
      <c r="M16" s="292"/>
      <c r="N16" s="293"/>
    </row>
    <row r="17" spans="1:14" ht="12" customHeight="1">
      <c r="A17" s="294"/>
      <c r="B17" s="295" t="s">
        <v>95</v>
      </c>
      <c r="C17" s="287" t="s">
        <v>10</v>
      </c>
      <c r="D17" s="291">
        <f>SUM(E17:N17)</f>
        <v>98</v>
      </c>
      <c r="E17" s="292">
        <f aca="true" t="shared" si="5" ref="E17:N17">SUM(E18:E19)</f>
        <v>0</v>
      </c>
      <c r="F17" s="292">
        <f t="shared" si="5"/>
        <v>0</v>
      </c>
      <c r="G17" s="292">
        <f t="shared" si="5"/>
        <v>15</v>
      </c>
      <c r="H17" s="292">
        <f t="shared" si="5"/>
        <v>30</v>
      </c>
      <c r="I17" s="292">
        <f t="shared" si="5"/>
        <v>42</v>
      </c>
      <c r="J17" s="292">
        <f t="shared" si="5"/>
        <v>11</v>
      </c>
      <c r="K17" s="292">
        <f t="shared" si="5"/>
        <v>0</v>
      </c>
      <c r="L17" s="292">
        <f t="shared" si="5"/>
        <v>0</v>
      </c>
      <c r="M17" s="292">
        <f t="shared" si="5"/>
        <v>0</v>
      </c>
      <c r="N17" s="293">
        <f t="shared" si="5"/>
        <v>0</v>
      </c>
    </row>
    <row r="18" spans="1:14" ht="12" customHeight="1">
      <c r="A18" s="294"/>
      <c r="B18" s="295"/>
      <c r="C18" s="287" t="s">
        <v>11</v>
      </c>
      <c r="D18" s="291">
        <f>SUM(E18:N18)</f>
        <v>51</v>
      </c>
      <c r="E18" s="292">
        <v>0</v>
      </c>
      <c r="F18" s="292">
        <v>0</v>
      </c>
      <c r="G18" s="292">
        <v>7</v>
      </c>
      <c r="H18" s="292">
        <v>15</v>
      </c>
      <c r="I18" s="292">
        <v>21</v>
      </c>
      <c r="J18" s="292">
        <v>8</v>
      </c>
      <c r="K18" s="292">
        <v>0</v>
      </c>
      <c r="L18" s="292">
        <v>0</v>
      </c>
      <c r="M18" s="292">
        <v>0</v>
      </c>
      <c r="N18" s="293">
        <v>0</v>
      </c>
    </row>
    <row r="19" spans="1:14" ht="12" customHeight="1">
      <c r="A19" s="294"/>
      <c r="B19" s="295"/>
      <c r="C19" s="287" t="s">
        <v>12</v>
      </c>
      <c r="D19" s="291">
        <f>SUM(E19:N19)</f>
        <v>47</v>
      </c>
      <c r="E19" s="292">
        <v>0</v>
      </c>
      <c r="F19" s="292">
        <v>0</v>
      </c>
      <c r="G19" s="292">
        <v>8</v>
      </c>
      <c r="H19" s="292">
        <v>15</v>
      </c>
      <c r="I19" s="292">
        <v>21</v>
      </c>
      <c r="J19" s="292">
        <v>3</v>
      </c>
      <c r="K19" s="292">
        <v>0</v>
      </c>
      <c r="L19" s="292">
        <v>0</v>
      </c>
      <c r="M19" s="292">
        <v>0</v>
      </c>
      <c r="N19" s="293">
        <v>0</v>
      </c>
    </row>
    <row r="20" spans="1:14" ht="12" customHeight="1">
      <c r="A20" s="294"/>
      <c r="B20" s="295"/>
      <c r="C20" s="287"/>
      <c r="D20" s="291"/>
      <c r="E20" s="292"/>
      <c r="F20" s="292"/>
      <c r="G20" s="292"/>
      <c r="H20" s="292"/>
      <c r="I20" s="292"/>
      <c r="J20" s="292"/>
      <c r="K20" s="292"/>
      <c r="L20" s="292"/>
      <c r="M20" s="292"/>
      <c r="N20" s="293"/>
    </row>
    <row r="21" spans="1:14" ht="12" customHeight="1">
      <c r="A21" s="294"/>
      <c r="B21" s="295" t="s">
        <v>96</v>
      </c>
      <c r="C21" s="287" t="s">
        <v>10</v>
      </c>
      <c r="D21" s="291">
        <f>SUM(E21:N21)</f>
        <v>131</v>
      </c>
      <c r="E21" s="292">
        <f aca="true" t="shared" si="6" ref="E21:N21">SUM(E22:E23)</f>
        <v>0</v>
      </c>
      <c r="F21" s="292">
        <f t="shared" si="6"/>
        <v>0</v>
      </c>
      <c r="G21" s="292">
        <f t="shared" si="6"/>
        <v>17</v>
      </c>
      <c r="H21" s="292">
        <f t="shared" si="6"/>
        <v>48</v>
      </c>
      <c r="I21" s="292">
        <f t="shared" si="6"/>
        <v>51</v>
      </c>
      <c r="J21" s="292">
        <f t="shared" si="6"/>
        <v>14</v>
      </c>
      <c r="K21" s="292">
        <f t="shared" si="6"/>
        <v>1</v>
      </c>
      <c r="L21" s="292">
        <f t="shared" si="6"/>
        <v>0</v>
      </c>
      <c r="M21" s="292">
        <f t="shared" si="6"/>
        <v>0</v>
      </c>
      <c r="N21" s="293">
        <f t="shared" si="6"/>
        <v>0</v>
      </c>
    </row>
    <row r="22" spans="1:14" ht="12" customHeight="1">
      <c r="A22" s="294"/>
      <c r="B22" s="295"/>
      <c r="C22" s="287" t="s">
        <v>11</v>
      </c>
      <c r="D22" s="291">
        <f>SUM(E22:N22)</f>
        <v>64</v>
      </c>
      <c r="E22" s="292">
        <v>0</v>
      </c>
      <c r="F22" s="292">
        <v>0</v>
      </c>
      <c r="G22" s="292">
        <v>7</v>
      </c>
      <c r="H22" s="292">
        <v>21</v>
      </c>
      <c r="I22" s="292">
        <v>31</v>
      </c>
      <c r="J22" s="292">
        <v>4</v>
      </c>
      <c r="K22" s="292">
        <v>1</v>
      </c>
      <c r="L22" s="292">
        <v>0</v>
      </c>
      <c r="M22" s="292">
        <v>0</v>
      </c>
      <c r="N22" s="293">
        <v>0</v>
      </c>
    </row>
    <row r="23" spans="1:14" ht="12" customHeight="1">
      <c r="A23" s="294"/>
      <c r="B23" s="295"/>
      <c r="C23" s="287" t="s">
        <v>12</v>
      </c>
      <c r="D23" s="291">
        <f>SUM(E23:N23)</f>
        <v>67</v>
      </c>
      <c r="E23" s="292">
        <v>0</v>
      </c>
      <c r="F23" s="292">
        <v>0</v>
      </c>
      <c r="G23" s="292">
        <v>10</v>
      </c>
      <c r="H23" s="292">
        <v>27</v>
      </c>
      <c r="I23" s="292">
        <v>20</v>
      </c>
      <c r="J23" s="292">
        <v>10</v>
      </c>
      <c r="K23" s="292">
        <v>0</v>
      </c>
      <c r="L23" s="292">
        <v>0</v>
      </c>
      <c r="M23" s="292">
        <v>0</v>
      </c>
      <c r="N23" s="293">
        <v>0</v>
      </c>
    </row>
    <row r="24" spans="1:14" ht="12" customHeight="1">
      <c r="A24" s="294"/>
      <c r="B24" s="295"/>
      <c r="C24" s="287"/>
      <c r="D24" s="291"/>
      <c r="E24" s="292"/>
      <c r="F24" s="292"/>
      <c r="G24" s="292"/>
      <c r="H24" s="292"/>
      <c r="I24" s="292"/>
      <c r="J24" s="292"/>
      <c r="K24" s="292"/>
      <c r="L24" s="292"/>
      <c r="M24" s="292"/>
      <c r="N24" s="293"/>
    </row>
    <row r="25" spans="1:14" ht="12" customHeight="1">
      <c r="A25" s="294"/>
      <c r="B25" s="295" t="s">
        <v>97</v>
      </c>
      <c r="C25" s="287" t="s">
        <v>10</v>
      </c>
      <c r="D25" s="291">
        <f>SUM(E25:N25)</f>
        <v>105</v>
      </c>
      <c r="E25" s="292">
        <f aca="true" t="shared" si="7" ref="E25:N25">SUM(E26:E27)</f>
        <v>0</v>
      </c>
      <c r="F25" s="292">
        <f t="shared" si="7"/>
        <v>1</v>
      </c>
      <c r="G25" s="292">
        <f t="shared" si="7"/>
        <v>9</v>
      </c>
      <c r="H25" s="292">
        <f t="shared" si="7"/>
        <v>40</v>
      </c>
      <c r="I25" s="292">
        <f t="shared" si="7"/>
        <v>39</v>
      </c>
      <c r="J25" s="292">
        <f t="shared" si="7"/>
        <v>15</v>
      </c>
      <c r="K25" s="292">
        <f t="shared" si="7"/>
        <v>1</v>
      </c>
      <c r="L25" s="292">
        <f t="shared" si="7"/>
        <v>0</v>
      </c>
      <c r="M25" s="292">
        <f t="shared" si="7"/>
        <v>0</v>
      </c>
      <c r="N25" s="293">
        <f t="shared" si="7"/>
        <v>0</v>
      </c>
    </row>
    <row r="26" spans="1:14" ht="12" customHeight="1">
      <c r="A26" s="294"/>
      <c r="B26" s="296"/>
      <c r="C26" s="287" t="s">
        <v>11</v>
      </c>
      <c r="D26" s="291">
        <f>SUM(E26:N26)</f>
        <v>58</v>
      </c>
      <c r="E26" s="292">
        <v>0</v>
      </c>
      <c r="F26" s="292">
        <v>0</v>
      </c>
      <c r="G26" s="292">
        <v>3</v>
      </c>
      <c r="H26" s="292">
        <v>23</v>
      </c>
      <c r="I26" s="292">
        <v>26</v>
      </c>
      <c r="J26" s="292">
        <v>6</v>
      </c>
      <c r="K26" s="292">
        <v>0</v>
      </c>
      <c r="L26" s="292">
        <v>0</v>
      </c>
      <c r="M26" s="292">
        <v>0</v>
      </c>
      <c r="N26" s="293">
        <v>0</v>
      </c>
    </row>
    <row r="27" spans="1:14" ht="12" customHeight="1">
      <c r="A27" s="294"/>
      <c r="B27" s="296"/>
      <c r="C27" s="287" t="s">
        <v>12</v>
      </c>
      <c r="D27" s="291">
        <f>SUM(E27:N27)</f>
        <v>47</v>
      </c>
      <c r="E27" s="292">
        <v>0</v>
      </c>
      <c r="F27" s="292">
        <v>1</v>
      </c>
      <c r="G27" s="292">
        <v>6</v>
      </c>
      <c r="H27" s="292">
        <v>17</v>
      </c>
      <c r="I27" s="292">
        <v>13</v>
      </c>
      <c r="J27" s="292">
        <v>9</v>
      </c>
      <c r="K27" s="292">
        <v>1</v>
      </c>
      <c r="L27" s="292">
        <v>0</v>
      </c>
      <c r="M27" s="292">
        <v>0</v>
      </c>
      <c r="N27" s="293">
        <v>0</v>
      </c>
    </row>
    <row r="28" spans="1:14" ht="12" customHeight="1">
      <c r="A28" s="294"/>
      <c r="B28" s="296"/>
      <c r="C28" s="287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</row>
    <row r="29" spans="1:14" ht="12" customHeight="1">
      <c r="A29" s="294"/>
      <c r="B29" s="295" t="s">
        <v>98</v>
      </c>
      <c r="C29" s="287" t="s">
        <v>10</v>
      </c>
      <c r="D29" s="291">
        <f>SUM(E29:N29)</f>
        <v>188</v>
      </c>
      <c r="E29" s="292">
        <f aca="true" t="shared" si="8" ref="E29:N29">SUM(E30:E31)</f>
        <v>0</v>
      </c>
      <c r="F29" s="292">
        <f t="shared" si="8"/>
        <v>4</v>
      </c>
      <c r="G29" s="292">
        <f t="shared" si="8"/>
        <v>26</v>
      </c>
      <c r="H29" s="292">
        <f t="shared" si="8"/>
        <v>62</v>
      </c>
      <c r="I29" s="292">
        <f t="shared" si="8"/>
        <v>71</v>
      </c>
      <c r="J29" s="292">
        <f t="shared" si="8"/>
        <v>22</v>
      </c>
      <c r="K29" s="292">
        <f t="shared" si="8"/>
        <v>3</v>
      </c>
      <c r="L29" s="292">
        <f t="shared" si="8"/>
        <v>0</v>
      </c>
      <c r="M29" s="292">
        <f t="shared" si="8"/>
        <v>0</v>
      </c>
      <c r="N29" s="293">
        <f t="shared" si="8"/>
        <v>0</v>
      </c>
    </row>
    <row r="30" spans="1:14" ht="12" customHeight="1">
      <c r="A30" s="294"/>
      <c r="B30" s="295"/>
      <c r="C30" s="287" t="s">
        <v>11</v>
      </c>
      <c r="D30" s="291">
        <f>SUM(E30:N30)</f>
        <v>92</v>
      </c>
      <c r="E30" s="292">
        <v>0</v>
      </c>
      <c r="F30" s="292">
        <v>1</v>
      </c>
      <c r="G30" s="292">
        <v>14</v>
      </c>
      <c r="H30" s="292">
        <v>32</v>
      </c>
      <c r="I30" s="292">
        <v>36</v>
      </c>
      <c r="J30" s="292">
        <v>9</v>
      </c>
      <c r="K30" s="292">
        <v>0</v>
      </c>
      <c r="L30" s="292">
        <v>0</v>
      </c>
      <c r="M30" s="292">
        <v>0</v>
      </c>
      <c r="N30" s="293">
        <v>0</v>
      </c>
    </row>
    <row r="31" spans="1:14" ht="12" customHeight="1">
      <c r="A31" s="294"/>
      <c r="B31" s="295"/>
      <c r="C31" s="287" t="s">
        <v>12</v>
      </c>
      <c r="D31" s="291">
        <f>SUM(E31:N31)</f>
        <v>96</v>
      </c>
      <c r="E31" s="292">
        <v>0</v>
      </c>
      <c r="F31" s="292">
        <v>3</v>
      </c>
      <c r="G31" s="292">
        <v>12</v>
      </c>
      <c r="H31" s="292">
        <v>30</v>
      </c>
      <c r="I31" s="292">
        <v>35</v>
      </c>
      <c r="J31" s="292">
        <v>13</v>
      </c>
      <c r="K31" s="292">
        <v>3</v>
      </c>
      <c r="L31" s="292">
        <v>0</v>
      </c>
      <c r="M31" s="292">
        <v>0</v>
      </c>
      <c r="N31" s="293">
        <v>0</v>
      </c>
    </row>
    <row r="32" spans="1:14" ht="12" customHeight="1">
      <c r="A32" s="294"/>
      <c r="B32" s="295"/>
      <c r="C32" s="287"/>
      <c r="D32" s="291"/>
      <c r="E32" s="292"/>
      <c r="F32" s="292"/>
      <c r="G32" s="292"/>
      <c r="H32" s="292"/>
      <c r="I32" s="292"/>
      <c r="J32" s="292"/>
      <c r="K32" s="292"/>
      <c r="L32" s="292"/>
      <c r="M32" s="292"/>
      <c r="N32" s="293"/>
    </row>
    <row r="33" spans="1:14" ht="12" customHeight="1">
      <c r="A33" s="294"/>
      <c r="B33" s="295" t="s">
        <v>99</v>
      </c>
      <c r="C33" s="287" t="s">
        <v>10</v>
      </c>
      <c r="D33" s="291">
        <f>SUM(E33:N33)</f>
        <v>86</v>
      </c>
      <c r="E33" s="292">
        <f aca="true" t="shared" si="9" ref="E33:N33">SUM(E34:E35)</f>
        <v>0</v>
      </c>
      <c r="F33" s="292">
        <f t="shared" si="9"/>
        <v>0</v>
      </c>
      <c r="G33" s="292">
        <f t="shared" si="9"/>
        <v>14</v>
      </c>
      <c r="H33" s="292">
        <f t="shared" si="9"/>
        <v>33</v>
      </c>
      <c r="I33" s="292">
        <f t="shared" si="9"/>
        <v>29</v>
      </c>
      <c r="J33" s="292">
        <f t="shared" si="9"/>
        <v>7</v>
      </c>
      <c r="K33" s="292">
        <f t="shared" si="9"/>
        <v>3</v>
      </c>
      <c r="L33" s="292">
        <f t="shared" si="9"/>
        <v>0</v>
      </c>
      <c r="M33" s="292">
        <f t="shared" si="9"/>
        <v>0</v>
      </c>
      <c r="N33" s="293">
        <f t="shared" si="9"/>
        <v>0</v>
      </c>
    </row>
    <row r="34" spans="1:14" ht="12" customHeight="1">
      <c r="A34" s="294"/>
      <c r="B34" s="295"/>
      <c r="C34" s="287" t="s">
        <v>11</v>
      </c>
      <c r="D34" s="291">
        <f>SUM(E34:N34)</f>
        <v>50</v>
      </c>
      <c r="E34" s="292">
        <v>0</v>
      </c>
      <c r="F34" s="292">
        <v>0</v>
      </c>
      <c r="G34" s="292">
        <v>9</v>
      </c>
      <c r="H34" s="292">
        <v>15</v>
      </c>
      <c r="I34" s="292">
        <v>19</v>
      </c>
      <c r="J34" s="292">
        <v>5</v>
      </c>
      <c r="K34" s="292">
        <v>2</v>
      </c>
      <c r="L34" s="292">
        <v>0</v>
      </c>
      <c r="M34" s="292">
        <v>0</v>
      </c>
      <c r="N34" s="293">
        <v>0</v>
      </c>
    </row>
    <row r="35" spans="1:14" ht="12" customHeight="1">
      <c r="A35" s="294"/>
      <c r="B35" s="295"/>
      <c r="C35" s="287" t="s">
        <v>12</v>
      </c>
      <c r="D35" s="291">
        <f>SUM(E35:N35)</f>
        <v>36</v>
      </c>
      <c r="E35" s="292">
        <v>0</v>
      </c>
      <c r="F35" s="292">
        <v>0</v>
      </c>
      <c r="G35" s="292">
        <v>5</v>
      </c>
      <c r="H35" s="292">
        <v>18</v>
      </c>
      <c r="I35" s="292">
        <v>10</v>
      </c>
      <c r="J35" s="292">
        <v>2</v>
      </c>
      <c r="K35" s="292">
        <v>1</v>
      </c>
      <c r="L35" s="292">
        <v>0</v>
      </c>
      <c r="M35" s="292">
        <v>0</v>
      </c>
      <c r="N35" s="293">
        <v>0</v>
      </c>
    </row>
    <row r="36" spans="1:14" ht="12" customHeight="1">
      <c r="A36" s="294"/>
      <c r="B36" s="295"/>
      <c r="C36" s="287"/>
      <c r="D36" s="291"/>
      <c r="E36" s="292"/>
      <c r="F36" s="292"/>
      <c r="G36" s="292"/>
      <c r="H36" s="292"/>
      <c r="I36" s="292"/>
      <c r="J36" s="292"/>
      <c r="K36" s="292"/>
      <c r="L36" s="292"/>
      <c r="M36" s="292"/>
      <c r="N36" s="293"/>
    </row>
    <row r="37" spans="1:14" ht="12" customHeight="1">
      <c r="A37" s="294"/>
      <c r="B37" s="295" t="s">
        <v>100</v>
      </c>
      <c r="C37" s="287" t="s">
        <v>10</v>
      </c>
      <c r="D37" s="291">
        <f>SUM(E37:N37)</f>
        <v>107</v>
      </c>
      <c r="E37" s="292">
        <f aca="true" t="shared" si="10" ref="E37:N37">SUM(E38:E39)</f>
        <v>0</v>
      </c>
      <c r="F37" s="292">
        <f t="shared" si="10"/>
        <v>3</v>
      </c>
      <c r="G37" s="292">
        <f t="shared" si="10"/>
        <v>13</v>
      </c>
      <c r="H37" s="292">
        <f t="shared" si="10"/>
        <v>38</v>
      </c>
      <c r="I37" s="292">
        <f t="shared" si="10"/>
        <v>39</v>
      </c>
      <c r="J37" s="292">
        <f t="shared" si="10"/>
        <v>11</v>
      </c>
      <c r="K37" s="292">
        <f t="shared" si="10"/>
        <v>3</v>
      </c>
      <c r="L37" s="292">
        <f t="shared" si="10"/>
        <v>0</v>
      </c>
      <c r="M37" s="292">
        <f t="shared" si="10"/>
        <v>0</v>
      </c>
      <c r="N37" s="293">
        <f t="shared" si="10"/>
        <v>0</v>
      </c>
    </row>
    <row r="38" spans="1:14" ht="12" customHeight="1">
      <c r="A38" s="294"/>
      <c r="B38" s="295"/>
      <c r="C38" s="287" t="s">
        <v>11</v>
      </c>
      <c r="D38" s="291">
        <f>SUM(E38:N38)</f>
        <v>63</v>
      </c>
      <c r="E38" s="292">
        <v>0</v>
      </c>
      <c r="F38" s="292">
        <v>1</v>
      </c>
      <c r="G38" s="292">
        <v>5</v>
      </c>
      <c r="H38" s="292">
        <v>24</v>
      </c>
      <c r="I38" s="292">
        <v>22</v>
      </c>
      <c r="J38" s="292">
        <v>8</v>
      </c>
      <c r="K38" s="292">
        <v>3</v>
      </c>
      <c r="L38" s="292">
        <v>0</v>
      </c>
      <c r="M38" s="292">
        <v>0</v>
      </c>
      <c r="N38" s="293">
        <v>0</v>
      </c>
    </row>
    <row r="39" spans="1:14" ht="12" customHeight="1">
      <c r="A39" s="294"/>
      <c r="B39" s="297"/>
      <c r="C39" s="287" t="s">
        <v>12</v>
      </c>
      <c r="D39" s="291">
        <f>SUM(E39:N39)</f>
        <v>44</v>
      </c>
      <c r="E39" s="292">
        <v>0</v>
      </c>
      <c r="F39" s="292">
        <v>2</v>
      </c>
      <c r="G39" s="292">
        <v>8</v>
      </c>
      <c r="H39" s="292">
        <v>14</v>
      </c>
      <c r="I39" s="292">
        <v>17</v>
      </c>
      <c r="J39" s="292">
        <v>3</v>
      </c>
      <c r="K39" s="292">
        <v>0</v>
      </c>
      <c r="L39" s="292">
        <v>0</v>
      </c>
      <c r="M39" s="292">
        <v>0</v>
      </c>
      <c r="N39" s="293">
        <v>0</v>
      </c>
    </row>
    <row r="40" spans="1:14" ht="12" customHeight="1">
      <c r="A40" s="298"/>
      <c r="B40" s="299"/>
      <c r="C40" s="300"/>
      <c r="D40" s="301"/>
      <c r="E40" s="302"/>
      <c r="F40" s="302"/>
      <c r="G40" s="302"/>
      <c r="H40" s="302"/>
      <c r="I40" s="302"/>
      <c r="J40" s="302"/>
      <c r="K40" s="302"/>
      <c r="L40" s="302"/>
      <c r="M40" s="302"/>
      <c r="N40" s="303"/>
    </row>
    <row r="41" spans="2:14" ht="12" customHeight="1">
      <c r="B41" s="284"/>
      <c r="C41" s="286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</row>
    <row r="42" spans="2:14" ht="12" customHeight="1">
      <c r="B42" s="296"/>
      <c r="C42" s="286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</row>
    <row r="43" spans="2:14" ht="12" customHeight="1">
      <c r="B43" s="296"/>
      <c r="C43" s="286"/>
      <c r="D43" s="304"/>
      <c r="E43" s="304"/>
      <c r="F43" s="304"/>
      <c r="G43" s="304"/>
      <c r="H43" s="305" t="s">
        <v>695</v>
      </c>
      <c r="I43" s="304"/>
      <c r="J43" s="304"/>
      <c r="K43" s="304"/>
      <c r="L43" s="304"/>
      <c r="M43" s="304"/>
      <c r="N43" s="304"/>
    </row>
    <row r="44" spans="2:14" ht="12" customHeight="1">
      <c r="B44" s="296"/>
      <c r="C44" s="286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</row>
    <row r="45" spans="2:14" ht="12" customHeight="1">
      <c r="B45" s="284"/>
      <c r="C45" s="286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2:14" ht="12" customHeight="1">
      <c r="B46" s="296"/>
      <c r="C46" s="286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</row>
    <row r="47" spans="2:14" ht="12" customHeight="1">
      <c r="B47" s="296"/>
      <c r="C47" s="286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2:14" ht="12" customHeight="1">
      <c r="B48" s="284"/>
      <c r="C48" s="286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</row>
    <row r="49" spans="2:14" ht="12" customHeight="1">
      <c r="B49" s="284"/>
      <c r="C49" s="286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2:14" ht="12" customHeight="1">
      <c r="B50" s="284"/>
      <c r="C50" s="286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</row>
    <row r="51" spans="2:14" ht="12" customHeight="1">
      <c r="B51" s="284"/>
      <c r="C51" s="286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2" spans="2:14" ht="12" customHeight="1">
      <c r="B52" s="296"/>
      <c r="C52" s="286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</row>
    <row r="53" spans="2:14" ht="12" customHeight="1">
      <c r="B53" s="296"/>
      <c r="C53" s="286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</row>
    <row r="54" spans="2:14" ht="12" customHeight="1">
      <c r="B54" s="284"/>
      <c r="C54" s="286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</row>
    <row r="55" spans="2:14" ht="12" customHeight="1">
      <c r="B55" s="296"/>
      <c r="C55" s="286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</row>
    <row r="56" spans="2:14" ht="12" customHeight="1">
      <c r="B56" s="296"/>
      <c r="C56" s="286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</row>
    <row r="57" spans="2:14" ht="12" customHeight="1">
      <c r="B57" s="284"/>
      <c r="C57" s="286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</row>
    <row r="58" spans="2:14" ht="12" customHeight="1">
      <c r="B58" s="296"/>
      <c r="C58" s="286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</row>
    <row r="59" spans="2:14" ht="12" customHeight="1">
      <c r="B59" s="296"/>
      <c r="C59" s="286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</row>
    <row r="60" spans="2:14" ht="12" customHeight="1">
      <c r="B60" s="284"/>
      <c r="C60" s="286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</row>
    <row r="61" spans="2:14" ht="12" customHeight="1">
      <c r="B61" s="296"/>
      <c r="C61" s="286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</row>
    <row r="62" spans="2:14" ht="12" customHeight="1">
      <c r="B62" s="296"/>
      <c r="C62" s="286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</row>
    <row r="63" spans="2:14" ht="12" customHeight="1">
      <c r="B63" s="284"/>
      <c r="C63" s="286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</row>
    <row r="64" spans="2:14" ht="12" customHeight="1">
      <c r="B64" s="296"/>
      <c r="C64" s="286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</row>
    <row r="65" spans="2:14" ht="12" customHeight="1">
      <c r="B65" s="296"/>
      <c r="C65" s="286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</row>
    <row r="66" spans="2:14" ht="12" customHeight="1">
      <c r="B66" s="284"/>
      <c r="C66" s="286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</row>
    <row r="67" spans="2:14" ht="12" customHeight="1">
      <c r="B67" s="296"/>
      <c r="C67" s="286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</row>
    <row r="68" spans="2:14" ht="12" customHeight="1">
      <c r="B68" s="296"/>
      <c r="C68" s="286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</row>
    <row r="69" spans="2:14" ht="12" customHeight="1">
      <c r="B69" s="284"/>
      <c r="C69" s="286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</row>
    <row r="70" spans="2:14" ht="12" customHeight="1">
      <c r="B70" s="296"/>
      <c r="C70" s="286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</row>
    <row r="71" spans="2:14" ht="12" customHeight="1">
      <c r="B71" s="296"/>
      <c r="C71" s="286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</row>
    <row r="72" spans="2:14" ht="12" customHeight="1">
      <c r="B72" s="284"/>
      <c r="C72" s="286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2:14" ht="12" customHeight="1">
      <c r="B73" s="296"/>
      <c r="C73" s="286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</row>
    <row r="74" spans="2:14" ht="12" customHeight="1">
      <c r="B74" s="296"/>
      <c r="C74" s="286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2:14" ht="12" customHeight="1">
      <c r="B75" s="284"/>
      <c r="C75" s="286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</row>
    <row r="76" spans="2:14" ht="12" customHeight="1">
      <c r="B76" s="284"/>
      <c r="C76" s="286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</row>
    <row r="77" spans="2:14" ht="12" customHeight="1">
      <c r="B77" s="284"/>
      <c r="C77" s="286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</row>
    <row r="78" spans="2:14" ht="12" customHeight="1">
      <c r="B78" s="284"/>
      <c r="C78" s="286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</row>
    <row r="79" spans="2:14" ht="12" customHeight="1">
      <c r="B79" s="296"/>
      <c r="C79" s="286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</row>
    <row r="80" spans="2:14" ht="12" customHeight="1">
      <c r="B80" s="296"/>
      <c r="C80" s="286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</row>
    <row r="81" spans="2:14" ht="12" customHeight="1">
      <c r="B81" s="284"/>
      <c r="C81" s="286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</row>
    <row r="82" spans="2:14" ht="12" customHeight="1">
      <c r="B82" s="296"/>
      <c r="C82" s="286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</row>
    <row r="83" spans="2:14" ht="12" customHeight="1">
      <c r="B83" s="296"/>
      <c r="C83" s="286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</row>
    <row r="84" spans="2:14" ht="12" customHeight="1">
      <c r="B84" s="284"/>
      <c r="C84" s="286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5" spans="2:14" ht="12" customHeight="1">
      <c r="B85" s="284"/>
      <c r="C85" s="286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</row>
    <row r="86" spans="2:14" ht="12" customHeight="1">
      <c r="B86" s="284"/>
      <c r="C86" s="286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</row>
    <row r="87" spans="2:14" ht="12" customHeight="1">
      <c r="B87" s="284"/>
      <c r="C87" s="286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</row>
    <row r="88" spans="2:14" ht="12" customHeight="1">
      <c r="B88" s="296"/>
      <c r="C88" s="286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89" spans="2:14" ht="12" customHeight="1">
      <c r="B89" s="296"/>
      <c r="C89" s="286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</row>
    <row r="90" spans="2:14" ht="12" customHeight="1">
      <c r="B90" s="284"/>
      <c r="C90" s="286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</row>
    <row r="91" spans="2:14" ht="12" customHeight="1">
      <c r="B91" s="284"/>
      <c r="C91" s="286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</row>
    <row r="92" spans="2:14" ht="12" customHeight="1">
      <c r="B92" s="284"/>
      <c r="C92" s="286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</row>
    <row r="93" spans="2:14" ht="12" customHeight="1">
      <c r="B93" s="284"/>
      <c r="C93" s="286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</row>
    <row r="94" spans="2:14" ht="12" customHeight="1">
      <c r="B94" s="296"/>
      <c r="C94" s="286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</row>
    <row r="95" spans="2:14" ht="12" customHeight="1">
      <c r="B95" s="296"/>
      <c r="C95" s="286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</row>
    <row r="96" spans="2:14" ht="12" customHeight="1">
      <c r="B96" s="284"/>
      <c r="C96" s="286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</row>
    <row r="97" spans="2:14" ht="12" customHeight="1">
      <c r="B97" s="296"/>
      <c r="C97" s="286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</row>
    <row r="98" spans="2:14" ht="12" customHeight="1">
      <c r="B98" s="296"/>
      <c r="C98" s="286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</row>
    <row r="99" spans="2:14" ht="12" customHeight="1">
      <c r="B99" s="284"/>
      <c r="C99" s="286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</row>
    <row r="100" spans="2:14" ht="12" customHeight="1">
      <c r="B100" s="284"/>
      <c r="C100" s="286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</row>
    <row r="101" spans="2:14" ht="12" customHeight="1">
      <c r="B101" s="284"/>
      <c r="C101" s="286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</row>
    <row r="102" spans="2:14" ht="12" customHeight="1">
      <c r="B102" s="284"/>
      <c r="C102" s="286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</row>
    <row r="103" spans="2:14" ht="12" customHeight="1">
      <c r="B103" s="296"/>
      <c r="C103" s="286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</row>
    <row r="104" spans="2:14" ht="12" customHeight="1">
      <c r="B104" s="296"/>
      <c r="C104" s="286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</row>
    <row r="105" spans="2:14" ht="12" customHeight="1">
      <c r="B105" s="284"/>
      <c r="C105" s="286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</row>
    <row r="106" spans="2:14" ht="12" customHeight="1">
      <c r="B106" s="296"/>
      <c r="C106" s="286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</row>
    <row r="107" spans="2:14" ht="12" customHeight="1">
      <c r="B107" s="296"/>
      <c r="C107" s="286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</row>
    <row r="108" spans="2:14" ht="12" customHeight="1">
      <c r="B108" s="284"/>
      <c r="C108" s="286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</row>
    <row r="109" spans="2:14" ht="12" customHeight="1">
      <c r="B109" s="296"/>
      <c r="C109" s="286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</row>
    <row r="110" spans="2:14" ht="12" customHeight="1">
      <c r="B110" s="296"/>
      <c r="C110" s="286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</row>
    <row r="111" spans="2:14" ht="12" customHeight="1">
      <c r="B111" s="284"/>
      <c r="C111" s="286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</row>
    <row r="112" spans="2:14" ht="12" customHeight="1">
      <c r="B112" s="296"/>
      <c r="C112" s="286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</row>
    <row r="113" spans="2:14" ht="12" customHeight="1">
      <c r="B113" s="296"/>
      <c r="C113" s="286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</row>
    <row r="114" spans="2:14" ht="12" customHeight="1">
      <c r="B114" s="284"/>
      <c r="C114" s="286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</row>
    <row r="115" spans="2:14" ht="12" customHeight="1">
      <c r="B115" s="284"/>
      <c r="C115" s="286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</row>
    <row r="116" spans="2:14" ht="12" customHeight="1">
      <c r="B116" s="284"/>
      <c r="C116" s="286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</row>
    <row r="117" spans="2:14" ht="12" customHeight="1">
      <c r="B117" s="284"/>
      <c r="C117" s="286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</row>
    <row r="118" spans="2:14" ht="12" customHeight="1">
      <c r="B118" s="296"/>
      <c r="C118" s="286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</row>
    <row r="119" spans="2:14" ht="12" customHeight="1">
      <c r="B119" s="296"/>
      <c r="C119" s="286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0" spans="2:14" ht="12" customHeight="1">
      <c r="B120" s="284"/>
      <c r="C120" s="286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</row>
    <row r="121" spans="2:14" ht="12" customHeight="1">
      <c r="B121" s="284"/>
      <c r="C121" s="286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</row>
    <row r="122" spans="2:14" ht="12" customHeight="1">
      <c r="B122" s="284"/>
      <c r="C122" s="286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</row>
    <row r="123" spans="2:14" ht="12" customHeight="1">
      <c r="B123" s="284"/>
      <c r="C123" s="286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</row>
    <row r="124" spans="2:14" ht="12" customHeight="1">
      <c r="B124" s="296"/>
      <c r="C124" s="286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</row>
    <row r="125" spans="2:14" ht="12" customHeight="1">
      <c r="B125" s="296"/>
      <c r="C125" s="286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</row>
    <row r="126" spans="2:14" ht="12" customHeight="1">
      <c r="B126" s="284"/>
      <c r="C126" s="286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</row>
    <row r="127" spans="2:14" ht="12" customHeight="1">
      <c r="B127" s="296"/>
      <c r="C127" s="286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</row>
    <row r="128" spans="2:14" ht="12" customHeight="1">
      <c r="B128" s="296"/>
      <c r="C128" s="286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</row>
    <row r="129" spans="2:14" ht="12" customHeight="1">
      <c r="B129" s="284"/>
      <c r="C129" s="286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</row>
    <row r="130" spans="2:14" ht="12" customHeight="1">
      <c r="B130" s="296"/>
      <c r="C130" s="286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</row>
    <row r="131" spans="2:14" ht="12" customHeight="1">
      <c r="B131" s="296"/>
      <c r="C131" s="286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</row>
    <row r="132" spans="2:14" ht="12" customHeight="1">
      <c r="B132" s="284"/>
      <c r="C132" s="286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</row>
    <row r="133" spans="2:14" ht="12" customHeight="1">
      <c r="B133" s="296"/>
      <c r="C133" s="286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</row>
    <row r="134" spans="2:14" ht="12" customHeight="1">
      <c r="B134" s="296"/>
      <c r="C134" s="286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</row>
    <row r="135" spans="2:14" ht="12" customHeight="1">
      <c r="B135" s="284"/>
      <c r="C135" s="286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</row>
    <row r="136" spans="2:14" ht="12" customHeight="1">
      <c r="B136" s="284"/>
      <c r="C136" s="286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</row>
    <row r="137" spans="2:14" ht="12" customHeight="1">
      <c r="B137" s="284"/>
      <c r="C137" s="286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38" spans="2:14" ht="12" customHeight="1">
      <c r="B138" s="284"/>
      <c r="C138" s="286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2:14" ht="12" customHeight="1">
      <c r="B139" s="296"/>
      <c r="C139" s="286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0" spans="2:14" ht="12" customHeight="1">
      <c r="B140" s="296"/>
      <c r="C140" s="286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</row>
    <row r="141" spans="2:14" ht="12" customHeight="1">
      <c r="B141" s="284"/>
      <c r="C141" s="286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</row>
    <row r="142" spans="2:14" ht="12" customHeight="1">
      <c r="B142" s="296"/>
      <c r="C142" s="286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</row>
    <row r="143" spans="2:14" ht="12" customHeight="1">
      <c r="B143" s="296"/>
      <c r="C143" s="286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</row>
    <row r="144" spans="2:14" ht="12" customHeight="1">
      <c r="B144" s="284"/>
      <c r="C144" s="286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</row>
    <row r="145" spans="2:14" ht="12" customHeight="1">
      <c r="B145" s="296"/>
      <c r="C145" s="286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</row>
    <row r="146" spans="2:14" ht="12" customHeight="1">
      <c r="B146" s="296"/>
      <c r="C146" s="286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</row>
    <row r="147" spans="2:14" ht="12" customHeight="1">
      <c r="B147" s="284"/>
      <c r="C147" s="286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</row>
    <row r="148" spans="2:14" ht="12" customHeight="1">
      <c r="B148" s="296"/>
      <c r="C148" s="286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49" spans="2:14" ht="12" customHeight="1">
      <c r="B149" s="296"/>
      <c r="C149" s="286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</row>
    <row r="150" spans="2:14" ht="12" customHeight="1">
      <c r="B150" s="284"/>
      <c r="C150" s="286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</row>
    <row r="151" spans="2:14" ht="12" customHeight="1">
      <c r="B151" s="296"/>
      <c r="C151" s="286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</row>
    <row r="152" spans="2:14" ht="12" customHeight="1">
      <c r="B152" s="296"/>
      <c r="C152" s="286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3" spans="2:14" ht="12" customHeight="1">
      <c r="B153" s="284"/>
      <c r="C153" s="286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</row>
    <row r="154" spans="2:14" ht="12" customHeight="1">
      <c r="B154" s="296"/>
      <c r="C154" s="286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</row>
    <row r="155" spans="2:14" ht="12" customHeight="1">
      <c r="B155" s="296"/>
      <c r="C155" s="286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</row>
    <row r="156" spans="2:14" ht="12" customHeight="1">
      <c r="B156" s="284"/>
      <c r="C156" s="286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</row>
    <row r="157" spans="2:14" ht="12" customHeight="1">
      <c r="B157" s="296"/>
      <c r="C157" s="286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</row>
    <row r="158" spans="2:14" ht="12" customHeight="1">
      <c r="B158" s="296"/>
      <c r="C158" s="286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</row>
    <row r="159" spans="2:14" ht="12" customHeight="1">
      <c r="B159" s="284"/>
      <c r="C159" s="286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</row>
    <row r="160" spans="2:14" ht="12" customHeight="1">
      <c r="B160" s="296"/>
      <c r="C160" s="286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</row>
    <row r="161" spans="2:14" ht="12" customHeight="1">
      <c r="B161" s="296"/>
      <c r="C161" s="286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</row>
    <row r="162" spans="2:14" ht="12" customHeight="1">
      <c r="B162" s="284"/>
      <c r="C162" s="286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3" spans="2:14" ht="12" customHeight="1">
      <c r="B163" s="296"/>
      <c r="C163" s="286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</row>
    <row r="164" spans="2:14" ht="12" customHeight="1">
      <c r="B164" s="296"/>
      <c r="C164" s="286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</row>
    <row r="165" spans="2:14" ht="12" customHeight="1">
      <c r="B165" s="284"/>
      <c r="C165" s="286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</row>
    <row r="166" spans="2:14" ht="12" customHeight="1">
      <c r="B166" s="284"/>
      <c r="C166" s="286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7" spans="2:14" ht="12" customHeight="1">
      <c r="B167" s="284"/>
      <c r="C167" s="286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</row>
    <row r="168" spans="2:14" ht="12" customHeight="1">
      <c r="B168" s="284"/>
      <c r="C168" s="286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  <row r="169" spans="2:14" ht="12" customHeight="1">
      <c r="B169" s="296"/>
      <c r="C169" s="286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</row>
    <row r="170" spans="2:14" ht="12" customHeight="1">
      <c r="B170" s="296"/>
      <c r="C170" s="286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</row>
    <row r="171" spans="2:14" ht="12" customHeight="1">
      <c r="B171" s="284"/>
      <c r="C171" s="286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</row>
    <row r="172" spans="2:14" ht="12" customHeight="1">
      <c r="B172" s="296"/>
      <c r="C172" s="286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</row>
    <row r="173" spans="2:14" ht="12" customHeight="1">
      <c r="B173" s="296"/>
      <c r="C173" s="286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</row>
    <row r="174" spans="2:14" ht="12" customHeight="1">
      <c r="B174" s="284"/>
      <c r="C174" s="286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</row>
    <row r="175" spans="2:14" ht="12" customHeight="1">
      <c r="B175" s="296"/>
      <c r="C175" s="286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</row>
    <row r="176" spans="2:14" ht="12" customHeight="1">
      <c r="B176" s="296"/>
      <c r="C176" s="286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</row>
    <row r="177" spans="2:14" ht="12" customHeight="1">
      <c r="B177" s="284"/>
      <c r="C177" s="286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</row>
    <row r="178" spans="2:14" ht="12" customHeight="1">
      <c r="B178" s="296"/>
      <c r="C178" s="286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</row>
    <row r="179" spans="2:14" ht="12" customHeight="1">
      <c r="B179" s="296"/>
      <c r="C179" s="286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0" spans="2:14" ht="12" customHeight="1">
      <c r="B180" s="284"/>
      <c r="C180" s="286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</row>
    <row r="181" spans="2:14" ht="12" customHeight="1">
      <c r="B181" s="296"/>
      <c r="C181" s="286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</row>
    <row r="182" spans="2:14" ht="12" customHeight="1">
      <c r="B182" s="296"/>
      <c r="C182" s="286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</row>
    <row r="183" spans="2:14" ht="12" customHeight="1">
      <c r="B183" s="284"/>
      <c r="C183" s="286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4" spans="2:14" ht="12" customHeight="1">
      <c r="B184" s="296"/>
      <c r="C184" s="286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</row>
    <row r="185" spans="2:14" ht="12" customHeight="1">
      <c r="B185" s="296"/>
      <c r="C185" s="286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</row>
    <row r="186" spans="2:14" ht="12" customHeight="1">
      <c r="B186" s="284"/>
      <c r="C186" s="286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</row>
    <row r="187" spans="2:14" ht="12" customHeight="1">
      <c r="B187" s="284"/>
      <c r="C187" s="286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</row>
    <row r="188" spans="2:14" ht="12" customHeight="1">
      <c r="B188" s="284"/>
      <c r="C188" s="286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</row>
    <row r="189" spans="2:14" ht="12" customHeight="1">
      <c r="B189" s="284"/>
      <c r="C189" s="286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</row>
    <row r="190" spans="2:14" ht="12" customHeight="1">
      <c r="B190" s="296"/>
      <c r="C190" s="286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</row>
    <row r="191" spans="2:14" ht="12" customHeight="1">
      <c r="B191" s="296"/>
      <c r="C191" s="286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</row>
    <row r="192" spans="2:14" ht="12" customHeight="1">
      <c r="B192" s="284"/>
      <c r="C192" s="286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</row>
    <row r="193" spans="2:14" ht="12" customHeight="1">
      <c r="B193" s="296"/>
      <c r="C193" s="286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</row>
    <row r="194" spans="2:14" ht="12" customHeight="1">
      <c r="B194" s="296"/>
      <c r="C194" s="286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</row>
    <row r="195" spans="2:14" ht="12" customHeight="1">
      <c r="B195" s="284"/>
      <c r="C195" s="286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</row>
    <row r="196" spans="2:14" ht="12" customHeight="1">
      <c r="B196" s="296"/>
      <c r="C196" s="286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</row>
    <row r="197" spans="2:14" ht="12" customHeight="1">
      <c r="B197" s="296"/>
      <c r="C197" s="286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</row>
    <row r="198" spans="2:14" ht="12" customHeight="1">
      <c r="B198" s="284"/>
      <c r="C198" s="286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</row>
    <row r="199" spans="2:14" ht="12" customHeight="1">
      <c r="B199" s="296"/>
      <c r="C199" s="286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</row>
    <row r="200" spans="2:14" ht="12" customHeight="1">
      <c r="B200" s="296"/>
      <c r="C200" s="286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</row>
    <row r="201" spans="2:14" ht="12" customHeight="1">
      <c r="B201" s="284"/>
      <c r="C201" s="286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</row>
    <row r="202" spans="2:14" ht="12" customHeight="1">
      <c r="B202" s="296"/>
      <c r="C202" s="286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</row>
    <row r="203" spans="2:14" ht="12" customHeight="1">
      <c r="B203" s="296"/>
      <c r="C203" s="286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</row>
    <row r="204" spans="2:14" ht="12" customHeight="1">
      <c r="B204" s="284"/>
      <c r="C204" s="286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</row>
    <row r="205" spans="2:14" ht="12" customHeight="1">
      <c r="B205" s="296"/>
      <c r="C205" s="286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</row>
    <row r="206" spans="2:14" ht="12" customHeight="1">
      <c r="B206" s="296"/>
      <c r="C206" s="286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</row>
    <row r="207" spans="2:14" ht="12" customHeight="1">
      <c r="B207" s="284"/>
      <c r="C207" s="286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</row>
    <row r="208" spans="2:14" ht="12" customHeight="1">
      <c r="B208" s="296"/>
      <c r="C208" s="286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  <row r="209" spans="2:14" ht="12" customHeight="1">
      <c r="B209" s="296"/>
      <c r="C209" s="286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</row>
    <row r="210" spans="2:14" ht="12" customHeight="1">
      <c r="B210" s="284"/>
      <c r="C210" s="286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</row>
    <row r="211" spans="2:14" ht="12" customHeight="1">
      <c r="B211" s="284"/>
      <c r="C211" s="286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</row>
    <row r="212" spans="2:14" ht="12" customHeight="1">
      <c r="B212" s="284"/>
      <c r="C212" s="286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</row>
    <row r="213" spans="2:14" ht="12" customHeight="1">
      <c r="B213" s="284"/>
      <c r="C213" s="286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</row>
    <row r="214" spans="2:14" ht="12" customHeight="1">
      <c r="B214" s="296"/>
      <c r="C214" s="286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</row>
    <row r="215" spans="2:14" ht="12" customHeight="1">
      <c r="B215" s="296"/>
      <c r="C215" s="286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</row>
    <row r="216" spans="2:14" ht="12" customHeight="1">
      <c r="B216" s="284"/>
      <c r="C216" s="286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</row>
    <row r="217" spans="2:14" ht="12" customHeight="1">
      <c r="B217" s="296"/>
      <c r="C217" s="286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</row>
    <row r="218" spans="2:14" ht="12" customHeight="1">
      <c r="B218" s="296"/>
      <c r="C218" s="286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</row>
    <row r="219" spans="2:14" ht="12" customHeight="1">
      <c r="B219" s="284"/>
      <c r="C219" s="286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</row>
    <row r="220" spans="2:14" ht="12" customHeight="1">
      <c r="B220" s="296"/>
      <c r="C220" s="286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</row>
    <row r="221" spans="2:14" ht="12" customHeight="1">
      <c r="B221" s="296"/>
      <c r="C221" s="286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</row>
    <row r="222" spans="2:14" ht="12" customHeight="1">
      <c r="B222" s="284"/>
      <c r="C222" s="286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</row>
    <row r="223" spans="2:14" ht="12" customHeight="1">
      <c r="B223" s="296"/>
      <c r="C223" s="286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</row>
    <row r="224" spans="2:14" ht="12" customHeight="1">
      <c r="B224" s="296"/>
      <c r="C224" s="286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</row>
    <row r="225" spans="2:14" ht="12" customHeight="1">
      <c r="B225" s="284"/>
      <c r="C225" s="286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</row>
    <row r="226" spans="2:14" ht="12" customHeight="1">
      <c r="B226" s="296"/>
      <c r="C226" s="286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</row>
    <row r="227" spans="2:14" ht="12" customHeight="1">
      <c r="B227" s="296"/>
      <c r="C227" s="286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</row>
    <row r="228" spans="2:14" ht="12" customHeight="1">
      <c r="B228" s="284"/>
      <c r="C228" s="286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</row>
    <row r="229" spans="2:14" ht="12" customHeight="1">
      <c r="B229" s="296"/>
      <c r="C229" s="286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</row>
    <row r="230" spans="2:14" ht="12" customHeight="1">
      <c r="B230" s="296"/>
      <c r="C230" s="286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</row>
    <row r="231" spans="2:14" ht="12" customHeight="1">
      <c r="B231" s="284"/>
      <c r="C231" s="286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</row>
    <row r="232" spans="2:14" ht="12" customHeight="1">
      <c r="B232" s="296"/>
      <c r="C232" s="286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</row>
    <row r="233" spans="2:14" ht="12" customHeight="1">
      <c r="B233" s="296"/>
      <c r="C233" s="286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  <c r="N233" s="304"/>
    </row>
    <row r="234" spans="2:14" ht="12" customHeight="1">
      <c r="B234" s="284"/>
      <c r="C234" s="286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</row>
    <row r="235" spans="2:14" ht="12" customHeight="1">
      <c r="B235" s="284"/>
      <c r="C235" s="286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</row>
    <row r="236" spans="2:14" ht="12" customHeight="1">
      <c r="B236" s="284"/>
      <c r="C236" s="286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</row>
    <row r="237" spans="2:14" ht="12" customHeight="1">
      <c r="B237" s="284"/>
      <c r="C237" s="286"/>
      <c r="D237" s="304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</row>
    <row r="238" spans="2:14" ht="12" customHeight="1">
      <c r="B238" s="296"/>
      <c r="C238" s="286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</row>
    <row r="239" spans="2:14" ht="12" customHeight="1">
      <c r="B239" s="296"/>
      <c r="C239" s="286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</row>
    <row r="240" spans="2:14" ht="12" customHeight="1">
      <c r="B240" s="284"/>
      <c r="C240" s="286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</row>
    <row r="241" spans="2:14" ht="12" customHeight="1">
      <c r="B241" s="284"/>
      <c r="C241" s="286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</row>
    <row r="242" spans="2:14" ht="12" customHeight="1">
      <c r="B242" s="284"/>
      <c r="C242" s="286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</row>
    <row r="243" spans="2:14" ht="12" customHeight="1">
      <c r="B243" s="284"/>
      <c r="C243" s="286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</row>
    <row r="244" spans="2:14" ht="12" customHeight="1">
      <c r="B244" s="296"/>
      <c r="C244" s="286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</row>
    <row r="245" spans="2:14" ht="12" customHeight="1">
      <c r="B245" s="296"/>
      <c r="C245" s="286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</row>
    <row r="246" spans="2:14" ht="12" customHeight="1">
      <c r="B246" s="284"/>
      <c r="C246" s="286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</row>
    <row r="247" spans="2:14" ht="12" customHeight="1">
      <c r="B247" s="296"/>
      <c r="C247" s="286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</row>
    <row r="248" spans="2:14" ht="12" customHeight="1">
      <c r="B248" s="296"/>
      <c r="C248" s="286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</row>
    <row r="249" spans="2:14" ht="12" customHeight="1">
      <c r="B249" s="284"/>
      <c r="C249" s="286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</row>
    <row r="250" spans="2:14" ht="12" customHeight="1">
      <c r="B250" s="296"/>
      <c r="C250" s="286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</row>
    <row r="251" spans="2:14" ht="12" customHeight="1">
      <c r="B251" s="296"/>
      <c r="C251" s="286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</row>
    <row r="252" spans="2:14" ht="12" customHeight="1">
      <c r="B252" s="284"/>
      <c r="C252" s="286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</row>
    <row r="253" spans="2:14" ht="12" customHeight="1">
      <c r="B253" s="296"/>
      <c r="C253" s="286"/>
      <c r="D253" s="304"/>
      <c r="E253" s="304"/>
      <c r="F253" s="304"/>
      <c r="G253" s="304"/>
      <c r="H253" s="304"/>
      <c r="I253" s="304"/>
      <c r="J253" s="304"/>
      <c r="K253" s="304"/>
      <c r="L253" s="304"/>
      <c r="M253" s="304"/>
      <c r="N253" s="304"/>
    </row>
    <row r="254" spans="2:14" ht="12" customHeight="1">
      <c r="B254" s="296"/>
      <c r="C254" s="286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</row>
    <row r="255" spans="2:14" ht="12" customHeight="1">
      <c r="B255" s="284"/>
      <c r="C255" s="286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</row>
    <row r="256" spans="2:14" ht="12" customHeight="1">
      <c r="B256" s="284"/>
      <c r="C256" s="286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</row>
    <row r="257" spans="2:14" ht="12" customHeight="1">
      <c r="B257" s="284"/>
      <c r="C257" s="286"/>
      <c r="D257" s="304"/>
      <c r="E257" s="304"/>
      <c r="F257" s="304"/>
      <c r="G257" s="304"/>
      <c r="H257" s="304"/>
      <c r="I257" s="304"/>
      <c r="J257" s="304"/>
      <c r="K257" s="304"/>
      <c r="L257" s="304"/>
      <c r="M257" s="304"/>
      <c r="N257" s="304"/>
    </row>
    <row r="258" spans="2:14" ht="12" customHeight="1">
      <c r="B258" s="284"/>
      <c r="C258" s="286"/>
      <c r="D258" s="304"/>
      <c r="E258" s="304"/>
      <c r="F258" s="304"/>
      <c r="G258" s="304"/>
      <c r="H258" s="304"/>
      <c r="I258" s="304"/>
      <c r="J258" s="304"/>
      <c r="K258" s="304"/>
      <c r="L258" s="304"/>
      <c r="M258" s="304"/>
      <c r="N258" s="304"/>
    </row>
    <row r="259" spans="2:14" ht="12" customHeight="1">
      <c r="B259" s="296"/>
      <c r="C259" s="286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</row>
    <row r="260" spans="2:14" ht="12" customHeight="1">
      <c r="B260" s="296"/>
      <c r="C260" s="286"/>
      <c r="D260" s="304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</row>
    <row r="261" spans="2:14" ht="12" customHeight="1">
      <c r="B261" s="284"/>
      <c r="C261" s="286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</row>
    <row r="262" spans="2:14" ht="12" customHeight="1">
      <c r="B262" s="296"/>
      <c r="C262" s="286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</row>
    <row r="263" spans="2:14" ht="12" customHeight="1">
      <c r="B263" s="296"/>
      <c r="C263" s="286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</row>
    <row r="264" spans="2:14" ht="12" customHeight="1">
      <c r="B264" s="284"/>
      <c r="C264" s="286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</row>
    <row r="265" spans="3:14" ht="12" customHeight="1">
      <c r="C265" s="286"/>
      <c r="D265" s="304"/>
      <c r="E265" s="304"/>
      <c r="F265" s="304"/>
      <c r="G265" s="304"/>
      <c r="H265" s="304"/>
      <c r="I265" s="304"/>
      <c r="J265" s="304"/>
      <c r="K265" s="304"/>
      <c r="L265" s="304"/>
      <c r="M265" s="304"/>
      <c r="N265" s="304"/>
    </row>
    <row r="266" spans="3:14" ht="12" customHeight="1">
      <c r="C266" s="286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  <c r="N266" s="304"/>
    </row>
  </sheetData>
  <mergeCells count="3">
    <mergeCell ref="M2:N2"/>
    <mergeCell ref="A3:C3"/>
    <mergeCell ref="A5:B5"/>
  </mergeCells>
  <printOptions/>
  <pageMargins left="0.75" right="0.75" top="1" bottom="1" header="0.512" footer="0.51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26"/>
  <sheetViews>
    <sheetView showGridLines="0" view="pageBreakPreview" zoomScaleSheetLayoutView="100" workbookViewId="0" topLeftCell="A1">
      <pane xSplit="6" ySplit="3" topLeftCell="AF64" activePane="bottomRight" state="frozen"/>
      <selection pane="topLeft" activeCell="AB19" sqref="AB19"/>
      <selection pane="topRight" activeCell="AB19" sqref="AB19"/>
      <selection pane="bottomLeft" activeCell="AB19" sqref="AB19"/>
      <selection pane="bottomRight" activeCell="AK81" sqref="AK81"/>
    </sheetView>
  </sheetViews>
  <sheetFormatPr defaultColWidth="9.00390625" defaultRowHeight="12.75" customHeight="1"/>
  <cols>
    <col min="1" max="1" width="9.125" style="125" customWidth="1"/>
    <col min="2" max="3" width="3.625" style="125" customWidth="1"/>
    <col min="4" max="4" width="17.625" style="125" customWidth="1"/>
    <col min="5" max="5" width="4.625" style="125" customWidth="1"/>
    <col min="6" max="6" width="6.625" style="125" customWidth="1"/>
    <col min="7" max="11" width="4.625" style="125" customWidth="1"/>
    <col min="12" max="32" width="6.625" style="125" customWidth="1"/>
    <col min="33" max="33" width="4.625" style="125" customWidth="1"/>
    <col min="34" max="34" width="9.125" style="125" customWidth="1"/>
    <col min="35" max="16384" width="13.375" style="125" customWidth="1"/>
  </cols>
  <sheetData>
    <row r="1" spans="1:3" ht="15">
      <c r="A1" s="230" t="s">
        <v>713</v>
      </c>
      <c r="C1" s="126"/>
    </row>
    <row r="2" spans="1:34" ht="12">
      <c r="A2" s="231"/>
      <c r="C2" s="128"/>
      <c r="D2" s="129" t="s">
        <v>0</v>
      </c>
      <c r="O2" s="719"/>
      <c r="P2" s="719"/>
      <c r="AG2" s="719" t="s">
        <v>709</v>
      </c>
      <c r="AH2" s="719"/>
    </row>
    <row r="3" spans="1:34" ht="24">
      <c r="A3" s="232" t="s">
        <v>237</v>
      </c>
      <c r="B3" s="713" t="s">
        <v>173</v>
      </c>
      <c r="C3" s="714"/>
      <c r="D3" s="714"/>
      <c r="E3" s="714"/>
      <c r="F3" s="234" t="s">
        <v>174</v>
      </c>
      <c r="G3" s="235" t="s">
        <v>175</v>
      </c>
      <c r="H3" s="236" t="s">
        <v>176</v>
      </c>
      <c r="I3" s="236" t="s">
        <v>177</v>
      </c>
      <c r="J3" s="236" t="s">
        <v>178</v>
      </c>
      <c r="K3" s="237" t="s">
        <v>179</v>
      </c>
      <c r="L3" s="235" t="s">
        <v>180</v>
      </c>
      <c r="M3" s="135" t="s">
        <v>181</v>
      </c>
      <c r="N3" s="135" t="s">
        <v>182</v>
      </c>
      <c r="O3" s="135" t="s">
        <v>183</v>
      </c>
      <c r="P3" s="135" t="s">
        <v>184</v>
      </c>
      <c r="Q3" s="135" t="s">
        <v>185</v>
      </c>
      <c r="R3" s="238" t="s">
        <v>186</v>
      </c>
      <c r="S3" s="235" t="s">
        <v>187</v>
      </c>
      <c r="T3" s="135" t="s">
        <v>188</v>
      </c>
      <c r="U3" s="135" t="s">
        <v>189</v>
      </c>
      <c r="V3" s="135" t="s">
        <v>190</v>
      </c>
      <c r="W3" s="135" t="s">
        <v>191</v>
      </c>
      <c r="X3" s="135" t="s">
        <v>192</v>
      </c>
      <c r="Y3" s="135" t="s">
        <v>193</v>
      </c>
      <c r="Z3" s="135" t="s">
        <v>194</v>
      </c>
      <c r="AA3" s="135" t="s">
        <v>195</v>
      </c>
      <c r="AB3" s="135" t="s">
        <v>196</v>
      </c>
      <c r="AC3" s="135" t="s">
        <v>197</v>
      </c>
      <c r="AD3" s="135" t="s">
        <v>198</v>
      </c>
      <c r="AE3" s="135" t="s">
        <v>199</v>
      </c>
      <c r="AF3" s="135" t="s">
        <v>200</v>
      </c>
      <c r="AG3" s="237" t="s">
        <v>201</v>
      </c>
      <c r="AH3" s="239" t="s">
        <v>202</v>
      </c>
    </row>
    <row r="4" spans="1:34" ht="12.75" customHeight="1">
      <c r="A4" s="240"/>
      <c r="B4" s="715" t="s">
        <v>203</v>
      </c>
      <c r="C4" s="716"/>
      <c r="D4" s="716"/>
      <c r="E4" s="241" t="s">
        <v>10</v>
      </c>
      <c r="F4" s="242">
        <f aca="true" t="shared" si="0" ref="F4:AF4">SUM(F5:F6)</f>
        <v>29809</v>
      </c>
      <c r="G4" s="243">
        <f t="shared" si="0"/>
        <v>83</v>
      </c>
      <c r="H4" s="243">
        <f t="shared" si="0"/>
        <v>12</v>
      </c>
      <c r="I4" s="243">
        <f t="shared" si="0"/>
        <v>5</v>
      </c>
      <c r="J4" s="243">
        <f t="shared" si="0"/>
        <v>5</v>
      </c>
      <c r="K4" s="243">
        <f t="shared" si="0"/>
        <v>6</v>
      </c>
      <c r="L4" s="243">
        <f t="shared" si="0"/>
        <v>111</v>
      </c>
      <c r="M4" s="243">
        <f t="shared" si="0"/>
        <v>22</v>
      </c>
      <c r="N4" s="243">
        <f t="shared" si="0"/>
        <v>16</v>
      </c>
      <c r="O4" s="243">
        <f t="shared" si="0"/>
        <v>52</v>
      </c>
      <c r="P4" s="243">
        <f t="shared" si="0"/>
        <v>89</v>
      </c>
      <c r="Q4" s="243">
        <f t="shared" si="0"/>
        <v>94</v>
      </c>
      <c r="R4" s="244">
        <f t="shared" si="0"/>
        <v>162</v>
      </c>
      <c r="S4" s="242">
        <f t="shared" si="0"/>
        <v>183</v>
      </c>
      <c r="T4" s="243">
        <f t="shared" si="0"/>
        <v>287</v>
      </c>
      <c r="U4" s="243">
        <f t="shared" si="0"/>
        <v>429</v>
      </c>
      <c r="V4" s="243">
        <f t="shared" si="0"/>
        <v>873</v>
      </c>
      <c r="W4" s="243">
        <f t="shared" si="0"/>
        <v>1278</v>
      </c>
      <c r="X4" s="243">
        <f t="shared" si="0"/>
        <v>1725</v>
      </c>
      <c r="Y4" s="243">
        <f t="shared" si="0"/>
        <v>2279</v>
      </c>
      <c r="Z4" s="243">
        <f t="shared" si="0"/>
        <v>3305</v>
      </c>
      <c r="AA4" s="243">
        <f t="shared" si="0"/>
        <v>4489</v>
      </c>
      <c r="AB4" s="243">
        <f t="shared" si="0"/>
        <v>4667</v>
      </c>
      <c r="AC4" s="243">
        <f t="shared" si="0"/>
        <v>4712</v>
      </c>
      <c r="AD4" s="243">
        <f t="shared" si="0"/>
        <v>3406</v>
      </c>
      <c r="AE4" s="243">
        <f t="shared" si="0"/>
        <v>1327</v>
      </c>
      <c r="AF4" s="243">
        <f t="shared" si="0"/>
        <v>303</v>
      </c>
      <c r="AG4" s="243">
        <f>SUM(AG5:AG6)</f>
        <v>0</v>
      </c>
      <c r="AH4" s="245" t="s">
        <v>10</v>
      </c>
    </row>
    <row r="5" spans="1:34" ht="12.75" customHeight="1">
      <c r="A5" s="246"/>
      <c r="B5" s="246"/>
      <c r="C5" s="247"/>
      <c r="D5" s="248"/>
      <c r="E5" s="241" t="s">
        <v>11</v>
      </c>
      <c r="F5" s="225">
        <f>SUM(L5:AG5)</f>
        <v>15989</v>
      </c>
      <c r="G5" s="249">
        <f>G9+G57+'表5-3'!G13+'表5-3'!G25+'表5-3'!G37+'表5-3'!G49+'表5-3'!G73+'表5-3'!G77+'表5-4'!G5+'表5-5'!G9+'表5-5'!G37+'表5-5'!G65+'表5-5'!G69+'表5-5'!G73+'表5-6'!G29+'表5-6'!G57+'表5-7'!G13+'表5-7'!G29</f>
        <v>45</v>
      </c>
      <c r="H5" s="249">
        <f>H9+H57+'表5-3'!H13+'表5-3'!H25+'表5-3'!H37+'表5-3'!H49+'表5-3'!H73+'表5-3'!H77+'表5-4'!H5+'表5-5'!H9+'表5-5'!H37+'表5-5'!H65+'表5-5'!H69+'表5-5'!H73+'表5-6'!H29+'表5-6'!H57+'表5-7'!H13+'表5-7'!H29</f>
        <v>4</v>
      </c>
      <c r="I5" s="249">
        <f>I9+I57+'表5-3'!I13+'表5-3'!I25+'表5-3'!I37+'表5-3'!I49+'表5-3'!I73+'表5-3'!I77+'表5-4'!I5+'表5-5'!I9+'表5-5'!I37+'表5-5'!I65+'表5-5'!I69+'表5-5'!I73+'表5-6'!I29+'表5-6'!I57+'表5-7'!I13+'表5-7'!I29</f>
        <v>3</v>
      </c>
      <c r="J5" s="249">
        <f>J9+J57+'表5-3'!J13+'表5-3'!J25+'表5-3'!J37+'表5-3'!J49+'表5-3'!J73+'表5-3'!J77+'表5-4'!J5+'表5-5'!J9+'表5-5'!J37+'表5-5'!J65+'表5-5'!J69+'表5-5'!J73+'表5-6'!J29+'表5-6'!J57+'表5-7'!J13+'表5-7'!J29</f>
        <v>2</v>
      </c>
      <c r="K5" s="249">
        <f>K9+K57+'表5-3'!K13+'表5-3'!K25+'表5-3'!K37+'表5-3'!K49+'表5-3'!K73+'表5-3'!K77+'表5-4'!K5+'表5-5'!K9+'表5-5'!K37+'表5-5'!K65+'表5-5'!K69+'表5-5'!K73+'表5-6'!K29+'表5-6'!K57+'表5-7'!K13+'表5-7'!K29</f>
        <v>3</v>
      </c>
      <c r="L5" s="249">
        <f>L9+L57+'表5-3'!L13+'表5-3'!L25+'表5-3'!L37+'表5-3'!L49+'表5-3'!L73+'表5-3'!L77+'表5-4'!L5+'表5-5'!L9+'表5-5'!L37+'表5-5'!L65+'表5-5'!L69+'表5-5'!L73+'表5-6'!L29+'表5-6'!L57+'表5-7'!L13+'表5-7'!L29</f>
        <v>57</v>
      </c>
      <c r="M5" s="249">
        <f>M9+M57+'表5-3'!M13+'表5-3'!M25+'表5-3'!M37+'表5-3'!M49+'表5-3'!M73+'表5-3'!M77+'表5-4'!M5+'表5-5'!M9+'表5-5'!M37+'表5-5'!M65+'表5-5'!M69+'表5-5'!M73+'表5-6'!M29+'表5-6'!M57+'表5-7'!M13+'表5-7'!M29</f>
        <v>13</v>
      </c>
      <c r="N5" s="249">
        <f>N9+N57+'表5-3'!N13+'表5-3'!N25+'表5-3'!N37+'表5-3'!N49+'表5-3'!N73+'表5-3'!N77+'表5-4'!N5+'表5-5'!N9+'表5-5'!N37+'表5-5'!N65+'表5-5'!N69+'表5-5'!N73+'表5-6'!N29+'表5-6'!N57+'表5-7'!N13+'表5-7'!N29</f>
        <v>6</v>
      </c>
      <c r="O5" s="249">
        <f>O9+O57+'表5-3'!O13+'表5-3'!O25+'表5-3'!O37+'表5-3'!O49+'表5-3'!O73+'表5-3'!O77+'表5-4'!O5+'表5-5'!O9+'表5-5'!O37+'表5-5'!O65+'表5-5'!O69+'表5-5'!O73+'表5-6'!O29+'表5-6'!O57+'表5-7'!O13+'表5-7'!O29</f>
        <v>31</v>
      </c>
      <c r="P5" s="249">
        <f>P9+P57+'表5-3'!P13+'表5-3'!P25+'表5-3'!P37+'表5-3'!P49+'表5-3'!P73+'表5-3'!P77+'表5-4'!P5+'表5-5'!P9+'表5-5'!P37+'表5-5'!P65+'表5-5'!P69+'表5-5'!P73+'表5-6'!P29+'表5-6'!P57+'表5-7'!P13+'表5-7'!P29</f>
        <v>65</v>
      </c>
      <c r="Q5" s="249">
        <f>Q9+Q57+'表5-3'!Q13+'表5-3'!Q25+'表5-3'!Q37+'表5-3'!Q49+'表5-3'!Q73+'表5-3'!Q77+'表5-4'!Q5+'表5-5'!Q9+'表5-5'!Q37+'表5-5'!Q65+'表5-5'!Q69+'表5-5'!Q73+'表5-6'!Q29+'表5-6'!Q57+'表5-7'!Q13+'表5-7'!Q29</f>
        <v>66</v>
      </c>
      <c r="R5" s="250">
        <f>R9+R57+'表5-3'!R13+'表5-3'!R25+'表5-3'!R37+'表5-3'!R49+'表5-3'!R73+'表5-3'!R77+'表5-4'!R5+'表5-5'!R9+'表5-5'!R37+'表5-5'!R65+'表5-5'!R69+'表5-5'!R73+'表5-6'!R29+'表5-6'!R57+'表5-7'!R13+'表5-7'!R29</f>
        <v>121</v>
      </c>
      <c r="S5" s="225">
        <f>S9+S57+'表5-3'!S13+'表5-3'!S25+'表5-3'!S37+'表5-3'!S49+'表5-3'!S73+'表5-3'!S77+'表5-4'!S5+'表5-5'!S9+'表5-5'!S37+'表5-5'!S65+'表5-5'!S69+'表5-5'!S73+'表5-6'!S29+'表5-6'!S57+'表5-7'!S13+'表5-7'!S29</f>
        <v>126</v>
      </c>
      <c r="T5" s="249">
        <f>T9+T57+'表5-3'!T13+'表5-3'!T25+'表5-3'!T37+'表5-3'!T49+'表5-3'!T73+'表5-3'!T77+'表5-4'!T5+'表5-5'!T9+'表5-5'!T37+'表5-5'!T65+'表5-5'!T69+'表5-5'!T73+'表5-6'!T29+'表5-6'!T57+'表5-7'!T13+'表5-7'!T29</f>
        <v>190</v>
      </c>
      <c r="U5" s="249">
        <f>U9+U57+'表5-3'!U13+'表5-3'!U25+'表5-3'!U37+'表5-3'!U49+'表5-3'!U73+'表5-3'!U77+'表5-4'!U5+'表5-5'!U9+'表5-5'!U37+'表5-5'!U65+'表5-5'!U69+'表5-5'!U73+'表5-6'!U29+'表5-6'!U57+'表5-7'!U13+'表5-7'!U29</f>
        <v>277</v>
      </c>
      <c r="V5" s="249">
        <f>V9+V57+'表5-3'!V13+'表5-3'!V25+'表5-3'!V37+'表5-3'!V49+'表5-3'!V73+'表5-3'!V77+'表5-4'!V5+'表5-5'!V9+'表5-5'!V37+'表5-5'!V65+'表5-5'!V69+'表5-5'!V73+'表5-6'!V29+'表5-6'!V57+'表5-7'!V13+'表5-7'!V29</f>
        <v>574</v>
      </c>
      <c r="W5" s="249">
        <f>W9+W57+'表5-3'!W13+'表5-3'!W25+'表5-3'!W37+'表5-3'!W49+'表5-3'!W73+'表5-3'!W77+'表5-4'!W5+'表5-5'!W9+'表5-5'!W37+'表5-5'!W65+'表5-5'!W69+'表5-5'!W73+'表5-6'!W29+'表5-6'!W57+'表5-7'!W13+'表5-7'!W29</f>
        <v>844</v>
      </c>
      <c r="X5" s="249">
        <f>X9+X57+'表5-3'!X13+'表5-3'!X25+'表5-3'!X37+'表5-3'!X49+'表5-3'!X73+'表5-3'!X77+'表5-4'!X5+'表5-5'!X9+'表5-5'!X37+'表5-5'!X65+'表5-5'!X69+'表5-5'!X73+'表5-6'!X29+'表5-6'!X57+'表5-7'!X13+'表5-7'!X29</f>
        <v>1207</v>
      </c>
      <c r="Y5" s="249">
        <f>Y9+Y57+'表5-3'!Y13+'表5-3'!Y25+'表5-3'!Y37+'表5-3'!Y49+'表5-3'!Y73+'表5-3'!Y77+'表5-4'!Y5+'表5-5'!Y9+'表5-5'!Y37+'表5-5'!Y65+'表5-5'!Y69+'表5-5'!Y73+'表5-6'!Y29+'表5-6'!Y57+'表5-7'!Y13+'表5-7'!Y29</f>
        <v>1553</v>
      </c>
      <c r="Z5" s="249">
        <f>Z9+Z57+'表5-3'!Z13+'表5-3'!Z25+'表5-3'!Z37+'表5-3'!Z49+'表5-3'!Z73+'表5-3'!Z77+'表5-4'!Z5+'表5-5'!Z9+'表5-5'!Z37+'表5-5'!Z65+'表5-5'!Z69+'表5-5'!Z73+'表5-6'!Z29+'表5-6'!Z57+'表5-7'!Z13+'表5-7'!Z29</f>
        <v>2216</v>
      </c>
      <c r="AA5" s="249">
        <f>AA9+AA57+'表5-3'!AA13+'表5-3'!AA25+'表5-3'!AA37+'表5-3'!AA49+'表5-3'!AA73+'表5-3'!AA77+'表5-4'!AA5+'表5-5'!AA9+'表5-5'!AA37+'表5-5'!AA65+'表5-5'!AA69+'表5-5'!AA73+'表5-6'!AA29+'表5-6'!AA57+'表5-7'!AA13+'表5-7'!AA29</f>
        <v>2838</v>
      </c>
      <c r="AB5" s="249">
        <f>AB9+AB57+'表5-3'!AB13+'表5-3'!AB25+'表5-3'!AB37+'表5-3'!AB49+'表5-3'!AB73+'表5-3'!AB77+'表5-4'!AB5+'表5-5'!AB9+'表5-5'!AB37+'表5-5'!AB65+'表5-5'!AB69+'表5-5'!AB73+'表5-6'!AB29+'表5-6'!AB57+'表5-7'!AB13+'表5-7'!AB29</f>
        <v>2286</v>
      </c>
      <c r="AC5" s="249">
        <f>AC9+AC57+'表5-3'!AC13+'表5-3'!AC25+'表5-3'!AC37+'表5-3'!AC49+'表5-3'!AC73+'表5-3'!AC77+'表5-4'!AC5+'表5-5'!AC9+'表5-5'!AC37+'表5-5'!AC65+'表5-5'!AC69+'表5-5'!AC73+'表5-6'!AC29+'表5-6'!AC57+'表5-7'!AC13+'表5-7'!AC29</f>
        <v>1941</v>
      </c>
      <c r="AD5" s="249">
        <f>AD9+AD57+'表5-3'!AD13+'表5-3'!AD25+'表5-3'!AD37+'表5-3'!AD49+'表5-3'!AD73+'表5-3'!AD77+'表5-4'!AD5+'表5-5'!AD9+'表5-5'!AD37+'表5-5'!AD65+'表5-5'!AD69+'表5-5'!AD73+'表5-6'!AD29+'表5-6'!AD57+'表5-7'!AD13+'表5-7'!AD29</f>
        <v>1185</v>
      </c>
      <c r="AE5" s="249">
        <f>AE9+AE57+'表5-3'!AE13+'表5-3'!AE25+'表5-3'!AE37+'表5-3'!AE49+'表5-3'!AE73+'表5-3'!AE77+'表5-4'!AE5+'表5-5'!AE9+'表5-5'!AE37+'表5-5'!AE65+'表5-5'!AE69+'表5-5'!AE73+'表5-6'!AE29+'表5-6'!AE57+'表5-7'!AE13+'表5-7'!AE29</f>
        <v>334</v>
      </c>
      <c r="AF5" s="249">
        <f>AF9+AF57+'表5-3'!AF13+'表5-3'!AF25+'表5-3'!AF37+'表5-3'!AF49+'表5-3'!AF73+'表5-3'!AF77+'表5-4'!AF5+'表5-5'!AF9+'表5-5'!AF37+'表5-5'!AF65+'表5-5'!AF69+'表5-5'!AF73+'表5-6'!AF29+'表5-6'!AF57+'表5-7'!AF13+'表5-7'!AF29</f>
        <v>59</v>
      </c>
      <c r="AG5" s="249">
        <f>AG9+AG57+'表5-3'!AG13+'表5-3'!AG25+'表5-3'!AG37+'表5-3'!AG49+'表5-3'!AG73+'表5-3'!AG77+'表5-4'!AG5+'表5-5'!AG9+'表5-5'!AG37+'表5-5'!AG65+'表5-5'!AG69+'表5-5'!AG73+'表5-6'!AG29+'表5-6'!AG57+'表5-7'!AG13+'表5-7'!AG29</f>
        <v>0</v>
      </c>
      <c r="AH5" s="156"/>
    </row>
    <row r="6" spans="1:34" ht="12.75" customHeight="1">
      <c r="A6" s="251"/>
      <c r="B6" s="251"/>
      <c r="C6" s="252"/>
      <c r="D6" s="253"/>
      <c r="E6" s="241" t="s">
        <v>12</v>
      </c>
      <c r="F6" s="225">
        <f>SUM(L6:AG6)</f>
        <v>13820</v>
      </c>
      <c r="G6" s="249">
        <f>G10+G58+'表5-3'!G14+'表5-3'!G26+'表5-3'!G38+'表5-3'!G50+'表5-3'!G74+'表5-3'!G78+'表5-4'!G6+'表5-5'!G10+'表5-5'!G38+'表5-5'!G66+'表5-5'!G70+'表5-5'!G74+'表5-6'!G26+'表5-6'!G30+'表5-6'!G58+'表5-7'!G14+'表5-7'!G30</f>
        <v>38</v>
      </c>
      <c r="H6" s="249">
        <f>H10+H58+'表5-3'!H14+'表5-3'!H26+'表5-3'!H38+'表5-3'!H50+'表5-3'!H74+'表5-3'!H78+'表5-4'!H6+'表5-5'!H10+'表5-5'!H38+'表5-5'!H66+'表5-5'!H70+'表5-5'!H74+'表5-6'!H26+'表5-6'!H30+'表5-6'!H58+'表5-7'!H14+'表5-7'!H30</f>
        <v>8</v>
      </c>
      <c r="I6" s="249">
        <f>I10+I58+'表5-3'!I14+'表5-3'!I26+'表5-3'!I38+'表5-3'!I50+'表5-3'!I74+'表5-3'!I78+'表5-4'!I6+'表5-5'!I10+'表5-5'!I38+'表5-5'!I66+'表5-5'!I70+'表5-5'!I74+'表5-6'!I26+'表5-6'!I30+'表5-6'!I58+'表5-7'!I14+'表5-7'!I30</f>
        <v>2</v>
      </c>
      <c r="J6" s="249">
        <f>J10+J58+'表5-3'!J14+'表5-3'!J26+'表5-3'!J38+'表5-3'!J50+'表5-3'!J74+'表5-3'!J78+'表5-4'!J6+'表5-5'!J10+'表5-5'!J38+'表5-5'!J66+'表5-5'!J70+'表5-5'!J74+'表5-6'!J26+'表5-6'!J30+'表5-6'!J58+'表5-7'!J14+'表5-7'!J30</f>
        <v>3</v>
      </c>
      <c r="K6" s="249">
        <f>K10+K58+'表5-3'!K14+'表5-3'!K26+'表5-3'!K38+'表5-3'!K50+'表5-3'!K74+'表5-3'!K78+'表5-4'!K6+'表5-5'!K10+'表5-5'!K38+'表5-5'!K66+'表5-5'!K70+'表5-5'!K74+'表5-6'!K26+'表5-6'!K30+'表5-6'!K58+'表5-7'!K14+'表5-7'!K30</f>
        <v>3</v>
      </c>
      <c r="L6" s="249">
        <f>L10+L58+'表5-3'!L14+'表5-3'!L26+'表5-3'!L38+'表5-3'!L50+'表5-3'!L74+'表5-3'!L78+'表5-4'!L6+'表5-5'!L10+'表5-5'!L38+'表5-5'!L66+'表5-5'!L70+'表5-5'!L74+'表5-6'!L26+'表5-6'!L30+'表5-6'!L58+'表5-7'!L14+'表5-7'!L30</f>
        <v>54</v>
      </c>
      <c r="M6" s="249">
        <f>M10+M58+'表5-3'!M14+'表5-3'!M26+'表5-3'!M38+'表5-3'!M50+'表5-3'!M74+'表5-3'!M78+'表5-4'!M6+'表5-5'!M10+'表5-5'!M38+'表5-5'!M66+'表5-5'!M70+'表5-5'!M74+'表5-6'!M26+'表5-6'!M30+'表5-6'!M58+'表5-7'!M14+'表5-7'!M30</f>
        <v>9</v>
      </c>
      <c r="N6" s="249">
        <f>N10+N58+'表5-3'!N14+'表5-3'!N26+'表5-3'!N38+'表5-3'!N50+'表5-3'!N74+'表5-3'!N78+'表5-4'!N6+'表5-5'!N10+'表5-5'!N38+'表5-5'!N66+'表5-5'!N70+'表5-5'!N74+'表5-6'!N26+'表5-6'!N30+'表5-6'!N58+'表5-7'!N14+'表5-7'!N30</f>
        <v>10</v>
      </c>
      <c r="O6" s="249">
        <f>O10+O58+'表5-3'!O14+'表5-3'!O26+'表5-3'!O38+'表5-3'!O50+'表5-3'!O74+'表5-3'!O78+'表5-4'!O6+'表5-5'!O10+'表5-5'!O38+'表5-5'!O66+'表5-5'!O70+'表5-5'!O74+'表5-6'!O26+'表5-6'!O30+'表5-6'!O58+'表5-7'!O14+'表5-7'!O30</f>
        <v>21</v>
      </c>
      <c r="P6" s="249">
        <f>P10+P58+'表5-3'!P14+'表5-3'!P26+'表5-3'!P38+'表5-3'!P50+'表5-3'!P74+'表5-3'!P78+'表5-4'!P6+'表5-5'!P10+'表5-5'!P38+'表5-5'!P66+'表5-5'!P70+'表5-5'!P74+'表5-6'!P26+'表5-6'!P30+'表5-6'!P58+'表5-7'!P14+'表5-7'!P30</f>
        <v>24</v>
      </c>
      <c r="Q6" s="249">
        <f>Q10+Q58+'表5-3'!Q14+'表5-3'!Q26+'表5-3'!Q38+'表5-3'!Q50+'表5-3'!Q74+'表5-3'!Q78+'表5-4'!Q6+'表5-5'!Q10+'表5-5'!Q38+'表5-5'!Q66+'表5-5'!Q70+'表5-5'!Q74+'表5-6'!Q26+'表5-6'!Q30+'表5-6'!Q58+'表5-7'!Q14+'表5-7'!Q30</f>
        <v>28</v>
      </c>
      <c r="R6" s="250">
        <f>R10+R58+'表5-3'!R14+'表5-3'!R26+'表5-3'!R38+'表5-3'!R50+'表5-3'!R74+'表5-3'!R78+'表5-4'!R6+'表5-5'!R10+'表5-5'!R38+'表5-5'!R66+'表5-5'!R70+'表5-5'!R74+'表5-6'!R26+'表5-6'!R30+'表5-6'!R58+'表5-7'!R14+'表5-7'!R30</f>
        <v>41</v>
      </c>
      <c r="S6" s="225">
        <f>S10+S58+'表5-3'!S14+'表5-3'!S26+'表5-3'!S38+'表5-3'!S50+'表5-3'!S74+'表5-3'!S78+'表5-4'!S6+'表5-5'!S10+'表5-5'!S38+'表5-5'!S66+'表5-5'!S70+'表5-5'!S74+'表5-6'!S26+'表5-6'!S30+'表5-6'!S58+'表5-7'!S14+'表5-7'!S30</f>
        <v>57</v>
      </c>
      <c r="T6" s="249">
        <f>T10+T58+'表5-3'!T14+'表5-3'!T26+'表5-3'!T38+'表5-3'!T50+'表5-3'!T74+'表5-3'!T78+'表5-4'!T6+'表5-5'!T10+'表5-5'!T38+'表5-5'!T66+'表5-5'!T70+'表5-5'!T74+'表5-6'!T26+'表5-6'!T30+'表5-6'!T58+'表5-7'!T14+'表5-7'!T30</f>
        <v>97</v>
      </c>
      <c r="U6" s="249">
        <f>U10+U58+'表5-3'!U14+'表5-3'!U26+'表5-3'!U38+'表5-3'!U50+'表5-3'!U74+'表5-3'!U78+'表5-4'!U6+'表5-5'!U10+'表5-5'!U38+'表5-5'!U66+'表5-5'!U70+'表5-5'!U74+'表5-6'!U26+'表5-6'!U30+'表5-6'!U58+'表5-7'!U14+'表5-7'!U30</f>
        <v>152</v>
      </c>
      <c r="V6" s="249">
        <f>V10+V58+'表5-3'!V14+'表5-3'!V26+'表5-3'!V38+'表5-3'!V50+'表5-3'!V74+'表5-3'!V78+'表5-4'!V6+'表5-5'!V10+'表5-5'!V38+'表5-5'!V66+'表5-5'!V70+'表5-5'!V74+'表5-6'!V26+'表5-6'!V30+'表5-6'!V58+'表5-7'!V14+'表5-7'!V30</f>
        <v>299</v>
      </c>
      <c r="W6" s="249">
        <f>W10+W58+'表5-3'!W14+'表5-3'!W26+'表5-3'!W38+'表5-3'!W50+'表5-3'!W74+'表5-3'!W78+'表5-4'!W6+'表5-5'!W10+'表5-5'!W38+'表5-5'!W66+'表5-5'!W70+'表5-5'!W74+'表5-6'!W26+'表5-6'!W30+'表5-6'!W58+'表5-7'!W14+'表5-7'!W30</f>
        <v>434</v>
      </c>
      <c r="X6" s="249">
        <f>X10+X58+'表5-3'!X14+'表5-3'!X26+'表5-3'!X38+'表5-3'!X50+'表5-3'!X74+'表5-3'!X78+'表5-4'!X6+'表5-5'!X10+'表5-5'!X38+'表5-5'!X66+'表5-5'!X70+'表5-5'!X74+'表5-6'!X26+'表5-6'!X30+'表5-6'!X58+'表5-7'!X14+'表5-7'!X30</f>
        <v>518</v>
      </c>
      <c r="Y6" s="249">
        <f>Y10+Y58+'表5-3'!Y14+'表5-3'!Y26+'表5-3'!Y38+'表5-3'!Y50+'表5-3'!Y74+'表5-3'!Y78+'表5-4'!Y6+'表5-5'!Y10+'表5-5'!Y38+'表5-5'!Y66+'表5-5'!Y70+'表5-5'!Y74+'表5-6'!Y26+'表5-6'!Y30+'表5-6'!Y58+'表5-7'!Y14+'表5-7'!Y30</f>
        <v>726</v>
      </c>
      <c r="Z6" s="249">
        <f>Z10+Z58+'表5-3'!Z14+'表5-3'!Z26+'表5-3'!Z38+'表5-3'!Z50+'表5-3'!Z74+'表5-3'!Z78+'表5-4'!Z6+'表5-5'!Z10+'表5-5'!Z38+'表5-5'!Z66+'表5-5'!Z70+'表5-5'!Z74+'表5-6'!Z26+'表5-6'!Z30+'表5-6'!Z58+'表5-7'!Z14+'表5-7'!Z30</f>
        <v>1089</v>
      </c>
      <c r="AA6" s="249">
        <f>AA10+AA58+'表5-3'!AA14+'表5-3'!AA26+'表5-3'!AA38+'表5-3'!AA50+'表5-3'!AA74+'表5-3'!AA78+'表5-4'!AA6+'表5-5'!AA10+'表5-5'!AA38+'表5-5'!AA66+'表5-5'!AA70+'表5-5'!AA74+'表5-6'!AA26+'表5-6'!AA30+'表5-6'!AA58+'表5-7'!AA14+'表5-7'!AA30</f>
        <v>1651</v>
      </c>
      <c r="AB6" s="249">
        <f>AB10+AB58+'表5-3'!AB14+'表5-3'!AB26+'表5-3'!AB38+'表5-3'!AB50+'表5-3'!AB74+'表5-3'!AB78+'表5-4'!AB6+'表5-5'!AB10+'表5-5'!AB38+'表5-5'!AB66+'表5-5'!AB70+'表5-5'!AB74+'表5-6'!AB26+'表5-6'!AB30+'表5-6'!AB58+'表5-7'!AB14+'表5-7'!AB30</f>
        <v>2381</v>
      </c>
      <c r="AC6" s="249">
        <f>AC10+AC58+'表5-3'!AC14+'表5-3'!AC26+'表5-3'!AC38+'表5-3'!AC50+'表5-3'!AC74+'表5-3'!AC78+'表5-4'!AC6+'表5-5'!AC10+'表5-5'!AC38+'表5-5'!AC66+'表5-5'!AC70+'表5-5'!AC74+'表5-6'!AC26+'表5-6'!AC30+'表5-6'!AC58+'表5-7'!AC14+'表5-7'!AC30</f>
        <v>2771</v>
      </c>
      <c r="AD6" s="249">
        <f>AD10+AD58+'表5-3'!AD14+'表5-3'!AD26+'表5-3'!AD38+'表5-3'!AD50+'表5-3'!AD74+'表5-3'!AD78+'表5-4'!AD6+'表5-5'!AD10+'表5-5'!AD38+'表5-5'!AD66+'表5-5'!AD70+'表5-5'!AD74+'表5-6'!AD26+'表5-6'!AD30+'表5-6'!AD58+'表5-7'!AD14+'表5-7'!AD30</f>
        <v>2221</v>
      </c>
      <c r="AE6" s="249">
        <f>AE10+AE58+'表5-3'!AE14+'表5-3'!AE26+'表5-3'!AE38+'表5-3'!AE50+'表5-3'!AE74+'表5-3'!AE78+'表5-4'!AE6+'表5-5'!AE10+'表5-5'!AE38+'表5-5'!AE66+'表5-5'!AE70+'表5-5'!AE74+'表5-6'!AE26+'表5-6'!AE30+'表5-6'!AE58+'表5-7'!AE14+'表5-7'!AE30</f>
        <v>993</v>
      </c>
      <c r="AF6" s="249">
        <f>AF10+AF58+'表5-3'!AF14+'表5-3'!AF26+'表5-3'!AF38+'表5-3'!AF50+'表5-3'!AF74+'表5-3'!AF78+'表5-4'!AF6+'表5-5'!AF10+'表5-5'!AF38+'表5-5'!AF66+'表5-5'!AF70+'表5-5'!AF74+'表5-6'!AF26+'表5-6'!AF30+'表5-6'!AF58+'表5-7'!AF14+'表5-7'!AF30</f>
        <v>244</v>
      </c>
      <c r="AG6" s="249">
        <f>AG10+AG58+'表5-3'!AG14+'表5-3'!AG26+'表5-3'!AG38+'表5-3'!AG50+'表5-3'!AG74+'表5-3'!AG78+'表5-4'!AG6+'表5-5'!AG10+'表5-5'!AG38+'表5-5'!AG66+'表5-5'!AG70+'表5-5'!AG74+'表5-6'!AG26+'表5-6'!AG30+'表5-6'!AG58+'表5-7'!AG14+'表5-7'!AG30</f>
        <v>0</v>
      </c>
      <c r="AH6" s="156"/>
    </row>
    <row r="7" spans="1:34" ht="12.75" customHeight="1">
      <c r="A7" s="251"/>
      <c r="B7" s="251"/>
      <c r="C7" s="252"/>
      <c r="D7" s="253"/>
      <c r="E7" s="241"/>
      <c r="F7" s="225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51"/>
      <c r="R7" s="161"/>
      <c r="S7" s="162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3"/>
      <c r="AH7" s="156"/>
    </row>
    <row r="8" spans="1:34" ht="12.75" customHeight="1">
      <c r="A8" s="254" t="s">
        <v>204</v>
      </c>
      <c r="B8" s="717" t="s">
        <v>205</v>
      </c>
      <c r="C8" s="718"/>
      <c r="D8" s="718"/>
      <c r="E8" s="241" t="s">
        <v>10</v>
      </c>
      <c r="F8" s="225">
        <f aca="true" t="shared" si="1" ref="F8:AG8">SUM(F9:F10)</f>
        <v>617</v>
      </c>
      <c r="G8" s="249">
        <v>2</v>
      </c>
      <c r="H8" s="249">
        <f t="shared" si="1"/>
        <v>0</v>
      </c>
      <c r="I8" s="249">
        <f t="shared" si="1"/>
        <v>0</v>
      </c>
      <c r="J8" s="249">
        <f t="shared" si="1"/>
        <v>0</v>
      </c>
      <c r="K8" s="249">
        <f t="shared" si="1"/>
        <v>0</v>
      </c>
      <c r="L8" s="249">
        <f t="shared" si="1"/>
        <v>2</v>
      </c>
      <c r="M8" s="249">
        <f t="shared" si="1"/>
        <v>1</v>
      </c>
      <c r="N8" s="249">
        <f t="shared" si="1"/>
        <v>0</v>
      </c>
      <c r="O8" s="249">
        <f t="shared" si="1"/>
        <v>2</v>
      </c>
      <c r="P8" s="249">
        <f t="shared" si="1"/>
        <v>0</v>
      </c>
      <c r="Q8" s="153">
        <f t="shared" si="1"/>
        <v>1</v>
      </c>
      <c r="R8" s="154">
        <f t="shared" si="1"/>
        <v>2</v>
      </c>
      <c r="S8" s="155">
        <f t="shared" si="1"/>
        <v>3</v>
      </c>
      <c r="T8" s="153">
        <f t="shared" si="1"/>
        <v>3</v>
      </c>
      <c r="U8" s="153">
        <f t="shared" si="1"/>
        <v>8</v>
      </c>
      <c r="V8" s="153">
        <f t="shared" si="1"/>
        <v>17</v>
      </c>
      <c r="W8" s="153">
        <f t="shared" si="1"/>
        <v>18</v>
      </c>
      <c r="X8" s="153">
        <f t="shared" si="1"/>
        <v>30</v>
      </c>
      <c r="Y8" s="153">
        <f t="shared" si="1"/>
        <v>58</v>
      </c>
      <c r="Z8" s="153">
        <f t="shared" si="1"/>
        <v>89</v>
      </c>
      <c r="AA8" s="153">
        <f t="shared" si="1"/>
        <v>132</v>
      </c>
      <c r="AB8" s="153">
        <f t="shared" si="1"/>
        <v>92</v>
      </c>
      <c r="AC8" s="153">
        <f t="shared" si="1"/>
        <v>88</v>
      </c>
      <c r="AD8" s="153">
        <f t="shared" si="1"/>
        <v>55</v>
      </c>
      <c r="AE8" s="153">
        <f t="shared" si="1"/>
        <v>11</v>
      </c>
      <c r="AF8" s="153">
        <f t="shared" si="1"/>
        <v>5</v>
      </c>
      <c r="AG8" s="153">
        <f t="shared" si="1"/>
        <v>0</v>
      </c>
      <c r="AH8" s="156" t="s">
        <v>204</v>
      </c>
    </row>
    <row r="9" spans="1:34" ht="12.75" customHeight="1">
      <c r="A9" s="254"/>
      <c r="B9" s="251"/>
      <c r="C9" s="252"/>
      <c r="D9" s="253"/>
      <c r="E9" s="241" t="s">
        <v>11</v>
      </c>
      <c r="F9" s="225">
        <f>SUM(L9:AG9)</f>
        <v>324</v>
      </c>
      <c r="G9" s="249">
        <f aca="true" t="shared" si="2" ref="G9:R9">SUM(G13,G17,G29,G33,G49,G53)</f>
        <v>1</v>
      </c>
      <c r="H9" s="249">
        <f t="shared" si="2"/>
        <v>0</v>
      </c>
      <c r="I9" s="249">
        <f t="shared" si="2"/>
        <v>0</v>
      </c>
      <c r="J9" s="249">
        <f t="shared" si="2"/>
        <v>0</v>
      </c>
      <c r="K9" s="249">
        <f t="shared" si="2"/>
        <v>0</v>
      </c>
      <c r="L9" s="249">
        <f t="shared" si="2"/>
        <v>1</v>
      </c>
      <c r="M9" s="249">
        <f t="shared" si="2"/>
        <v>0</v>
      </c>
      <c r="N9" s="249">
        <f t="shared" si="2"/>
        <v>0</v>
      </c>
      <c r="O9" s="249">
        <f t="shared" si="2"/>
        <v>2</v>
      </c>
      <c r="P9" s="249">
        <f t="shared" si="2"/>
        <v>0</v>
      </c>
      <c r="Q9" s="249">
        <f t="shared" si="2"/>
        <v>0</v>
      </c>
      <c r="R9" s="249">
        <f t="shared" si="2"/>
        <v>2</v>
      </c>
      <c r="S9" s="225">
        <f aca="true" t="shared" si="3" ref="S9:AG9">SUM(S13,S17,S29,S33,S49,S53)</f>
        <v>2</v>
      </c>
      <c r="T9" s="249">
        <f t="shared" si="3"/>
        <v>3</v>
      </c>
      <c r="U9" s="249">
        <f t="shared" si="3"/>
        <v>6</v>
      </c>
      <c r="V9" s="249">
        <f t="shared" si="3"/>
        <v>9</v>
      </c>
      <c r="W9" s="249">
        <f t="shared" si="3"/>
        <v>11</v>
      </c>
      <c r="X9" s="249">
        <f t="shared" si="3"/>
        <v>18</v>
      </c>
      <c r="Y9" s="249">
        <f t="shared" si="3"/>
        <v>40</v>
      </c>
      <c r="Z9" s="249">
        <f t="shared" si="3"/>
        <v>43</v>
      </c>
      <c r="AA9" s="249">
        <f t="shared" si="3"/>
        <v>76</v>
      </c>
      <c r="AB9" s="249">
        <f t="shared" si="3"/>
        <v>42</v>
      </c>
      <c r="AC9" s="249">
        <f t="shared" si="3"/>
        <v>43</v>
      </c>
      <c r="AD9" s="249">
        <f t="shared" si="3"/>
        <v>20</v>
      </c>
      <c r="AE9" s="249">
        <f t="shared" si="3"/>
        <v>4</v>
      </c>
      <c r="AF9" s="249">
        <f t="shared" si="3"/>
        <v>2</v>
      </c>
      <c r="AG9" s="250">
        <f t="shared" si="3"/>
        <v>0</v>
      </c>
      <c r="AH9" s="156"/>
    </row>
    <row r="10" spans="1:34" ht="12.75" customHeight="1">
      <c r="A10" s="254"/>
      <c r="B10" s="251"/>
      <c r="C10" s="252"/>
      <c r="D10" s="253"/>
      <c r="E10" s="241" t="s">
        <v>12</v>
      </c>
      <c r="F10" s="225">
        <f>SUM(L10:AG10)</f>
        <v>293</v>
      </c>
      <c r="G10" s="249">
        <f aca="true" t="shared" si="4" ref="G10:R10">SUM(G14,G18,G30,G34,G50,G54)</f>
        <v>1</v>
      </c>
      <c r="H10" s="249">
        <f t="shared" si="4"/>
        <v>0</v>
      </c>
      <c r="I10" s="249">
        <f t="shared" si="4"/>
        <v>0</v>
      </c>
      <c r="J10" s="249">
        <f t="shared" si="4"/>
        <v>0</v>
      </c>
      <c r="K10" s="249">
        <f t="shared" si="4"/>
        <v>0</v>
      </c>
      <c r="L10" s="249">
        <f t="shared" si="4"/>
        <v>1</v>
      </c>
      <c r="M10" s="249">
        <f t="shared" si="4"/>
        <v>1</v>
      </c>
      <c r="N10" s="249">
        <f t="shared" si="4"/>
        <v>0</v>
      </c>
      <c r="O10" s="249">
        <f t="shared" si="4"/>
        <v>0</v>
      </c>
      <c r="P10" s="249">
        <f t="shared" si="4"/>
        <v>0</v>
      </c>
      <c r="Q10" s="249">
        <f t="shared" si="4"/>
        <v>1</v>
      </c>
      <c r="R10" s="250">
        <f t="shared" si="4"/>
        <v>0</v>
      </c>
      <c r="S10" s="225">
        <f aca="true" t="shared" si="5" ref="S10:AG10">SUM(S14,S18,S30,S34,S50,S54)</f>
        <v>1</v>
      </c>
      <c r="T10" s="249">
        <f t="shared" si="5"/>
        <v>0</v>
      </c>
      <c r="U10" s="249">
        <f t="shared" si="5"/>
        <v>2</v>
      </c>
      <c r="V10" s="249">
        <f t="shared" si="5"/>
        <v>8</v>
      </c>
      <c r="W10" s="249">
        <f t="shared" si="5"/>
        <v>7</v>
      </c>
      <c r="X10" s="249">
        <f t="shared" si="5"/>
        <v>12</v>
      </c>
      <c r="Y10" s="249">
        <f t="shared" si="5"/>
        <v>18</v>
      </c>
      <c r="Z10" s="249">
        <f t="shared" si="5"/>
        <v>46</v>
      </c>
      <c r="AA10" s="249">
        <f t="shared" si="5"/>
        <v>56</v>
      </c>
      <c r="AB10" s="249">
        <f t="shared" si="5"/>
        <v>50</v>
      </c>
      <c r="AC10" s="249">
        <f t="shared" si="5"/>
        <v>45</v>
      </c>
      <c r="AD10" s="249">
        <f t="shared" si="5"/>
        <v>35</v>
      </c>
      <c r="AE10" s="249">
        <f t="shared" si="5"/>
        <v>7</v>
      </c>
      <c r="AF10" s="249">
        <f t="shared" si="5"/>
        <v>3</v>
      </c>
      <c r="AG10" s="250">
        <f t="shared" si="5"/>
        <v>0</v>
      </c>
      <c r="AH10" s="156"/>
    </row>
    <row r="11" spans="1:34" ht="12.75" customHeight="1">
      <c r="A11" s="254"/>
      <c r="B11" s="251"/>
      <c r="C11" s="252"/>
      <c r="D11" s="253"/>
      <c r="E11" s="241"/>
      <c r="F11" s="22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153"/>
      <c r="R11" s="154"/>
      <c r="S11" s="155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6"/>
    </row>
    <row r="12" spans="1:34" ht="12.75" customHeight="1">
      <c r="A12" s="254" t="s">
        <v>206</v>
      </c>
      <c r="B12" s="256"/>
      <c r="C12" s="720" t="s">
        <v>207</v>
      </c>
      <c r="D12" s="718"/>
      <c r="E12" s="241" t="s">
        <v>10</v>
      </c>
      <c r="F12" s="225">
        <f aca="true" t="shared" si="6" ref="F12:AG12">SUM(F13:F14)</f>
        <v>43</v>
      </c>
      <c r="G12" s="249">
        <f t="shared" si="6"/>
        <v>0</v>
      </c>
      <c r="H12" s="249">
        <f t="shared" si="6"/>
        <v>0</v>
      </c>
      <c r="I12" s="249">
        <f t="shared" si="6"/>
        <v>0</v>
      </c>
      <c r="J12" s="249">
        <f t="shared" si="6"/>
        <v>0</v>
      </c>
      <c r="K12" s="249">
        <f t="shared" si="6"/>
        <v>0</v>
      </c>
      <c r="L12" s="249">
        <f t="shared" si="6"/>
        <v>0</v>
      </c>
      <c r="M12" s="249">
        <f t="shared" si="6"/>
        <v>1</v>
      </c>
      <c r="N12" s="249">
        <f t="shared" si="6"/>
        <v>0</v>
      </c>
      <c r="O12" s="249">
        <f t="shared" si="6"/>
        <v>1</v>
      </c>
      <c r="P12" s="249">
        <f t="shared" si="6"/>
        <v>0</v>
      </c>
      <c r="Q12" s="153">
        <f t="shared" si="6"/>
        <v>0</v>
      </c>
      <c r="R12" s="154">
        <f t="shared" si="6"/>
        <v>0</v>
      </c>
      <c r="S12" s="155">
        <f t="shared" si="6"/>
        <v>0</v>
      </c>
      <c r="T12" s="153">
        <f t="shared" si="6"/>
        <v>1</v>
      </c>
      <c r="U12" s="153">
        <f t="shared" si="6"/>
        <v>0</v>
      </c>
      <c r="V12" s="153">
        <f t="shared" si="6"/>
        <v>1</v>
      </c>
      <c r="W12" s="153">
        <f t="shared" si="6"/>
        <v>1</v>
      </c>
      <c r="X12" s="153">
        <f t="shared" si="6"/>
        <v>2</v>
      </c>
      <c r="Y12" s="153">
        <f t="shared" si="6"/>
        <v>2</v>
      </c>
      <c r="Z12" s="153">
        <f t="shared" si="6"/>
        <v>3</v>
      </c>
      <c r="AA12" s="153">
        <f t="shared" si="6"/>
        <v>5</v>
      </c>
      <c r="AB12" s="153">
        <f t="shared" si="6"/>
        <v>6</v>
      </c>
      <c r="AC12" s="153">
        <f t="shared" si="6"/>
        <v>10</v>
      </c>
      <c r="AD12" s="153">
        <f t="shared" si="6"/>
        <v>7</v>
      </c>
      <c r="AE12" s="153">
        <f t="shared" si="6"/>
        <v>1</v>
      </c>
      <c r="AF12" s="153">
        <f t="shared" si="6"/>
        <v>2</v>
      </c>
      <c r="AG12" s="153">
        <f t="shared" si="6"/>
        <v>0</v>
      </c>
      <c r="AH12" s="156" t="s">
        <v>206</v>
      </c>
    </row>
    <row r="13" spans="1:34" ht="12.75" customHeight="1">
      <c r="A13" s="254"/>
      <c r="B13" s="256"/>
      <c r="C13" s="258"/>
      <c r="D13" s="253"/>
      <c r="E13" s="241" t="s">
        <v>11</v>
      </c>
      <c r="F13" s="225">
        <f>SUM(L13:AG13)</f>
        <v>14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f>SUM(G13:K13)</f>
        <v>0</v>
      </c>
      <c r="M13" s="249">
        <v>0</v>
      </c>
      <c r="N13" s="249">
        <v>0</v>
      </c>
      <c r="O13" s="249">
        <v>1</v>
      </c>
      <c r="P13" s="249">
        <v>0</v>
      </c>
      <c r="Q13" s="153">
        <v>0</v>
      </c>
      <c r="R13" s="154">
        <v>0</v>
      </c>
      <c r="S13" s="155">
        <v>0</v>
      </c>
      <c r="T13" s="153">
        <v>1</v>
      </c>
      <c r="U13" s="153">
        <v>0</v>
      </c>
      <c r="V13" s="153">
        <v>1</v>
      </c>
      <c r="W13" s="153">
        <v>0</v>
      </c>
      <c r="X13" s="153">
        <v>1</v>
      </c>
      <c r="Y13" s="153">
        <v>2</v>
      </c>
      <c r="Z13" s="153">
        <v>2</v>
      </c>
      <c r="AA13" s="153">
        <v>2</v>
      </c>
      <c r="AB13" s="153">
        <v>1</v>
      </c>
      <c r="AC13" s="153">
        <v>3</v>
      </c>
      <c r="AD13" s="153">
        <v>0</v>
      </c>
      <c r="AE13" s="153">
        <v>0</v>
      </c>
      <c r="AF13" s="153">
        <v>0</v>
      </c>
      <c r="AG13" s="153">
        <v>0</v>
      </c>
      <c r="AH13" s="156"/>
    </row>
    <row r="14" spans="1:34" ht="12.75" customHeight="1">
      <c r="A14" s="254"/>
      <c r="B14" s="256"/>
      <c r="C14" s="258"/>
      <c r="D14" s="253"/>
      <c r="E14" s="241" t="s">
        <v>12</v>
      </c>
      <c r="F14" s="225">
        <f>SUM(L14:AG14)</f>
        <v>29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f>SUM(G14:K14)</f>
        <v>0</v>
      </c>
      <c r="M14" s="249">
        <v>1</v>
      </c>
      <c r="N14" s="249">
        <v>0</v>
      </c>
      <c r="O14" s="249">
        <v>0</v>
      </c>
      <c r="P14" s="249">
        <v>0</v>
      </c>
      <c r="Q14" s="153">
        <v>0</v>
      </c>
      <c r="R14" s="154">
        <v>0</v>
      </c>
      <c r="S14" s="155">
        <v>0</v>
      </c>
      <c r="T14" s="153">
        <v>0</v>
      </c>
      <c r="U14" s="153">
        <v>0</v>
      </c>
      <c r="V14" s="153">
        <v>0</v>
      </c>
      <c r="W14" s="153">
        <v>1</v>
      </c>
      <c r="X14" s="153">
        <v>1</v>
      </c>
      <c r="Y14" s="153">
        <v>0</v>
      </c>
      <c r="Z14" s="153">
        <v>1</v>
      </c>
      <c r="AA14" s="153">
        <v>3</v>
      </c>
      <c r="AB14" s="153">
        <v>5</v>
      </c>
      <c r="AC14" s="153">
        <v>7</v>
      </c>
      <c r="AD14" s="153">
        <v>7</v>
      </c>
      <c r="AE14" s="153">
        <v>1</v>
      </c>
      <c r="AF14" s="153">
        <v>2</v>
      </c>
      <c r="AG14" s="153">
        <v>0</v>
      </c>
      <c r="AH14" s="156"/>
    </row>
    <row r="15" spans="1:34" ht="12.75" customHeight="1">
      <c r="A15" s="254"/>
      <c r="B15" s="256"/>
      <c r="C15" s="258"/>
      <c r="D15" s="253"/>
      <c r="E15" s="241"/>
      <c r="F15" s="22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153"/>
      <c r="R15" s="154"/>
      <c r="S15" s="155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6"/>
    </row>
    <row r="16" spans="1:34" ht="12.75" customHeight="1">
      <c r="A16" s="254" t="s">
        <v>208</v>
      </c>
      <c r="B16" s="256"/>
      <c r="C16" s="720" t="s">
        <v>209</v>
      </c>
      <c r="D16" s="718"/>
      <c r="E16" s="241" t="s">
        <v>10</v>
      </c>
      <c r="F16" s="225">
        <f aca="true" t="shared" si="7" ref="F16:AG16">SUM(F17:F18)</f>
        <v>57</v>
      </c>
      <c r="G16" s="249">
        <f t="shared" si="7"/>
        <v>0</v>
      </c>
      <c r="H16" s="249">
        <f t="shared" si="7"/>
        <v>0</v>
      </c>
      <c r="I16" s="249">
        <f t="shared" si="7"/>
        <v>0</v>
      </c>
      <c r="J16" s="249">
        <f t="shared" si="7"/>
        <v>0</v>
      </c>
      <c r="K16" s="249">
        <f t="shared" si="7"/>
        <v>0</v>
      </c>
      <c r="L16" s="249">
        <f t="shared" si="7"/>
        <v>0</v>
      </c>
      <c r="M16" s="249">
        <f t="shared" si="7"/>
        <v>0</v>
      </c>
      <c r="N16" s="249">
        <f t="shared" si="7"/>
        <v>0</v>
      </c>
      <c r="O16" s="249">
        <f t="shared" si="7"/>
        <v>0</v>
      </c>
      <c r="P16" s="249">
        <f t="shared" si="7"/>
        <v>0</v>
      </c>
      <c r="Q16" s="153">
        <f t="shared" si="7"/>
        <v>0</v>
      </c>
      <c r="R16" s="154">
        <f t="shared" si="7"/>
        <v>0</v>
      </c>
      <c r="S16" s="155">
        <f t="shared" si="7"/>
        <v>1</v>
      </c>
      <c r="T16" s="153">
        <f t="shared" si="7"/>
        <v>0</v>
      </c>
      <c r="U16" s="153">
        <f t="shared" si="7"/>
        <v>0</v>
      </c>
      <c r="V16" s="153">
        <f t="shared" si="7"/>
        <v>2</v>
      </c>
      <c r="W16" s="153">
        <f t="shared" si="7"/>
        <v>2</v>
      </c>
      <c r="X16" s="153">
        <f t="shared" si="7"/>
        <v>2</v>
      </c>
      <c r="Y16" s="153">
        <f t="shared" si="7"/>
        <v>2</v>
      </c>
      <c r="Z16" s="153">
        <f t="shared" si="7"/>
        <v>3</v>
      </c>
      <c r="AA16" s="153">
        <f t="shared" si="7"/>
        <v>15</v>
      </c>
      <c r="AB16" s="153">
        <f t="shared" si="7"/>
        <v>13</v>
      </c>
      <c r="AC16" s="153">
        <f t="shared" si="7"/>
        <v>8</v>
      </c>
      <c r="AD16" s="153">
        <f t="shared" si="7"/>
        <v>9</v>
      </c>
      <c r="AE16" s="153">
        <f t="shared" si="7"/>
        <v>0</v>
      </c>
      <c r="AF16" s="153">
        <f t="shared" si="7"/>
        <v>0</v>
      </c>
      <c r="AG16" s="153">
        <f t="shared" si="7"/>
        <v>0</v>
      </c>
      <c r="AH16" s="156" t="s">
        <v>208</v>
      </c>
    </row>
    <row r="17" spans="1:34" ht="12.75" customHeight="1">
      <c r="A17" s="254"/>
      <c r="B17" s="256"/>
      <c r="C17" s="258"/>
      <c r="D17" s="253"/>
      <c r="E17" s="241" t="s">
        <v>11</v>
      </c>
      <c r="F17" s="225">
        <f>SUM(L17:AG17)</f>
        <v>36</v>
      </c>
      <c r="G17" s="249">
        <f aca="true" t="shared" si="8" ref="G17:Q17">SUM(G21,G25)</f>
        <v>0</v>
      </c>
      <c r="H17" s="249">
        <f t="shared" si="8"/>
        <v>0</v>
      </c>
      <c r="I17" s="249">
        <f t="shared" si="8"/>
        <v>0</v>
      </c>
      <c r="J17" s="249">
        <f t="shared" si="8"/>
        <v>0</v>
      </c>
      <c r="K17" s="249">
        <f t="shared" si="8"/>
        <v>0</v>
      </c>
      <c r="L17" s="249">
        <f t="shared" si="8"/>
        <v>0</v>
      </c>
      <c r="M17" s="249">
        <f t="shared" si="8"/>
        <v>0</v>
      </c>
      <c r="N17" s="249">
        <f t="shared" si="8"/>
        <v>0</v>
      </c>
      <c r="O17" s="249">
        <f t="shared" si="8"/>
        <v>0</v>
      </c>
      <c r="P17" s="249">
        <f t="shared" si="8"/>
        <v>0</v>
      </c>
      <c r="Q17" s="249">
        <f t="shared" si="8"/>
        <v>0</v>
      </c>
      <c r="R17" s="250">
        <f aca="true" t="shared" si="9" ref="R17:AG17">SUM(R21,R25)</f>
        <v>0</v>
      </c>
      <c r="S17" s="225">
        <f t="shared" si="9"/>
        <v>1</v>
      </c>
      <c r="T17" s="249">
        <f t="shared" si="9"/>
        <v>0</v>
      </c>
      <c r="U17" s="249">
        <f t="shared" si="9"/>
        <v>0</v>
      </c>
      <c r="V17" s="249">
        <f t="shared" si="9"/>
        <v>2</v>
      </c>
      <c r="W17" s="249">
        <f t="shared" si="9"/>
        <v>2</v>
      </c>
      <c r="X17" s="249">
        <f t="shared" si="9"/>
        <v>1</v>
      </c>
      <c r="Y17" s="249">
        <f t="shared" si="9"/>
        <v>2</v>
      </c>
      <c r="Z17" s="249">
        <f t="shared" si="9"/>
        <v>3</v>
      </c>
      <c r="AA17" s="249">
        <f t="shared" si="9"/>
        <v>12</v>
      </c>
      <c r="AB17" s="249">
        <f t="shared" si="9"/>
        <v>4</v>
      </c>
      <c r="AC17" s="249">
        <f t="shared" si="9"/>
        <v>4</v>
      </c>
      <c r="AD17" s="249">
        <f t="shared" si="9"/>
        <v>5</v>
      </c>
      <c r="AE17" s="249">
        <f t="shared" si="9"/>
        <v>0</v>
      </c>
      <c r="AF17" s="249">
        <f t="shared" si="9"/>
        <v>0</v>
      </c>
      <c r="AG17" s="250">
        <f t="shared" si="9"/>
        <v>0</v>
      </c>
      <c r="AH17" s="156"/>
    </row>
    <row r="18" spans="1:34" ht="12.75" customHeight="1">
      <c r="A18" s="254"/>
      <c r="B18" s="256"/>
      <c r="C18" s="258"/>
      <c r="D18" s="253"/>
      <c r="E18" s="241" t="s">
        <v>12</v>
      </c>
      <c r="F18" s="225">
        <f>SUM(L18:AG18)</f>
        <v>21</v>
      </c>
      <c r="G18" s="249">
        <f aca="true" t="shared" si="10" ref="G18:AG18">SUM(G22,G26)</f>
        <v>0</v>
      </c>
      <c r="H18" s="249">
        <f t="shared" si="10"/>
        <v>0</v>
      </c>
      <c r="I18" s="249">
        <f t="shared" si="10"/>
        <v>0</v>
      </c>
      <c r="J18" s="249">
        <f t="shared" si="10"/>
        <v>0</v>
      </c>
      <c r="K18" s="249">
        <f t="shared" si="10"/>
        <v>0</v>
      </c>
      <c r="L18" s="249">
        <f t="shared" si="10"/>
        <v>0</v>
      </c>
      <c r="M18" s="249">
        <f t="shared" si="10"/>
        <v>0</v>
      </c>
      <c r="N18" s="249">
        <f t="shared" si="10"/>
        <v>0</v>
      </c>
      <c r="O18" s="249">
        <f t="shared" si="10"/>
        <v>0</v>
      </c>
      <c r="P18" s="249">
        <f t="shared" si="10"/>
        <v>0</v>
      </c>
      <c r="Q18" s="249">
        <f t="shared" si="10"/>
        <v>0</v>
      </c>
      <c r="R18" s="250">
        <f t="shared" si="10"/>
        <v>0</v>
      </c>
      <c r="S18" s="225">
        <f t="shared" si="10"/>
        <v>0</v>
      </c>
      <c r="T18" s="249">
        <f t="shared" si="10"/>
        <v>0</v>
      </c>
      <c r="U18" s="249">
        <f t="shared" si="10"/>
        <v>0</v>
      </c>
      <c r="V18" s="249">
        <f t="shared" si="10"/>
        <v>0</v>
      </c>
      <c r="W18" s="249">
        <f t="shared" si="10"/>
        <v>0</v>
      </c>
      <c r="X18" s="249">
        <f t="shared" si="10"/>
        <v>1</v>
      </c>
      <c r="Y18" s="249">
        <f t="shared" si="10"/>
        <v>0</v>
      </c>
      <c r="Z18" s="249">
        <f t="shared" si="10"/>
        <v>0</v>
      </c>
      <c r="AA18" s="249">
        <f t="shared" si="10"/>
        <v>3</v>
      </c>
      <c r="AB18" s="249">
        <f t="shared" si="10"/>
        <v>9</v>
      </c>
      <c r="AC18" s="249">
        <f t="shared" si="10"/>
        <v>4</v>
      </c>
      <c r="AD18" s="249">
        <f t="shared" si="10"/>
        <v>4</v>
      </c>
      <c r="AE18" s="259">
        <f t="shared" si="10"/>
        <v>0</v>
      </c>
      <c r="AF18" s="249">
        <f t="shared" si="10"/>
        <v>0</v>
      </c>
      <c r="AG18" s="250">
        <f t="shared" si="10"/>
        <v>0</v>
      </c>
      <c r="AH18" s="156"/>
    </row>
    <row r="19" spans="1:34" ht="12.75" customHeight="1">
      <c r="A19" s="254"/>
      <c r="B19" s="256"/>
      <c r="C19" s="258"/>
      <c r="D19" s="253"/>
      <c r="E19" s="260"/>
      <c r="F19" s="22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153"/>
      <c r="R19" s="154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6"/>
    </row>
    <row r="20" spans="1:34" ht="12.75" customHeight="1">
      <c r="A20" s="254" t="s">
        <v>210</v>
      </c>
      <c r="B20" s="256"/>
      <c r="C20" s="252"/>
      <c r="D20" s="261" t="s">
        <v>211</v>
      </c>
      <c r="E20" s="241" t="s">
        <v>10</v>
      </c>
      <c r="F20" s="225">
        <f aca="true" t="shared" si="11" ref="F20:AG20">SUM(F21:F22)</f>
        <v>52</v>
      </c>
      <c r="G20" s="249">
        <f t="shared" si="11"/>
        <v>0</v>
      </c>
      <c r="H20" s="249">
        <f t="shared" si="11"/>
        <v>0</v>
      </c>
      <c r="I20" s="249">
        <f t="shared" si="11"/>
        <v>0</v>
      </c>
      <c r="J20" s="249">
        <f t="shared" si="11"/>
        <v>0</v>
      </c>
      <c r="K20" s="249">
        <f t="shared" si="11"/>
        <v>0</v>
      </c>
      <c r="L20" s="249">
        <f t="shared" si="11"/>
        <v>0</v>
      </c>
      <c r="M20" s="249">
        <f t="shared" si="11"/>
        <v>0</v>
      </c>
      <c r="N20" s="249">
        <f t="shared" si="11"/>
        <v>0</v>
      </c>
      <c r="O20" s="249">
        <f t="shared" si="11"/>
        <v>0</v>
      </c>
      <c r="P20" s="249">
        <f t="shared" si="11"/>
        <v>0</v>
      </c>
      <c r="Q20" s="153">
        <f t="shared" si="11"/>
        <v>0</v>
      </c>
      <c r="R20" s="154">
        <f t="shared" si="11"/>
        <v>0</v>
      </c>
      <c r="S20" s="155">
        <f t="shared" si="11"/>
        <v>1</v>
      </c>
      <c r="T20" s="153">
        <f t="shared" si="11"/>
        <v>0</v>
      </c>
      <c r="U20" s="153">
        <f t="shared" si="11"/>
        <v>0</v>
      </c>
      <c r="V20" s="153">
        <f t="shared" si="11"/>
        <v>2</v>
      </c>
      <c r="W20" s="153">
        <f t="shared" si="11"/>
        <v>2</v>
      </c>
      <c r="X20" s="153">
        <f t="shared" si="11"/>
        <v>2</v>
      </c>
      <c r="Y20" s="153">
        <f t="shared" si="11"/>
        <v>2</v>
      </c>
      <c r="Z20" s="153">
        <f t="shared" si="11"/>
        <v>3</v>
      </c>
      <c r="AA20" s="153">
        <f t="shared" si="11"/>
        <v>13</v>
      </c>
      <c r="AB20" s="153">
        <f t="shared" si="11"/>
        <v>11</v>
      </c>
      <c r="AC20" s="153">
        <f t="shared" si="11"/>
        <v>8</v>
      </c>
      <c r="AD20" s="153">
        <f t="shared" si="11"/>
        <v>8</v>
      </c>
      <c r="AE20" s="153">
        <f t="shared" si="11"/>
        <v>0</v>
      </c>
      <c r="AF20" s="153">
        <f t="shared" si="11"/>
        <v>0</v>
      </c>
      <c r="AG20" s="153">
        <f t="shared" si="11"/>
        <v>0</v>
      </c>
      <c r="AH20" s="156" t="s">
        <v>210</v>
      </c>
    </row>
    <row r="21" spans="1:34" ht="12.75" customHeight="1">
      <c r="A21" s="254"/>
      <c r="B21" s="256"/>
      <c r="C21" s="252"/>
      <c r="D21" s="262"/>
      <c r="E21" s="241" t="s">
        <v>11</v>
      </c>
      <c r="F21" s="225">
        <f>SUM(L21:AG21)</f>
        <v>36</v>
      </c>
      <c r="G21" s="249">
        <v>0</v>
      </c>
      <c r="H21" s="249">
        <v>0</v>
      </c>
      <c r="I21" s="249">
        <v>0</v>
      </c>
      <c r="J21" s="249">
        <v>0</v>
      </c>
      <c r="K21" s="249">
        <v>0</v>
      </c>
      <c r="L21" s="249">
        <f>SUM(G21:K21)</f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154">
        <v>0</v>
      </c>
      <c r="S21" s="155">
        <v>1</v>
      </c>
      <c r="T21" s="153">
        <v>0</v>
      </c>
      <c r="U21" s="153">
        <v>0</v>
      </c>
      <c r="V21" s="153">
        <v>2</v>
      </c>
      <c r="W21" s="153">
        <v>2</v>
      </c>
      <c r="X21" s="153">
        <v>1</v>
      </c>
      <c r="Y21" s="153">
        <v>2</v>
      </c>
      <c r="Z21" s="153">
        <v>3</v>
      </c>
      <c r="AA21" s="153">
        <v>12</v>
      </c>
      <c r="AB21" s="153">
        <v>4</v>
      </c>
      <c r="AC21" s="153">
        <v>4</v>
      </c>
      <c r="AD21" s="153">
        <v>5</v>
      </c>
      <c r="AE21" s="153">
        <v>0</v>
      </c>
      <c r="AF21" s="153">
        <v>0</v>
      </c>
      <c r="AG21" s="153">
        <v>0</v>
      </c>
      <c r="AH21" s="156"/>
    </row>
    <row r="22" spans="1:34" ht="12.75" customHeight="1">
      <c r="A22" s="254"/>
      <c r="B22" s="256"/>
      <c r="C22" s="252"/>
      <c r="D22" s="257"/>
      <c r="E22" s="241" t="s">
        <v>12</v>
      </c>
      <c r="F22" s="225">
        <f>SUM(L22:AG22)</f>
        <v>16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f>SUM(G22:K22)</f>
        <v>0</v>
      </c>
      <c r="M22" s="249">
        <v>0</v>
      </c>
      <c r="N22" s="249">
        <v>0</v>
      </c>
      <c r="O22" s="249">
        <v>0</v>
      </c>
      <c r="P22" s="249">
        <v>0</v>
      </c>
      <c r="Q22" s="249">
        <v>0</v>
      </c>
      <c r="R22" s="154">
        <v>0</v>
      </c>
      <c r="S22" s="155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1</v>
      </c>
      <c r="Y22" s="153">
        <v>0</v>
      </c>
      <c r="Z22" s="153">
        <v>0</v>
      </c>
      <c r="AA22" s="153">
        <v>1</v>
      </c>
      <c r="AB22" s="153">
        <v>7</v>
      </c>
      <c r="AC22" s="153">
        <v>4</v>
      </c>
      <c r="AD22" s="153">
        <v>3</v>
      </c>
      <c r="AE22" s="153">
        <v>0</v>
      </c>
      <c r="AF22" s="153">
        <v>0</v>
      </c>
      <c r="AG22" s="153">
        <v>0</v>
      </c>
      <c r="AH22" s="156"/>
    </row>
    <row r="23" spans="1:34" ht="12.75" customHeight="1">
      <c r="A23" s="254"/>
      <c r="B23" s="256"/>
      <c r="C23" s="252"/>
      <c r="D23" s="257"/>
      <c r="E23" s="241"/>
      <c r="F23" s="22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153"/>
      <c r="R23" s="154"/>
      <c r="S23" s="155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6"/>
    </row>
    <row r="24" spans="1:34" ht="12.75" customHeight="1">
      <c r="A24" s="254" t="s">
        <v>212</v>
      </c>
      <c r="B24" s="256"/>
      <c r="C24" s="252"/>
      <c r="D24" s="263" t="s">
        <v>213</v>
      </c>
      <c r="E24" s="241" t="s">
        <v>10</v>
      </c>
      <c r="F24" s="225">
        <f aca="true" t="shared" si="12" ref="F24:AG24">SUM(F25:F26)</f>
        <v>5</v>
      </c>
      <c r="G24" s="249">
        <f t="shared" si="12"/>
        <v>0</v>
      </c>
      <c r="H24" s="249">
        <f t="shared" si="12"/>
        <v>0</v>
      </c>
      <c r="I24" s="249">
        <f t="shared" si="12"/>
        <v>0</v>
      </c>
      <c r="J24" s="249">
        <f t="shared" si="12"/>
        <v>0</v>
      </c>
      <c r="K24" s="249">
        <f t="shared" si="12"/>
        <v>0</v>
      </c>
      <c r="L24" s="249">
        <f t="shared" si="12"/>
        <v>0</v>
      </c>
      <c r="M24" s="249">
        <f t="shared" si="12"/>
        <v>0</v>
      </c>
      <c r="N24" s="249">
        <f t="shared" si="12"/>
        <v>0</v>
      </c>
      <c r="O24" s="249">
        <f t="shared" si="12"/>
        <v>0</v>
      </c>
      <c r="P24" s="249">
        <f t="shared" si="12"/>
        <v>0</v>
      </c>
      <c r="Q24" s="153">
        <f t="shared" si="12"/>
        <v>0</v>
      </c>
      <c r="R24" s="154">
        <f t="shared" si="12"/>
        <v>0</v>
      </c>
      <c r="S24" s="155">
        <f t="shared" si="12"/>
        <v>0</v>
      </c>
      <c r="T24" s="153">
        <f t="shared" si="12"/>
        <v>0</v>
      </c>
      <c r="U24" s="153">
        <f t="shared" si="12"/>
        <v>0</v>
      </c>
      <c r="V24" s="153">
        <f t="shared" si="12"/>
        <v>0</v>
      </c>
      <c r="W24" s="153">
        <f t="shared" si="12"/>
        <v>0</v>
      </c>
      <c r="X24" s="153">
        <f t="shared" si="12"/>
        <v>0</v>
      </c>
      <c r="Y24" s="153">
        <f t="shared" si="12"/>
        <v>0</v>
      </c>
      <c r="Z24" s="153">
        <f t="shared" si="12"/>
        <v>0</v>
      </c>
      <c r="AA24" s="153">
        <f t="shared" si="12"/>
        <v>2</v>
      </c>
      <c r="AB24" s="153">
        <f t="shared" si="12"/>
        <v>2</v>
      </c>
      <c r="AC24" s="153">
        <f t="shared" si="12"/>
        <v>0</v>
      </c>
      <c r="AD24" s="153">
        <f t="shared" si="12"/>
        <v>1</v>
      </c>
      <c r="AE24" s="153">
        <f t="shared" si="12"/>
        <v>0</v>
      </c>
      <c r="AF24" s="153">
        <f t="shared" si="12"/>
        <v>0</v>
      </c>
      <c r="AG24" s="153">
        <f t="shared" si="12"/>
        <v>0</v>
      </c>
      <c r="AH24" s="156" t="s">
        <v>212</v>
      </c>
    </row>
    <row r="25" spans="1:34" ht="12.75" customHeight="1">
      <c r="A25" s="254"/>
      <c r="B25" s="256"/>
      <c r="C25" s="252"/>
      <c r="D25" s="264"/>
      <c r="E25" s="241" t="s">
        <v>11</v>
      </c>
      <c r="F25" s="225">
        <f>SUM(L25:AG25)</f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f>SUM(G25:K25)</f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154">
        <v>0</v>
      </c>
      <c r="S25" s="155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6"/>
    </row>
    <row r="26" spans="1:34" ht="12.75" customHeight="1">
      <c r="A26" s="254"/>
      <c r="B26" s="256"/>
      <c r="C26" s="252"/>
      <c r="D26" s="257"/>
      <c r="E26" s="241" t="s">
        <v>12</v>
      </c>
      <c r="F26" s="225">
        <f>SUM(L26:AG26)</f>
        <v>5</v>
      </c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f>SUM(G26:K26)</f>
        <v>0</v>
      </c>
      <c r="M26" s="249">
        <v>0</v>
      </c>
      <c r="N26" s="249">
        <v>0</v>
      </c>
      <c r="O26" s="249">
        <v>0</v>
      </c>
      <c r="P26" s="249">
        <v>0</v>
      </c>
      <c r="Q26" s="249">
        <v>0</v>
      </c>
      <c r="R26" s="154">
        <v>0</v>
      </c>
      <c r="S26" s="155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2</v>
      </c>
      <c r="AB26" s="153">
        <v>2</v>
      </c>
      <c r="AC26" s="153">
        <v>0</v>
      </c>
      <c r="AD26" s="153">
        <v>1</v>
      </c>
      <c r="AE26" s="153">
        <v>0</v>
      </c>
      <c r="AF26" s="153">
        <v>0</v>
      </c>
      <c r="AG26" s="153">
        <v>0</v>
      </c>
      <c r="AH26" s="156"/>
    </row>
    <row r="27" spans="1:34" ht="12.75" customHeight="1">
      <c r="A27" s="254"/>
      <c r="B27" s="256"/>
      <c r="C27" s="252"/>
      <c r="D27" s="257"/>
      <c r="E27" s="241"/>
      <c r="F27" s="22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153"/>
      <c r="R27" s="154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6"/>
    </row>
    <row r="28" spans="1:34" ht="12.75" customHeight="1">
      <c r="A28" s="254" t="s">
        <v>214</v>
      </c>
      <c r="B28" s="256"/>
      <c r="C28" s="720" t="s">
        <v>215</v>
      </c>
      <c r="D28" s="718"/>
      <c r="E28" s="241" t="s">
        <v>10</v>
      </c>
      <c r="F28" s="225">
        <f aca="true" t="shared" si="13" ref="F28:AG28">SUM(F29:F30)</f>
        <v>161</v>
      </c>
      <c r="G28" s="249">
        <f t="shared" si="13"/>
        <v>0</v>
      </c>
      <c r="H28" s="249">
        <f t="shared" si="13"/>
        <v>0</v>
      </c>
      <c r="I28" s="249">
        <f t="shared" si="13"/>
        <v>0</v>
      </c>
      <c r="J28" s="249">
        <f t="shared" si="13"/>
        <v>0</v>
      </c>
      <c r="K28" s="249">
        <f t="shared" si="13"/>
        <v>0</v>
      </c>
      <c r="L28" s="249">
        <f t="shared" si="13"/>
        <v>0</v>
      </c>
      <c r="M28" s="249">
        <f t="shared" si="13"/>
        <v>0</v>
      </c>
      <c r="N28" s="249">
        <f t="shared" si="13"/>
        <v>0</v>
      </c>
      <c r="O28" s="249">
        <f t="shared" si="13"/>
        <v>1</v>
      </c>
      <c r="P28" s="249">
        <f t="shared" si="13"/>
        <v>0</v>
      </c>
      <c r="Q28" s="153">
        <f t="shared" si="13"/>
        <v>0</v>
      </c>
      <c r="R28" s="154">
        <f t="shared" si="13"/>
        <v>0</v>
      </c>
      <c r="S28" s="155">
        <f t="shared" si="13"/>
        <v>2</v>
      </c>
      <c r="T28" s="153">
        <f t="shared" si="13"/>
        <v>1</v>
      </c>
      <c r="U28" s="153">
        <f t="shared" si="13"/>
        <v>1</v>
      </c>
      <c r="V28" s="153">
        <f t="shared" si="13"/>
        <v>4</v>
      </c>
      <c r="W28" s="153">
        <f t="shared" si="13"/>
        <v>7</v>
      </c>
      <c r="X28" s="153">
        <f t="shared" si="13"/>
        <v>10</v>
      </c>
      <c r="Y28" s="153">
        <f t="shared" si="13"/>
        <v>9</v>
      </c>
      <c r="Z28" s="153">
        <f t="shared" si="13"/>
        <v>20</v>
      </c>
      <c r="AA28" s="153">
        <f t="shared" si="13"/>
        <v>31</v>
      </c>
      <c r="AB28" s="153">
        <f t="shared" si="13"/>
        <v>20</v>
      </c>
      <c r="AC28" s="153">
        <f t="shared" si="13"/>
        <v>28</v>
      </c>
      <c r="AD28" s="153">
        <f t="shared" si="13"/>
        <v>21</v>
      </c>
      <c r="AE28" s="153">
        <f t="shared" si="13"/>
        <v>4</v>
      </c>
      <c r="AF28" s="153">
        <f t="shared" si="13"/>
        <v>2</v>
      </c>
      <c r="AG28" s="153">
        <f t="shared" si="13"/>
        <v>0</v>
      </c>
      <c r="AH28" s="156" t="s">
        <v>214</v>
      </c>
    </row>
    <row r="29" spans="1:34" ht="12.75" customHeight="1">
      <c r="A29" s="254"/>
      <c r="B29" s="256"/>
      <c r="C29" s="258"/>
      <c r="D29" s="253"/>
      <c r="E29" s="241" t="s">
        <v>11</v>
      </c>
      <c r="F29" s="225">
        <f>SUM(L29:AG29)</f>
        <v>74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f>SUM(G29:K29)</f>
        <v>0</v>
      </c>
      <c r="M29" s="249">
        <v>0</v>
      </c>
      <c r="N29" s="249">
        <v>0</v>
      </c>
      <c r="O29" s="249">
        <v>1</v>
      </c>
      <c r="P29" s="249">
        <v>0</v>
      </c>
      <c r="Q29" s="153">
        <v>0</v>
      </c>
      <c r="R29" s="154">
        <v>0</v>
      </c>
      <c r="S29" s="155">
        <v>1</v>
      </c>
      <c r="T29" s="153">
        <v>1</v>
      </c>
      <c r="U29" s="153">
        <v>0</v>
      </c>
      <c r="V29" s="153">
        <v>1</v>
      </c>
      <c r="W29" s="153">
        <v>4</v>
      </c>
      <c r="X29" s="153">
        <v>6</v>
      </c>
      <c r="Y29" s="153">
        <v>7</v>
      </c>
      <c r="Z29" s="153">
        <v>9</v>
      </c>
      <c r="AA29" s="153">
        <v>14</v>
      </c>
      <c r="AB29" s="153">
        <v>10</v>
      </c>
      <c r="AC29" s="153">
        <v>11</v>
      </c>
      <c r="AD29" s="153">
        <v>6</v>
      </c>
      <c r="AE29" s="153">
        <v>2</v>
      </c>
      <c r="AF29" s="153">
        <v>1</v>
      </c>
      <c r="AG29" s="153">
        <v>0</v>
      </c>
      <c r="AH29" s="156"/>
    </row>
    <row r="30" spans="1:34" ht="12.75" customHeight="1">
      <c r="A30" s="254"/>
      <c r="B30" s="256"/>
      <c r="C30" s="258"/>
      <c r="D30" s="253"/>
      <c r="E30" s="241" t="s">
        <v>12</v>
      </c>
      <c r="F30" s="225">
        <f>SUM(L30:AG30)</f>
        <v>87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f>SUM(G30:K30)</f>
        <v>0</v>
      </c>
      <c r="M30" s="249">
        <v>0</v>
      </c>
      <c r="N30" s="249">
        <v>0</v>
      </c>
      <c r="O30" s="249">
        <v>0</v>
      </c>
      <c r="P30" s="249">
        <v>0</v>
      </c>
      <c r="Q30" s="153">
        <v>0</v>
      </c>
      <c r="R30" s="154">
        <v>0</v>
      </c>
      <c r="S30" s="155">
        <v>1</v>
      </c>
      <c r="T30" s="153">
        <v>0</v>
      </c>
      <c r="U30" s="153">
        <v>1</v>
      </c>
      <c r="V30" s="153">
        <v>3</v>
      </c>
      <c r="W30" s="153">
        <v>3</v>
      </c>
      <c r="X30" s="153">
        <v>4</v>
      </c>
      <c r="Y30" s="153">
        <v>2</v>
      </c>
      <c r="Z30" s="153">
        <v>11</v>
      </c>
      <c r="AA30" s="153">
        <v>17</v>
      </c>
      <c r="AB30" s="153">
        <v>10</v>
      </c>
      <c r="AC30" s="153">
        <v>17</v>
      </c>
      <c r="AD30" s="153">
        <v>15</v>
      </c>
      <c r="AE30" s="153">
        <v>2</v>
      </c>
      <c r="AF30" s="153">
        <v>1</v>
      </c>
      <c r="AG30" s="153">
        <v>0</v>
      </c>
      <c r="AH30" s="156"/>
    </row>
    <row r="31" spans="1:34" ht="12.75" customHeight="1">
      <c r="A31" s="254"/>
      <c r="B31" s="256"/>
      <c r="C31" s="258"/>
      <c r="D31" s="253"/>
      <c r="E31" s="241"/>
      <c r="F31" s="22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153"/>
      <c r="R31" s="154"/>
      <c r="S31" s="155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6"/>
    </row>
    <row r="32" spans="1:34" ht="12.75" customHeight="1">
      <c r="A32" s="254" t="s">
        <v>216</v>
      </c>
      <c r="B32" s="256"/>
      <c r="C32" s="720" t="s">
        <v>217</v>
      </c>
      <c r="D32" s="718"/>
      <c r="E32" s="241" t="s">
        <v>10</v>
      </c>
      <c r="F32" s="225">
        <f aca="true" t="shared" si="14" ref="F32:AG32">SUM(F33:F34)</f>
        <v>163</v>
      </c>
      <c r="G32" s="249">
        <f t="shared" si="14"/>
        <v>0</v>
      </c>
      <c r="H32" s="249">
        <f t="shared" si="14"/>
        <v>0</v>
      </c>
      <c r="I32" s="249">
        <f t="shared" si="14"/>
        <v>0</v>
      </c>
      <c r="J32" s="249">
        <f t="shared" si="14"/>
        <v>0</v>
      </c>
      <c r="K32" s="249">
        <f t="shared" si="14"/>
        <v>0</v>
      </c>
      <c r="L32" s="249">
        <f t="shared" si="14"/>
        <v>0</v>
      </c>
      <c r="M32" s="249">
        <f t="shared" si="14"/>
        <v>0</v>
      </c>
      <c r="N32" s="249">
        <f t="shared" si="14"/>
        <v>0</v>
      </c>
      <c r="O32" s="249">
        <f t="shared" si="14"/>
        <v>0</v>
      </c>
      <c r="P32" s="249">
        <f t="shared" si="14"/>
        <v>0</v>
      </c>
      <c r="Q32" s="153">
        <f t="shared" si="14"/>
        <v>1</v>
      </c>
      <c r="R32" s="154">
        <f t="shared" si="14"/>
        <v>1</v>
      </c>
      <c r="S32" s="155">
        <f t="shared" si="14"/>
        <v>0</v>
      </c>
      <c r="T32" s="153">
        <f t="shared" si="14"/>
        <v>0</v>
      </c>
      <c r="U32" s="153">
        <f t="shared" si="14"/>
        <v>6</v>
      </c>
      <c r="V32" s="153">
        <f t="shared" si="14"/>
        <v>9</v>
      </c>
      <c r="W32" s="153">
        <f t="shared" si="14"/>
        <v>7</v>
      </c>
      <c r="X32" s="153">
        <f t="shared" si="14"/>
        <v>13</v>
      </c>
      <c r="Y32" s="153">
        <f t="shared" si="14"/>
        <v>32</v>
      </c>
      <c r="Z32" s="153">
        <f t="shared" si="14"/>
        <v>34</v>
      </c>
      <c r="AA32" s="153">
        <f t="shared" si="14"/>
        <v>29</v>
      </c>
      <c r="AB32" s="153">
        <f t="shared" si="14"/>
        <v>17</v>
      </c>
      <c r="AC32" s="153">
        <f t="shared" si="14"/>
        <v>7</v>
      </c>
      <c r="AD32" s="153">
        <f t="shared" si="14"/>
        <v>6</v>
      </c>
      <c r="AE32" s="153">
        <f t="shared" si="14"/>
        <v>0</v>
      </c>
      <c r="AF32" s="153">
        <f t="shared" si="14"/>
        <v>1</v>
      </c>
      <c r="AG32" s="154">
        <f t="shared" si="14"/>
        <v>0</v>
      </c>
      <c r="AH32" s="265" t="s">
        <v>216</v>
      </c>
    </row>
    <row r="33" spans="1:34" ht="12.75" customHeight="1">
      <c r="A33" s="254"/>
      <c r="B33" s="256"/>
      <c r="C33" s="258"/>
      <c r="D33" s="253"/>
      <c r="E33" s="241" t="s">
        <v>11</v>
      </c>
      <c r="F33" s="225">
        <f>SUM(L33:AG33)</f>
        <v>88</v>
      </c>
      <c r="G33" s="249">
        <f aca="true" t="shared" si="15" ref="G33:AG33">SUM(G37,G41,G45)</f>
        <v>0</v>
      </c>
      <c r="H33" s="249">
        <f t="shared" si="15"/>
        <v>0</v>
      </c>
      <c r="I33" s="249">
        <f t="shared" si="15"/>
        <v>0</v>
      </c>
      <c r="J33" s="249">
        <f t="shared" si="15"/>
        <v>0</v>
      </c>
      <c r="K33" s="249">
        <f t="shared" si="15"/>
        <v>0</v>
      </c>
      <c r="L33" s="249">
        <f t="shared" si="15"/>
        <v>0</v>
      </c>
      <c r="M33" s="249">
        <f t="shared" si="15"/>
        <v>0</v>
      </c>
      <c r="N33" s="249">
        <f t="shared" si="15"/>
        <v>0</v>
      </c>
      <c r="O33" s="249">
        <f t="shared" si="15"/>
        <v>0</v>
      </c>
      <c r="P33" s="249">
        <f t="shared" si="15"/>
        <v>0</v>
      </c>
      <c r="Q33" s="249">
        <f t="shared" si="15"/>
        <v>0</v>
      </c>
      <c r="R33" s="250">
        <f t="shared" si="15"/>
        <v>1</v>
      </c>
      <c r="S33" s="225">
        <f t="shared" si="15"/>
        <v>0</v>
      </c>
      <c r="T33" s="249">
        <f t="shared" si="15"/>
        <v>0</v>
      </c>
      <c r="U33" s="249">
        <f t="shared" si="15"/>
        <v>5</v>
      </c>
      <c r="V33" s="249">
        <f t="shared" si="15"/>
        <v>5</v>
      </c>
      <c r="W33" s="249">
        <f t="shared" si="15"/>
        <v>5</v>
      </c>
      <c r="X33" s="249">
        <f t="shared" si="15"/>
        <v>9</v>
      </c>
      <c r="Y33" s="249">
        <f t="shared" si="15"/>
        <v>21</v>
      </c>
      <c r="Z33" s="249">
        <f t="shared" si="15"/>
        <v>13</v>
      </c>
      <c r="AA33" s="249">
        <f t="shared" si="15"/>
        <v>15</v>
      </c>
      <c r="AB33" s="249">
        <f t="shared" si="15"/>
        <v>8</v>
      </c>
      <c r="AC33" s="249">
        <f t="shared" si="15"/>
        <v>2</v>
      </c>
      <c r="AD33" s="249">
        <f t="shared" si="15"/>
        <v>3</v>
      </c>
      <c r="AE33" s="249">
        <f t="shared" si="15"/>
        <v>0</v>
      </c>
      <c r="AF33" s="249">
        <f t="shared" si="15"/>
        <v>1</v>
      </c>
      <c r="AG33" s="250">
        <f t="shared" si="15"/>
        <v>0</v>
      </c>
      <c r="AH33" s="265"/>
    </row>
    <row r="34" spans="1:34" ht="12.75" customHeight="1">
      <c r="A34" s="254"/>
      <c r="B34" s="256"/>
      <c r="C34" s="258"/>
      <c r="D34" s="253"/>
      <c r="E34" s="241" t="s">
        <v>12</v>
      </c>
      <c r="F34" s="225">
        <f>SUM(L34:AG34)</f>
        <v>75</v>
      </c>
      <c r="G34" s="249">
        <f aca="true" t="shared" si="16" ref="G34:AG34">SUM(G38,G42,G46)</f>
        <v>0</v>
      </c>
      <c r="H34" s="249">
        <f t="shared" si="16"/>
        <v>0</v>
      </c>
      <c r="I34" s="249">
        <f t="shared" si="16"/>
        <v>0</v>
      </c>
      <c r="J34" s="249">
        <f t="shared" si="16"/>
        <v>0</v>
      </c>
      <c r="K34" s="249">
        <f t="shared" si="16"/>
        <v>0</v>
      </c>
      <c r="L34" s="249">
        <f t="shared" si="16"/>
        <v>0</v>
      </c>
      <c r="M34" s="249">
        <f t="shared" si="16"/>
        <v>0</v>
      </c>
      <c r="N34" s="249">
        <f t="shared" si="16"/>
        <v>0</v>
      </c>
      <c r="O34" s="249">
        <f t="shared" si="16"/>
        <v>0</v>
      </c>
      <c r="P34" s="249">
        <f t="shared" si="16"/>
        <v>0</v>
      </c>
      <c r="Q34" s="249">
        <f t="shared" si="16"/>
        <v>1</v>
      </c>
      <c r="R34" s="250">
        <f t="shared" si="16"/>
        <v>0</v>
      </c>
      <c r="S34" s="225">
        <f t="shared" si="16"/>
        <v>0</v>
      </c>
      <c r="T34" s="249">
        <f t="shared" si="16"/>
        <v>0</v>
      </c>
      <c r="U34" s="249">
        <f t="shared" si="16"/>
        <v>1</v>
      </c>
      <c r="V34" s="249">
        <f t="shared" si="16"/>
        <v>4</v>
      </c>
      <c r="W34" s="249">
        <f t="shared" si="16"/>
        <v>2</v>
      </c>
      <c r="X34" s="249">
        <f t="shared" si="16"/>
        <v>4</v>
      </c>
      <c r="Y34" s="249">
        <f t="shared" si="16"/>
        <v>11</v>
      </c>
      <c r="Z34" s="249">
        <f t="shared" si="16"/>
        <v>21</v>
      </c>
      <c r="AA34" s="249">
        <f t="shared" si="16"/>
        <v>14</v>
      </c>
      <c r="AB34" s="249">
        <f t="shared" si="16"/>
        <v>9</v>
      </c>
      <c r="AC34" s="249">
        <f t="shared" si="16"/>
        <v>5</v>
      </c>
      <c r="AD34" s="249">
        <f t="shared" si="16"/>
        <v>3</v>
      </c>
      <c r="AE34" s="249">
        <f t="shared" si="16"/>
        <v>0</v>
      </c>
      <c r="AF34" s="249">
        <f t="shared" si="16"/>
        <v>0</v>
      </c>
      <c r="AG34" s="250">
        <f t="shared" si="16"/>
        <v>0</v>
      </c>
      <c r="AH34" s="265"/>
    </row>
    <row r="35" spans="1:34" ht="12.75" customHeight="1">
      <c r="A35" s="254"/>
      <c r="B35" s="256"/>
      <c r="C35" s="258"/>
      <c r="D35" s="253"/>
      <c r="E35" s="241"/>
      <c r="F35" s="22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153"/>
      <c r="R35" s="154"/>
      <c r="S35" s="155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6"/>
    </row>
    <row r="36" spans="1:34" ht="12.75" customHeight="1">
      <c r="A36" s="254" t="s">
        <v>218</v>
      </c>
      <c r="B36" s="256"/>
      <c r="C36" s="252"/>
      <c r="D36" s="257" t="s">
        <v>219</v>
      </c>
      <c r="E36" s="241" t="s">
        <v>10</v>
      </c>
      <c r="F36" s="225">
        <f aca="true" t="shared" si="17" ref="F36:AG36">SUM(F37:F38)</f>
        <v>20</v>
      </c>
      <c r="G36" s="249">
        <f t="shared" si="17"/>
        <v>0</v>
      </c>
      <c r="H36" s="249">
        <f t="shared" si="17"/>
        <v>0</v>
      </c>
      <c r="I36" s="249">
        <f t="shared" si="17"/>
        <v>0</v>
      </c>
      <c r="J36" s="249">
        <f t="shared" si="17"/>
        <v>0</v>
      </c>
      <c r="K36" s="249">
        <f t="shared" si="17"/>
        <v>0</v>
      </c>
      <c r="L36" s="249">
        <f t="shared" si="17"/>
        <v>0</v>
      </c>
      <c r="M36" s="249">
        <f t="shared" si="17"/>
        <v>0</v>
      </c>
      <c r="N36" s="249">
        <f t="shared" si="17"/>
        <v>0</v>
      </c>
      <c r="O36" s="249">
        <f t="shared" si="17"/>
        <v>0</v>
      </c>
      <c r="P36" s="249">
        <f t="shared" si="17"/>
        <v>0</v>
      </c>
      <c r="Q36" s="153">
        <f t="shared" si="17"/>
        <v>0</v>
      </c>
      <c r="R36" s="154">
        <f t="shared" si="17"/>
        <v>1</v>
      </c>
      <c r="S36" s="155">
        <f t="shared" si="17"/>
        <v>0</v>
      </c>
      <c r="T36" s="153">
        <f t="shared" si="17"/>
        <v>0</v>
      </c>
      <c r="U36" s="153">
        <f t="shared" si="17"/>
        <v>2</v>
      </c>
      <c r="V36" s="153">
        <f t="shared" si="17"/>
        <v>3</v>
      </c>
      <c r="W36" s="153">
        <f t="shared" si="17"/>
        <v>1</v>
      </c>
      <c r="X36" s="153">
        <f t="shared" si="17"/>
        <v>3</v>
      </c>
      <c r="Y36" s="153">
        <f t="shared" si="17"/>
        <v>1</v>
      </c>
      <c r="Z36" s="153">
        <f t="shared" si="17"/>
        <v>0</v>
      </c>
      <c r="AA36" s="153">
        <f t="shared" si="17"/>
        <v>3</v>
      </c>
      <c r="AB36" s="153">
        <f t="shared" si="17"/>
        <v>3</v>
      </c>
      <c r="AC36" s="153">
        <f t="shared" si="17"/>
        <v>2</v>
      </c>
      <c r="AD36" s="153">
        <f t="shared" si="17"/>
        <v>1</v>
      </c>
      <c r="AE36" s="153">
        <f t="shared" si="17"/>
        <v>0</v>
      </c>
      <c r="AF36" s="153">
        <f t="shared" si="17"/>
        <v>0</v>
      </c>
      <c r="AG36" s="153">
        <f t="shared" si="17"/>
        <v>0</v>
      </c>
      <c r="AH36" s="156" t="s">
        <v>218</v>
      </c>
    </row>
    <row r="37" spans="1:34" ht="12.75" customHeight="1">
      <c r="A37" s="254"/>
      <c r="B37" s="256"/>
      <c r="C37" s="252"/>
      <c r="D37" s="257"/>
      <c r="E37" s="241" t="s">
        <v>11</v>
      </c>
      <c r="F37" s="225">
        <f>SUM(L37:AG37)</f>
        <v>16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f>SUM(G37:K37)</f>
        <v>0</v>
      </c>
      <c r="M37" s="249">
        <v>0</v>
      </c>
      <c r="N37" s="249">
        <v>0</v>
      </c>
      <c r="O37" s="249">
        <v>0</v>
      </c>
      <c r="P37" s="249">
        <v>0</v>
      </c>
      <c r="Q37" s="153">
        <v>0</v>
      </c>
      <c r="R37" s="154">
        <v>1</v>
      </c>
      <c r="S37" s="155">
        <v>0</v>
      </c>
      <c r="T37" s="153">
        <v>0</v>
      </c>
      <c r="U37" s="153">
        <v>2</v>
      </c>
      <c r="V37" s="153">
        <v>2</v>
      </c>
      <c r="W37" s="153">
        <v>1</v>
      </c>
      <c r="X37" s="153">
        <v>3</v>
      </c>
      <c r="Y37" s="153">
        <v>1</v>
      </c>
      <c r="Z37" s="153">
        <v>0</v>
      </c>
      <c r="AA37" s="153">
        <v>3</v>
      </c>
      <c r="AB37" s="153">
        <v>1</v>
      </c>
      <c r="AC37" s="153">
        <v>1</v>
      </c>
      <c r="AD37" s="153">
        <v>1</v>
      </c>
      <c r="AE37" s="153">
        <v>0</v>
      </c>
      <c r="AF37" s="153">
        <v>0</v>
      </c>
      <c r="AG37" s="153">
        <v>0</v>
      </c>
      <c r="AH37" s="156"/>
    </row>
    <row r="38" spans="1:34" ht="12.75" customHeight="1">
      <c r="A38" s="254"/>
      <c r="B38" s="256"/>
      <c r="C38" s="252"/>
      <c r="D38" s="257"/>
      <c r="E38" s="241" t="s">
        <v>12</v>
      </c>
      <c r="F38" s="225">
        <f>SUM(L38:AG38)</f>
        <v>4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f>SUM(G38:K38)</f>
        <v>0</v>
      </c>
      <c r="M38" s="249">
        <v>0</v>
      </c>
      <c r="N38" s="249">
        <v>0</v>
      </c>
      <c r="O38" s="249">
        <v>0</v>
      </c>
      <c r="P38" s="249">
        <v>0</v>
      </c>
      <c r="Q38" s="153">
        <v>0</v>
      </c>
      <c r="R38" s="154">
        <v>0</v>
      </c>
      <c r="S38" s="155">
        <v>0</v>
      </c>
      <c r="T38" s="153">
        <v>0</v>
      </c>
      <c r="U38" s="153">
        <v>0</v>
      </c>
      <c r="V38" s="153">
        <v>1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2</v>
      </c>
      <c r="AC38" s="153">
        <v>1</v>
      </c>
      <c r="AD38" s="153">
        <v>0</v>
      </c>
      <c r="AE38" s="153">
        <v>0</v>
      </c>
      <c r="AF38" s="153">
        <v>0</v>
      </c>
      <c r="AG38" s="153">
        <v>0</v>
      </c>
      <c r="AH38" s="156"/>
    </row>
    <row r="39" spans="1:34" ht="12.75" customHeight="1">
      <c r="A39" s="254"/>
      <c r="B39" s="256"/>
      <c r="C39" s="252"/>
      <c r="D39" s="257"/>
      <c r="E39" s="241"/>
      <c r="F39" s="22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153"/>
      <c r="R39" s="154"/>
      <c r="S39" s="15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6"/>
    </row>
    <row r="40" spans="1:34" ht="12.75" customHeight="1">
      <c r="A40" s="254" t="s">
        <v>220</v>
      </c>
      <c r="B40" s="256"/>
      <c r="C40" s="252"/>
      <c r="D40" s="257" t="s">
        <v>221</v>
      </c>
      <c r="E40" s="241" t="s">
        <v>10</v>
      </c>
      <c r="F40" s="225">
        <f aca="true" t="shared" si="18" ref="F40:AG40">SUM(F41:F42)</f>
        <v>137</v>
      </c>
      <c r="G40" s="249">
        <f t="shared" si="18"/>
        <v>0</v>
      </c>
      <c r="H40" s="249">
        <f t="shared" si="18"/>
        <v>0</v>
      </c>
      <c r="I40" s="249">
        <f t="shared" si="18"/>
        <v>0</v>
      </c>
      <c r="J40" s="249">
        <f t="shared" si="18"/>
        <v>0</v>
      </c>
      <c r="K40" s="249">
        <f t="shared" si="18"/>
        <v>0</v>
      </c>
      <c r="L40" s="249">
        <f t="shared" si="18"/>
        <v>0</v>
      </c>
      <c r="M40" s="249">
        <f t="shared" si="18"/>
        <v>0</v>
      </c>
      <c r="N40" s="249">
        <f t="shared" si="18"/>
        <v>0</v>
      </c>
      <c r="O40" s="249">
        <f t="shared" si="18"/>
        <v>0</v>
      </c>
      <c r="P40" s="249">
        <f t="shared" si="18"/>
        <v>0</v>
      </c>
      <c r="Q40" s="153">
        <f t="shared" si="18"/>
        <v>0</v>
      </c>
      <c r="R40" s="154">
        <f t="shared" si="18"/>
        <v>0</v>
      </c>
      <c r="S40" s="155">
        <f t="shared" si="18"/>
        <v>0</v>
      </c>
      <c r="T40" s="153">
        <f t="shared" si="18"/>
        <v>0</v>
      </c>
      <c r="U40" s="153">
        <f t="shared" si="18"/>
        <v>4</v>
      </c>
      <c r="V40" s="153">
        <f t="shared" si="18"/>
        <v>5</v>
      </c>
      <c r="W40" s="153">
        <f t="shared" si="18"/>
        <v>6</v>
      </c>
      <c r="X40" s="153">
        <f t="shared" si="18"/>
        <v>10</v>
      </c>
      <c r="Y40" s="153">
        <f t="shared" si="18"/>
        <v>30</v>
      </c>
      <c r="Z40" s="153">
        <f t="shared" si="18"/>
        <v>32</v>
      </c>
      <c r="AA40" s="153">
        <f t="shared" si="18"/>
        <v>25</v>
      </c>
      <c r="AB40" s="153">
        <f t="shared" si="18"/>
        <v>14</v>
      </c>
      <c r="AC40" s="153">
        <f t="shared" si="18"/>
        <v>5</v>
      </c>
      <c r="AD40" s="153">
        <f t="shared" si="18"/>
        <v>5</v>
      </c>
      <c r="AE40" s="153">
        <f t="shared" si="18"/>
        <v>0</v>
      </c>
      <c r="AF40" s="153">
        <f t="shared" si="18"/>
        <v>1</v>
      </c>
      <c r="AG40" s="153">
        <f t="shared" si="18"/>
        <v>0</v>
      </c>
      <c r="AH40" s="156" t="s">
        <v>220</v>
      </c>
    </row>
    <row r="41" spans="1:34" ht="12.75" customHeight="1">
      <c r="A41" s="254"/>
      <c r="B41" s="256"/>
      <c r="C41" s="252"/>
      <c r="D41" s="257"/>
      <c r="E41" s="241" t="s">
        <v>11</v>
      </c>
      <c r="F41" s="225">
        <f>SUM(L41:AG41)</f>
        <v>71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9">
        <f>SUM(G41:K41)</f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154">
        <v>0</v>
      </c>
      <c r="S41" s="155">
        <v>0</v>
      </c>
      <c r="T41" s="153">
        <v>0</v>
      </c>
      <c r="U41" s="153">
        <v>3</v>
      </c>
      <c r="V41" s="153">
        <v>3</v>
      </c>
      <c r="W41" s="153">
        <v>4</v>
      </c>
      <c r="X41" s="153">
        <v>6</v>
      </c>
      <c r="Y41" s="153">
        <v>20</v>
      </c>
      <c r="Z41" s="153">
        <v>12</v>
      </c>
      <c r="AA41" s="153">
        <v>12</v>
      </c>
      <c r="AB41" s="153">
        <v>7</v>
      </c>
      <c r="AC41" s="153">
        <v>1</v>
      </c>
      <c r="AD41" s="153">
        <v>2</v>
      </c>
      <c r="AE41" s="153">
        <v>0</v>
      </c>
      <c r="AF41" s="153">
        <v>1</v>
      </c>
      <c r="AG41" s="153">
        <v>0</v>
      </c>
      <c r="AH41" s="156"/>
    </row>
    <row r="42" spans="1:34" ht="12.75" customHeight="1">
      <c r="A42" s="254"/>
      <c r="B42" s="256"/>
      <c r="C42" s="252"/>
      <c r="D42" s="257"/>
      <c r="E42" s="241" t="s">
        <v>12</v>
      </c>
      <c r="F42" s="225">
        <f>SUM(L42:AG42)</f>
        <v>66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9">
        <f>SUM(G42:K42)</f>
        <v>0</v>
      </c>
      <c r="M42" s="249">
        <v>0</v>
      </c>
      <c r="N42" s="249">
        <v>0</v>
      </c>
      <c r="O42" s="249">
        <v>0</v>
      </c>
      <c r="P42" s="249">
        <v>0</v>
      </c>
      <c r="Q42" s="249">
        <v>0</v>
      </c>
      <c r="R42" s="154">
        <v>0</v>
      </c>
      <c r="S42" s="155">
        <v>0</v>
      </c>
      <c r="T42" s="153">
        <v>0</v>
      </c>
      <c r="U42" s="153">
        <v>1</v>
      </c>
      <c r="V42" s="153">
        <v>2</v>
      </c>
      <c r="W42" s="153">
        <v>2</v>
      </c>
      <c r="X42" s="153">
        <v>4</v>
      </c>
      <c r="Y42" s="153">
        <v>10</v>
      </c>
      <c r="Z42" s="153">
        <v>20</v>
      </c>
      <c r="AA42" s="153">
        <v>13</v>
      </c>
      <c r="AB42" s="153">
        <v>7</v>
      </c>
      <c r="AC42" s="153">
        <v>4</v>
      </c>
      <c r="AD42" s="153">
        <v>3</v>
      </c>
      <c r="AE42" s="153">
        <v>0</v>
      </c>
      <c r="AF42" s="153">
        <v>0</v>
      </c>
      <c r="AG42" s="153">
        <v>0</v>
      </c>
      <c r="AH42" s="156"/>
    </row>
    <row r="43" spans="1:34" ht="12.75" customHeight="1">
      <c r="A43" s="254"/>
      <c r="B43" s="256"/>
      <c r="C43" s="252"/>
      <c r="D43" s="257"/>
      <c r="E43" s="241"/>
      <c r="F43" s="22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153"/>
      <c r="R43" s="154"/>
      <c r="S43" s="155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6"/>
    </row>
    <row r="44" spans="1:34" ht="12.75" customHeight="1">
      <c r="A44" s="254" t="s">
        <v>222</v>
      </c>
      <c r="B44" s="256"/>
      <c r="C44" s="252"/>
      <c r="D44" s="266" t="s">
        <v>223</v>
      </c>
      <c r="E44" s="241" t="s">
        <v>10</v>
      </c>
      <c r="F44" s="225">
        <f aca="true" t="shared" si="19" ref="F44:AG44">SUM(F45:F46)</f>
        <v>6</v>
      </c>
      <c r="G44" s="249">
        <f t="shared" si="19"/>
        <v>0</v>
      </c>
      <c r="H44" s="249">
        <f t="shared" si="19"/>
        <v>0</v>
      </c>
      <c r="I44" s="249">
        <f t="shared" si="19"/>
        <v>0</v>
      </c>
      <c r="J44" s="249">
        <f t="shared" si="19"/>
        <v>0</v>
      </c>
      <c r="K44" s="249">
        <f t="shared" si="19"/>
        <v>0</v>
      </c>
      <c r="L44" s="249">
        <f t="shared" si="19"/>
        <v>0</v>
      </c>
      <c r="M44" s="249">
        <f t="shared" si="19"/>
        <v>0</v>
      </c>
      <c r="N44" s="249">
        <f t="shared" si="19"/>
        <v>0</v>
      </c>
      <c r="O44" s="249">
        <f t="shared" si="19"/>
        <v>0</v>
      </c>
      <c r="P44" s="249">
        <f t="shared" si="19"/>
        <v>0</v>
      </c>
      <c r="Q44" s="153">
        <f t="shared" si="19"/>
        <v>1</v>
      </c>
      <c r="R44" s="154">
        <f t="shared" si="19"/>
        <v>0</v>
      </c>
      <c r="S44" s="155">
        <f t="shared" si="19"/>
        <v>0</v>
      </c>
      <c r="T44" s="153">
        <f t="shared" si="19"/>
        <v>0</v>
      </c>
      <c r="U44" s="153">
        <f t="shared" si="19"/>
        <v>0</v>
      </c>
      <c r="V44" s="153">
        <f t="shared" si="19"/>
        <v>1</v>
      </c>
      <c r="W44" s="153">
        <f t="shared" si="19"/>
        <v>0</v>
      </c>
      <c r="X44" s="153">
        <f t="shared" si="19"/>
        <v>0</v>
      </c>
      <c r="Y44" s="153">
        <f t="shared" si="19"/>
        <v>1</v>
      </c>
      <c r="Z44" s="153">
        <f t="shared" si="19"/>
        <v>2</v>
      </c>
      <c r="AA44" s="153">
        <f t="shared" si="19"/>
        <v>1</v>
      </c>
      <c r="AB44" s="153">
        <f t="shared" si="19"/>
        <v>0</v>
      </c>
      <c r="AC44" s="153">
        <f t="shared" si="19"/>
        <v>0</v>
      </c>
      <c r="AD44" s="153">
        <f t="shared" si="19"/>
        <v>0</v>
      </c>
      <c r="AE44" s="153">
        <f t="shared" si="19"/>
        <v>0</v>
      </c>
      <c r="AF44" s="153">
        <f t="shared" si="19"/>
        <v>0</v>
      </c>
      <c r="AG44" s="153">
        <f t="shared" si="19"/>
        <v>0</v>
      </c>
      <c r="AH44" s="156" t="s">
        <v>222</v>
      </c>
    </row>
    <row r="45" spans="1:34" ht="12.75" customHeight="1">
      <c r="A45" s="254"/>
      <c r="B45" s="256"/>
      <c r="C45" s="252"/>
      <c r="D45" s="257"/>
      <c r="E45" s="241" t="s">
        <v>11</v>
      </c>
      <c r="F45" s="225">
        <f>SUM(L45:AG45)</f>
        <v>1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f>SUM(G45:K45)</f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154">
        <v>0</v>
      </c>
      <c r="S45" s="155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1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  <c r="AH45" s="156"/>
    </row>
    <row r="46" spans="1:34" ht="12.75" customHeight="1">
      <c r="A46" s="254"/>
      <c r="B46" s="256"/>
      <c r="C46" s="252"/>
      <c r="D46" s="257"/>
      <c r="E46" s="241" t="s">
        <v>12</v>
      </c>
      <c r="F46" s="225">
        <f>SUM(L46:AG46)</f>
        <v>5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9">
        <f>SUM(G46:K46)</f>
        <v>0</v>
      </c>
      <c r="M46" s="249">
        <v>0</v>
      </c>
      <c r="N46" s="249">
        <v>0</v>
      </c>
      <c r="O46" s="249">
        <v>0</v>
      </c>
      <c r="P46" s="249">
        <v>0</v>
      </c>
      <c r="Q46" s="249">
        <v>1</v>
      </c>
      <c r="R46" s="154">
        <v>0</v>
      </c>
      <c r="S46" s="155">
        <v>0</v>
      </c>
      <c r="T46" s="153">
        <v>0</v>
      </c>
      <c r="U46" s="153">
        <v>0</v>
      </c>
      <c r="V46" s="153">
        <v>1</v>
      </c>
      <c r="W46" s="153">
        <v>0</v>
      </c>
      <c r="X46" s="153">
        <v>0</v>
      </c>
      <c r="Y46" s="153">
        <v>1</v>
      </c>
      <c r="Z46" s="153">
        <v>1</v>
      </c>
      <c r="AA46" s="153">
        <v>1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0</v>
      </c>
      <c r="AH46" s="156"/>
    </row>
    <row r="47" spans="1:34" ht="12.75" customHeight="1">
      <c r="A47" s="254"/>
      <c r="B47" s="256"/>
      <c r="C47" s="252"/>
      <c r="D47" s="257"/>
      <c r="E47" s="241"/>
      <c r="F47" s="22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153"/>
      <c r="R47" s="154"/>
      <c r="S47" s="155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6"/>
    </row>
    <row r="48" spans="1:34" ht="12.75" customHeight="1">
      <c r="A48" s="254" t="s">
        <v>224</v>
      </c>
      <c r="B48" s="256"/>
      <c r="C48" s="722" t="s">
        <v>225</v>
      </c>
      <c r="D48" s="723"/>
      <c r="E48" s="241" t="s">
        <v>10</v>
      </c>
      <c r="F48" s="225">
        <f aca="true" t="shared" si="20" ref="F48:AG48">SUM(F49:F50)</f>
        <v>2</v>
      </c>
      <c r="G48" s="249">
        <f t="shared" si="20"/>
        <v>0</v>
      </c>
      <c r="H48" s="249">
        <f t="shared" si="20"/>
        <v>0</v>
      </c>
      <c r="I48" s="249">
        <f t="shared" si="20"/>
        <v>0</v>
      </c>
      <c r="J48" s="249">
        <f t="shared" si="20"/>
        <v>0</v>
      </c>
      <c r="K48" s="249">
        <f t="shared" si="20"/>
        <v>0</v>
      </c>
      <c r="L48" s="249">
        <f t="shared" si="20"/>
        <v>0</v>
      </c>
      <c r="M48" s="249">
        <f t="shared" si="20"/>
        <v>0</v>
      </c>
      <c r="N48" s="249">
        <f t="shared" si="20"/>
        <v>0</v>
      </c>
      <c r="O48" s="249">
        <f t="shared" si="20"/>
        <v>0</v>
      </c>
      <c r="P48" s="249">
        <f t="shared" si="20"/>
        <v>0</v>
      </c>
      <c r="Q48" s="153">
        <f t="shared" si="20"/>
        <v>0</v>
      </c>
      <c r="R48" s="154">
        <f t="shared" si="20"/>
        <v>0</v>
      </c>
      <c r="S48" s="155">
        <f t="shared" si="20"/>
        <v>0</v>
      </c>
      <c r="T48" s="153">
        <f t="shared" si="20"/>
        <v>1</v>
      </c>
      <c r="U48" s="153">
        <f t="shared" si="20"/>
        <v>0</v>
      </c>
      <c r="V48" s="153">
        <f t="shared" si="20"/>
        <v>0</v>
      </c>
      <c r="W48" s="153">
        <f t="shared" si="20"/>
        <v>0</v>
      </c>
      <c r="X48" s="153">
        <f t="shared" si="20"/>
        <v>0</v>
      </c>
      <c r="Y48" s="153">
        <f t="shared" si="20"/>
        <v>1</v>
      </c>
      <c r="Z48" s="153">
        <f t="shared" si="20"/>
        <v>0</v>
      </c>
      <c r="AA48" s="153">
        <f t="shared" si="20"/>
        <v>0</v>
      </c>
      <c r="AB48" s="153">
        <f t="shared" si="20"/>
        <v>0</v>
      </c>
      <c r="AC48" s="153">
        <f t="shared" si="20"/>
        <v>0</v>
      </c>
      <c r="AD48" s="153">
        <f t="shared" si="20"/>
        <v>0</v>
      </c>
      <c r="AE48" s="153">
        <f t="shared" si="20"/>
        <v>0</v>
      </c>
      <c r="AF48" s="153">
        <f t="shared" si="20"/>
        <v>0</v>
      </c>
      <c r="AG48" s="153">
        <f t="shared" si="20"/>
        <v>0</v>
      </c>
      <c r="AH48" s="156" t="s">
        <v>224</v>
      </c>
    </row>
    <row r="49" spans="1:34" ht="12.75" customHeight="1">
      <c r="A49" s="254"/>
      <c r="B49" s="256"/>
      <c r="C49" s="258"/>
      <c r="D49" s="253"/>
      <c r="E49" s="241" t="s">
        <v>11</v>
      </c>
      <c r="F49" s="225">
        <f>SUM(L49:AG49)</f>
        <v>1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f>SUM(G49:K49)</f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154">
        <v>0</v>
      </c>
      <c r="S49" s="155">
        <v>0</v>
      </c>
      <c r="T49" s="153">
        <v>1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0</v>
      </c>
      <c r="AF49" s="153">
        <v>0</v>
      </c>
      <c r="AG49" s="153">
        <v>0</v>
      </c>
      <c r="AH49" s="156"/>
    </row>
    <row r="50" spans="1:34" ht="12.75" customHeight="1">
      <c r="A50" s="254"/>
      <c r="B50" s="256"/>
      <c r="C50" s="258"/>
      <c r="D50" s="253"/>
      <c r="E50" s="241" t="s">
        <v>12</v>
      </c>
      <c r="F50" s="225">
        <f>SUM(L50:AG50)</f>
        <v>1</v>
      </c>
      <c r="G50" s="249">
        <v>0</v>
      </c>
      <c r="H50" s="249">
        <v>0</v>
      </c>
      <c r="I50" s="249">
        <v>0</v>
      </c>
      <c r="J50" s="249">
        <v>0</v>
      </c>
      <c r="K50" s="249">
        <v>0</v>
      </c>
      <c r="L50" s="249">
        <f>SUM(G50:K50)</f>
        <v>0</v>
      </c>
      <c r="M50" s="249">
        <v>0</v>
      </c>
      <c r="N50" s="249">
        <v>0</v>
      </c>
      <c r="O50" s="249">
        <v>0</v>
      </c>
      <c r="P50" s="249">
        <v>0</v>
      </c>
      <c r="Q50" s="249">
        <v>0</v>
      </c>
      <c r="R50" s="154">
        <v>0</v>
      </c>
      <c r="S50" s="155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1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6"/>
    </row>
    <row r="51" spans="1:34" ht="12.75" customHeight="1">
      <c r="A51" s="254"/>
      <c r="B51" s="256"/>
      <c r="C51" s="258"/>
      <c r="D51" s="253"/>
      <c r="E51" s="241"/>
      <c r="F51" s="22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153"/>
      <c r="R51" s="154"/>
      <c r="S51" s="155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6"/>
    </row>
    <row r="52" spans="1:34" ht="12.75" customHeight="1">
      <c r="A52" s="254" t="s">
        <v>226</v>
      </c>
      <c r="B52" s="256"/>
      <c r="C52" s="721" t="s">
        <v>502</v>
      </c>
      <c r="D52" s="724"/>
      <c r="E52" s="241" t="s">
        <v>10</v>
      </c>
      <c r="F52" s="225">
        <f aca="true" t="shared" si="21" ref="F52:AG52">SUM(F53:F54)</f>
        <v>191</v>
      </c>
      <c r="G52" s="249">
        <f t="shared" si="21"/>
        <v>2</v>
      </c>
      <c r="H52" s="249">
        <f t="shared" si="21"/>
        <v>0</v>
      </c>
      <c r="I52" s="249">
        <f t="shared" si="21"/>
        <v>0</v>
      </c>
      <c r="J52" s="249">
        <f t="shared" si="21"/>
        <v>0</v>
      </c>
      <c r="K52" s="249">
        <f t="shared" si="21"/>
        <v>0</v>
      </c>
      <c r="L52" s="249">
        <f t="shared" si="21"/>
        <v>2</v>
      </c>
      <c r="M52" s="249">
        <f t="shared" si="21"/>
        <v>0</v>
      </c>
      <c r="N52" s="249">
        <f t="shared" si="21"/>
        <v>0</v>
      </c>
      <c r="O52" s="249">
        <f t="shared" si="21"/>
        <v>0</v>
      </c>
      <c r="P52" s="249">
        <f t="shared" si="21"/>
        <v>0</v>
      </c>
      <c r="Q52" s="153">
        <f t="shared" si="21"/>
        <v>0</v>
      </c>
      <c r="R52" s="154">
        <f t="shared" si="21"/>
        <v>1</v>
      </c>
      <c r="S52" s="155">
        <f t="shared" si="21"/>
        <v>0</v>
      </c>
      <c r="T52" s="153">
        <f t="shared" si="21"/>
        <v>0</v>
      </c>
      <c r="U52" s="153">
        <f t="shared" si="21"/>
        <v>1</v>
      </c>
      <c r="V52" s="153">
        <f t="shared" si="21"/>
        <v>1</v>
      </c>
      <c r="W52" s="153">
        <f t="shared" si="21"/>
        <v>1</v>
      </c>
      <c r="X52" s="153">
        <f t="shared" si="21"/>
        <v>3</v>
      </c>
      <c r="Y52" s="153">
        <f t="shared" si="21"/>
        <v>12</v>
      </c>
      <c r="Z52" s="153">
        <f t="shared" si="21"/>
        <v>29</v>
      </c>
      <c r="AA52" s="153">
        <f t="shared" si="21"/>
        <v>52</v>
      </c>
      <c r="AB52" s="153">
        <f t="shared" si="21"/>
        <v>36</v>
      </c>
      <c r="AC52" s="153">
        <f t="shared" si="21"/>
        <v>35</v>
      </c>
      <c r="AD52" s="153">
        <f t="shared" si="21"/>
        <v>12</v>
      </c>
      <c r="AE52" s="153">
        <f t="shared" si="21"/>
        <v>6</v>
      </c>
      <c r="AF52" s="153">
        <f t="shared" si="21"/>
        <v>0</v>
      </c>
      <c r="AG52" s="153">
        <f t="shared" si="21"/>
        <v>0</v>
      </c>
      <c r="AH52" s="156" t="s">
        <v>226</v>
      </c>
    </row>
    <row r="53" spans="1:34" ht="12.75" customHeight="1">
      <c r="A53" s="254"/>
      <c r="B53" s="256"/>
      <c r="C53" s="725"/>
      <c r="D53" s="725"/>
      <c r="E53" s="241" t="s">
        <v>11</v>
      </c>
      <c r="F53" s="225">
        <f>SUM(L53:AG53)</f>
        <v>111</v>
      </c>
      <c r="G53" s="249">
        <v>1</v>
      </c>
      <c r="H53" s="249">
        <v>0</v>
      </c>
      <c r="I53" s="249">
        <v>0</v>
      </c>
      <c r="J53" s="249">
        <v>0</v>
      </c>
      <c r="K53" s="249">
        <v>0</v>
      </c>
      <c r="L53" s="249">
        <f>SUM(G53:K53)</f>
        <v>1</v>
      </c>
      <c r="M53" s="249">
        <v>0</v>
      </c>
      <c r="N53" s="249">
        <v>0</v>
      </c>
      <c r="O53" s="249">
        <v>0</v>
      </c>
      <c r="P53" s="249">
        <v>0</v>
      </c>
      <c r="Q53" s="153">
        <v>0</v>
      </c>
      <c r="R53" s="154">
        <v>1</v>
      </c>
      <c r="S53" s="155">
        <v>0</v>
      </c>
      <c r="T53" s="153">
        <v>0</v>
      </c>
      <c r="U53" s="153">
        <v>1</v>
      </c>
      <c r="V53" s="153">
        <v>0</v>
      </c>
      <c r="W53" s="153">
        <v>0</v>
      </c>
      <c r="X53" s="153">
        <v>1</v>
      </c>
      <c r="Y53" s="153">
        <v>8</v>
      </c>
      <c r="Z53" s="153">
        <v>16</v>
      </c>
      <c r="AA53" s="153">
        <v>33</v>
      </c>
      <c r="AB53" s="153">
        <v>19</v>
      </c>
      <c r="AC53" s="153">
        <v>23</v>
      </c>
      <c r="AD53" s="153">
        <v>6</v>
      </c>
      <c r="AE53" s="153">
        <v>2</v>
      </c>
      <c r="AF53" s="153">
        <v>0</v>
      </c>
      <c r="AG53" s="153">
        <v>0</v>
      </c>
      <c r="AH53" s="156"/>
    </row>
    <row r="54" spans="1:34" ht="12.75" customHeight="1">
      <c r="A54" s="254"/>
      <c r="B54" s="256"/>
      <c r="C54" s="258"/>
      <c r="D54" s="253"/>
      <c r="E54" s="241" t="s">
        <v>12</v>
      </c>
      <c r="F54" s="225">
        <f>SUM(L54:AG54)</f>
        <v>80</v>
      </c>
      <c r="G54" s="249">
        <v>1</v>
      </c>
      <c r="H54" s="249">
        <v>0</v>
      </c>
      <c r="I54" s="249">
        <v>0</v>
      </c>
      <c r="J54" s="249">
        <v>0</v>
      </c>
      <c r="K54" s="249">
        <v>0</v>
      </c>
      <c r="L54" s="249">
        <f>SUM(G54:K54)</f>
        <v>1</v>
      </c>
      <c r="M54" s="249">
        <v>0</v>
      </c>
      <c r="N54" s="249">
        <v>0</v>
      </c>
      <c r="O54" s="249">
        <v>0</v>
      </c>
      <c r="P54" s="249">
        <v>0</v>
      </c>
      <c r="Q54" s="153">
        <v>0</v>
      </c>
      <c r="R54" s="154">
        <v>0</v>
      </c>
      <c r="S54" s="155">
        <v>0</v>
      </c>
      <c r="T54" s="153">
        <v>0</v>
      </c>
      <c r="U54" s="153">
        <v>0</v>
      </c>
      <c r="V54" s="153">
        <v>1</v>
      </c>
      <c r="W54" s="153">
        <v>1</v>
      </c>
      <c r="X54" s="153">
        <v>2</v>
      </c>
      <c r="Y54" s="153">
        <v>4</v>
      </c>
      <c r="Z54" s="153">
        <v>13</v>
      </c>
      <c r="AA54" s="153">
        <v>19</v>
      </c>
      <c r="AB54" s="153">
        <v>17</v>
      </c>
      <c r="AC54" s="153">
        <v>12</v>
      </c>
      <c r="AD54" s="153">
        <v>6</v>
      </c>
      <c r="AE54" s="153">
        <v>4</v>
      </c>
      <c r="AF54" s="153">
        <v>0</v>
      </c>
      <c r="AG54" s="153">
        <v>0</v>
      </c>
      <c r="AH54" s="156"/>
    </row>
    <row r="55" spans="1:34" ht="12.75" customHeight="1">
      <c r="A55" s="254"/>
      <c r="B55" s="256"/>
      <c r="C55" s="258"/>
      <c r="D55" s="253"/>
      <c r="E55" s="241"/>
      <c r="F55" s="22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153"/>
      <c r="R55" s="154"/>
      <c r="S55" s="155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6"/>
    </row>
    <row r="56" spans="1:34" ht="12.75" customHeight="1">
      <c r="A56" s="254" t="s">
        <v>227</v>
      </c>
      <c r="B56" s="717" t="s">
        <v>228</v>
      </c>
      <c r="C56" s="718"/>
      <c r="D56" s="718"/>
      <c r="E56" s="241" t="s">
        <v>10</v>
      </c>
      <c r="F56" s="225">
        <f aca="true" t="shared" si="22" ref="F56:AG56">SUM(F57:F58)</f>
        <v>9221</v>
      </c>
      <c r="G56" s="249">
        <f t="shared" si="22"/>
        <v>1</v>
      </c>
      <c r="H56" s="249">
        <f t="shared" si="22"/>
        <v>0</v>
      </c>
      <c r="I56" s="249">
        <f t="shared" si="22"/>
        <v>1</v>
      </c>
      <c r="J56" s="249">
        <f t="shared" si="22"/>
        <v>2</v>
      </c>
      <c r="K56" s="249">
        <f t="shared" si="22"/>
        <v>2</v>
      </c>
      <c r="L56" s="249">
        <f t="shared" si="22"/>
        <v>6</v>
      </c>
      <c r="M56" s="249">
        <f t="shared" si="22"/>
        <v>3</v>
      </c>
      <c r="N56" s="249">
        <f t="shared" si="22"/>
        <v>2</v>
      </c>
      <c r="O56" s="249">
        <f t="shared" si="22"/>
        <v>11</v>
      </c>
      <c r="P56" s="249">
        <f t="shared" si="22"/>
        <v>7</v>
      </c>
      <c r="Q56" s="153">
        <f t="shared" si="22"/>
        <v>11</v>
      </c>
      <c r="R56" s="154">
        <f t="shared" si="22"/>
        <v>40</v>
      </c>
      <c r="S56" s="155">
        <f t="shared" si="22"/>
        <v>47</v>
      </c>
      <c r="T56" s="153">
        <f t="shared" si="22"/>
        <v>93</v>
      </c>
      <c r="U56" s="153">
        <f t="shared" si="22"/>
        <v>156</v>
      </c>
      <c r="V56" s="153">
        <f t="shared" si="22"/>
        <v>380</v>
      </c>
      <c r="W56" s="153">
        <f t="shared" si="22"/>
        <v>603</v>
      </c>
      <c r="X56" s="153">
        <f t="shared" si="22"/>
        <v>829</v>
      </c>
      <c r="Y56" s="153">
        <f t="shared" si="22"/>
        <v>1100</v>
      </c>
      <c r="Z56" s="153">
        <f t="shared" si="22"/>
        <v>1502</v>
      </c>
      <c r="AA56" s="153">
        <f t="shared" si="22"/>
        <v>1638</v>
      </c>
      <c r="AB56" s="153">
        <f t="shared" si="22"/>
        <v>1261</v>
      </c>
      <c r="AC56" s="153">
        <f t="shared" si="22"/>
        <v>974</v>
      </c>
      <c r="AD56" s="153">
        <f t="shared" si="22"/>
        <v>443</v>
      </c>
      <c r="AE56" s="153">
        <f t="shared" si="22"/>
        <v>94</v>
      </c>
      <c r="AF56" s="153">
        <f t="shared" si="22"/>
        <v>21</v>
      </c>
      <c r="AG56" s="153">
        <f t="shared" si="22"/>
        <v>0</v>
      </c>
      <c r="AH56" s="156" t="s">
        <v>227</v>
      </c>
    </row>
    <row r="57" spans="1:34" ht="12.75" customHeight="1">
      <c r="A57" s="254"/>
      <c r="B57" s="251"/>
      <c r="C57" s="252"/>
      <c r="D57" s="253"/>
      <c r="E57" s="241" t="s">
        <v>11</v>
      </c>
      <c r="F57" s="225">
        <f>SUM(L57:AG57)</f>
        <v>5577</v>
      </c>
      <c r="G57" s="249">
        <f>G61+'表5-2'!G77</f>
        <v>1</v>
      </c>
      <c r="H57" s="249">
        <f>H61+'表5-2'!H77</f>
        <v>0</v>
      </c>
      <c r="I57" s="249">
        <f>I61+'表5-2'!I77</f>
        <v>0</v>
      </c>
      <c r="J57" s="249">
        <f>J61+'表5-2'!J77</f>
        <v>2</v>
      </c>
      <c r="K57" s="249">
        <f>K61+'表5-2'!K77</f>
        <v>0</v>
      </c>
      <c r="L57" s="249">
        <f>L61+'表5-2'!L77</f>
        <v>3</v>
      </c>
      <c r="M57" s="249">
        <f>M61+'表5-2'!M77</f>
        <v>1</v>
      </c>
      <c r="N57" s="249">
        <f>N61+'表5-2'!N77</f>
        <v>0</v>
      </c>
      <c r="O57" s="249">
        <f>O61+'表5-2'!O77</f>
        <v>5</v>
      </c>
      <c r="P57" s="249">
        <f>P61+'表5-2'!P77</f>
        <v>6</v>
      </c>
      <c r="Q57" s="249">
        <f>Q61+'表5-2'!Q77</f>
        <v>6</v>
      </c>
      <c r="R57" s="250">
        <f>R61+'表5-2'!R77</f>
        <v>20</v>
      </c>
      <c r="S57" s="225">
        <f>S61+'表5-2'!S77</f>
        <v>24</v>
      </c>
      <c r="T57" s="249">
        <f>T61+'表5-2'!T77</f>
        <v>40</v>
      </c>
      <c r="U57" s="249">
        <f>U61+'表5-2'!U77</f>
        <v>77</v>
      </c>
      <c r="V57" s="249">
        <f>V61+'表5-2'!V77</f>
        <v>200</v>
      </c>
      <c r="W57" s="249">
        <f>W61+'表5-2'!W77</f>
        <v>358</v>
      </c>
      <c r="X57" s="249">
        <f>X61+'表5-2'!X77</f>
        <v>552</v>
      </c>
      <c r="Y57" s="249">
        <f>Y61+'表5-2'!Y77</f>
        <v>747</v>
      </c>
      <c r="Z57" s="249">
        <f>Z61+'表5-2'!Z77</f>
        <v>1063</v>
      </c>
      <c r="AA57" s="249">
        <f>AA61+'表5-2'!AA77</f>
        <v>1081</v>
      </c>
      <c r="AB57" s="249">
        <f>AB61+'表5-2'!AB77</f>
        <v>693</v>
      </c>
      <c r="AC57" s="249">
        <f>AC61+'表5-2'!AC77</f>
        <v>471</v>
      </c>
      <c r="AD57" s="249">
        <f>AD61+'表5-2'!AD77</f>
        <v>190</v>
      </c>
      <c r="AE57" s="249">
        <f>AE61+'表5-2'!AE77</f>
        <v>38</v>
      </c>
      <c r="AF57" s="249">
        <f>AF61+'表5-2'!AF77</f>
        <v>2</v>
      </c>
      <c r="AG57" s="250">
        <f>AG61+'表5-2'!AG77</f>
        <v>0</v>
      </c>
      <c r="AH57" s="156"/>
    </row>
    <row r="58" spans="1:34" ht="12.75" customHeight="1">
      <c r="A58" s="254"/>
      <c r="B58" s="251"/>
      <c r="C58" s="252"/>
      <c r="D58" s="253"/>
      <c r="E58" s="241" t="s">
        <v>12</v>
      </c>
      <c r="F58" s="225">
        <f>SUM(L58:AG58)</f>
        <v>3644</v>
      </c>
      <c r="G58" s="249">
        <f>G62+'表5-2'!G78</f>
        <v>0</v>
      </c>
      <c r="H58" s="249">
        <f>H62+'表5-2'!H78</f>
        <v>0</v>
      </c>
      <c r="I58" s="249">
        <f>I62+'表5-2'!I78</f>
        <v>1</v>
      </c>
      <c r="J58" s="249">
        <f>J62+'表5-2'!J78</f>
        <v>0</v>
      </c>
      <c r="K58" s="249">
        <f>K62+'表5-2'!K78</f>
        <v>2</v>
      </c>
      <c r="L58" s="249">
        <f>L62+'表5-2'!L78</f>
        <v>3</v>
      </c>
      <c r="M58" s="249">
        <f>M62+'表5-2'!M78</f>
        <v>2</v>
      </c>
      <c r="N58" s="249">
        <f>N62+'表5-2'!N78</f>
        <v>2</v>
      </c>
      <c r="O58" s="249">
        <f>O62+'表5-2'!O78</f>
        <v>6</v>
      </c>
      <c r="P58" s="249">
        <f>P62+'表5-2'!P78</f>
        <v>1</v>
      </c>
      <c r="Q58" s="249">
        <f>Q62+'表5-2'!Q78</f>
        <v>5</v>
      </c>
      <c r="R58" s="250">
        <f>R62+'表5-2'!R78</f>
        <v>20</v>
      </c>
      <c r="S58" s="225">
        <f>S62+'表5-2'!S78</f>
        <v>23</v>
      </c>
      <c r="T58" s="249">
        <f>T62+'表5-2'!T78</f>
        <v>53</v>
      </c>
      <c r="U58" s="249">
        <f>U62+'表5-2'!U78</f>
        <v>79</v>
      </c>
      <c r="V58" s="249">
        <f>V62+'表5-2'!V78</f>
        <v>180</v>
      </c>
      <c r="W58" s="249">
        <f>W62+'表5-2'!W78</f>
        <v>245</v>
      </c>
      <c r="X58" s="249">
        <f>X62+'表5-2'!X78</f>
        <v>277</v>
      </c>
      <c r="Y58" s="249">
        <f>Y62+'表5-2'!Y78</f>
        <v>353</v>
      </c>
      <c r="Z58" s="249">
        <f>Z62+'表5-2'!Z78</f>
        <v>439</v>
      </c>
      <c r="AA58" s="249">
        <f>AA62+'表5-2'!AA78</f>
        <v>557</v>
      </c>
      <c r="AB58" s="249">
        <f>AB62+'表5-2'!AB78</f>
        <v>568</v>
      </c>
      <c r="AC58" s="249">
        <f>AC62+'表5-2'!AC78</f>
        <v>503</v>
      </c>
      <c r="AD58" s="249">
        <f>AD62+'表5-2'!AD78</f>
        <v>253</v>
      </c>
      <c r="AE58" s="249">
        <f>AE62+'表5-2'!AE78</f>
        <v>56</v>
      </c>
      <c r="AF58" s="249">
        <f>AF62+'表5-2'!AF78</f>
        <v>19</v>
      </c>
      <c r="AG58" s="250">
        <f>AG62+'表5-2'!AG78</f>
        <v>0</v>
      </c>
      <c r="AH58" s="156"/>
    </row>
    <row r="59" spans="1:34" ht="12.75" customHeight="1">
      <c r="A59" s="254"/>
      <c r="B59" s="251"/>
      <c r="C59" s="252"/>
      <c r="D59" s="253"/>
      <c r="E59" s="241"/>
      <c r="F59" s="22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153"/>
      <c r="R59" s="154"/>
      <c r="S59" s="155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6"/>
    </row>
    <row r="60" spans="1:34" ht="12.75" customHeight="1">
      <c r="A60" s="254" t="s">
        <v>229</v>
      </c>
      <c r="B60" s="256"/>
      <c r="C60" s="720" t="s">
        <v>230</v>
      </c>
      <c r="D60" s="718"/>
      <c r="E60" s="241" t="s">
        <v>10</v>
      </c>
      <c r="F60" s="225">
        <f aca="true" t="shared" si="23" ref="F60:AG60">SUM(F61:F62)</f>
        <v>8966</v>
      </c>
      <c r="G60" s="249">
        <f t="shared" si="23"/>
        <v>0</v>
      </c>
      <c r="H60" s="249">
        <f t="shared" si="23"/>
        <v>0</v>
      </c>
      <c r="I60" s="249">
        <f t="shared" si="23"/>
        <v>1</v>
      </c>
      <c r="J60" s="249">
        <f t="shared" si="23"/>
        <v>2</v>
      </c>
      <c r="K60" s="249">
        <f t="shared" si="23"/>
        <v>2</v>
      </c>
      <c r="L60" s="249">
        <f t="shared" si="23"/>
        <v>5</v>
      </c>
      <c r="M60" s="249">
        <f t="shared" si="23"/>
        <v>3</v>
      </c>
      <c r="N60" s="249">
        <f t="shared" si="23"/>
        <v>1</v>
      </c>
      <c r="O60" s="249">
        <f t="shared" si="23"/>
        <v>10</v>
      </c>
      <c r="P60" s="249">
        <f t="shared" si="23"/>
        <v>6</v>
      </c>
      <c r="Q60" s="153">
        <f t="shared" si="23"/>
        <v>9</v>
      </c>
      <c r="R60" s="154">
        <f t="shared" si="23"/>
        <v>37</v>
      </c>
      <c r="S60" s="155">
        <f t="shared" si="23"/>
        <v>46</v>
      </c>
      <c r="T60" s="153">
        <f t="shared" si="23"/>
        <v>90</v>
      </c>
      <c r="U60" s="153">
        <f t="shared" si="23"/>
        <v>154</v>
      </c>
      <c r="V60" s="153">
        <f t="shared" si="23"/>
        <v>376</v>
      </c>
      <c r="W60" s="153">
        <f t="shared" si="23"/>
        <v>589</v>
      </c>
      <c r="X60" s="153">
        <f t="shared" si="23"/>
        <v>813</v>
      </c>
      <c r="Y60" s="153">
        <f t="shared" si="23"/>
        <v>1076</v>
      </c>
      <c r="Z60" s="153">
        <f t="shared" si="23"/>
        <v>1472</v>
      </c>
      <c r="AA60" s="153">
        <f t="shared" si="23"/>
        <v>1600</v>
      </c>
      <c r="AB60" s="153">
        <f t="shared" si="23"/>
        <v>1217</v>
      </c>
      <c r="AC60" s="153">
        <f t="shared" si="23"/>
        <v>935</v>
      </c>
      <c r="AD60" s="153">
        <f t="shared" si="23"/>
        <v>420</v>
      </c>
      <c r="AE60" s="153">
        <f t="shared" si="23"/>
        <v>88</v>
      </c>
      <c r="AF60" s="153">
        <f t="shared" si="23"/>
        <v>19</v>
      </c>
      <c r="AG60" s="153">
        <f t="shared" si="23"/>
        <v>0</v>
      </c>
      <c r="AH60" s="156" t="s">
        <v>229</v>
      </c>
    </row>
    <row r="61" spans="1:34" ht="12.75" customHeight="1">
      <c r="A61" s="254"/>
      <c r="B61" s="256"/>
      <c r="C61" s="258"/>
      <c r="D61" s="253"/>
      <c r="E61" s="241" t="s">
        <v>11</v>
      </c>
      <c r="F61" s="225">
        <f>SUM(L61:AG61)</f>
        <v>5444</v>
      </c>
      <c r="G61" s="249">
        <f>G65+G69+G73+'表5-2'!G5+'表5-2'!G9+'表5-2'!G13+'表5-2'!G17+'表5-2'!G21+'表5-2'!G25+'表5-2'!G29+'表5-2'!G33+'表5-2'!G37+'表5-2'!G49+'表5-2'!G53+'表5-2'!G57+'表5-2'!G61+'表5-2'!G65+'表5-2'!G69+'表5-2'!G73</f>
        <v>0</v>
      </c>
      <c r="H61" s="249">
        <f>H65+H69+H73+'表5-2'!H5+'表5-2'!H9+'表5-2'!H13+'表5-2'!H17+'表5-2'!H21+'表5-2'!H25+'表5-2'!H29+'表5-2'!H33+'表5-2'!H37+'表5-2'!H49+'表5-2'!H53+'表5-2'!H57+'表5-2'!H61+'表5-2'!H65+'表5-2'!H69+'表5-2'!H73</f>
        <v>0</v>
      </c>
      <c r="I61" s="249">
        <f>I65+I69+I73+'表5-2'!I5+'表5-2'!I9+'表5-2'!I13+'表5-2'!I17+'表5-2'!I21+'表5-2'!I25+'表5-2'!I29+'表5-2'!I33+'表5-2'!I37+'表5-2'!I49+'表5-2'!I53+'表5-2'!I57+'表5-2'!I61+'表5-2'!I65+'表5-2'!I69+'表5-2'!I73</f>
        <v>0</v>
      </c>
      <c r="J61" s="249">
        <f>J65+J69+J73+'表5-2'!J5+'表5-2'!J9+'表5-2'!J13+'表5-2'!J17+'表5-2'!J21+'表5-2'!J25+'表5-2'!J29+'表5-2'!J33+'表5-2'!J37+'表5-2'!J49+'表5-2'!J53+'表5-2'!J57+'表5-2'!J61+'表5-2'!J65+'表5-2'!J69+'表5-2'!J73</f>
        <v>2</v>
      </c>
      <c r="K61" s="249">
        <f>K65+K69+K73+'表5-2'!K5+'表5-2'!K9+'表5-2'!K13+'表5-2'!K17+'表5-2'!K21+'表5-2'!K25+'表5-2'!K29+'表5-2'!K33+'表5-2'!K37+'表5-2'!K49+'表5-2'!K53+'表5-2'!K57+'表5-2'!K61+'表5-2'!K65+'表5-2'!K69+'表5-2'!K73</f>
        <v>0</v>
      </c>
      <c r="L61" s="249">
        <f>L65+L69+L73+'表5-2'!L5+'表5-2'!L9+'表5-2'!L13+'表5-2'!L17+'表5-2'!L21+'表5-2'!L25+'表5-2'!L29+'表5-2'!L33+'表5-2'!L37+'表5-2'!L49+'表5-2'!L53+'表5-2'!L57+'表5-2'!L61+'表5-2'!L65+'表5-2'!L69+'表5-2'!L73</f>
        <v>2</v>
      </c>
      <c r="M61" s="249">
        <f>M65+M69+M73+'表5-2'!M5+'表5-2'!M9+'表5-2'!M13+'表5-2'!M17+'表5-2'!M21+'表5-2'!M25+'表5-2'!M29+'表5-2'!M33+'表5-2'!M37+'表5-2'!M49+'表5-2'!M53+'表5-2'!M57+'表5-2'!M61+'表5-2'!M65+'表5-2'!M69+'表5-2'!M73</f>
        <v>1</v>
      </c>
      <c r="N61" s="249">
        <f>N65+N69+N73+'表5-2'!N5+'表5-2'!N9+'表5-2'!N13+'表5-2'!N17+'表5-2'!N21+'表5-2'!N25+'表5-2'!N29+'表5-2'!N33+'表5-2'!N37+'表5-2'!N49+'表5-2'!N53+'表5-2'!N57+'表5-2'!N61+'表5-2'!N65+'表5-2'!N69+'表5-2'!N73</f>
        <v>0</v>
      </c>
      <c r="O61" s="249">
        <f>O65+O69+O73+'表5-2'!O5+'表5-2'!O9+'表5-2'!O13+'表5-2'!O17+'表5-2'!O21+'表5-2'!O25+'表5-2'!O29+'表5-2'!O33+'表5-2'!O37+'表5-2'!O49+'表5-2'!O53+'表5-2'!O57+'表5-2'!O61+'表5-2'!O65+'表5-2'!O69+'表5-2'!O73</f>
        <v>5</v>
      </c>
      <c r="P61" s="249">
        <f>P65+P69+P73+'表5-2'!P5+'表5-2'!P9+'表5-2'!P13+'表5-2'!P17+'表5-2'!P21+'表5-2'!P25+'表5-2'!P29+'表5-2'!P33+'表5-2'!P37+'表5-2'!P49+'表5-2'!P53+'表5-2'!P57+'表5-2'!P61+'表5-2'!P65+'表5-2'!P69+'表5-2'!P73</f>
        <v>5</v>
      </c>
      <c r="Q61" s="249">
        <f>Q65+Q69+Q73+'表5-2'!Q5+'表5-2'!Q9+'表5-2'!Q13+'表5-2'!Q17+'表5-2'!Q21+'表5-2'!Q25+'表5-2'!Q29+'表5-2'!Q33+'表5-2'!Q37+'表5-2'!Q49+'表5-2'!Q53+'表5-2'!Q57+'表5-2'!Q61+'表5-2'!Q65+'表5-2'!Q69+'表5-2'!Q73</f>
        <v>6</v>
      </c>
      <c r="R61" s="250">
        <f>R65+R69+R73+'表5-2'!R5+'表5-2'!R9+'表5-2'!R13+'表5-2'!R17+'表5-2'!R21+'表5-2'!R25+'表5-2'!R29+'表5-2'!R33+'表5-2'!R37+'表5-2'!R49+'表5-2'!R53+'表5-2'!R57+'表5-2'!R61+'表5-2'!R65+'表5-2'!R69+'表5-2'!R73</f>
        <v>18</v>
      </c>
      <c r="S61" s="225">
        <f>S65+S69+S73+'表5-2'!S5+'表5-2'!S9+'表5-2'!S13+'表5-2'!S17+'表5-2'!S21+'表5-2'!S25+'表5-2'!S29+'表5-2'!S33+'表5-2'!S37+'表5-2'!S49+'表5-2'!S53+'表5-2'!S57+'表5-2'!S61+'表5-2'!S65+'表5-2'!S69+'表5-2'!S73</f>
        <v>23</v>
      </c>
      <c r="T61" s="249">
        <f>T65+T69+T73+'表5-2'!T5+'表5-2'!T9+'表5-2'!T13+'表5-2'!T17+'表5-2'!T21+'表5-2'!T25+'表5-2'!T29+'表5-2'!T33+'表5-2'!T37+'表5-2'!T49+'表5-2'!T53+'表5-2'!T57+'表5-2'!T61+'表5-2'!T65+'表5-2'!T69+'表5-2'!T73</f>
        <v>39</v>
      </c>
      <c r="U61" s="249">
        <f>U65+U69+U73+'表5-2'!U5+'表5-2'!U9+'表5-2'!U13+'表5-2'!U17+'表5-2'!U21+'表5-2'!U25+'表5-2'!U29+'表5-2'!U33+'表5-2'!U37+'表5-2'!U49+'表5-2'!U53+'表5-2'!U57+'表5-2'!U61+'表5-2'!U65+'表5-2'!U69+'表5-2'!U73</f>
        <v>76</v>
      </c>
      <c r="V61" s="249">
        <f>V65+V69+V73+'表5-2'!V5+'表5-2'!V9+'表5-2'!V13+'表5-2'!V17+'表5-2'!V21+'表5-2'!V25+'表5-2'!V29+'表5-2'!V33+'表5-2'!V37+'表5-2'!V49+'表5-2'!V53+'表5-2'!V57+'表5-2'!V61+'表5-2'!V65+'表5-2'!V69+'表5-2'!V73</f>
        <v>197</v>
      </c>
      <c r="W61" s="249">
        <f>W65+W69+W73+'表5-2'!W5+'表5-2'!W9+'表5-2'!W13+'表5-2'!W17+'表5-2'!W21+'表5-2'!W25+'表5-2'!W29+'表5-2'!W33+'表5-2'!W37+'表5-2'!W49+'表5-2'!W53+'表5-2'!W57+'表5-2'!W61+'表5-2'!W65+'表5-2'!W69+'表5-2'!W73</f>
        <v>348</v>
      </c>
      <c r="X61" s="249">
        <f>X65+X69+X73+'表5-2'!X5+'表5-2'!X9+'表5-2'!X13+'表5-2'!X17+'表5-2'!X21+'表5-2'!X25+'表5-2'!X29+'表5-2'!X33+'表5-2'!X37+'表5-2'!X49+'表5-2'!X53+'表5-2'!X57+'表5-2'!X61+'表5-2'!X65+'表5-2'!X69+'表5-2'!X73</f>
        <v>542</v>
      </c>
      <c r="Y61" s="249">
        <f>Y65+Y69+Y73+'表5-2'!Y5+'表5-2'!Y9+'表5-2'!Y13+'表5-2'!Y17+'表5-2'!Y21+'表5-2'!Y25+'表5-2'!Y29+'表5-2'!Y33+'表5-2'!Y37+'表5-2'!Y49+'表5-2'!Y53+'表5-2'!Y57+'表5-2'!Y61+'表5-2'!Y65+'表5-2'!Y69+'表5-2'!Y73</f>
        <v>729</v>
      </c>
      <c r="Z61" s="249">
        <f>Z65+Z69+Z73+'表5-2'!Z5+'表5-2'!Z9+'表5-2'!Z13+'表5-2'!Z17+'表5-2'!Z21+'表5-2'!Z25+'表5-2'!Z29+'表5-2'!Z33+'表5-2'!Z37+'表5-2'!Z49+'表5-2'!Z53+'表5-2'!Z57+'表5-2'!Z61+'表5-2'!Z65+'表5-2'!Z69+'表5-2'!Z73</f>
        <v>1037</v>
      </c>
      <c r="AA61" s="249">
        <f>AA65+AA69+AA73+'表5-2'!AA5+'表5-2'!AA9+'表5-2'!AA13+'表5-2'!AA17+'表5-2'!AA21+'表5-2'!AA25+'表5-2'!AA29+'表5-2'!AA33+'表5-2'!AA37+'表5-2'!AA49+'表5-2'!AA53+'表5-2'!AA57+'表5-2'!AA61+'表5-2'!AA65+'表5-2'!AA69+'表5-2'!AA73</f>
        <v>1061</v>
      </c>
      <c r="AB61" s="249">
        <f>AB65+AB69+AB73+'表5-2'!AB5+'表5-2'!AB9+'表5-2'!AB13+'表5-2'!AB17+'表5-2'!AB21+'表5-2'!AB25+'表5-2'!AB29+'表5-2'!AB33+'表5-2'!AB37+'表5-2'!AB49+'表5-2'!AB53+'表5-2'!AB57+'表5-2'!AB61+'表5-2'!AB65+'表5-2'!AB69+'表5-2'!AB73</f>
        <v>675</v>
      </c>
      <c r="AC61" s="249">
        <f>AC65+AC69+AC73+'表5-2'!AC5+'表5-2'!AC9+'表5-2'!AC13+'表5-2'!AC17+'表5-2'!AC21+'表5-2'!AC25+'表5-2'!AC29+'表5-2'!AC33+'表5-2'!AC37+'表5-2'!AC49+'表5-2'!AC53+'表5-2'!AC57+'表5-2'!AC61+'表5-2'!AC65+'表5-2'!AC69+'表5-2'!AC73</f>
        <v>461</v>
      </c>
      <c r="AD61" s="249">
        <f>AD65+AD69+AD73+'表5-2'!AD5+'表5-2'!AD9+'表5-2'!AD13+'表5-2'!AD17+'表5-2'!AD21+'表5-2'!AD25+'表5-2'!AD29+'表5-2'!AD33+'表5-2'!AD37+'表5-2'!AD49+'表5-2'!AD53+'表5-2'!AD57+'表5-2'!AD61+'表5-2'!AD65+'表5-2'!AD69+'表5-2'!AD73</f>
        <v>181</v>
      </c>
      <c r="AE61" s="249">
        <f>AE65+AE69+AE73+'表5-2'!AE5+'表5-2'!AE9+'表5-2'!AE13+'表5-2'!AE17+'表5-2'!AE21+'表5-2'!AE25+'表5-2'!AE29+'表5-2'!AE33+'表5-2'!AE37+'表5-2'!AE49+'表5-2'!AE53+'表5-2'!AE57+'表5-2'!AE61+'表5-2'!AE65+'表5-2'!AE69+'表5-2'!AE73</f>
        <v>37</v>
      </c>
      <c r="AF61" s="249">
        <f>AF65+AF69+AF73+'表5-2'!AF5+'表5-2'!AF9+'表5-2'!AF13+'表5-2'!AF17+'表5-2'!AF21+'表5-2'!AF25+'表5-2'!AF29+'表5-2'!AF33+'表5-2'!AF37+'表5-2'!AF49+'表5-2'!AF53+'表5-2'!AF57+'表5-2'!AF61+'表5-2'!AF65+'表5-2'!AF69+'表5-2'!AF73</f>
        <v>1</v>
      </c>
      <c r="AG61" s="250">
        <f>AG65+AG69+AG73+'表5-2'!AG5+'表5-2'!AG9+'表5-2'!AG13+'表5-2'!AG17+'表5-2'!AG21+'表5-2'!AG25+'表5-2'!AG29+'表5-2'!AG33+'表5-2'!AG37+'表5-2'!AG49+'表5-2'!AG53+'表5-2'!AG57+'表5-2'!AG61+'表5-2'!AG65+'表5-2'!AG69+'表5-2'!AG73</f>
        <v>0</v>
      </c>
      <c r="AH61" s="156"/>
    </row>
    <row r="62" spans="1:34" ht="12.75" customHeight="1">
      <c r="A62" s="254"/>
      <c r="B62" s="256"/>
      <c r="C62" s="258"/>
      <c r="D62" s="253"/>
      <c r="E62" s="241" t="s">
        <v>12</v>
      </c>
      <c r="F62" s="225">
        <f>SUM(L62:AG62)</f>
        <v>3522</v>
      </c>
      <c r="G62" s="249">
        <f>G66+G70+G74+'表5-2'!G6+'表5-2'!G10+'表5-2'!G14+'表5-2'!G18+'表5-2'!G22+'表5-2'!G26+'表5-2'!G30+'表5-2'!G34+'表5-2'!G38+'表5-2'!G42+'表5-2'!G46+'表5-2'!G54+'表5-2'!G58+'表5-2'!G62+'表5-2'!G66+'表5-2'!G70+'表5-2'!G74</f>
        <v>0</v>
      </c>
      <c r="H62" s="249">
        <f>H66+H70+H74+'表5-2'!H6+'表5-2'!H10+'表5-2'!H14+'表5-2'!H18+'表5-2'!H22+'表5-2'!H26+'表5-2'!H30+'表5-2'!H34+'表5-2'!H38+'表5-2'!H42+'表5-2'!H46+'表5-2'!H54+'表5-2'!H58+'表5-2'!H62+'表5-2'!H66+'表5-2'!H70+'表5-2'!H74</f>
        <v>0</v>
      </c>
      <c r="I62" s="249">
        <f>I66+I70+I74+'表5-2'!I6+'表5-2'!I10+'表5-2'!I14+'表5-2'!I18+'表5-2'!I22+'表5-2'!I26+'表5-2'!I30+'表5-2'!I34+'表5-2'!I38+'表5-2'!I42+'表5-2'!I46+'表5-2'!I54+'表5-2'!I58+'表5-2'!I62+'表5-2'!I66+'表5-2'!I70+'表5-2'!I74</f>
        <v>1</v>
      </c>
      <c r="J62" s="249">
        <f>J66+J70+J74+'表5-2'!J6+'表5-2'!J10+'表5-2'!J14+'表5-2'!J18+'表5-2'!J22+'表5-2'!J26+'表5-2'!J30+'表5-2'!J34+'表5-2'!J38+'表5-2'!J42+'表5-2'!J46+'表5-2'!J54+'表5-2'!J58+'表5-2'!J62+'表5-2'!J66+'表5-2'!J70+'表5-2'!J74</f>
        <v>0</v>
      </c>
      <c r="K62" s="249">
        <f>K66+K70+K74+'表5-2'!K6+'表5-2'!K10+'表5-2'!K14+'表5-2'!K18+'表5-2'!K22+'表5-2'!K26+'表5-2'!K30+'表5-2'!K34+'表5-2'!K38+'表5-2'!K42+'表5-2'!K46+'表5-2'!K54+'表5-2'!K58+'表5-2'!K62+'表5-2'!K66+'表5-2'!K70+'表5-2'!K74</f>
        <v>2</v>
      </c>
      <c r="L62" s="249">
        <f>L66+L70+L74+'表5-2'!L6+'表5-2'!L10+'表5-2'!L14+'表5-2'!L18+'表5-2'!L22+'表5-2'!L26+'表5-2'!L30+'表5-2'!L34+'表5-2'!L38+'表5-2'!L42+'表5-2'!L46+'表5-2'!L54+'表5-2'!L58+'表5-2'!L62+'表5-2'!L66+'表5-2'!L70+'表5-2'!L74</f>
        <v>3</v>
      </c>
      <c r="M62" s="249">
        <f>M66+M70+M74+'表5-2'!M6+'表5-2'!M10+'表5-2'!M14+'表5-2'!M18+'表5-2'!M22+'表5-2'!M26+'表5-2'!M30+'表5-2'!M34+'表5-2'!M38+'表5-2'!M42+'表5-2'!M46+'表5-2'!M54+'表5-2'!M58+'表5-2'!M62+'表5-2'!M66+'表5-2'!M70+'表5-2'!M74</f>
        <v>2</v>
      </c>
      <c r="N62" s="249">
        <f>N66+N70+N74+'表5-2'!N6+'表5-2'!N10+'表5-2'!N14+'表5-2'!N18+'表5-2'!N22+'表5-2'!N26+'表5-2'!N30+'表5-2'!N34+'表5-2'!N38+'表5-2'!N42+'表5-2'!N46+'表5-2'!N54+'表5-2'!N58+'表5-2'!N62+'表5-2'!N66+'表5-2'!N70+'表5-2'!N74</f>
        <v>1</v>
      </c>
      <c r="O62" s="249">
        <f>O66+O70+O74+'表5-2'!O6+'表5-2'!O10+'表5-2'!O14+'表5-2'!O18+'表5-2'!O22+'表5-2'!O26+'表5-2'!O30+'表5-2'!O34+'表5-2'!O38+'表5-2'!O42+'表5-2'!O46+'表5-2'!O54+'表5-2'!O58+'表5-2'!O62+'表5-2'!O66+'表5-2'!O70+'表5-2'!O74</f>
        <v>5</v>
      </c>
      <c r="P62" s="249">
        <f>P66+P70+P74+'表5-2'!P6+'表5-2'!P10+'表5-2'!P14+'表5-2'!P18+'表5-2'!P22+'表5-2'!P26+'表5-2'!P30+'表5-2'!P34+'表5-2'!P38+'表5-2'!P42+'表5-2'!P46+'表5-2'!P54+'表5-2'!P58+'表5-2'!P62+'表5-2'!P66+'表5-2'!P70+'表5-2'!P74</f>
        <v>1</v>
      </c>
      <c r="Q62" s="249">
        <f>Q66+Q70+Q74+'表5-2'!Q6+'表5-2'!Q10+'表5-2'!Q14+'表5-2'!Q18+'表5-2'!Q22+'表5-2'!Q26+'表5-2'!Q30+'表5-2'!Q34+'表5-2'!Q38+'表5-2'!Q42+'表5-2'!Q46+'表5-2'!Q54+'表5-2'!Q58+'表5-2'!Q62+'表5-2'!Q66+'表5-2'!Q70+'表5-2'!Q74</f>
        <v>3</v>
      </c>
      <c r="R62" s="250">
        <f>R66+R70+R74+'表5-2'!R6+'表5-2'!R10+'表5-2'!R14+'表5-2'!R18+'表5-2'!R22+'表5-2'!R26+'表5-2'!R30+'表5-2'!R34+'表5-2'!R38+'表5-2'!R42+'表5-2'!R46+'表5-2'!R54+'表5-2'!R58+'表5-2'!R62+'表5-2'!R66+'表5-2'!R70+'表5-2'!R74</f>
        <v>19</v>
      </c>
      <c r="S62" s="225">
        <f>S66+S70+S74+'表5-2'!S6+'表5-2'!S10+'表5-2'!S14+'表5-2'!S18+'表5-2'!S22+'表5-2'!S26+'表5-2'!S30+'表5-2'!S34+'表5-2'!S38+'表5-2'!S42+'表5-2'!S46+'表5-2'!S54+'表5-2'!S58+'表5-2'!S62+'表5-2'!S66+'表5-2'!S70+'表5-2'!S74</f>
        <v>23</v>
      </c>
      <c r="T62" s="249">
        <f>T66+T70+T74+'表5-2'!T6+'表5-2'!T10+'表5-2'!T14+'表5-2'!T18+'表5-2'!T22+'表5-2'!T26+'表5-2'!T30+'表5-2'!T34+'表5-2'!T38+'表5-2'!T42+'表5-2'!T46+'表5-2'!T54+'表5-2'!T58+'表5-2'!T62+'表5-2'!T66+'表5-2'!T70+'表5-2'!T74</f>
        <v>51</v>
      </c>
      <c r="U62" s="249">
        <f>U66+U70+U74+'表5-2'!U6+'表5-2'!U10+'表5-2'!U14+'表5-2'!U18+'表5-2'!U22+'表5-2'!U26+'表5-2'!U30+'表5-2'!U34+'表5-2'!U38+'表5-2'!U42+'表5-2'!U46+'表5-2'!U54+'表5-2'!U58+'表5-2'!U62+'表5-2'!U66+'表5-2'!U70+'表5-2'!U74</f>
        <v>78</v>
      </c>
      <c r="V62" s="249">
        <f>V66+V70+V74+'表5-2'!V6+'表5-2'!V10+'表5-2'!V14+'表5-2'!V18+'表5-2'!V22+'表5-2'!V26+'表5-2'!V30+'表5-2'!V34+'表5-2'!V38+'表5-2'!V42+'表5-2'!V46+'表5-2'!V54+'表5-2'!V58+'表5-2'!V62+'表5-2'!V66+'表5-2'!V70+'表5-2'!V74</f>
        <v>179</v>
      </c>
      <c r="W62" s="249">
        <f>W66+W70+W74+'表5-2'!W6+'表5-2'!W10+'表5-2'!W14+'表5-2'!W18+'表5-2'!W22+'表5-2'!W26+'表5-2'!W30+'表5-2'!W34+'表5-2'!W38+'表5-2'!W42+'表5-2'!W46+'表5-2'!W54+'表5-2'!W58+'表5-2'!W62+'表5-2'!W66+'表5-2'!W70+'表5-2'!W74</f>
        <v>241</v>
      </c>
      <c r="X62" s="249">
        <f>X66+X70+X74+'表5-2'!X6+'表5-2'!X10+'表5-2'!X14+'表5-2'!X18+'表5-2'!X22+'表5-2'!X26+'表5-2'!X30+'表5-2'!X34+'表5-2'!X38+'表5-2'!X42+'表5-2'!X46+'表5-2'!X54+'表5-2'!X58+'表5-2'!X62+'表5-2'!X66+'表5-2'!X70+'表5-2'!X74</f>
        <v>271</v>
      </c>
      <c r="Y62" s="249">
        <f>Y66+Y70+Y74+'表5-2'!Y6+'表5-2'!Y10+'表5-2'!Y14+'表5-2'!Y18+'表5-2'!Y22+'表5-2'!Y26+'表5-2'!Y30+'表5-2'!Y34+'表5-2'!Y38+'表5-2'!Y42+'表5-2'!Y46+'表5-2'!Y54+'表5-2'!Y58+'表5-2'!Y62+'表5-2'!Y66+'表5-2'!Y70+'表5-2'!Y74</f>
        <v>347</v>
      </c>
      <c r="Z62" s="249">
        <f>Z66+Z70+Z74+'表5-2'!Z6+'表5-2'!Z10+'表5-2'!Z14+'表5-2'!Z18+'表5-2'!Z22+'表5-2'!Z26+'表5-2'!Z30+'表5-2'!Z34+'表5-2'!Z38+'表5-2'!Z42+'表5-2'!Z46+'表5-2'!Z54+'表5-2'!Z58+'表5-2'!Z62+'表5-2'!Z66+'表5-2'!Z70+'表5-2'!Z74</f>
        <v>435</v>
      </c>
      <c r="AA62" s="249">
        <f>AA66+AA70+AA74+'表5-2'!AA6+'表5-2'!AA10+'表5-2'!AA14+'表5-2'!AA18+'表5-2'!AA22+'表5-2'!AA26+'表5-2'!AA30+'表5-2'!AA34+'表5-2'!AA38+'表5-2'!AA42+'表5-2'!AA46+'表5-2'!AA54+'表5-2'!AA58+'表5-2'!AA62+'表5-2'!AA66+'表5-2'!AA70+'表5-2'!AA74</f>
        <v>539</v>
      </c>
      <c r="AB62" s="249">
        <f>AB66+AB70+AB74+'表5-2'!AB6+'表5-2'!AB10+'表5-2'!AB14+'表5-2'!AB18+'表5-2'!AB22+'表5-2'!AB26+'表5-2'!AB30+'表5-2'!AB34+'表5-2'!AB38+'表5-2'!AB42+'表5-2'!AB46+'表5-2'!AB54+'表5-2'!AB58+'表5-2'!AB62+'表5-2'!AB66+'表5-2'!AB70+'表5-2'!AB74</f>
        <v>542</v>
      </c>
      <c r="AC62" s="249">
        <f>AC66+AC70+AC74+'表5-2'!AC6+'表5-2'!AC10+'表5-2'!AC14+'表5-2'!AC18+'表5-2'!AC22+'表5-2'!AC26+'表5-2'!AC30+'表5-2'!AC34+'表5-2'!AC38+'表5-2'!AC42+'表5-2'!AC46+'表5-2'!AC54+'表5-2'!AC58+'表5-2'!AC62+'表5-2'!AC66+'表5-2'!AC70+'表5-2'!AC74</f>
        <v>474</v>
      </c>
      <c r="AD62" s="249">
        <f>AD66+AD70+AD74+'表5-2'!AD6+'表5-2'!AD10+'表5-2'!AD14+'表5-2'!AD18+'表5-2'!AD22+'表5-2'!AD26+'表5-2'!AD30+'表5-2'!AD34+'表5-2'!AD38+'表5-2'!AD42+'表5-2'!AD46+'表5-2'!AD54+'表5-2'!AD58+'表5-2'!AD62+'表5-2'!AD66+'表5-2'!AD70+'表5-2'!AD74</f>
        <v>239</v>
      </c>
      <c r="AE62" s="249">
        <f>AE66+AE70+AE74+'表5-2'!AE6+'表5-2'!AE10+'表5-2'!AE14+'表5-2'!AE18+'表5-2'!AE22+'表5-2'!AE26+'表5-2'!AE30+'表5-2'!AE34+'表5-2'!AE38+'表5-2'!AE42+'表5-2'!AE46+'表5-2'!AE54+'表5-2'!AE58+'表5-2'!AE62+'表5-2'!AE66+'表5-2'!AE70+'表5-2'!AE74</f>
        <v>51</v>
      </c>
      <c r="AF62" s="249">
        <f>AF66+AF70+AF74+'表5-2'!AF6+'表5-2'!AF10+'表5-2'!AF14+'表5-2'!AF18+'表5-2'!AF22+'表5-2'!AF26+'表5-2'!AF30+'表5-2'!AF34+'表5-2'!AF38+'表5-2'!AF42+'表5-2'!AF46+'表5-2'!AF54+'表5-2'!AF58+'表5-2'!AF62+'表5-2'!AF66+'表5-2'!AF70+'表5-2'!AF74</f>
        <v>18</v>
      </c>
      <c r="AG62" s="250">
        <f>AG66+AG70+AG74+'表5-2'!AG6+'表5-2'!AG10+'表5-2'!AG14+'表5-2'!AG18+'表5-2'!AG22+'表5-2'!AG26+'表5-2'!AG30+'表5-2'!AG34+'表5-2'!AG38+'表5-2'!AG42+'表5-2'!AG46+'表5-2'!AG54+'表5-2'!AG58+'表5-2'!AG62+'表5-2'!AG66+'表5-2'!AG70+'表5-2'!AG74</f>
        <v>0</v>
      </c>
      <c r="AH62" s="156"/>
    </row>
    <row r="63" spans="1:34" ht="12.75" customHeight="1">
      <c r="A63" s="254"/>
      <c r="B63" s="256"/>
      <c r="C63" s="258"/>
      <c r="D63" s="253"/>
      <c r="E63" s="241"/>
      <c r="F63" s="22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153"/>
      <c r="R63" s="154"/>
      <c r="S63" s="155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6"/>
    </row>
    <row r="64" spans="1:34" ht="12.75" customHeight="1">
      <c r="A64" s="254" t="s">
        <v>231</v>
      </c>
      <c r="B64" s="256"/>
      <c r="C64" s="252"/>
      <c r="D64" s="721" t="s">
        <v>232</v>
      </c>
      <c r="E64" s="241" t="s">
        <v>10</v>
      </c>
      <c r="F64" s="225">
        <f aca="true" t="shared" si="24" ref="F64:AG64">SUM(F65:F66)</f>
        <v>150</v>
      </c>
      <c r="G64" s="249">
        <f t="shared" si="24"/>
        <v>0</v>
      </c>
      <c r="H64" s="249">
        <f t="shared" si="24"/>
        <v>0</v>
      </c>
      <c r="I64" s="249">
        <f t="shared" si="24"/>
        <v>0</v>
      </c>
      <c r="J64" s="249">
        <f t="shared" si="24"/>
        <v>0</v>
      </c>
      <c r="K64" s="249">
        <f t="shared" si="24"/>
        <v>0</v>
      </c>
      <c r="L64" s="249">
        <f t="shared" si="24"/>
        <v>0</v>
      </c>
      <c r="M64" s="249">
        <f t="shared" si="24"/>
        <v>0</v>
      </c>
      <c r="N64" s="249">
        <f t="shared" si="24"/>
        <v>0</v>
      </c>
      <c r="O64" s="249">
        <f t="shared" si="24"/>
        <v>0</v>
      </c>
      <c r="P64" s="249">
        <f t="shared" si="24"/>
        <v>0</v>
      </c>
      <c r="Q64" s="153">
        <f t="shared" si="24"/>
        <v>0</v>
      </c>
      <c r="R64" s="154">
        <f t="shared" si="24"/>
        <v>0</v>
      </c>
      <c r="S64" s="155">
        <f t="shared" si="24"/>
        <v>0</v>
      </c>
      <c r="T64" s="153">
        <f t="shared" si="24"/>
        <v>2</v>
      </c>
      <c r="U64" s="153">
        <f t="shared" si="24"/>
        <v>3</v>
      </c>
      <c r="V64" s="153">
        <f t="shared" si="24"/>
        <v>12</v>
      </c>
      <c r="W64" s="153">
        <f t="shared" si="24"/>
        <v>12</v>
      </c>
      <c r="X64" s="153">
        <f t="shared" si="24"/>
        <v>21</v>
      </c>
      <c r="Y64" s="153">
        <f t="shared" si="24"/>
        <v>15</v>
      </c>
      <c r="Z64" s="153">
        <f t="shared" si="24"/>
        <v>30</v>
      </c>
      <c r="AA64" s="153">
        <f t="shared" si="24"/>
        <v>26</v>
      </c>
      <c r="AB64" s="153">
        <f t="shared" si="24"/>
        <v>14</v>
      </c>
      <c r="AC64" s="153">
        <f t="shared" si="24"/>
        <v>11</v>
      </c>
      <c r="AD64" s="153">
        <f t="shared" si="24"/>
        <v>3</v>
      </c>
      <c r="AE64" s="153">
        <f t="shared" si="24"/>
        <v>1</v>
      </c>
      <c r="AF64" s="153">
        <f t="shared" si="24"/>
        <v>0</v>
      </c>
      <c r="AG64" s="153">
        <f t="shared" si="24"/>
        <v>0</v>
      </c>
      <c r="AH64" s="156" t="s">
        <v>231</v>
      </c>
    </row>
    <row r="65" spans="1:34" ht="12.75" customHeight="1">
      <c r="A65" s="254"/>
      <c r="B65" s="256"/>
      <c r="C65" s="252"/>
      <c r="D65" s="721"/>
      <c r="E65" s="241" t="s">
        <v>11</v>
      </c>
      <c r="F65" s="225">
        <f>SUM(L65:AG65)</f>
        <v>122</v>
      </c>
      <c r="G65" s="249">
        <v>0</v>
      </c>
      <c r="H65" s="249">
        <v>0</v>
      </c>
      <c r="I65" s="249">
        <v>0</v>
      </c>
      <c r="J65" s="249">
        <v>0</v>
      </c>
      <c r="K65" s="249">
        <v>0</v>
      </c>
      <c r="L65" s="249">
        <f>SUM(G65:K65)</f>
        <v>0</v>
      </c>
      <c r="M65" s="249">
        <v>0</v>
      </c>
      <c r="N65" s="249">
        <v>0</v>
      </c>
      <c r="O65" s="249">
        <v>0</v>
      </c>
      <c r="P65" s="249">
        <v>0</v>
      </c>
      <c r="Q65" s="249">
        <v>0</v>
      </c>
      <c r="R65" s="154">
        <v>0</v>
      </c>
      <c r="S65" s="155">
        <v>0</v>
      </c>
      <c r="T65" s="153">
        <v>1</v>
      </c>
      <c r="U65" s="153">
        <v>3</v>
      </c>
      <c r="V65" s="153">
        <v>11</v>
      </c>
      <c r="W65" s="153">
        <v>12</v>
      </c>
      <c r="X65" s="153">
        <v>20</v>
      </c>
      <c r="Y65" s="153">
        <v>11</v>
      </c>
      <c r="Z65" s="153">
        <v>25</v>
      </c>
      <c r="AA65" s="153">
        <v>23</v>
      </c>
      <c r="AB65" s="153">
        <v>6</v>
      </c>
      <c r="AC65" s="153">
        <v>7</v>
      </c>
      <c r="AD65" s="153">
        <v>3</v>
      </c>
      <c r="AE65" s="153">
        <v>0</v>
      </c>
      <c r="AF65" s="153">
        <v>0</v>
      </c>
      <c r="AG65" s="153">
        <v>0</v>
      </c>
      <c r="AH65" s="156"/>
    </row>
    <row r="66" spans="1:34" ht="12.75" customHeight="1">
      <c r="A66" s="254"/>
      <c r="B66" s="256"/>
      <c r="C66" s="252"/>
      <c r="D66" s="257"/>
      <c r="E66" s="241" t="s">
        <v>12</v>
      </c>
      <c r="F66" s="225">
        <f>SUM(L66:AG66)</f>
        <v>28</v>
      </c>
      <c r="G66" s="249">
        <v>0</v>
      </c>
      <c r="H66" s="249">
        <v>0</v>
      </c>
      <c r="I66" s="249">
        <v>0</v>
      </c>
      <c r="J66" s="249">
        <v>0</v>
      </c>
      <c r="K66" s="249">
        <v>0</v>
      </c>
      <c r="L66" s="249">
        <f>SUM(G66:K66)</f>
        <v>0</v>
      </c>
      <c r="M66" s="249">
        <v>0</v>
      </c>
      <c r="N66" s="249">
        <v>0</v>
      </c>
      <c r="O66" s="249">
        <v>0</v>
      </c>
      <c r="P66" s="249">
        <v>0</v>
      </c>
      <c r="Q66" s="249">
        <v>0</v>
      </c>
      <c r="R66" s="154">
        <v>0</v>
      </c>
      <c r="S66" s="155">
        <v>0</v>
      </c>
      <c r="T66" s="153">
        <v>1</v>
      </c>
      <c r="U66" s="153">
        <v>0</v>
      </c>
      <c r="V66" s="153">
        <v>1</v>
      </c>
      <c r="W66" s="153">
        <v>0</v>
      </c>
      <c r="X66" s="153">
        <v>1</v>
      </c>
      <c r="Y66" s="153">
        <v>4</v>
      </c>
      <c r="Z66" s="153">
        <v>5</v>
      </c>
      <c r="AA66" s="153">
        <v>3</v>
      </c>
      <c r="AB66" s="153">
        <v>8</v>
      </c>
      <c r="AC66" s="153">
        <v>4</v>
      </c>
      <c r="AD66" s="153">
        <v>0</v>
      </c>
      <c r="AE66" s="153">
        <v>1</v>
      </c>
      <c r="AF66" s="153">
        <v>0</v>
      </c>
      <c r="AG66" s="153">
        <v>0</v>
      </c>
      <c r="AH66" s="156"/>
    </row>
    <row r="67" spans="1:34" ht="12.75" customHeight="1">
      <c r="A67" s="254"/>
      <c r="B67" s="256"/>
      <c r="C67" s="252"/>
      <c r="D67" s="257"/>
      <c r="E67" s="241"/>
      <c r="F67" s="22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153"/>
      <c r="R67" s="154"/>
      <c r="S67" s="155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6"/>
    </row>
    <row r="68" spans="1:34" ht="12.75" customHeight="1">
      <c r="A68" s="254" t="s">
        <v>233</v>
      </c>
      <c r="B68" s="256"/>
      <c r="C68" s="252"/>
      <c r="D68" s="257" t="s">
        <v>234</v>
      </c>
      <c r="E68" s="241" t="s">
        <v>10</v>
      </c>
      <c r="F68" s="225">
        <f aca="true" t="shared" si="25" ref="F68:AG68">SUM(F69:F70)</f>
        <v>308</v>
      </c>
      <c r="G68" s="249">
        <f t="shared" si="25"/>
        <v>0</v>
      </c>
      <c r="H68" s="249">
        <f t="shared" si="25"/>
        <v>0</v>
      </c>
      <c r="I68" s="249">
        <f t="shared" si="25"/>
        <v>0</v>
      </c>
      <c r="J68" s="249">
        <f t="shared" si="25"/>
        <v>0</v>
      </c>
      <c r="K68" s="249">
        <f t="shared" si="25"/>
        <v>0</v>
      </c>
      <c r="L68" s="249">
        <f t="shared" si="25"/>
        <v>0</v>
      </c>
      <c r="M68" s="249">
        <f t="shared" si="25"/>
        <v>0</v>
      </c>
      <c r="N68" s="249">
        <f t="shared" si="25"/>
        <v>0</v>
      </c>
      <c r="O68" s="249">
        <f t="shared" si="25"/>
        <v>0</v>
      </c>
      <c r="P68" s="249">
        <f t="shared" si="25"/>
        <v>0</v>
      </c>
      <c r="Q68" s="153">
        <f t="shared" si="25"/>
        <v>0</v>
      </c>
      <c r="R68" s="154">
        <f t="shared" si="25"/>
        <v>0</v>
      </c>
      <c r="S68" s="155">
        <f t="shared" si="25"/>
        <v>0</v>
      </c>
      <c r="T68" s="153">
        <f t="shared" si="25"/>
        <v>1</v>
      </c>
      <c r="U68" s="153">
        <f t="shared" si="25"/>
        <v>3</v>
      </c>
      <c r="V68" s="153">
        <f t="shared" si="25"/>
        <v>7</v>
      </c>
      <c r="W68" s="153">
        <f t="shared" si="25"/>
        <v>26</v>
      </c>
      <c r="X68" s="153">
        <f t="shared" si="25"/>
        <v>48</v>
      </c>
      <c r="Y68" s="153">
        <f t="shared" si="25"/>
        <v>53</v>
      </c>
      <c r="Z68" s="153">
        <f t="shared" si="25"/>
        <v>61</v>
      </c>
      <c r="AA68" s="153">
        <f t="shared" si="25"/>
        <v>56</v>
      </c>
      <c r="AB68" s="153">
        <f t="shared" si="25"/>
        <v>28</v>
      </c>
      <c r="AC68" s="153">
        <f t="shared" si="25"/>
        <v>18</v>
      </c>
      <c r="AD68" s="153">
        <f t="shared" si="25"/>
        <v>5</v>
      </c>
      <c r="AE68" s="153">
        <f t="shared" si="25"/>
        <v>2</v>
      </c>
      <c r="AF68" s="153">
        <f t="shared" si="25"/>
        <v>0</v>
      </c>
      <c r="AG68" s="153">
        <f t="shared" si="25"/>
        <v>0</v>
      </c>
      <c r="AH68" s="156" t="s">
        <v>233</v>
      </c>
    </row>
    <row r="69" spans="1:34" ht="12.75" customHeight="1">
      <c r="A69" s="254"/>
      <c r="B69" s="256"/>
      <c r="C69" s="252"/>
      <c r="D69" s="257"/>
      <c r="E69" s="241" t="s">
        <v>11</v>
      </c>
      <c r="F69" s="225">
        <f>SUM(L69:AG69)</f>
        <v>270</v>
      </c>
      <c r="G69" s="249">
        <v>0</v>
      </c>
      <c r="H69" s="249">
        <v>0</v>
      </c>
      <c r="I69" s="249">
        <v>0</v>
      </c>
      <c r="J69" s="249">
        <v>0</v>
      </c>
      <c r="K69" s="249">
        <v>0</v>
      </c>
      <c r="L69" s="249">
        <f>SUM(G69:K69)</f>
        <v>0</v>
      </c>
      <c r="M69" s="249">
        <v>0</v>
      </c>
      <c r="N69" s="249">
        <v>0</v>
      </c>
      <c r="O69" s="249">
        <v>0</v>
      </c>
      <c r="P69" s="249">
        <v>0</v>
      </c>
      <c r="Q69" s="249">
        <v>0</v>
      </c>
      <c r="R69" s="154">
        <v>0</v>
      </c>
      <c r="S69" s="155">
        <v>0</v>
      </c>
      <c r="T69" s="153">
        <v>1</v>
      </c>
      <c r="U69" s="153">
        <v>3</v>
      </c>
      <c r="V69" s="153">
        <v>6</v>
      </c>
      <c r="W69" s="153">
        <v>26</v>
      </c>
      <c r="X69" s="153">
        <v>44</v>
      </c>
      <c r="Y69" s="153">
        <v>48</v>
      </c>
      <c r="Z69" s="153">
        <v>56</v>
      </c>
      <c r="AA69" s="153">
        <v>51</v>
      </c>
      <c r="AB69" s="153">
        <v>21</v>
      </c>
      <c r="AC69" s="153">
        <v>8</v>
      </c>
      <c r="AD69" s="153">
        <v>4</v>
      </c>
      <c r="AE69" s="153">
        <v>2</v>
      </c>
      <c r="AF69" s="153">
        <v>0</v>
      </c>
      <c r="AG69" s="153">
        <v>0</v>
      </c>
      <c r="AH69" s="156"/>
    </row>
    <row r="70" spans="1:34" ht="12.75" customHeight="1">
      <c r="A70" s="254"/>
      <c r="B70" s="256"/>
      <c r="C70" s="252"/>
      <c r="D70" s="257"/>
      <c r="E70" s="241" t="s">
        <v>12</v>
      </c>
      <c r="F70" s="225">
        <f>SUM(L70:AG70)</f>
        <v>38</v>
      </c>
      <c r="G70" s="249">
        <v>0</v>
      </c>
      <c r="H70" s="249">
        <v>0</v>
      </c>
      <c r="I70" s="249">
        <v>0</v>
      </c>
      <c r="J70" s="249">
        <v>0</v>
      </c>
      <c r="K70" s="249">
        <v>0</v>
      </c>
      <c r="L70" s="249">
        <f>SUM(G70:K70)</f>
        <v>0</v>
      </c>
      <c r="M70" s="249">
        <v>0</v>
      </c>
      <c r="N70" s="249">
        <v>0</v>
      </c>
      <c r="O70" s="249">
        <v>0</v>
      </c>
      <c r="P70" s="249">
        <v>0</v>
      </c>
      <c r="Q70" s="249">
        <v>0</v>
      </c>
      <c r="R70" s="154">
        <v>0</v>
      </c>
      <c r="S70" s="155">
        <v>0</v>
      </c>
      <c r="T70" s="153">
        <v>0</v>
      </c>
      <c r="U70" s="153">
        <v>0</v>
      </c>
      <c r="V70" s="153">
        <v>1</v>
      </c>
      <c r="W70" s="153">
        <v>0</v>
      </c>
      <c r="X70" s="153">
        <v>4</v>
      </c>
      <c r="Y70" s="153">
        <v>5</v>
      </c>
      <c r="Z70" s="153">
        <v>5</v>
      </c>
      <c r="AA70" s="153">
        <v>5</v>
      </c>
      <c r="AB70" s="153">
        <v>7</v>
      </c>
      <c r="AC70" s="153">
        <v>10</v>
      </c>
      <c r="AD70" s="153">
        <v>1</v>
      </c>
      <c r="AE70" s="153">
        <v>0</v>
      </c>
      <c r="AF70" s="153">
        <v>0</v>
      </c>
      <c r="AG70" s="153">
        <v>0</v>
      </c>
      <c r="AH70" s="156"/>
    </row>
    <row r="71" spans="1:34" ht="12.75" customHeight="1">
      <c r="A71" s="254"/>
      <c r="B71" s="256"/>
      <c r="C71" s="252"/>
      <c r="D71" s="257"/>
      <c r="E71" s="241"/>
      <c r="F71" s="22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153"/>
      <c r="R71" s="154"/>
      <c r="S71" s="155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6"/>
    </row>
    <row r="72" spans="1:34" ht="12.75" customHeight="1">
      <c r="A72" s="254" t="s">
        <v>235</v>
      </c>
      <c r="B72" s="256"/>
      <c r="C72" s="252"/>
      <c r="D72" s="257" t="s">
        <v>236</v>
      </c>
      <c r="E72" s="241" t="s">
        <v>10</v>
      </c>
      <c r="F72" s="225">
        <f aca="true" t="shared" si="26" ref="F72:AG72">SUM(F73:F74)</f>
        <v>1320</v>
      </c>
      <c r="G72" s="249">
        <f t="shared" si="26"/>
        <v>0</v>
      </c>
      <c r="H72" s="249">
        <f t="shared" si="26"/>
        <v>0</v>
      </c>
      <c r="I72" s="249">
        <f t="shared" si="26"/>
        <v>0</v>
      </c>
      <c r="J72" s="249">
        <f t="shared" si="26"/>
        <v>0</v>
      </c>
      <c r="K72" s="249">
        <f t="shared" si="26"/>
        <v>0</v>
      </c>
      <c r="L72" s="249">
        <f t="shared" si="26"/>
        <v>0</v>
      </c>
      <c r="M72" s="249">
        <f t="shared" si="26"/>
        <v>0</v>
      </c>
      <c r="N72" s="249">
        <f t="shared" si="26"/>
        <v>0</v>
      </c>
      <c r="O72" s="249">
        <f t="shared" si="26"/>
        <v>0</v>
      </c>
      <c r="P72" s="249">
        <f t="shared" si="26"/>
        <v>0</v>
      </c>
      <c r="Q72" s="153">
        <f t="shared" si="26"/>
        <v>3</v>
      </c>
      <c r="R72" s="154">
        <f t="shared" si="26"/>
        <v>4</v>
      </c>
      <c r="S72" s="155">
        <f t="shared" si="26"/>
        <v>11</v>
      </c>
      <c r="T72" s="153">
        <f t="shared" si="26"/>
        <v>12</v>
      </c>
      <c r="U72" s="153">
        <f t="shared" si="26"/>
        <v>29</v>
      </c>
      <c r="V72" s="153">
        <f t="shared" si="26"/>
        <v>58</v>
      </c>
      <c r="W72" s="153">
        <f t="shared" si="26"/>
        <v>79</v>
      </c>
      <c r="X72" s="153">
        <f t="shared" si="26"/>
        <v>101</v>
      </c>
      <c r="Y72" s="153">
        <f t="shared" si="26"/>
        <v>174</v>
      </c>
      <c r="Z72" s="153">
        <f t="shared" si="26"/>
        <v>237</v>
      </c>
      <c r="AA72" s="153">
        <f t="shared" si="26"/>
        <v>196</v>
      </c>
      <c r="AB72" s="153">
        <f t="shared" si="26"/>
        <v>179</v>
      </c>
      <c r="AC72" s="153">
        <f t="shared" si="26"/>
        <v>140</v>
      </c>
      <c r="AD72" s="153">
        <f t="shared" si="26"/>
        <v>75</v>
      </c>
      <c r="AE72" s="153">
        <f t="shared" si="26"/>
        <v>19</v>
      </c>
      <c r="AF72" s="153">
        <f t="shared" si="26"/>
        <v>3</v>
      </c>
      <c r="AG72" s="153">
        <f t="shared" si="26"/>
        <v>0</v>
      </c>
      <c r="AH72" s="156" t="s">
        <v>235</v>
      </c>
    </row>
    <row r="73" spans="1:34" ht="12.75" customHeight="1">
      <c r="A73" s="251"/>
      <c r="B73" s="256"/>
      <c r="C73" s="252"/>
      <c r="D73" s="258"/>
      <c r="E73" s="241" t="s">
        <v>11</v>
      </c>
      <c r="F73" s="225">
        <f>SUM(L73:AG73)</f>
        <v>868</v>
      </c>
      <c r="G73" s="249">
        <v>0</v>
      </c>
      <c r="H73" s="249">
        <v>0</v>
      </c>
      <c r="I73" s="249">
        <v>0</v>
      </c>
      <c r="J73" s="249">
        <v>0</v>
      </c>
      <c r="K73" s="249">
        <v>0</v>
      </c>
      <c r="L73" s="249">
        <f>SUM(G73:K73)</f>
        <v>0</v>
      </c>
      <c r="M73" s="249">
        <v>0</v>
      </c>
      <c r="N73" s="249">
        <v>0</v>
      </c>
      <c r="O73" s="249">
        <v>0</v>
      </c>
      <c r="P73" s="249">
        <v>0</v>
      </c>
      <c r="Q73" s="249">
        <v>2</v>
      </c>
      <c r="R73" s="154">
        <v>2</v>
      </c>
      <c r="S73" s="155">
        <v>5</v>
      </c>
      <c r="T73" s="153">
        <v>7</v>
      </c>
      <c r="U73" s="153">
        <v>14</v>
      </c>
      <c r="V73" s="153">
        <v>41</v>
      </c>
      <c r="W73" s="153">
        <v>55</v>
      </c>
      <c r="X73" s="153">
        <v>77</v>
      </c>
      <c r="Y73" s="153">
        <v>125</v>
      </c>
      <c r="Z73" s="153">
        <v>180</v>
      </c>
      <c r="AA73" s="153">
        <v>133</v>
      </c>
      <c r="AB73" s="153">
        <v>99</v>
      </c>
      <c r="AC73" s="153">
        <v>87</v>
      </c>
      <c r="AD73" s="153">
        <v>31</v>
      </c>
      <c r="AE73" s="153">
        <v>10</v>
      </c>
      <c r="AF73" s="153">
        <v>0</v>
      </c>
      <c r="AG73" s="153">
        <v>0</v>
      </c>
      <c r="AH73" s="156"/>
    </row>
    <row r="74" spans="1:34" ht="12.75" customHeight="1">
      <c r="A74" s="267"/>
      <c r="B74" s="268"/>
      <c r="C74" s="269"/>
      <c r="D74" s="270"/>
      <c r="E74" s="271" t="s">
        <v>12</v>
      </c>
      <c r="F74" s="272">
        <f>SUM(L74:AG74)</f>
        <v>452</v>
      </c>
      <c r="G74" s="273">
        <v>0</v>
      </c>
      <c r="H74" s="273">
        <v>0</v>
      </c>
      <c r="I74" s="273">
        <v>0</v>
      </c>
      <c r="J74" s="273">
        <v>0</v>
      </c>
      <c r="K74" s="273">
        <v>0</v>
      </c>
      <c r="L74" s="273">
        <f>SUM(G74:K74)</f>
        <v>0</v>
      </c>
      <c r="M74" s="273">
        <v>0</v>
      </c>
      <c r="N74" s="273">
        <v>0</v>
      </c>
      <c r="O74" s="273">
        <v>0</v>
      </c>
      <c r="P74" s="273">
        <v>0</v>
      </c>
      <c r="Q74" s="273">
        <v>1</v>
      </c>
      <c r="R74" s="189">
        <v>2</v>
      </c>
      <c r="S74" s="190">
        <v>6</v>
      </c>
      <c r="T74" s="188">
        <v>5</v>
      </c>
      <c r="U74" s="188">
        <v>15</v>
      </c>
      <c r="V74" s="188">
        <v>17</v>
      </c>
      <c r="W74" s="188">
        <v>24</v>
      </c>
      <c r="X74" s="188">
        <v>24</v>
      </c>
      <c r="Y74" s="188">
        <v>49</v>
      </c>
      <c r="Z74" s="188">
        <v>57</v>
      </c>
      <c r="AA74" s="188">
        <v>63</v>
      </c>
      <c r="AB74" s="188">
        <v>80</v>
      </c>
      <c r="AC74" s="188">
        <v>53</v>
      </c>
      <c r="AD74" s="188">
        <v>44</v>
      </c>
      <c r="AE74" s="188">
        <v>9</v>
      </c>
      <c r="AF74" s="188">
        <v>3</v>
      </c>
      <c r="AG74" s="188">
        <v>0</v>
      </c>
      <c r="AH74" s="191"/>
    </row>
    <row r="75" spans="2:16" ht="12.75" customHeight="1">
      <c r="B75" s="274"/>
      <c r="C75" s="275"/>
      <c r="D75" s="275"/>
      <c r="E75" s="275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</row>
    <row r="78" spans="3:16" ht="12.75" customHeight="1">
      <c r="C78" s="171"/>
      <c r="D78" s="216"/>
      <c r="E78" s="193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3:16" ht="12.75" customHeight="1">
      <c r="C79" s="171"/>
      <c r="D79" s="192"/>
      <c r="E79" s="193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</row>
    <row r="80" spans="3:26" ht="12.75" customHeight="1">
      <c r="C80" s="171"/>
      <c r="D80" s="171"/>
      <c r="E80" s="193"/>
      <c r="F80" s="196"/>
      <c r="G80" s="196"/>
      <c r="H80" s="196"/>
      <c r="I80" s="197" t="s">
        <v>752</v>
      </c>
      <c r="J80" s="196"/>
      <c r="K80" s="196"/>
      <c r="L80" s="196"/>
      <c r="M80" s="196"/>
      <c r="N80" s="196"/>
      <c r="O80" s="196"/>
      <c r="P80" s="196"/>
      <c r="Z80" s="198" t="s">
        <v>753</v>
      </c>
    </row>
    <row r="81" spans="3:16" ht="12.75" customHeight="1">
      <c r="C81" s="171"/>
      <c r="D81" s="171"/>
      <c r="E81" s="193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3:16" ht="12.75" customHeight="1">
      <c r="C82" s="171"/>
      <c r="D82" s="171"/>
      <c r="E82" s="193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</row>
    <row r="83" spans="3:16" ht="12.75" customHeight="1">
      <c r="C83" s="171"/>
      <c r="D83" s="171"/>
      <c r="E83" s="193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3:16" ht="12.75" customHeight="1">
      <c r="C84" s="171"/>
      <c r="D84" s="171"/>
      <c r="E84" s="193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3:16" ht="12.75" customHeight="1">
      <c r="C85" s="171"/>
      <c r="D85" s="171"/>
      <c r="E85" s="193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</row>
    <row r="86" spans="3:16" ht="12.75" customHeight="1">
      <c r="C86" s="171"/>
      <c r="D86" s="171"/>
      <c r="E86" s="193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3:16" ht="12.75" customHeight="1">
      <c r="C87" s="171"/>
      <c r="D87" s="216"/>
      <c r="E87" s="193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</row>
    <row r="88" spans="3:16" ht="12.75" customHeight="1">
      <c r="C88" s="192"/>
      <c r="D88" s="216"/>
      <c r="E88" s="193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</row>
    <row r="89" spans="3:16" ht="12.75" customHeight="1">
      <c r="C89" s="192"/>
      <c r="D89" s="216"/>
      <c r="E89" s="19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</row>
    <row r="90" spans="3:16" ht="12.75" customHeight="1">
      <c r="C90" s="171"/>
      <c r="D90" s="171"/>
      <c r="E90" s="193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</row>
    <row r="91" spans="3:16" ht="12.75" customHeight="1">
      <c r="C91" s="171"/>
      <c r="D91" s="192"/>
      <c r="E91" s="193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</row>
    <row r="92" spans="3:16" ht="12.75" customHeight="1">
      <c r="C92" s="171"/>
      <c r="D92" s="192"/>
      <c r="E92" s="193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3:16" ht="12.75" customHeight="1">
      <c r="C93" s="171"/>
      <c r="D93" s="171"/>
      <c r="E93" s="193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3:16" ht="12.75" customHeight="1">
      <c r="C94" s="171"/>
      <c r="D94" s="192"/>
      <c r="E94" s="193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</row>
    <row r="95" spans="3:16" ht="12.75" customHeight="1">
      <c r="C95" s="171"/>
      <c r="D95" s="192"/>
      <c r="E95" s="193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</row>
    <row r="96" spans="3:16" ht="12.75" customHeight="1">
      <c r="C96" s="171"/>
      <c r="D96" s="171"/>
      <c r="E96" s="193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</row>
    <row r="97" spans="3:16" ht="12.75" customHeight="1">
      <c r="C97" s="171"/>
      <c r="D97" s="192"/>
      <c r="E97" s="193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</row>
    <row r="98" spans="3:16" ht="12.75" customHeight="1">
      <c r="C98" s="171"/>
      <c r="D98" s="192"/>
      <c r="E98" s="193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</row>
    <row r="99" spans="3:16" ht="12.75" customHeight="1">
      <c r="C99" s="171"/>
      <c r="D99" s="171"/>
      <c r="E99" s="193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</row>
    <row r="100" spans="3:16" ht="12.75" customHeight="1">
      <c r="C100" s="171"/>
      <c r="D100" s="192"/>
      <c r="E100" s="193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</row>
    <row r="101" spans="3:16" ht="12.75" customHeight="1">
      <c r="C101" s="171"/>
      <c r="D101" s="192"/>
      <c r="E101" s="193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3:16" ht="12.75" customHeight="1">
      <c r="C102" s="171"/>
      <c r="D102" s="171"/>
      <c r="E102" s="193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</row>
    <row r="103" spans="3:16" ht="12.75" customHeight="1">
      <c r="C103" s="171"/>
      <c r="D103" s="192"/>
      <c r="E103" s="193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</row>
    <row r="104" spans="3:16" ht="12.75" customHeight="1">
      <c r="C104" s="171"/>
      <c r="D104" s="192"/>
      <c r="E104" s="193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3:16" ht="12.75" customHeight="1">
      <c r="C105" s="171"/>
      <c r="D105" s="171"/>
      <c r="E105" s="193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</row>
    <row r="106" spans="3:16" ht="12.75" customHeight="1">
      <c r="C106" s="171"/>
      <c r="D106" s="192"/>
      <c r="E106" s="193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</row>
    <row r="107" spans="3:16" ht="12.75" customHeight="1">
      <c r="C107" s="171"/>
      <c r="D107" s="192"/>
      <c r="E107" s="193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3:16" ht="12.75" customHeight="1">
      <c r="C108" s="171"/>
      <c r="D108" s="171"/>
      <c r="E108" s="193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</row>
    <row r="109" spans="3:16" ht="12.75" customHeight="1">
      <c r="C109" s="192"/>
      <c r="D109" s="171"/>
      <c r="E109" s="193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</row>
    <row r="110" spans="3:16" ht="12.75" customHeight="1">
      <c r="C110" s="192"/>
      <c r="D110" s="171"/>
      <c r="E110" s="193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</row>
    <row r="111" spans="3:16" ht="12.75" customHeight="1">
      <c r="C111" s="171"/>
      <c r="D111" s="171"/>
      <c r="E111" s="193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</row>
    <row r="112" spans="3:16" ht="12.75" customHeight="1">
      <c r="C112" s="171"/>
      <c r="D112" s="192"/>
      <c r="E112" s="193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</row>
    <row r="113" spans="3:16" ht="12.75" customHeight="1">
      <c r="C113" s="171"/>
      <c r="D113" s="192"/>
      <c r="E113" s="193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</row>
    <row r="114" spans="3:16" ht="12.75" customHeight="1">
      <c r="C114" s="171"/>
      <c r="D114" s="171"/>
      <c r="E114" s="193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</row>
    <row r="115" spans="3:16" ht="12.75" customHeight="1">
      <c r="C115" s="171"/>
      <c r="D115" s="192"/>
      <c r="E115" s="193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</row>
    <row r="116" spans="3:16" ht="12.75" customHeight="1">
      <c r="C116" s="171"/>
      <c r="D116" s="192"/>
      <c r="E116" s="193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</row>
    <row r="117" spans="3:16" ht="12.75" customHeight="1">
      <c r="C117" s="171"/>
      <c r="D117" s="171"/>
      <c r="E117" s="193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</row>
    <row r="118" spans="3:16" ht="12.75" customHeight="1">
      <c r="C118" s="171"/>
      <c r="D118" s="192"/>
      <c r="E118" s="193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3:16" ht="12.75" customHeight="1">
      <c r="C119" s="171"/>
      <c r="D119" s="192"/>
      <c r="E119" s="193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3:16" ht="12.75" customHeight="1">
      <c r="C120" s="171"/>
      <c r="D120" s="171"/>
      <c r="E120" s="193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</row>
    <row r="121" spans="3:16" ht="12.75" customHeight="1">
      <c r="C121" s="171"/>
      <c r="D121" s="192"/>
      <c r="E121" s="193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</row>
    <row r="122" spans="3:16" ht="12.75" customHeight="1">
      <c r="C122" s="171"/>
      <c r="D122" s="192"/>
      <c r="E122" s="193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</row>
    <row r="123" spans="3:16" ht="12.75" customHeight="1">
      <c r="C123" s="171"/>
      <c r="D123" s="171"/>
      <c r="E123" s="193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</row>
    <row r="124" spans="3:16" ht="12.75" customHeight="1">
      <c r="C124" s="171"/>
      <c r="D124" s="192"/>
      <c r="E124" s="193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</row>
    <row r="125" spans="3:16" ht="12.75" customHeight="1">
      <c r="C125" s="171"/>
      <c r="D125" s="192"/>
      <c r="E125" s="193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</row>
    <row r="126" spans="3:16" ht="12.75" customHeight="1">
      <c r="C126" s="171"/>
      <c r="D126" s="171"/>
      <c r="E126" s="193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</row>
    <row r="127" spans="3:16" ht="12.75" customHeight="1">
      <c r="C127" s="171"/>
      <c r="D127" s="192"/>
      <c r="E127" s="193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</row>
    <row r="128" spans="3:16" ht="12.75" customHeight="1">
      <c r="C128" s="171"/>
      <c r="D128" s="192"/>
      <c r="E128" s="193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3:16" ht="12.75" customHeight="1">
      <c r="C129" s="171"/>
      <c r="D129" s="171"/>
      <c r="E129" s="193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</row>
    <row r="130" spans="3:16" ht="12.75" customHeight="1">
      <c r="C130" s="171"/>
      <c r="D130" s="192"/>
      <c r="E130" s="193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</row>
    <row r="131" spans="3:16" ht="12.75" customHeight="1">
      <c r="C131" s="171"/>
      <c r="D131" s="192"/>
      <c r="E131" s="193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3:16" ht="12.75" customHeight="1">
      <c r="C132" s="171"/>
      <c r="D132" s="171"/>
      <c r="E132" s="193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</row>
    <row r="133" spans="3:16" ht="12.75" customHeight="1">
      <c r="C133" s="171"/>
      <c r="D133" s="192"/>
      <c r="E133" s="193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</row>
    <row r="134" spans="3:16" ht="12.75" customHeight="1">
      <c r="C134" s="171"/>
      <c r="D134" s="192"/>
      <c r="E134" s="193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3:16" ht="12.75" customHeight="1">
      <c r="C135" s="171"/>
      <c r="D135" s="171"/>
      <c r="E135" s="193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</row>
    <row r="136" spans="3:16" ht="12.75" customHeight="1">
      <c r="C136" s="192"/>
      <c r="D136" s="171"/>
      <c r="E136" s="193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</row>
    <row r="137" spans="3:16" ht="12.75" customHeight="1">
      <c r="C137" s="192"/>
      <c r="D137" s="171"/>
      <c r="E137" s="193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</row>
    <row r="138" spans="3:16" ht="12.75" customHeight="1">
      <c r="C138" s="171"/>
      <c r="D138" s="171"/>
      <c r="E138" s="193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</row>
    <row r="139" spans="3:16" ht="12.75" customHeight="1">
      <c r="C139" s="171"/>
      <c r="D139" s="192"/>
      <c r="E139" s="193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</row>
    <row r="140" spans="3:16" ht="12.75" customHeight="1">
      <c r="C140" s="171"/>
      <c r="D140" s="192"/>
      <c r="E140" s="193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3:16" ht="12.75" customHeight="1">
      <c r="C141" s="171"/>
      <c r="D141" s="171"/>
      <c r="E141" s="193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</row>
    <row r="142" spans="3:16" ht="12.75" customHeight="1">
      <c r="C142" s="171"/>
      <c r="D142" s="192"/>
      <c r="E142" s="193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</row>
    <row r="143" spans="3:16" ht="12.75" customHeight="1">
      <c r="C143" s="171"/>
      <c r="D143" s="192"/>
      <c r="E143" s="193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3:16" ht="12.75" customHeight="1">
      <c r="C144" s="171"/>
      <c r="D144" s="171"/>
      <c r="E144" s="193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</row>
    <row r="145" spans="3:16" ht="12.75" customHeight="1">
      <c r="C145" s="192"/>
      <c r="D145" s="171"/>
      <c r="E145" s="193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</row>
    <row r="146" spans="3:16" ht="12.75" customHeight="1">
      <c r="C146" s="192"/>
      <c r="D146" s="171"/>
      <c r="E146" s="193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3:16" ht="12.75" customHeight="1">
      <c r="C147" s="171"/>
      <c r="D147" s="171"/>
      <c r="E147" s="193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</row>
    <row r="148" spans="3:16" ht="12.75" customHeight="1">
      <c r="C148" s="171"/>
      <c r="D148" s="192"/>
      <c r="E148" s="193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3:16" ht="12.75" customHeight="1">
      <c r="C149" s="171"/>
      <c r="D149" s="192"/>
      <c r="E149" s="193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3:16" ht="12.75" customHeight="1">
      <c r="C150" s="171"/>
      <c r="D150" s="171"/>
      <c r="E150" s="193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</row>
    <row r="151" spans="3:16" ht="12.75" customHeight="1">
      <c r="C151" s="192"/>
      <c r="D151" s="171"/>
      <c r="E151" s="193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</row>
    <row r="152" spans="3:16" ht="12.75" customHeight="1">
      <c r="C152" s="192"/>
      <c r="D152" s="171"/>
      <c r="E152" s="193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3:16" ht="12.75" customHeight="1">
      <c r="C153" s="171"/>
      <c r="D153" s="171"/>
      <c r="E153" s="193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</row>
    <row r="154" spans="3:16" ht="12.75" customHeight="1">
      <c r="C154" s="171"/>
      <c r="D154" s="192"/>
      <c r="E154" s="193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</row>
    <row r="155" spans="3:16" ht="12.75" customHeight="1">
      <c r="C155" s="171"/>
      <c r="D155" s="192"/>
      <c r="E155" s="193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3:16" ht="12.75" customHeight="1">
      <c r="C156" s="171"/>
      <c r="D156" s="171"/>
      <c r="E156" s="193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</row>
    <row r="157" spans="3:16" ht="12.75" customHeight="1">
      <c r="C157" s="171"/>
      <c r="D157" s="192"/>
      <c r="E157" s="193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3:16" ht="12.75" customHeight="1">
      <c r="C158" s="171"/>
      <c r="D158" s="192"/>
      <c r="E158" s="193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3:16" ht="12.75" customHeight="1">
      <c r="C159" s="171"/>
      <c r="D159" s="171"/>
      <c r="E159" s="193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</row>
    <row r="160" spans="3:16" ht="12.75" customHeight="1">
      <c r="C160" s="192"/>
      <c r="D160" s="171"/>
      <c r="E160" s="193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</row>
    <row r="161" spans="3:16" ht="12.75" customHeight="1">
      <c r="C161" s="192"/>
      <c r="D161" s="171"/>
      <c r="E161" s="193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3:16" ht="12.75" customHeight="1">
      <c r="C162" s="171"/>
      <c r="D162" s="171"/>
      <c r="E162" s="193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</row>
    <row r="163" spans="3:16" ht="12.75" customHeight="1">
      <c r="C163" s="171"/>
      <c r="D163" s="192"/>
      <c r="E163" s="193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</row>
    <row r="164" spans="3:16" ht="12.75" customHeight="1">
      <c r="C164" s="171"/>
      <c r="D164" s="192"/>
      <c r="E164" s="193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3:16" ht="12.75" customHeight="1">
      <c r="C165" s="171"/>
      <c r="D165" s="171"/>
      <c r="E165" s="193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</row>
    <row r="166" spans="3:16" ht="12.75" customHeight="1">
      <c r="C166" s="171"/>
      <c r="D166" s="192"/>
      <c r="E166" s="193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</row>
    <row r="167" spans="3:16" ht="12.75" customHeight="1">
      <c r="C167" s="171"/>
      <c r="D167" s="192"/>
      <c r="E167" s="193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3:16" ht="12.75" customHeight="1">
      <c r="C168" s="171"/>
      <c r="D168" s="171"/>
      <c r="E168" s="193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</row>
    <row r="169" spans="3:16" ht="12.75" customHeight="1">
      <c r="C169" s="171"/>
      <c r="D169" s="192"/>
      <c r="E169" s="193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</row>
    <row r="170" spans="3:16" ht="12.75" customHeight="1">
      <c r="C170" s="171"/>
      <c r="D170" s="192"/>
      <c r="E170" s="193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3:16" ht="12.75" customHeight="1">
      <c r="C171" s="171"/>
      <c r="D171" s="171"/>
      <c r="E171" s="193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</row>
    <row r="172" spans="3:16" ht="12.75" customHeight="1">
      <c r="C172" s="171"/>
      <c r="D172" s="192"/>
      <c r="E172" s="193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</row>
    <row r="173" spans="3:16" ht="12.75" customHeight="1">
      <c r="C173" s="171"/>
      <c r="D173" s="192"/>
      <c r="E173" s="193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3:16" ht="12.75" customHeight="1">
      <c r="C174" s="171"/>
      <c r="D174" s="171"/>
      <c r="E174" s="193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</row>
    <row r="175" spans="3:16" ht="12.75" customHeight="1">
      <c r="C175" s="192"/>
      <c r="D175" s="171"/>
      <c r="E175" s="193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</row>
    <row r="176" spans="3:16" ht="12.75" customHeight="1">
      <c r="C176" s="192"/>
      <c r="D176" s="171"/>
      <c r="E176" s="193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3:16" ht="12.75" customHeight="1">
      <c r="C177" s="171"/>
      <c r="D177" s="171"/>
      <c r="E177" s="193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</row>
    <row r="178" spans="3:16" ht="12.75" customHeight="1">
      <c r="C178" s="171"/>
      <c r="D178" s="192"/>
      <c r="E178" s="193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</row>
    <row r="179" spans="3:16" ht="12.75" customHeight="1">
      <c r="C179" s="171"/>
      <c r="D179" s="192"/>
      <c r="E179" s="193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3:16" ht="12.75" customHeight="1">
      <c r="C180" s="171"/>
      <c r="D180" s="171"/>
      <c r="E180" s="193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</row>
    <row r="181" spans="3:16" ht="12.75" customHeight="1">
      <c r="C181" s="192"/>
      <c r="D181" s="171"/>
      <c r="E181" s="193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</row>
    <row r="182" spans="3:16" ht="12.75" customHeight="1">
      <c r="C182" s="192"/>
      <c r="D182" s="171"/>
      <c r="E182" s="193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3:16" ht="12.75" customHeight="1">
      <c r="C183" s="171"/>
      <c r="D183" s="171"/>
      <c r="E183" s="193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</row>
    <row r="184" spans="3:16" ht="12.75" customHeight="1">
      <c r="C184" s="171"/>
      <c r="D184" s="192"/>
      <c r="E184" s="193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</row>
    <row r="185" spans="3:16" ht="12.75" customHeight="1">
      <c r="C185" s="171"/>
      <c r="D185" s="192"/>
      <c r="E185" s="193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3:16" ht="12.75" customHeight="1">
      <c r="C186" s="171"/>
      <c r="D186" s="171"/>
      <c r="E186" s="193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</row>
    <row r="187" spans="3:16" ht="12.75" customHeight="1">
      <c r="C187" s="171"/>
      <c r="D187" s="192"/>
      <c r="E187" s="193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</row>
    <row r="188" spans="3:16" ht="12.75" customHeight="1">
      <c r="C188" s="171"/>
      <c r="D188" s="192"/>
      <c r="E188" s="193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3:16" ht="12.75" customHeight="1">
      <c r="C189" s="171"/>
      <c r="D189" s="171"/>
      <c r="E189" s="193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</row>
    <row r="190" spans="3:16" ht="12.75" customHeight="1">
      <c r="C190" s="171"/>
      <c r="D190" s="192"/>
      <c r="E190" s="193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</row>
    <row r="191" spans="3:16" ht="12.75" customHeight="1">
      <c r="C191" s="171"/>
      <c r="D191" s="192"/>
      <c r="E191" s="193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3:16" ht="12.75" customHeight="1">
      <c r="C192" s="171"/>
      <c r="D192" s="171"/>
      <c r="E192" s="193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</row>
    <row r="193" spans="3:16" ht="12.75" customHeight="1">
      <c r="C193" s="171"/>
      <c r="D193" s="192"/>
      <c r="E193" s="193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</row>
    <row r="194" spans="3:16" ht="12.75" customHeight="1">
      <c r="C194" s="171"/>
      <c r="D194" s="192"/>
      <c r="E194" s="193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3:16" ht="12.75" customHeight="1">
      <c r="C195" s="171"/>
      <c r="D195" s="171"/>
      <c r="E195" s="193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</row>
    <row r="196" spans="3:16" ht="12.75" customHeight="1">
      <c r="C196" s="192"/>
      <c r="D196" s="171"/>
      <c r="E196" s="193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</row>
    <row r="197" spans="3:16" ht="12.75" customHeight="1">
      <c r="C197" s="192"/>
      <c r="D197" s="171"/>
      <c r="E197" s="193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3:16" ht="12.75" customHeight="1">
      <c r="C198" s="171"/>
      <c r="D198" s="171"/>
      <c r="E198" s="193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</row>
    <row r="199" spans="3:16" ht="12.75" customHeight="1">
      <c r="C199" s="171"/>
      <c r="D199" s="192"/>
      <c r="E199" s="193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</row>
    <row r="200" spans="3:16" ht="12.75" customHeight="1">
      <c r="C200" s="171"/>
      <c r="D200" s="192"/>
      <c r="E200" s="193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3:16" ht="12.75" customHeight="1">
      <c r="C201" s="171"/>
      <c r="D201" s="171"/>
      <c r="E201" s="193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</row>
    <row r="202" spans="3:16" ht="12.75" customHeight="1">
      <c r="C202" s="171"/>
      <c r="D202" s="192"/>
      <c r="E202" s="193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</row>
    <row r="203" spans="3:16" ht="12.75" customHeight="1">
      <c r="C203" s="171"/>
      <c r="D203" s="192"/>
      <c r="E203" s="193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3:16" ht="12.75" customHeight="1">
      <c r="C204" s="171"/>
      <c r="D204" s="171"/>
      <c r="E204" s="193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</row>
    <row r="205" spans="3:16" ht="12.75" customHeight="1">
      <c r="C205" s="171"/>
      <c r="D205" s="192"/>
      <c r="E205" s="193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</row>
    <row r="206" spans="3:16" ht="12.75" customHeight="1">
      <c r="C206" s="171"/>
      <c r="D206" s="192"/>
      <c r="E206" s="193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3:16" ht="12.75" customHeight="1">
      <c r="C207" s="171"/>
      <c r="D207" s="171"/>
      <c r="E207" s="193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</row>
    <row r="208" spans="3:16" ht="12.75" customHeight="1">
      <c r="C208" s="171"/>
      <c r="D208" s="192"/>
      <c r="E208" s="193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</row>
    <row r="209" spans="3:16" ht="12.75" customHeight="1">
      <c r="C209" s="171"/>
      <c r="D209" s="192"/>
      <c r="E209" s="193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3:16" ht="12.75" customHeight="1">
      <c r="C210" s="171"/>
      <c r="D210" s="171"/>
      <c r="E210" s="193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</row>
    <row r="211" spans="3:16" ht="12.75" customHeight="1">
      <c r="C211" s="171"/>
      <c r="D211" s="192"/>
      <c r="E211" s="193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</row>
    <row r="212" spans="3:16" ht="12.75" customHeight="1">
      <c r="C212" s="171"/>
      <c r="D212" s="192"/>
      <c r="E212" s="193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</row>
    <row r="213" spans="3:16" ht="12.75" customHeight="1">
      <c r="C213" s="171"/>
      <c r="D213" s="171"/>
      <c r="E213" s="193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</row>
    <row r="214" spans="3:16" ht="12.75" customHeight="1">
      <c r="C214" s="171"/>
      <c r="D214" s="192"/>
      <c r="E214" s="193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</row>
    <row r="215" spans="3:16" ht="12.75" customHeight="1">
      <c r="C215" s="171"/>
      <c r="D215" s="192"/>
      <c r="E215" s="193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3:16" ht="12.75" customHeight="1">
      <c r="C216" s="171"/>
      <c r="D216" s="171"/>
      <c r="E216" s="193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</row>
    <row r="217" spans="3:16" ht="12.75" customHeight="1">
      <c r="C217" s="171"/>
      <c r="D217" s="192"/>
      <c r="E217" s="193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</row>
    <row r="218" spans="3:16" ht="12.75" customHeight="1">
      <c r="C218" s="171"/>
      <c r="D218" s="192"/>
      <c r="E218" s="193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</row>
    <row r="219" spans="3:16" ht="12.75" customHeight="1">
      <c r="C219" s="171"/>
      <c r="D219" s="171"/>
      <c r="E219" s="193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</row>
    <row r="220" spans="3:16" ht="12.75" customHeight="1">
      <c r="C220" s="171"/>
      <c r="D220" s="192"/>
      <c r="E220" s="193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</row>
    <row r="221" spans="3:16" ht="12.75" customHeight="1">
      <c r="C221" s="171"/>
      <c r="D221" s="192"/>
      <c r="E221" s="193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</row>
    <row r="222" spans="3:16" ht="12.75" customHeight="1">
      <c r="C222" s="171"/>
      <c r="D222" s="171"/>
      <c r="E222" s="193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</row>
    <row r="223" spans="3:16" ht="12.75" customHeight="1">
      <c r="C223" s="171"/>
      <c r="D223" s="192"/>
      <c r="E223" s="193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</row>
    <row r="224" spans="3:16" ht="12.75" customHeight="1">
      <c r="C224" s="171"/>
      <c r="D224" s="192"/>
      <c r="E224" s="193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</row>
    <row r="225" spans="3:16" ht="12.75" customHeight="1">
      <c r="C225" s="171"/>
      <c r="D225" s="171"/>
      <c r="E225" s="193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</row>
    <row r="226" spans="3:16" ht="12.75" customHeight="1">
      <c r="C226" s="192"/>
      <c r="D226" s="171"/>
      <c r="E226" s="193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</row>
    <row r="227" spans="3:16" ht="12.75" customHeight="1">
      <c r="C227" s="192"/>
      <c r="D227" s="171"/>
      <c r="E227" s="193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</row>
    <row r="228" spans="3:16" ht="12.75" customHeight="1">
      <c r="C228" s="171"/>
      <c r="D228" s="171"/>
      <c r="E228" s="193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</row>
    <row r="229" spans="3:16" ht="12.75" customHeight="1">
      <c r="C229" s="171"/>
      <c r="D229" s="192"/>
      <c r="E229" s="193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</row>
    <row r="230" spans="3:16" ht="12.75" customHeight="1">
      <c r="C230" s="171"/>
      <c r="D230" s="192"/>
      <c r="E230" s="193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3:16" ht="12.75" customHeight="1">
      <c r="C231" s="171"/>
      <c r="D231" s="171"/>
      <c r="E231" s="193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</row>
    <row r="232" spans="3:16" ht="12.75" customHeight="1">
      <c r="C232" s="171"/>
      <c r="D232" s="192"/>
      <c r="E232" s="193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</row>
    <row r="233" spans="3:16" ht="12.75" customHeight="1">
      <c r="C233" s="171"/>
      <c r="D233" s="192"/>
      <c r="E233" s="193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</row>
    <row r="234" spans="3:16" ht="12.75" customHeight="1">
      <c r="C234" s="171"/>
      <c r="D234" s="171"/>
      <c r="E234" s="193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</row>
    <row r="235" spans="3:16" ht="12.75" customHeight="1">
      <c r="C235" s="171"/>
      <c r="D235" s="192"/>
      <c r="E235" s="193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</row>
    <row r="236" spans="3:16" ht="12.75" customHeight="1">
      <c r="C236" s="171"/>
      <c r="D236" s="192"/>
      <c r="E236" s="193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</row>
    <row r="237" spans="3:16" ht="12.75" customHeight="1">
      <c r="C237" s="171"/>
      <c r="D237" s="171"/>
      <c r="E237" s="193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</row>
    <row r="238" spans="3:16" ht="12.75" customHeight="1">
      <c r="C238" s="171"/>
      <c r="D238" s="192"/>
      <c r="E238" s="193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</row>
    <row r="239" spans="3:16" ht="12.75" customHeight="1">
      <c r="C239" s="171"/>
      <c r="D239" s="192"/>
      <c r="E239" s="193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</row>
    <row r="240" spans="3:16" ht="12.75" customHeight="1">
      <c r="C240" s="171"/>
      <c r="D240" s="171"/>
      <c r="E240" s="193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</row>
    <row r="241" spans="3:16" ht="12.75" customHeight="1">
      <c r="C241" s="171"/>
      <c r="D241" s="192"/>
      <c r="E241" s="193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</row>
    <row r="242" spans="3:16" ht="12.75" customHeight="1">
      <c r="C242" s="171"/>
      <c r="D242" s="192"/>
      <c r="E242" s="193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</row>
    <row r="243" spans="3:16" ht="12.75" customHeight="1">
      <c r="C243" s="171"/>
      <c r="D243" s="171"/>
      <c r="E243" s="193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</row>
    <row r="244" spans="3:16" ht="12.75" customHeight="1">
      <c r="C244" s="171"/>
      <c r="D244" s="192"/>
      <c r="E244" s="193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</row>
    <row r="245" spans="3:16" ht="12.75" customHeight="1">
      <c r="C245" s="171"/>
      <c r="D245" s="192"/>
      <c r="E245" s="193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</row>
    <row r="246" spans="3:16" ht="12.75" customHeight="1">
      <c r="C246" s="171"/>
      <c r="D246" s="171"/>
      <c r="E246" s="193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</row>
    <row r="247" spans="3:16" ht="12.75" customHeight="1">
      <c r="C247" s="192"/>
      <c r="D247" s="171"/>
      <c r="E247" s="193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</row>
    <row r="248" spans="3:16" ht="12.75" customHeight="1">
      <c r="C248" s="192"/>
      <c r="D248" s="171"/>
      <c r="E248" s="193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</row>
    <row r="249" spans="3:16" ht="12.75" customHeight="1">
      <c r="C249" s="171"/>
      <c r="D249" s="171"/>
      <c r="E249" s="193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</row>
    <row r="250" spans="3:16" ht="12.75" customHeight="1">
      <c r="C250" s="171"/>
      <c r="D250" s="192"/>
      <c r="E250" s="193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</row>
    <row r="251" spans="3:16" ht="12.75" customHeight="1">
      <c r="C251" s="171"/>
      <c r="D251" s="192"/>
      <c r="E251" s="193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</row>
    <row r="252" spans="3:16" ht="12.75" customHeight="1">
      <c r="C252" s="171"/>
      <c r="D252" s="171"/>
      <c r="E252" s="193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</row>
    <row r="253" spans="3:16" ht="12.75" customHeight="1">
      <c r="C253" s="171"/>
      <c r="D253" s="192"/>
      <c r="E253" s="193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</row>
    <row r="254" spans="3:16" ht="12.75" customHeight="1">
      <c r="C254" s="171"/>
      <c r="D254" s="192"/>
      <c r="E254" s="193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</row>
    <row r="255" spans="3:16" ht="12.75" customHeight="1">
      <c r="C255" s="171"/>
      <c r="D255" s="171"/>
      <c r="E255" s="193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</row>
    <row r="256" spans="3:16" ht="12.75" customHeight="1">
      <c r="C256" s="171"/>
      <c r="D256" s="192"/>
      <c r="E256" s="193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</row>
    <row r="257" spans="3:16" ht="12.75" customHeight="1">
      <c r="C257" s="171"/>
      <c r="D257" s="192"/>
      <c r="E257" s="193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</row>
    <row r="258" spans="3:16" ht="12.75" customHeight="1">
      <c r="C258" s="171"/>
      <c r="D258" s="171"/>
      <c r="E258" s="193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</row>
    <row r="259" spans="3:16" ht="12.75" customHeight="1">
      <c r="C259" s="171"/>
      <c r="D259" s="192"/>
      <c r="E259" s="193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</row>
    <row r="260" spans="3:16" ht="12.75" customHeight="1">
      <c r="C260" s="171"/>
      <c r="D260" s="192"/>
      <c r="E260" s="193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</row>
    <row r="261" spans="3:16" ht="12.75" customHeight="1">
      <c r="C261" s="171"/>
      <c r="D261" s="171"/>
      <c r="E261" s="193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</row>
    <row r="262" spans="3:16" ht="12.75" customHeight="1">
      <c r="C262" s="171"/>
      <c r="D262" s="192"/>
      <c r="E262" s="193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</row>
    <row r="263" spans="3:16" ht="12.75" customHeight="1">
      <c r="C263" s="171"/>
      <c r="D263" s="192"/>
      <c r="E263" s="193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</row>
    <row r="264" spans="3:16" ht="12.75" customHeight="1">
      <c r="C264" s="171"/>
      <c r="D264" s="171"/>
      <c r="E264" s="193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</row>
    <row r="265" spans="3:16" ht="12.75" customHeight="1">
      <c r="C265" s="171"/>
      <c r="D265" s="192"/>
      <c r="E265" s="193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</row>
    <row r="266" spans="3:16" ht="12.75" customHeight="1">
      <c r="C266" s="171"/>
      <c r="D266" s="192"/>
      <c r="E266" s="193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</row>
    <row r="267" spans="3:16" ht="12.75" customHeight="1">
      <c r="C267" s="171"/>
      <c r="D267" s="171"/>
      <c r="E267" s="193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</row>
    <row r="268" spans="3:16" ht="12.75" customHeight="1">
      <c r="C268" s="171"/>
      <c r="D268" s="192"/>
      <c r="E268" s="193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</row>
    <row r="269" spans="3:16" ht="12.75" customHeight="1">
      <c r="C269" s="171"/>
      <c r="D269" s="192"/>
      <c r="E269" s="193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</row>
    <row r="270" spans="3:16" ht="12.75" customHeight="1">
      <c r="C270" s="171"/>
      <c r="D270" s="171"/>
      <c r="E270" s="193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</row>
    <row r="271" spans="3:16" ht="12.75" customHeight="1">
      <c r="C271" s="192"/>
      <c r="D271" s="171"/>
      <c r="E271" s="193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</row>
    <row r="272" spans="3:16" ht="12.75" customHeight="1">
      <c r="C272" s="192"/>
      <c r="D272" s="171"/>
      <c r="E272" s="193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</row>
    <row r="273" spans="3:16" ht="12.75" customHeight="1">
      <c r="C273" s="171"/>
      <c r="D273" s="171"/>
      <c r="E273" s="193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</row>
    <row r="274" spans="3:16" ht="12.75" customHeight="1">
      <c r="C274" s="171"/>
      <c r="D274" s="192"/>
      <c r="E274" s="193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</row>
    <row r="275" spans="3:16" ht="12.75" customHeight="1">
      <c r="C275" s="171"/>
      <c r="D275" s="192"/>
      <c r="E275" s="193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</row>
    <row r="276" spans="3:16" ht="12.75" customHeight="1">
      <c r="C276" s="171"/>
      <c r="D276" s="171"/>
      <c r="E276" s="193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</row>
    <row r="277" spans="3:16" ht="12.75" customHeight="1">
      <c r="C277" s="171"/>
      <c r="D277" s="192"/>
      <c r="E277" s="193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</row>
    <row r="278" spans="3:16" ht="12.75" customHeight="1">
      <c r="C278" s="171"/>
      <c r="D278" s="192"/>
      <c r="E278" s="193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</row>
    <row r="279" spans="3:16" ht="12.75" customHeight="1">
      <c r="C279" s="171"/>
      <c r="D279" s="171"/>
      <c r="E279" s="193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</row>
    <row r="280" spans="3:16" ht="12.75" customHeight="1">
      <c r="C280" s="171"/>
      <c r="D280" s="192"/>
      <c r="E280" s="193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</row>
    <row r="281" spans="3:16" ht="12.75" customHeight="1">
      <c r="C281" s="171"/>
      <c r="D281" s="192"/>
      <c r="E281" s="193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</row>
    <row r="282" spans="3:16" ht="12.75" customHeight="1">
      <c r="C282" s="171"/>
      <c r="D282" s="171"/>
      <c r="E282" s="193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</row>
    <row r="283" spans="3:16" ht="12.75" customHeight="1">
      <c r="C283" s="171"/>
      <c r="D283" s="192"/>
      <c r="E283" s="193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</row>
    <row r="284" spans="3:16" ht="12.75" customHeight="1">
      <c r="C284" s="171"/>
      <c r="D284" s="192"/>
      <c r="E284" s="193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</row>
    <row r="285" spans="3:16" ht="12.75" customHeight="1">
      <c r="C285" s="171"/>
      <c r="D285" s="171"/>
      <c r="E285" s="193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</row>
    <row r="286" spans="3:16" ht="12.75" customHeight="1">
      <c r="C286" s="171"/>
      <c r="D286" s="192"/>
      <c r="E286" s="193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</row>
    <row r="287" spans="3:16" ht="12.75" customHeight="1">
      <c r="C287" s="171"/>
      <c r="D287" s="192"/>
      <c r="E287" s="193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</row>
    <row r="288" spans="3:16" ht="12.75" customHeight="1">
      <c r="C288" s="171"/>
      <c r="D288" s="171"/>
      <c r="E288" s="193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</row>
    <row r="289" spans="3:16" ht="12.75" customHeight="1">
      <c r="C289" s="171"/>
      <c r="D289" s="192"/>
      <c r="E289" s="193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</row>
    <row r="290" spans="3:16" ht="12.75" customHeight="1">
      <c r="C290" s="171"/>
      <c r="D290" s="192"/>
      <c r="E290" s="193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</row>
    <row r="291" spans="3:16" ht="12.75" customHeight="1">
      <c r="C291" s="171"/>
      <c r="D291" s="171"/>
      <c r="E291" s="193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</row>
    <row r="292" spans="3:16" ht="12.75" customHeight="1">
      <c r="C292" s="171"/>
      <c r="D292" s="192"/>
      <c r="E292" s="193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</row>
    <row r="293" spans="3:16" ht="12.75" customHeight="1">
      <c r="C293" s="171"/>
      <c r="D293" s="192"/>
      <c r="E293" s="193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</row>
    <row r="294" spans="3:16" ht="12.75" customHeight="1">
      <c r="C294" s="171"/>
      <c r="D294" s="171"/>
      <c r="E294" s="193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</row>
    <row r="295" spans="3:16" ht="12.75" customHeight="1">
      <c r="C295" s="192"/>
      <c r="D295" s="171"/>
      <c r="E295" s="193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</row>
    <row r="296" spans="3:16" ht="12.75" customHeight="1">
      <c r="C296" s="192"/>
      <c r="D296" s="171"/>
      <c r="E296" s="193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</row>
    <row r="297" spans="3:16" ht="12.75" customHeight="1">
      <c r="C297" s="171"/>
      <c r="D297" s="171"/>
      <c r="E297" s="193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</row>
    <row r="298" spans="3:16" ht="12.75" customHeight="1">
      <c r="C298" s="171"/>
      <c r="D298" s="192"/>
      <c r="E298" s="193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</row>
    <row r="299" spans="3:16" ht="12.75" customHeight="1">
      <c r="C299" s="171"/>
      <c r="D299" s="192"/>
      <c r="E299" s="193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</row>
    <row r="300" spans="3:16" ht="12.75" customHeight="1">
      <c r="C300" s="171"/>
      <c r="D300" s="171"/>
      <c r="E300" s="193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</row>
    <row r="301" spans="3:16" ht="12.75" customHeight="1">
      <c r="C301" s="192"/>
      <c r="D301" s="171"/>
      <c r="E301" s="193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</row>
    <row r="302" spans="3:16" ht="12.75" customHeight="1">
      <c r="C302" s="192"/>
      <c r="D302" s="171"/>
      <c r="E302" s="193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</row>
    <row r="303" spans="3:16" ht="12.75" customHeight="1">
      <c r="C303" s="171"/>
      <c r="D303" s="171"/>
      <c r="E303" s="193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</row>
    <row r="304" spans="3:16" ht="12.75" customHeight="1">
      <c r="C304" s="171"/>
      <c r="D304" s="192"/>
      <c r="E304" s="193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</row>
    <row r="305" spans="3:16" ht="12.75" customHeight="1">
      <c r="C305" s="171"/>
      <c r="D305" s="192"/>
      <c r="E305" s="193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</row>
    <row r="306" spans="3:16" ht="12.75" customHeight="1">
      <c r="C306" s="171"/>
      <c r="D306" s="171"/>
      <c r="E306" s="193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</row>
    <row r="307" spans="3:16" ht="12.75" customHeight="1">
      <c r="C307" s="171"/>
      <c r="D307" s="192"/>
      <c r="E307" s="193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</row>
    <row r="308" spans="3:16" ht="12.75" customHeight="1">
      <c r="C308" s="171"/>
      <c r="D308" s="192"/>
      <c r="E308" s="193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</row>
    <row r="309" spans="3:16" ht="12.75" customHeight="1">
      <c r="C309" s="171"/>
      <c r="D309" s="171"/>
      <c r="E309" s="193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</row>
    <row r="310" spans="3:16" ht="12.75" customHeight="1">
      <c r="C310" s="171"/>
      <c r="D310" s="192"/>
      <c r="E310" s="193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</row>
    <row r="311" spans="3:16" ht="12.75" customHeight="1">
      <c r="C311" s="171"/>
      <c r="D311" s="192"/>
      <c r="E311" s="193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</row>
    <row r="312" spans="3:16" ht="12.75" customHeight="1">
      <c r="C312" s="171"/>
      <c r="D312" s="171"/>
      <c r="E312" s="193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</row>
    <row r="313" spans="3:16" ht="12.75" customHeight="1">
      <c r="C313" s="171"/>
      <c r="D313" s="192"/>
      <c r="E313" s="193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</row>
    <row r="314" spans="3:16" ht="12.75" customHeight="1">
      <c r="C314" s="171"/>
      <c r="D314" s="192"/>
      <c r="E314" s="193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</row>
    <row r="315" spans="3:16" ht="12.75" customHeight="1">
      <c r="C315" s="171"/>
      <c r="D315" s="171"/>
      <c r="E315" s="193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</row>
    <row r="316" spans="3:16" ht="12.75" customHeight="1">
      <c r="C316" s="171"/>
      <c r="D316" s="171"/>
      <c r="E316" s="193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</row>
    <row r="317" spans="3:16" ht="12.75" customHeight="1">
      <c r="C317" s="171"/>
      <c r="D317" s="171"/>
      <c r="E317" s="193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</row>
    <row r="318" spans="3:16" ht="12.75" customHeight="1">
      <c r="C318" s="171"/>
      <c r="D318" s="171"/>
      <c r="E318" s="193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</row>
    <row r="319" spans="3:16" ht="12.75" customHeight="1">
      <c r="C319" s="171"/>
      <c r="D319" s="192"/>
      <c r="E319" s="193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</row>
    <row r="320" spans="3:16" ht="12.75" customHeight="1">
      <c r="C320" s="171"/>
      <c r="D320" s="192"/>
      <c r="E320" s="193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</row>
    <row r="321" spans="3:16" ht="12.75" customHeight="1">
      <c r="C321" s="171"/>
      <c r="D321" s="171"/>
      <c r="E321" s="193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</row>
    <row r="322" spans="3:16" ht="12.75" customHeight="1">
      <c r="C322" s="171"/>
      <c r="D322" s="192"/>
      <c r="E322" s="193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</row>
    <row r="323" spans="3:16" ht="12.75" customHeight="1">
      <c r="C323" s="171"/>
      <c r="D323" s="192"/>
      <c r="E323" s="193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</row>
    <row r="324" spans="3:16" ht="12.75" customHeight="1">
      <c r="C324" s="171"/>
      <c r="D324" s="171"/>
      <c r="E324" s="193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</row>
    <row r="325" spans="5:16" ht="12.75" customHeight="1">
      <c r="E325" s="193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</row>
    <row r="326" spans="5:16" ht="12.75" customHeight="1">
      <c r="E326" s="193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</row>
  </sheetData>
  <mergeCells count="14">
    <mergeCell ref="D64:D65"/>
    <mergeCell ref="C48:D48"/>
    <mergeCell ref="B56:D56"/>
    <mergeCell ref="C60:D60"/>
    <mergeCell ref="C52:D53"/>
    <mergeCell ref="C12:D12"/>
    <mergeCell ref="C16:D16"/>
    <mergeCell ref="C28:D28"/>
    <mergeCell ref="C32:D32"/>
    <mergeCell ref="B3:E3"/>
    <mergeCell ref="B4:D4"/>
    <mergeCell ref="B8:D8"/>
    <mergeCell ref="AG2:AH2"/>
    <mergeCell ref="O2:P2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5" r:id="rId1"/>
  <colBreaks count="1" manualBreakCount="1">
    <brk id="18" max="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26"/>
  <sheetViews>
    <sheetView showGridLines="0" zoomScaleSheetLayoutView="75" workbookViewId="0" topLeftCell="A1">
      <pane xSplit="6" ySplit="3" topLeftCell="T68" activePane="bottomRight" state="frozen"/>
      <selection pane="topLeft" activeCell="AB19" sqref="AB19"/>
      <selection pane="topRight" activeCell="AB19" sqref="AB19"/>
      <selection pane="bottomLeft" activeCell="AB19" sqref="AB19"/>
      <selection pane="bottomRight" activeCell="Z80" sqref="Z80"/>
    </sheetView>
  </sheetViews>
  <sheetFormatPr defaultColWidth="9.00390625" defaultRowHeight="12.75" customHeight="1"/>
  <cols>
    <col min="1" max="1" width="9.125" style="125" customWidth="1"/>
    <col min="2" max="3" width="3.625" style="125" customWidth="1"/>
    <col min="4" max="4" width="17.625" style="125" customWidth="1"/>
    <col min="5" max="5" width="4.625" style="125" customWidth="1"/>
    <col min="6" max="6" width="6.625" style="125" customWidth="1"/>
    <col min="7" max="11" width="4.625" style="125" customWidth="1"/>
    <col min="12" max="32" width="6.625" style="125" customWidth="1"/>
    <col min="33" max="33" width="4.625" style="125" customWidth="1"/>
    <col min="34" max="34" width="9.125" style="125" customWidth="1"/>
    <col min="35" max="16384" width="13.375" style="125" customWidth="1"/>
  </cols>
  <sheetData>
    <row r="1" spans="1:3" ht="15" customHeight="1">
      <c r="A1" s="124"/>
      <c r="C1" s="126"/>
    </row>
    <row r="2" spans="1:34" ht="12">
      <c r="A2" s="215" t="s">
        <v>56</v>
      </c>
      <c r="C2" s="128"/>
      <c r="D2" s="129" t="s">
        <v>0</v>
      </c>
      <c r="O2" s="719"/>
      <c r="P2" s="719"/>
      <c r="AG2" s="719" t="s">
        <v>709</v>
      </c>
      <c r="AH2" s="719"/>
    </row>
    <row r="3" spans="1:34" ht="24">
      <c r="A3" s="130" t="s">
        <v>237</v>
      </c>
      <c r="B3" s="726" t="s">
        <v>173</v>
      </c>
      <c r="C3" s="727"/>
      <c r="D3" s="727"/>
      <c r="E3" s="728"/>
      <c r="F3" s="133" t="s">
        <v>174</v>
      </c>
      <c r="G3" s="134" t="s">
        <v>175</v>
      </c>
      <c r="H3" s="135" t="s">
        <v>176</v>
      </c>
      <c r="I3" s="135" t="s">
        <v>177</v>
      </c>
      <c r="J3" s="135" t="s">
        <v>178</v>
      </c>
      <c r="K3" s="136" t="s">
        <v>179</v>
      </c>
      <c r="L3" s="134" t="s">
        <v>180</v>
      </c>
      <c r="M3" s="135" t="s">
        <v>181</v>
      </c>
      <c r="N3" s="135" t="s">
        <v>182</v>
      </c>
      <c r="O3" s="135" t="s">
        <v>183</v>
      </c>
      <c r="P3" s="135" t="s">
        <v>184</v>
      </c>
      <c r="Q3" s="137" t="s">
        <v>185</v>
      </c>
      <c r="R3" s="138" t="s">
        <v>186</v>
      </c>
      <c r="S3" s="139" t="s">
        <v>187</v>
      </c>
      <c r="T3" s="137" t="s">
        <v>188</v>
      </c>
      <c r="U3" s="137" t="s">
        <v>189</v>
      </c>
      <c r="V3" s="137" t="s">
        <v>190</v>
      </c>
      <c r="W3" s="137" t="s">
        <v>191</v>
      </c>
      <c r="X3" s="137" t="s">
        <v>192</v>
      </c>
      <c r="Y3" s="137" t="s">
        <v>193</v>
      </c>
      <c r="Z3" s="137" t="s">
        <v>194</v>
      </c>
      <c r="AA3" s="137" t="s">
        <v>195</v>
      </c>
      <c r="AB3" s="137" t="s">
        <v>196</v>
      </c>
      <c r="AC3" s="137" t="s">
        <v>197</v>
      </c>
      <c r="AD3" s="137" t="s">
        <v>198</v>
      </c>
      <c r="AE3" s="137" t="s">
        <v>199</v>
      </c>
      <c r="AF3" s="137" t="s">
        <v>200</v>
      </c>
      <c r="AG3" s="131" t="s">
        <v>201</v>
      </c>
      <c r="AH3" s="140" t="s">
        <v>202</v>
      </c>
    </row>
    <row r="4" spans="1:34" ht="12.75" customHeight="1">
      <c r="A4" s="141" t="s">
        <v>238</v>
      </c>
      <c r="B4" s="220"/>
      <c r="C4" s="200"/>
      <c r="D4" s="200" t="s">
        <v>239</v>
      </c>
      <c r="E4" s="132" t="s">
        <v>10</v>
      </c>
      <c r="F4" s="223">
        <f aca="true" t="shared" si="0" ref="F4:AG4">SUM(F5:F6)</f>
        <v>732</v>
      </c>
      <c r="G4" s="143">
        <f t="shared" si="0"/>
        <v>0</v>
      </c>
      <c r="H4" s="143">
        <f t="shared" si="0"/>
        <v>0</v>
      </c>
      <c r="I4" s="143">
        <f t="shared" si="0"/>
        <v>0</v>
      </c>
      <c r="J4" s="143">
        <f t="shared" si="0"/>
        <v>0</v>
      </c>
      <c r="K4" s="143">
        <f t="shared" si="0"/>
        <v>0</v>
      </c>
      <c r="L4" s="143">
        <f t="shared" si="0"/>
        <v>0</v>
      </c>
      <c r="M4" s="143">
        <f t="shared" si="0"/>
        <v>0</v>
      </c>
      <c r="N4" s="143">
        <f t="shared" si="0"/>
        <v>0</v>
      </c>
      <c r="O4" s="143">
        <f t="shared" si="0"/>
        <v>0</v>
      </c>
      <c r="P4" s="143">
        <f t="shared" si="0"/>
        <v>0</v>
      </c>
      <c r="Q4" s="143">
        <f t="shared" si="0"/>
        <v>1</v>
      </c>
      <c r="R4" s="224">
        <f t="shared" si="0"/>
        <v>2</v>
      </c>
      <c r="S4" s="223">
        <f t="shared" si="0"/>
        <v>4</v>
      </c>
      <c r="T4" s="143">
        <f t="shared" si="0"/>
        <v>6</v>
      </c>
      <c r="U4" s="143">
        <f t="shared" si="0"/>
        <v>9</v>
      </c>
      <c r="V4" s="143">
        <f t="shared" si="0"/>
        <v>19</v>
      </c>
      <c r="W4" s="143">
        <f t="shared" si="0"/>
        <v>35</v>
      </c>
      <c r="X4" s="143">
        <f t="shared" si="0"/>
        <v>66</v>
      </c>
      <c r="Y4" s="143">
        <f t="shared" si="0"/>
        <v>88</v>
      </c>
      <c r="Z4" s="143">
        <f t="shared" si="0"/>
        <v>127</v>
      </c>
      <c r="AA4" s="143">
        <f t="shared" si="0"/>
        <v>126</v>
      </c>
      <c r="AB4" s="143">
        <f t="shared" si="0"/>
        <v>108</v>
      </c>
      <c r="AC4" s="143">
        <f t="shared" si="0"/>
        <v>82</v>
      </c>
      <c r="AD4" s="143">
        <f t="shared" si="0"/>
        <v>43</v>
      </c>
      <c r="AE4" s="143">
        <f t="shared" si="0"/>
        <v>12</v>
      </c>
      <c r="AF4" s="143">
        <f t="shared" si="0"/>
        <v>4</v>
      </c>
      <c r="AG4" s="146">
        <f t="shared" si="0"/>
        <v>0</v>
      </c>
      <c r="AH4" s="133" t="s">
        <v>238</v>
      </c>
    </row>
    <row r="5" spans="1:34" ht="12.75" customHeight="1">
      <c r="A5" s="178"/>
      <c r="B5" s="178"/>
      <c r="C5" s="179"/>
      <c r="D5" s="210"/>
      <c r="E5" s="150" t="s">
        <v>11</v>
      </c>
      <c r="F5" s="162">
        <f>SUM(L5:AG5)</f>
        <v>393</v>
      </c>
      <c r="G5" s="151">
        <v>0</v>
      </c>
      <c r="H5" s="151">
        <v>0</v>
      </c>
      <c r="I5" s="151">
        <v>0</v>
      </c>
      <c r="J5" s="151">
        <v>0</v>
      </c>
      <c r="K5" s="151">
        <v>0</v>
      </c>
      <c r="L5" s="151">
        <f>SUM(G5:K5)</f>
        <v>0</v>
      </c>
      <c r="M5" s="151">
        <v>0</v>
      </c>
      <c r="N5" s="151">
        <v>0</v>
      </c>
      <c r="O5" s="151">
        <v>0</v>
      </c>
      <c r="P5" s="151">
        <v>0</v>
      </c>
      <c r="Q5" s="151">
        <v>0</v>
      </c>
      <c r="R5" s="161">
        <v>2</v>
      </c>
      <c r="S5" s="162">
        <v>2</v>
      </c>
      <c r="T5" s="151">
        <v>3</v>
      </c>
      <c r="U5" s="151">
        <v>3</v>
      </c>
      <c r="V5" s="151">
        <v>12</v>
      </c>
      <c r="W5" s="151">
        <v>21</v>
      </c>
      <c r="X5" s="151">
        <v>34</v>
      </c>
      <c r="Y5" s="151">
        <v>57</v>
      </c>
      <c r="Z5" s="151">
        <v>83</v>
      </c>
      <c r="AA5" s="151">
        <v>69</v>
      </c>
      <c r="AB5" s="151">
        <v>54</v>
      </c>
      <c r="AC5" s="151">
        <v>29</v>
      </c>
      <c r="AD5" s="151">
        <v>20</v>
      </c>
      <c r="AE5" s="151">
        <v>4</v>
      </c>
      <c r="AF5" s="151">
        <v>0</v>
      </c>
      <c r="AG5" s="154">
        <v>0</v>
      </c>
      <c r="AH5" s="156"/>
    </row>
    <row r="6" spans="1:34" ht="12.75" customHeight="1">
      <c r="A6" s="168"/>
      <c r="B6" s="168"/>
      <c r="C6" s="157"/>
      <c r="D6" s="160"/>
      <c r="E6" s="150" t="s">
        <v>12</v>
      </c>
      <c r="F6" s="162">
        <f>SUM(L6:AG6)</f>
        <v>339</v>
      </c>
      <c r="G6" s="166">
        <v>0</v>
      </c>
      <c r="H6" s="166">
        <v>0</v>
      </c>
      <c r="I6" s="166">
        <v>0</v>
      </c>
      <c r="J6" s="166">
        <v>0</v>
      </c>
      <c r="K6" s="166">
        <v>0</v>
      </c>
      <c r="L6" s="151">
        <f>SUM(G6:K6)</f>
        <v>0</v>
      </c>
      <c r="M6" s="166">
        <v>0</v>
      </c>
      <c r="N6" s="166">
        <v>0</v>
      </c>
      <c r="O6" s="166">
        <v>0</v>
      </c>
      <c r="P6" s="166">
        <v>0</v>
      </c>
      <c r="Q6" s="166">
        <v>1</v>
      </c>
      <c r="R6" s="161">
        <v>0</v>
      </c>
      <c r="S6" s="162">
        <v>2</v>
      </c>
      <c r="T6" s="151">
        <v>3</v>
      </c>
      <c r="U6" s="151">
        <v>6</v>
      </c>
      <c r="V6" s="151">
        <v>7</v>
      </c>
      <c r="W6" s="151">
        <v>14</v>
      </c>
      <c r="X6" s="151">
        <v>32</v>
      </c>
      <c r="Y6" s="151">
        <v>31</v>
      </c>
      <c r="Z6" s="151">
        <v>44</v>
      </c>
      <c r="AA6" s="151">
        <v>57</v>
      </c>
      <c r="AB6" s="151">
        <v>54</v>
      </c>
      <c r="AC6" s="151">
        <v>53</v>
      </c>
      <c r="AD6" s="151">
        <v>23</v>
      </c>
      <c r="AE6" s="151">
        <v>8</v>
      </c>
      <c r="AF6" s="151">
        <v>4</v>
      </c>
      <c r="AG6" s="154">
        <v>0</v>
      </c>
      <c r="AH6" s="156"/>
    </row>
    <row r="7" spans="1:34" ht="12.75" customHeight="1">
      <c r="A7" s="168"/>
      <c r="B7" s="168"/>
      <c r="C7" s="157"/>
      <c r="D7" s="160"/>
      <c r="E7" s="150"/>
      <c r="F7" s="162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61"/>
      <c r="S7" s="162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4"/>
      <c r="AH7" s="156"/>
    </row>
    <row r="8" spans="1:34" ht="12.75" customHeight="1">
      <c r="A8" s="148" t="s">
        <v>240</v>
      </c>
      <c r="B8" s="167"/>
      <c r="C8" s="160"/>
      <c r="D8" s="730" t="s">
        <v>489</v>
      </c>
      <c r="E8" s="150" t="s">
        <v>10</v>
      </c>
      <c r="F8" s="162">
        <f aca="true" t="shared" si="1" ref="F8:AG8">SUM(F9:F10)</f>
        <v>378</v>
      </c>
      <c r="G8" s="152">
        <f t="shared" si="1"/>
        <v>0</v>
      </c>
      <c r="H8" s="152">
        <f t="shared" si="1"/>
        <v>0</v>
      </c>
      <c r="I8" s="152">
        <f t="shared" si="1"/>
        <v>0</v>
      </c>
      <c r="J8" s="152">
        <f t="shared" si="1"/>
        <v>0</v>
      </c>
      <c r="K8" s="152">
        <f t="shared" si="1"/>
        <v>0</v>
      </c>
      <c r="L8" s="152">
        <f t="shared" si="1"/>
        <v>0</v>
      </c>
      <c r="M8" s="152">
        <f t="shared" si="1"/>
        <v>0</v>
      </c>
      <c r="N8" s="152">
        <f t="shared" si="1"/>
        <v>0</v>
      </c>
      <c r="O8" s="152">
        <f t="shared" si="1"/>
        <v>0</v>
      </c>
      <c r="P8" s="152">
        <f t="shared" si="1"/>
        <v>0</v>
      </c>
      <c r="Q8" s="153">
        <f t="shared" si="1"/>
        <v>1</v>
      </c>
      <c r="R8" s="154">
        <f t="shared" si="1"/>
        <v>2</v>
      </c>
      <c r="S8" s="155">
        <f t="shared" si="1"/>
        <v>0</v>
      </c>
      <c r="T8" s="153">
        <f t="shared" si="1"/>
        <v>1</v>
      </c>
      <c r="U8" s="153">
        <f t="shared" si="1"/>
        <v>8</v>
      </c>
      <c r="V8" s="153">
        <f t="shared" si="1"/>
        <v>24</v>
      </c>
      <c r="W8" s="153">
        <f t="shared" si="1"/>
        <v>36</v>
      </c>
      <c r="X8" s="153">
        <f t="shared" si="1"/>
        <v>50</v>
      </c>
      <c r="Y8" s="153">
        <f t="shared" si="1"/>
        <v>45</v>
      </c>
      <c r="Z8" s="153">
        <f t="shared" si="1"/>
        <v>54</v>
      </c>
      <c r="AA8" s="153">
        <f t="shared" si="1"/>
        <v>57</v>
      </c>
      <c r="AB8" s="153">
        <f t="shared" si="1"/>
        <v>49</v>
      </c>
      <c r="AC8" s="153">
        <f t="shared" si="1"/>
        <v>29</v>
      </c>
      <c r="AD8" s="153">
        <f t="shared" si="1"/>
        <v>15</v>
      </c>
      <c r="AE8" s="153">
        <f t="shared" si="1"/>
        <v>5</v>
      </c>
      <c r="AF8" s="153">
        <f t="shared" si="1"/>
        <v>2</v>
      </c>
      <c r="AG8" s="154">
        <f t="shared" si="1"/>
        <v>0</v>
      </c>
      <c r="AH8" s="156" t="s">
        <v>240</v>
      </c>
    </row>
    <row r="9" spans="1:34" ht="12.75" customHeight="1">
      <c r="A9" s="148"/>
      <c r="B9" s="168"/>
      <c r="C9" s="157"/>
      <c r="D9" s="730"/>
      <c r="E9" s="150" t="s">
        <v>11</v>
      </c>
      <c r="F9" s="162">
        <f>SUM(L9:AG9)</f>
        <v>239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1">
        <f>SUM(G9:K9)</f>
        <v>0</v>
      </c>
      <c r="M9" s="152">
        <v>0</v>
      </c>
      <c r="N9" s="152">
        <v>0</v>
      </c>
      <c r="O9" s="152">
        <v>0</v>
      </c>
      <c r="P9" s="152">
        <v>0</v>
      </c>
      <c r="Q9" s="152">
        <v>1</v>
      </c>
      <c r="R9" s="154">
        <v>2</v>
      </c>
      <c r="S9" s="155">
        <v>0</v>
      </c>
      <c r="T9" s="153">
        <v>1</v>
      </c>
      <c r="U9" s="153">
        <v>4</v>
      </c>
      <c r="V9" s="153">
        <v>12</v>
      </c>
      <c r="W9" s="153">
        <v>19</v>
      </c>
      <c r="X9" s="153">
        <v>35</v>
      </c>
      <c r="Y9" s="153">
        <v>35</v>
      </c>
      <c r="Z9" s="153">
        <v>46</v>
      </c>
      <c r="AA9" s="153">
        <v>36</v>
      </c>
      <c r="AB9" s="153">
        <v>31</v>
      </c>
      <c r="AC9" s="153">
        <v>12</v>
      </c>
      <c r="AD9" s="153">
        <v>3</v>
      </c>
      <c r="AE9" s="153">
        <v>1</v>
      </c>
      <c r="AF9" s="153">
        <v>1</v>
      </c>
      <c r="AG9" s="154">
        <v>0</v>
      </c>
      <c r="AH9" s="156"/>
    </row>
    <row r="10" spans="1:34" ht="12.75" customHeight="1">
      <c r="A10" s="148"/>
      <c r="B10" s="168"/>
      <c r="C10" s="157"/>
      <c r="D10" s="160"/>
      <c r="E10" s="150" t="s">
        <v>12</v>
      </c>
      <c r="F10" s="162">
        <f>SUM(L10:AG10)</f>
        <v>139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1">
        <f>SUM(G10:K10)</f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4">
        <v>0</v>
      </c>
      <c r="S10" s="155">
        <v>0</v>
      </c>
      <c r="T10" s="153">
        <v>0</v>
      </c>
      <c r="U10" s="153">
        <v>4</v>
      </c>
      <c r="V10" s="153">
        <v>12</v>
      </c>
      <c r="W10" s="153">
        <v>17</v>
      </c>
      <c r="X10" s="153">
        <v>15</v>
      </c>
      <c r="Y10" s="153">
        <v>10</v>
      </c>
      <c r="Z10" s="153">
        <v>8</v>
      </c>
      <c r="AA10" s="153">
        <v>21</v>
      </c>
      <c r="AB10" s="153">
        <v>18</v>
      </c>
      <c r="AC10" s="153">
        <v>17</v>
      </c>
      <c r="AD10" s="153">
        <v>12</v>
      </c>
      <c r="AE10" s="153">
        <v>4</v>
      </c>
      <c r="AF10" s="153">
        <v>1</v>
      </c>
      <c r="AG10" s="154">
        <v>0</v>
      </c>
      <c r="AH10" s="156"/>
    </row>
    <row r="11" spans="1:34" ht="12.75" customHeight="1">
      <c r="A11" s="148"/>
      <c r="B11" s="168"/>
      <c r="C11" s="157"/>
      <c r="D11" s="160"/>
      <c r="E11" s="150"/>
      <c r="F11" s="16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/>
      <c r="S11" s="155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4"/>
      <c r="AH11" s="156"/>
    </row>
    <row r="12" spans="1:34" ht="12.75" customHeight="1">
      <c r="A12" s="148" t="s">
        <v>241</v>
      </c>
      <c r="B12" s="149"/>
      <c r="C12" s="158"/>
      <c r="D12" s="731" t="s">
        <v>490</v>
      </c>
      <c r="E12" s="150" t="s">
        <v>10</v>
      </c>
      <c r="F12" s="162">
        <f aca="true" t="shared" si="2" ref="F12:AG12">SUM(F13:F14)</f>
        <v>1008</v>
      </c>
      <c r="G12" s="152">
        <f t="shared" si="2"/>
        <v>0</v>
      </c>
      <c r="H12" s="152">
        <f t="shared" si="2"/>
        <v>0</v>
      </c>
      <c r="I12" s="152">
        <f t="shared" si="2"/>
        <v>0</v>
      </c>
      <c r="J12" s="152">
        <f t="shared" si="2"/>
        <v>0</v>
      </c>
      <c r="K12" s="152">
        <f t="shared" si="2"/>
        <v>1</v>
      </c>
      <c r="L12" s="152">
        <f t="shared" si="2"/>
        <v>1</v>
      </c>
      <c r="M12" s="152">
        <f t="shared" si="2"/>
        <v>0</v>
      </c>
      <c r="N12" s="152">
        <f t="shared" si="2"/>
        <v>0</v>
      </c>
      <c r="O12" s="152">
        <f t="shared" si="2"/>
        <v>0</v>
      </c>
      <c r="P12" s="152">
        <f t="shared" si="2"/>
        <v>0</v>
      </c>
      <c r="Q12" s="153">
        <f t="shared" si="2"/>
        <v>0</v>
      </c>
      <c r="R12" s="154">
        <f t="shared" si="2"/>
        <v>1</v>
      </c>
      <c r="S12" s="155">
        <f t="shared" si="2"/>
        <v>1</v>
      </c>
      <c r="T12" s="153">
        <f t="shared" si="2"/>
        <v>6</v>
      </c>
      <c r="U12" s="153">
        <f t="shared" si="2"/>
        <v>16</v>
      </c>
      <c r="V12" s="153">
        <f t="shared" si="2"/>
        <v>27</v>
      </c>
      <c r="W12" s="153">
        <f t="shared" si="2"/>
        <v>61</v>
      </c>
      <c r="X12" s="153">
        <f t="shared" si="2"/>
        <v>90</v>
      </c>
      <c r="Y12" s="153">
        <f t="shared" si="2"/>
        <v>189</v>
      </c>
      <c r="Z12" s="153">
        <f t="shared" si="2"/>
        <v>251</v>
      </c>
      <c r="AA12" s="153">
        <f t="shared" si="2"/>
        <v>167</v>
      </c>
      <c r="AB12" s="153">
        <f t="shared" si="2"/>
        <v>102</v>
      </c>
      <c r="AC12" s="153">
        <f t="shared" si="2"/>
        <v>68</v>
      </c>
      <c r="AD12" s="153">
        <f t="shared" si="2"/>
        <v>26</v>
      </c>
      <c r="AE12" s="153">
        <f t="shared" si="2"/>
        <v>2</v>
      </c>
      <c r="AF12" s="153">
        <f t="shared" si="2"/>
        <v>0</v>
      </c>
      <c r="AG12" s="154">
        <f t="shared" si="2"/>
        <v>0</v>
      </c>
      <c r="AH12" s="156" t="s">
        <v>241</v>
      </c>
    </row>
    <row r="13" spans="1:34" ht="12.75" customHeight="1">
      <c r="A13" s="148"/>
      <c r="B13" s="149"/>
      <c r="C13" s="159"/>
      <c r="D13" s="731"/>
      <c r="E13" s="150" t="s">
        <v>11</v>
      </c>
      <c r="F13" s="162">
        <f>SUM(L13:AG13)</f>
        <v>720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1">
        <f>SUM(G13:K13)</f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4">
        <v>1</v>
      </c>
      <c r="S13" s="155">
        <v>1</v>
      </c>
      <c r="T13" s="153">
        <v>4</v>
      </c>
      <c r="U13" s="153">
        <v>14</v>
      </c>
      <c r="V13" s="153">
        <v>22</v>
      </c>
      <c r="W13" s="153">
        <v>48</v>
      </c>
      <c r="X13" s="153">
        <v>65</v>
      </c>
      <c r="Y13" s="153">
        <v>153</v>
      </c>
      <c r="Z13" s="153">
        <v>193</v>
      </c>
      <c r="AA13" s="153">
        <v>112</v>
      </c>
      <c r="AB13" s="153">
        <v>60</v>
      </c>
      <c r="AC13" s="153">
        <v>37</v>
      </c>
      <c r="AD13" s="153">
        <v>9</v>
      </c>
      <c r="AE13" s="153">
        <v>1</v>
      </c>
      <c r="AF13" s="153">
        <v>0</v>
      </c>
      <c r="AG13" s="154">
        <v>0</v>
      </c>
      <c r="AH13" s="156"/>
    </row>
    <row r="14" spans="1:34" ht="12.75" customHeight="1">
      <c r="A14" s="148"/>
      <c r="B14" s="149"/>
      <c r="C14" s="159"/>
      <c r="D14" s="160"/>
      <c r="E14" s="150" t="s">
        <v>12</v>
      </c>
      <c r="F14" s="162">
        <f>SUM(L14:AG14)</f>
        <v>288</v>
      </c>
      <c r="G14" s="152">
        <v>0</v>
      </c>
      <c r="H14" s="152">
        <v>0</v>
      </c>
      <c r="I14" s="152">
        <v>0</v>
      </c>
      <c r="J14" s="152">
        <v>0</v>
      </c>
      <c r="K14" s="152">
        <v>1</v>
      </c>
      <c r="L14" s="151">
        <f>SUM(G14:K14)</f>
        <v>1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4">
        <v>0</v>
      </c>
      <c r="S14" s="155">
        <v>0</v>
      </c>
      <c r="T14" s="153">
        <v>2</v>
      </c>
      <c r="U14" s="153">
        <v>2</v>
      </c>
      <c r="V14" s="153">
        <v>5</v>
      </c>
      <c r="W14" s="153">
        <v>13</v>
      </c>
      <c r="X14" s="153">
        <v>25</v>
      </c>
      <c r="Y14" s="153">
        <v>36</v>
      </c>
      <c r="Z14" s="153">
        <v>58</v>
      </c>
      <c r="AA14" s="153">
        <v>55</v>
      </c>
      <c r="AB14" s="153">
        <v>42</v>
      </c>
      <c r="AC14" s="153">
        <v>31</v>
      </c>
      <c r="AD14" s="153">
        <v>17</v>
      </c>
      <c r="AE14" s="153">
        <v>1</v>
      </c>
      <c r="AF14" s="153">
        <v>0</v>
      </c>
      <c r="AG14" s="154">
        <v>0</v>
      </c>
      <c r="AH14" s="156"/>
    </row>
    <row r="15" spans="1:34" ht="12.75" customHeight="1">
      <c r="A15" s="148"/>
      <c r="B15" s="149"/>
      <c r="C15" s="159"/>
      <c r="D15" s="160"/>
      <c r="E15" s="150"/>
      <c r="F15" s="16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54"/>
      <c r="S15" s="155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  <c r="AH15" s="156"/>
    </row>
    <row r="16" spans="1:34" ht="12.75" customHeight="1">
      <c r="A16" s="148" t="s">
        <v>242</v>
      </c>
      <c r="B16" s="149"/>
      <c r="C16" s="158"/>
      <c r="D16" s="731" t="s">
        <v>491</v>
      </c>
      <c r="E16" s="150" t="s">
        <v>10</v>
      </c>
      <c r="F16" s="162">
        <f aca="true" t="shared" si="3" ref="F16:AG16">SUM(F17:F18)</f>
        <v>518</v>
      </c>
      <c r="G16" s="152">
        <f t="shared" si="3"/>
        <v>0</v>
      </c>
      <c r="H16" s="152">
        <f t="shared" si="3"/>
        <v>0</v>
      </c>
      <c r="I16" s="152">
        <f t="shared" si="3"/>
        <v>0</v>
      </c>
      <c r="J16" s="152">
        <f t="shared" si="3"/>
        <v>0</v>
      </c>
      <c r="K16" s="152">
        <f t="shared" si="3"/>
        <v>0</v>
      </c>
      <c r="L16" s="152">
        <f t="shared" si="3"/>
        <v>0</v>
      </c>
      <c r="M16" s="152">
        <f t="shared" si="3"/>
        <v>0</v>
      </c>
      <c r="N16" s="152">
        <f t="shared" si="3"/>
        <v>0</v>
      </c>
      <c r="O16" s="152">
        <f t="shared" si="3"/>
        <v>0</v>
      </c>
      <c r="P16" s="152">
        <f t="shared" si="3"/>
        <v>0</v>
      </c>
      <c r="Q16" s="153">
        <f t="shared" si="3"/>
        <v>0</v>
      </c>
      <c r="R16" s="154">
        <f t="shared" si="3"/>
        <v>0</v>
      </c>
      <c r="S16" s="155">
        <f t="shared" si="3"/>
        <v>0</v>
      </c>
      <c r="T16" s="153">
        <f t="shared" si="3"/>
        <v>1</v>
      </c>
      <c r="U16" s="153">
        <f t="shared" si="3"/>
        <v>3</v>
      </c>
      <c r="V16" s="153">
        <f t="shared" si="3"/>
        <v>12</v>
      </c>
      <c r="W16" s="153">
        <f t="shared" si="3"/>
        <v>18</v>
      </c>
      <c r="X16" s="153">
        <f t="shared" si="3"/>
        <v>37</v>
      </c>
      <c r="Y16" s="153">
        <f t="shared" si="3"/>
        <v>44</v>
      </c>
      <c r="Z16" s="153">
        <f t="shared" si="3"/>
        <v>70</v>
      </c>
      <c r="AA16" s="153">
        <f t="shared" si="3"/>
        <v>94</v>
      </c>
      <c r="AB16" s="153">
        <f t="shared" si="3"/>
        <v>111</v>
      </c>
      <c r="AC16" s="153">
        <f t="shared" si="3"/>
        <v>78</v>
      </c>
      <c r="AD16" s="153">
        <f t="shared" si="3"/>
        <v>40</v>
      </c>
      <c r="AE16" s="153">
        <f t="shared" si="3"/>
        <v>9</v>
      </c>
      <c r="AF16" s="153">
        <f t="shared" si="3"/>
        <v>1</v>
      </c>
      <c r="AG16" s="154">
        <f t="shared" si="3"/>
        <v>0</v>
      </c>
      <c r="AH16" s="156" t="s">
        <v>242</v>
      </c>
    </row>
    <row r="17" spans="1:34" ht="12.75" customHeight="1">
      <c r="A17" s="148"/>
      <c r="B17" s="149"/>
      <c r="C17" s="159"/>
      <c r="D17" s="731"/>
      <c r="E17" s="150" t="s">
        <v>11</v>
      </c>
      <c r="F17" s="162">
        <f>SUM(L17:AG17)</f>
        <v>246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1">
        <f>SUM(G17:K17)</f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4">
        <v>0</v>
      </c>
      <c r="S17" s="155">
        <v>0</v>
      </c>
      <c r="T17" s="153">
        <v>1</v>
      </c>
      <c r="U17" s="153">
        <v>1</v>
      </c>
      <c r="V17" s="153">
        <v>4</v>
      </c>
      <c r="W17" s="153">
        <v>9</v>
      </c>
      <c r="X17" s="153">
        <v>24</v>
      </c>
      <c r="Y17" s="153">
        <v>24</v>
      </c>
      <c r="Z17" s="153">
        <v>43</v>
      </c>
      <c r="AA17" s="153">
        <v>53</v>
      </c>
      <c r="AB17" s="153">
        <v>43</v>
      </c>
      <c r="AC17" s="153">
        <v>28</v>
      </c>
      <c r="AD17" s="153">
        <v>13</v>
      </c>
      <c r="AE17" s="153">
        <v>3</v>
      </c>
      <c r="AF17" s="153">
        <v>0</v>
      </c>
      <c r="AG17" s="154">
        <v>0</v>
      </c>
      <c r="AH17" s="156"/>
    </row>
    <row r="18" spans="1:34" ht="12.75" customHeight="1">
      <c r="A18" s="148"/>
      <c r="B18" s="149"/>
      <c r="C18" s="159"/>
      <c r="D18" s="160"/>
      <c r="E18" s="150" t="s">
        <v>12</v>
      </c>
      <c r="F18" s="162">
        <f>SUM(L18:AG18)</f>
        <v>272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1">
        <f>SUM(G18:K18)</f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4">
        <v>0</v>
      </c>
      <c r="S18" s="155">
        <v>0</v>
      </c>
      <c r="T18" s="153">
        <v>0</v>
      </c>
      <c r="U18" s="153">
        <v>2</v>
      </c>
      <c r="V18" s="153">
        <v>8</v>
      </c>
      <c r="W18" s="153">
        <v>9</v>
      </c>
      <c r="X18" s="153">
        <v>13</v>
      </c>
      <c r="Y18" s="153">
        <v>20</v>
      </c>
      <c r="Z18" s="153">
        <v>27</v>
      </c>
      <c r="AA18" s="153">
        <v>41</v>
      </c>
      <c r="AB18" s="153">
        <v>68</v>
      </c>
      <c r="AC18" s="153">
        <v>50</v>
      </c>
      <c r="AD18" s="153">
        <v>27</v>
      </c>
      <c r="AE18" s="153">
        <v>6</v>
      </c>
      <c r="AF18" s="153">
        <v>1</v>
      </c>
      <c r="AG18" s="154">
        <v>0</v>
      </c>
      <c r="AH18" s="156"/>
    </row>
    <row r="19" spans="1:34" ht="12.75" customHeight="1">
      <c r="A19" s="148"/>
      <c r="B19" s="149"/>
      <c r="C19" s="159"/>
      <c r="D19" s="160"/>
      <c r="E19" s="164"/>
      <c r="F19" s="16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  <c r="R19" s="154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4"/>
      <c r="AH19" s="156"/>
    </row>
    <row r="20" spans="1:34" ht="12.75" customHeight="1">
      <c r="A20" s="148" t="s">
        <v>243</v>
      </c>
      <c r="B20" s="149"/>
      <c r="C20" s="157"/>
      <c r="D20" s="158" t="s">
        <v>244</v>
      </c>
      <c r="E20" s="150" t="s">
        <v>10</v>
      </c>
      <c r="F20" s="162">
        <f aca="true" t="shared" si="4" ref="F20:AG20">SUM(F21:F22)</f>
        <v>640</v>
      </c>
      <c r="G20" s="152">
        <f t="shared" si="4"/>
        <v>0</v>
      </c>
      <c r="H20" s="152">
        <f t="shared" si="4"/>
        <v>0</v>
      </c>
      <c r="I20" s="152">
        <f t="shared" si="4"/>
        <v>0</v>
      </c>
      <c r="J20" s="152">
        <f t="shared" si="4"/>
        <v>0</v>
      </c>
      <c r="K20" s="152">
        <f t="shared" si="4"/>
        <v>0</v>
      </c>
      <c r="L20" s="152">
        <f t="shared" si="4"/>
        <v>0</v>
      </c>
      <c r="M20" s="152">
        <f t="shared" si="4"/>
        <v>0</v>
      </c>
      <c r="N20" s="152">
        <f t="shared" si="4"/>
        <v>0</v>
      </c>
      <c r="O20" s="152">
        <f t="shared" si="4"/>
        <v>0</v>
      </c>
      <c r="P20" s="152">
        <f t="shared" si="4"/>
        <v>0</v>
      </c>
      <c r="Q20" s="153">
        <f t="shared" si="4"/>
        <v>0</v>
      </c>
      <c r="R20" s="154">
        <f t="shared" si="4"/>
        <v>1</v>
      </c>
      <c r="S20" s="155">
        <f t="shared" si="4"/>
        <v>1</v>
      </c>
      <c r="T20" s="153">
        <f t="shared" si="4"/>
        <v>5</v>
      </c>
      <c r="U20" s="153">
        <f t="shared" si="4"/>
        <v>7</v>
      </c>
      <c r="V20" s="153">
        <f t="shared" si="4"/>
        <v>18</v>
      </c>
      <c r="W20" s="153">
        <f t="shared" si="4"/>
        <v>50</v>
      </c>
      <c r="X20" s="153">
        <f t="shared" si="4"/>
        <v>71</v>
      </c>
      <c r="Y20" s="153">
        <f t="shared" si="4"/>
        <v>81</v>
      </c>
      <c r="Z20" s="153">
        <f t="shared" si="4"/>
        <v>88</v>
      </c>
      <c r="AA20" s="153">
        <f t="shared" si="4"/>
        <v>123</v>
      </c>
      <c r="AB20" s="153">
        <f t="shared" si="4"/>
        <v>96</v>
      </c>
      <c r="AC20" s="153">
        <f t="shared" si="4"/>
        <v>67</v>
      </c>
      <c r="AD20" s="153">
        <f t="shared" si="4"/>
        <v>27</v>
      </c>
      <c r="AE20" s="153">
        <f t="shared" si="4"/>
        <v>5</v>
      </c>
      <c r="AF20" s="153">
        <f t="shared" si="4"/>
        <v>0</v>
      </c>
      <c r="AG20" s="154">
        <f t="shared" si="4"/>
        <v>0</v>
      </c>
      <c r="AH20" s="156" t="s">
        <v>243</v>
      </c>
    </row>
    <row r="21" spans="1:34" ht="12.75" customHeight="1">
      <c r="A21" s="148"/>
      <c r="B21" s="149"/>
      <c r="C21" s="157"/>
      <c r="D21" s="158"/>
      <c r="E21" s="150" t="s">
        <v>11</v>
      </c>
      <c r="F21" s="162">
        <f>SUM(L21:AG21)</f>
        <v>335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1">
        <f>SUM(G21:K21)</f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4">
        <v>0</v>
      </c>
      <c r="S21" s="155">
        <v>1</v>
      </c>
      <c r="T21" s="153">
        <v>3</v>
      </c>
      <c r="U21" s="153">
        <v>5</v>
      </c>
      <c r="V21" s="153">
        <v>10</v>
      </c>
      <c r="W21" s="153">
        <v>32</v>
      </c>
      <c r="X21" s="153">
        <v>49</v>
      </c>
      <c r="Y21" s="153">
        <v>40</v>
      </c>
      <c r="Z21" s="153">
        <v>60</v>
      </c>
      <c r="AA21" s="153">
        <v>64</v>
      </c>
      <c r="AB21" s="153">
        <v>40</v>
      </c>
      <c r="AC21" s="153">
        <v>20</v>
      </c>
      <c r="AD21" s="153">
        <v>9</v>
      </c>
      <c r="AE21" s="153">
        <v>2</v>
      </c>
      <c r="AF21" s="153">
        <v>0</v>
      </c>
      <c r="AG21" s="154">
        <v>0</v>
      </c>
      <c r="AH21" s="156"/>
    </row>
    <row r="22" spans="1:34" ht="12.75" customHeight="1">
      <c r="A22" s="148"/>
      <c r="B22" s="149"/>
      <c r="C22" s="157"/>
      <c r="D22" s="158"/>
      <c r="E22" s="150" t="s">
        <v>12</v>
      </c>
      <c r="F22" s="162">
        <f>SUM(L22:AG22)</f>
        <v>305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1">
        <f>SUM(G22:K22)</f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4">
        <v>1</v>
      </c>
      <c r="S22" s="155">
        <v>0</v>
      </c>
      <c r="T22" s="153">
        <v>2</v>
      </c>
      <c r="U22" s="153">
        <v>2</v>
      </c>
      <c r="V22" s="153">
        <v>8</v>
      </c>
      <c r="W22" s="153">
        <v>18</v>
      </c>
      <c r="X22" s="153">
        <v>22</v>
      </c>
      <c r="Y22" s="153">
        <v>41</v>
      </c>
      <c r="Z22" s="153">
        <v>28</v>
      </c>
      <c r="AA22" s="153">
        <v>59</v>
      </c>
      <c r="AB22" s="153">
        <v>56</v>
      </c>
      <c r="AC22" s="153">
        <v>47</v>
      </c>
      <c r="AD22" s="153">
        <v>18</v>
      </c>
      <c r="AE22" s="153">
        <v>3</v>
      </c>
      <c r="AF22" s="153">
        <v>0</v>
      </c>
      <c r="AG22" s="154">
        <v>0</v>
      </c>
      <c r="AH22" s="156"/>
    </row>
    <row r="23" spans="1:34" ht="12.75" customHeight="1">
      <c r="A23" s="148"/>
      <c r="B23" s="149"/>
      <c r="C23" s="157"/>
      <c r="D23" s="158"/>
      <c r="E23" s="150"/>
      <c r="F23" s="16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154"/>
      <c r="S23" s="155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156"/>
    </row>
    <row r="24" spans="1:34" ht="12.75" customHeight="1">
      <c r="A24" s="148" t="s">
        <v>245</v>
      </c>
      <c r="B24" s="149"/>
      <c r="C24" s="157"/>
      <c r="D24" s="169" t="s">
        <v>246</v>
      </c>
      <c r="E24" s="150" t="s">
        <v>10</v>
      </c>
      <c r="F24" s="162">
        <f aca="true" t="shared" si="5" ref="F24:AG24">SUM(F25:F26)</f>
        <v>33</v>
      </c>
      <c r="G24" s="152">
        <f t="shared" si="5"/>
        <v>0</v>
      </c>
      <c r="H24" s="152">
        <f t="shared" si="5"/>
        <v>0</v>
      </c>
      <c r="I24" s="152">
        <f t="shared" si="5"/>
        <v>0</v>
      </c>
      <c r="J24" s="152">
        <f t="shared" si="5"/>
        <v>0</v>
      </c>
      <c r="K24" s="152">
        <f t="shared" si="5"/>
        <v>0</v>
      </c>
      <c r="L24" s="152">
        <f t="shared" si="5"/>
        <v>0</v>
      </c>
      <c r="M24" s="152">
        <f t="shared" si="5"/>
        <v>0</v>
      </c>
      <c r="N24" s="152">
        <f t="shared" si="5"/>
        <v>0</v>
      </c>
      <c r="O24" s="152">
        <f t="shared" si="5"/>
        <v>0</v>
      </c>
      <c r="P24" s="152">
        <f t="shared" si="5"/>
        <v>0</v>
      </c>
      <c r="Q24" s="153">
        <f t="shared" si="5"/>
        <v>0</v>
      </c>
      <c r="R24" s="154">
        <f t="shared" si="5"/>
        <v>0</v>
      </c>
      <c r="S24" s="155">
        <f t="shared" si="5"/>
        <v>0</v>
      </c>
      <c r="T24" s="153">
        <f t="shared" si="5"/>
        <v>0</v>
      </c>
      <c r="U24" s="153">
        <f t="shared" si="5"/>
        <v>0</v>
      </c>
      <c r="V24" s="153">
        <f t="shared" si="5"/>
        <v>1</v>
      </c>
      <c r="W24" s="153">
        <f t="shared" si="5"/>
        <v>3</v>
      </c>
      <c r="X24" s="153">
        <f t="shared" si="5"/>
        <v>7</v>
      </c>
      <c r="Y24" s="153">
        <f t="shared" si="5"/>
        <v>2</v>
      </c>
      <c r="Z24" s="153">
        <f t="shared" si="5"/>
        <v>2</v>
      </c>
      <c r="AA24" s="153">
        <f t="shared" si="5"/>
        <v>10</v>
      </c>
      <c r="AB24" s="153">
        <f t="shared" si="5"/>
        <v>1</v>
      </c>
      <c r="AC24" s="153">
        <f t="shared" si="5"/>
        <v>4</v>
      </c>
      <c r="AD24" s="153">
        <f t="shared" si="5"/>
        <v>2</v>
      </c>
      <c r="AE24" s="153">
        <f t="shared" si="5"/>
        <v>1</v>
      </c>
      <c r="AF24" s="153">
        <f t="shared" si="5"/>
        <v>0</v>
      </c>
      <c r="AG24" s="154">
        <f t="shared" si="5"/>
        <v>0</v>
      </c>
      <c r="AH24" s="156" t="s">
        <v>245</v>
      </c>
    </row>
    <row r="25" spans="1:34" ht="12.75" customHeight="1">
      <c r="A25" s="148"/>
      <c r="B25" s="149"/>
      <c r="C25" s="157"/>
      <c r="D25" s="158"/>
      <c r="E25" s="150" t="s">
        <v>11</v>
      </c>
      <c r="F25" s="162">
        <f>SUM(L25:AG25)</f>
        <v>31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1">
        <f>SUM(G25:K25)</f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4">
        <v>0</v>
      </c>
      <c r="S25" s="155">
        <v>0</v>
      </c>
      <c r="T25" s="153">
        <v>0</v>
      </c>
      <c r="U25" s="153">
        <v>0</v>
      </c>
      <c r="V25" s="153">
        <v>1</v>
      </c>
      <c r="W25" s="153">
        <v>3</v>
      </c>
      <c r="X25" s="153">
        <v>6</v>
      </c>
      <c r="Y25" s="153">
        <v>2</v>
      </c>
      <c r="Z25" s="153">
        <v>2</v>
      </c>
      <c r="AA25" s="153">
        <v>10</v>
      </c>
      <c r="AB25" s="153">
        <v>1</v>
      </c>
      <c r="AC25" s="153">
        <v>3</v>
      </c>
      <c r="AD25" s="153">
        <v>2</v>
      </c>
      <c r="AE25" s="153">
        <v>1</v>
      </c>
      <c r="AF25" s="153">
        <v>0</v>
      </c>
      <c r="AG25" s="154">
        <v>0</v>
      </c>
      <c r="AH25" s="156"/>
    </row>
    <row r="26" spans="1:34" ht="12.75" customHeight="1">
      <c r="A26" s="148"/>
      <c r="B26" s="149"/>
      <c r="C26" s="157"/>
      <c r="D26" s="158"/>
      <c r="E26" s="150" t="s">
        <v>12</v>
      </c>
      <c r="F26" s="162">
        <f>SUM(L26:AG26)</f>
        <v>2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1">
        <f>SUM(G26:K26)</f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4">
        <v>0</v>
      </c>
      <c r="S26" s="155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1</v>
      </c>
      <c r="Y26" s="153">
        <v>0</v>
      </c>
      <c r="Z26" s="153">
        <v>0</v>
      </c>
      <c r="AA26" s="153">
        <v>0</v>
      </c>
      <c r="AB26" s="153">
        <v>0</v>
      </c>
      <c r="AC26" s="153">
        <v>1</v>
      </c>
      <c r="AD26" s="153">
        <v>0</v>
      </c>
      <c r="AE26" s="153">
        <v>0</v>
      </c>
      <c r="AF26" s="153">
        <v>0</v>
      </c>
      <c r="AG26" s="154">
        <v>0</v>
      </c>
      <c r="AH26" s="156"/>
    </row>
    <row r="27" spans="1:34" ht="12.75" customHeight="1">
      <c r="A27" s="148"/>
      <c r="B27" s="149"/>
      <c r="C27" s="157"/>
      <c r="D27" s="158"/>
      <c r="E27" s="150"/>
      <c r="F27" s="16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4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  <c r="AH27" s="156"/>
    </row>
    <row r="28" spans="1:34" ht="12.75" customHeight="1">
      <c r="A28" s="148" t="s">
        <v>247</v>
      </c>
      <c r="B28" s="149"/>
      <c r="C28" s="158"/>
      <c r="D28" s="731" t="s">
        <v>492</v>
      </c>
      <c r="E28" s="150" t="s">
        <v>10</v>
      </c>
      <c r="F28" s="225">
        <f aca="true" t="shared" si="6" ref="F28:AG28">SUM(F29:F30)</f>
        <v>1602</v>
      </c>
      <c r="G28" s="152">
        <f t="shared" si="6"/>
        <v>0</v>
      </c>
      <c r="H28" s="152">
        <f t="shared" si="6"/>
        <v>0</v>
      </c>
      <c r="I28" s="152">
        <f t="shared" si="6"/>
        <v>0</v>
      </c>
      <c r="J28" s="152">
        <f t="shared" si="6"/>
        <v>0</v>
      </c>
      <c r="K28" s="152">
        <f t="shared" si="6"/>
        <v>0</v>
      </c>
      <c r="L28" s="152">
        <f t="shared" si="6"/>
        <v>0</v>
      </c>
      <c r="M28" s="152">
        <f t="shared" si="6"/>
        <v>0</v>
      </c>
      <c r="N28" s="152">
        <f t="shared" si="6"/>
        <v>0</v>
      </c>
      <c r="O28" s="152">
        <f t="shared" si="6"/>
        <v>0</v>
      </c>
      <c r="P28" s="152">
        <f t="shared" si="6"/>
        <v>0</v>
      </c>
      <c r="Q28" s="153">
        <f t="shared" si="6"/>
        <v>0</v>
      </c>
      <c r="R28" s="154">
        <f t="shared" si="6"/>
        <v>4</v>
      </c>
      <c r="S28" s="155">
        <f t="shared" si="6"/>
        <v>11</v>
      </c>
      <c r="T28" s="153">
        <f t="shared" si="6"/>
        <v>7</v>
      </c>
      <c r="U28" s="153">
        <f t="shared" si="6"/>
        <v>23</v>
      </c>
      <c r="V28" s="153">
        <f t="shared" si="6"/>
        <v>60</v>
      </c>
      <c r="W28" s="153">
        <f t="shared" si="6"/>
        <v>88</v>
      </c>
      <c r="X28" s="153">
        <f t="shared" si="6"/>
        <v>126</v>
      </c>
      <c r="Y28" s="153">
        <f t="shared" si="6"/>
        <v>154</v>
      </c>
      <c r="Z28" s="153">
        <f t="shared" si="6"/>
        <v>253</v>
      </c>
      <c r="AA28" s="153">
        <f t="shared" si="6"/>
        <v>388</v>
      </c>
      <c r="AB28" s="153">
        <f t="shared" si="6"/>
        <v>254</v>
      </c>
      <c r="AC28" s="153">
        <f t="shared" si="6"/>
        <v>168</v>
      </c>
      <c r="AD28" s="153">
        <f t="shared" si="6"/>
        <v>57</v>
      </c>
      <c r="AE28" s="153">
        <f t="shared" si="6"/>
        <v>7</v>
      </c>
      <c r="AF28" s="153">
        <f t="shared" si="6"/>
        <v>2</v>
      </c>
      <c r="AG28" s="154">
        <f t="shared" si="6"/>
        <v>0</v>
      </c>
      <c r="AH28" s="156" t="s">
        <v>247</v>
      </c>
    </row>
    <row r="29" spans="1:34" ht="12.75" customHeight="1">
      <c r="A29" s="148"/>
      <c r="B29" s="149"/>
      <c r="C29" s="159"/>
      <c r="D29" s="731"/>
      <c r="E29" s="150" t="s">
        <v>11</v>
      </c>
      <c r="F29" s="162">
        <f>SUM(L29:AG29)</f>
        <v>1182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1">
        <f>SUM(G29:K29)</f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4">
        <v>3</v>
      </c>
      <c r="S29" s="155">
        <v>9</v>
      </c>
      <c r="T29" s="153">
        <v>4</v>
      </c>
      <c r="U29" s="153">
        <v>16</v>
      </c>
      <c r="V29" s="153">
        <v>45</v>
      </c>
      <c r="W29" s="153">
        <v>72</v>
      </c>
      <c r="X29" s="153">
        <v>102</v>
      </c>
      <c r="Y29" s="153">
        <v>116</v>
      </c>
      <c r="Z29" s="153">
        <v>193</v>
      </c>
      <c r="AA29" s="153">
        <v>303</v>
      </c>
      <c r="AB29" s="153">
        <v>178</v>
      </c>
      <c r="AC29" s="153">
        <v>108</v>
      </c>
      <c r="AD29" s="153">
        <v>30</v>
      </c>
      <c r="AE29" s="153">
        <v>3</v>
      </c>
      <c r="AF29" s="153">
        <v>0</v>
      </c>
      <c r="AG29" s="154">
        <v>0</v>
      </c>
      <c r="AH29" s="156"/>
    </row>
    <row r="30" spans="1:34" ht="12.75" customHeight="1">
      <c r="A30" s="148"/>
      <c r="B30" s="149"/>
      <c r="C30" s="159"/>
      <c r="D30" s="160"/>
      <c r="E30" s="150" t="s">
        <v>12</v>
      </c>
      <c r="F30" s="162">
        <f>SUM(L30:AG30)</f>
        <v>420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1">
        <f>SUM(G30:K30)</f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4">
        <v>1</v>
      </c>
      <c r="S30" s="155">
        <v>2</v>
      </c>
      <c r="T30" s="153">
        <v>3</v>
      </c>
      <c r="U30" s="153">
        <v>7</v>
      </c>
      <c r="V30" s="153">
        <v>15</v>
      </c>
      <c r="W30" s="153">
        <v>16</v>
      </c>
      <c r="X30" s="153">
        <v>24</v>
      </c>
      <c r="Y30" s="153">
        <v>38</v>
      </c>
      <c r="Z30" s="153">
        <v>60</v>
      </c>
      <c r="AA30" s="153">
        <v>85</v>
      </c>
      <c r="AB30" s="153">
        <v>76</v>
      </c>
      <c r="AC30" s="153">
        <v>60</v>
      </c>
      <c r="AD30" s="153">
        <v>27</v>
      </c>
      <c r="AE30" s="153">
        <v>4</v>
      </c>
      <c r="AF30" s="153">
        <v>2</v>
      </c>
      <c r="AG30" s="154">
        <v>0</v>
      </c>
      <c r="AH30" s="156"/>
    </row>
    <row r="31" spans="1:34" ht="12.75" customHeight="1">
      <c r="A31" s="148"/>
      <c r="B31" s="149"/>
      <c r="C31" s="159"/>
      <c r="D31" s="160"/>
      <c r="E31" s="150"/>
      <c r="F31" s="16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154"/>
      <c r="S31" s="155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6"/>
    </row>
    <row r="32" spans="1:34" ht="12.75" customHeight="1">
      <c r="A32" s="148" t="s">
        <v>248</v>
      </c>
      <c r="B32" s="149"/>
      <c r="C32" s="158"/>
      <c r="D32" s="160" t="s">
        <v>249</v>
      </c>
      <c r="E32" s="150" t="s">
        <v>10</v>
      </c>
      <c r="F32" s="162">
        <f aca="true" t="shared" si="7" ref="F32:AG32">SUM(F33:F34)</f>
        <v>31</v>
      </c>
      <c r="G32" s="152">
        <f t="shared" si="7"/>
        <v>0</v>
      </c>
      <c r="H32" s="152">
        <f t="shared" si="7"/>
        <v>0</v>
      </c>
      <c r="I32" s="152">
        <f t="shared" si="7"/>
        <v>0</v>
      </c>
      <c r="J32" s="152">
        <f t="shared" si="7"/>
        <v>0</v>
      </c>
      <c r="K32" s="152">
        <f t="shared" si="7"/>
        <v>0</v>
      </c>
      <c r="L32" s="152">
        <f t="shared" si="7"/>
        <v>0</v>
      </c>
      <c r="M32" s="152">
        <f t="shared" si="7"/>
        <v>0</v>
      </c>
      <c r="N32" s="152">
        <f t="shared" si="7"/>
        <v>0</v>
      </c>
      <c r="O32" s="152">
        <f t="shared" si="7"/>
        <v>0</v>
      </c>
      <c r="P32" s="152">
        <f t="shared" si="7"/>
        <v>1</v>
      </c>
      <c r="Q32" s="153">
        <f t="shared" si="7"/>
        <v>0</v>
      </c>
      <c r="R32" s="154">
        <f t="shared" si="7"/>
        <v>0</v>
      </c>
      <c r="S32" s="155">
        <f t="shared" si="7"/>
        <v>0</v>
      </c>
      <c r="T32" s="153">
        <f t="shared" si="7"/>
        <v>0</v>
      </c>
      <c r="U32" s="153">
        <f t="shared" si="7"/>
        <v>0</v>
      </c>
      <c r="V32" s="153">
        <f t="shared" si="7"/>
        <v>1</v>
      </c>
      <c r="W32" s="153">
        <f t="shared" si="7"/>
        <v>3</v>
      </c>
      <c r="X32" s="153">
        <f t="shared" si="7"/>
        <v>2</v>
      </c>
      <c r="Y32" s="153">
        <f t="shared" si="7"/>
        <v>0</v>
      </c>
      <c r="Z32" s="153">
        <f t="shared" si="7"/>
        <v>4</v>
      </c>
      <c r="AA32" s="153">
        <f t="shared" si="7"/>
        <v>6</v>
      </c>
      <c r="AB32" s="153">
        <f t="shared" si="7"/>
        <v>4</v>
      </c>
      <c r="AC32" s="153">
        <f t="shared" si="7"/>
        <v>3</v>
      </c>
      <c r="AD32" s="153">
        <f t="shared" si="7"/>
        <v>4</v>
      </c>
      <c r="AE32" s="153">
        <f t="shared" si="7"/>
        <v>0</v>
      </c>
      <c r="AF32" s="153">
        <f t="shared" si="7"/>
        <v>3</v>
      </c>
      <c r="AG32" s="154">
        <f t="shared" si="7"/>
        <v>0</v>
      </c>
      <c r="AH32" s="156" t="s">
        <v>248</v>
      </c>
    </row>
    <row r="33" spans="1:34" ht="12.75" customHeight="1">
      <c r="A33" s="148"/>
      <c r="B33" s="149"/>
      <c r="C33" s="159"/>
      <c r="D33" s="160"/>
      <c r="E33" s="150" t="s">
        <v>11</v>
      </c>
      <c r="F33" s="162">
        <f>SUM(L33:AG33)</f>
        <v>15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1">
        <f>SUM(G33:K33)</f>
        <v>0</v>
      </c>
      <c r="M33" s="152">
        <v>0</v>
      </c>
      <c r="N33" s="152">
        <v>0</v>
      </c>
      <c r="O33" s="152">
        <v>0</v>
      </c>
      <c r="P33" s="152">
        <v>1</v>
      </c>
      <c r="Q33" s="152">
        <v>0</v>
      </c>
      <c r="R33" s="154">
        <v>0</v>
      </c>
      <c r="S33" s="155">
        <v>0</v>
      </c>
      <c r="T33" s="153">
        <v>0</v>
      </c>
      <c r="U33" s="153">
        <v>0</v>
      </c>
      <c r="V33" s="153">
        <v>0</v>
      </c>
      <c r="W33" s="153">
        <v>1</v>
      </c>
      <c r="X33" s="153">
        <v>2</v>
      </c>
      <c r="Y33" s="153">
        <v>0</v>
      </c>
      <c r="Z33" s="153">
        <v>1</v>
      </c>
      <c r="AA33" s="153">
        <v>4</v>
      </c>
      <c r="AB33" s="153">
        <v>3</v>
      </c>
      <c r="AC33" s="153">
        <v>2</v>
      </c>
      <c r="AD33" s="153">
        <v>1</v>
      </c>
      <c r="AE33" s="153">
        <v>0</v>
      </c>
      <c r="AF33" s="153">
        <v>0</v>
      </c>
      <c r="AG33" s="154">
        <v>0</v>
      </c>
      <c r="AH33" s="156"/>
    </row>
    <row r="34" spans="1:34" ht="12.75" customHeight="1">
      <c r="A34" s="148"/>
      <c r="B34" s="149"/>
      <c r="C34" s="159"/>
      <c r="D34" s="160"/>
      <c r="E34" s="150" t="s">
        <v>12</v>
      </c>
      <c r="F34" s="162">
        <f>SUM(L34:AG34)</f>
        <v>16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1">
        <f>SUM(G34:K34)</f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4">
        <v>0</v>
      </c>
      <c r="S34" s="155">
        <v>0</v>
      </c>
      <c r="T34" s="153">
        <v>0</v>
      </c>
      <c r="U34" s="153">
        <v>0</v>
      </c>
      <c r="V34" s="153">
        <v>1</v>
      </c>
      <c r="W34" s="153">
        <v>2</v>
      </c>
      <c r="X34" s="153">
        <v>0</v>
      </c>
      <c r="Y34" s="153">
        <v>0</v>
      </c>
      <c r="Z34" s="153">
        <v>3</v>
      </c>
      <c r="AA34" s="153">
        <v>2</v>
      </c>
      <c r="AB34" s="153">
        <v>1</v>
      </c>
      <c r="AC34" s="153">
        <v>1</v>
      </c>
      <c r="AD34" s="153">
        <v>3</v>
      </c>
      <c r="AE34" s="153">
        <v>0</v>
      </c>
      <c r="AF34" s="153">
        <v>3</v>
      </c>
      <c r="AG34" s="154">
        <v>0</v>
      </c>
      <c r="AH34" s="156"/>
    </row>
    <row r="35" spans="1:34" ht="12.75" customHeight="1">
      <c r="A35" s="148"/>
      <c r="B35" s="149"/>
      <c r="C35" s="159"/>
      <c r="D35" s="160"/>
      <c r="E35" s="150"/>
      <c r="F35" s="16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4"/>
      <c r="S35" s="155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4"/>
      <c r="AH35" s="156"/>
    </row>
    <row r="36" spans="1:34" ht="12.75" customHeight="1">
      <c r="A36" s="148" t="s">
        <v>250</v>
      </c>
      <c r="B36" s="149"/>
      <c r="C36" s="157"/>
      <c r="D36" s="158" t="s">
        <v>251</v>
      </c>
      <c r="E36" s="150" t="s">
        <v>10</v>
      </c>
      <c r="F36" s="162">
        <f aca="true" t="shared" si="8" ref="F36:AG36">SUM(F37:F38)</f>
        <v>341</v>
      </c>
      <c r="G36" s="152">
        <f t="shared" si="8"/>
        <v>0</v>
      </c>
      <c r="H36" s="152">
        <f t="shared" si="8"/>
        <v>0</v>
      </c>
      <c r="I36" s="152">
        <f t="shared" si="8"/>
        <v>0</v>
      </c>
      <c r="J36" s="152">
        <f t="shared" si="8"/>
        <v>0</v>
      </c>
      <c r="K36" s="152">
        <f t="shared" si="8"/>
        <v>0</v>
      </c>
      <c r="L36" s="152">
        <f t="shared" si="8"/>
        <v>0</v>
      </c>
      <c r="M36" s="152">
        <f t="shared" si="8"/>
        <v>0</v>
      </c>
      <c r="N36" s="152">
        <f t="shared" si="8"/>
        <v>0</v>
      </c>
      <c r="O36" s="152">
        <f t="shared" si="8"/>
        <v>0</v>
      </c>
      <c r="P36" s="152">
        <f t="shared" si="8"/>
        <v>0</v>
      </c>
      <c r="Q36" s="153">
        <f t="shared" si="8"/>
        <v>0</v>
      </c>
      <c r="R36" s="154">
        <f t="shared" si="8"/>
        <v>3</v>
      </c>
      <c r="S36" s="155">
        <f t="shared" si="8"/>
        <v>9</v>
      </c>
      <c r="T36" s="153">
        <f t="shared" si="8"/>
        <v>20</v>
      </c>
      <c r="U36" s="153">
        <f t="shared" si="8"/>
        <v>19</v>
      </c>
      <c r="V36" s="153">
        <f t="shared" si="8"/>
        <v>52</v>
      </c>
      <c r="W36" s="153">
        <f t="shared" si="8"/>
        <v>55</v>
      </c>
      <c r="X36" s="153">
        <f t="shared" si="8"/>
        <v>48</v>
      </c>
      <c r="Y36" s="153">
        <f t="shared" si="8"/>
        <v>38</v>
      </c>
      <c r="Z36" s="153">
        <f t="shared" si="8"/>
        <v>36</v>
      </c>
      <c r="AA36" s="153">
        <f t="shared" si="8"/>
        <v>20</v>
      </c>
      <c r="AB36" s="153">
        <f t="shared" si="8"/>
        <v>17</v>
      </c>
      <c r="AC36" s="153">
        <f t="shared" si="8"/>
        <v>18</v>
      </c>
      <c r="AD36" s="153">
        <f t="shared" si="8"/>
        <v>5</v>
      </c>
      <c r="AE36" s="153">
        <f t="shared" si="8"/>
        <v>1</v>
      </c>
      <c r="AF36" s="153">
        <f t="shared" si="8"/>
        <v>0</v>
      </c>
      <c r="AG36" s="154">
        <f t="shared" si="8"/>
        <v>0</v>
      </c>
      <c r="AH36" s="156" t="s">
        <v>250</v>
      </c>
    </row>
    <row r="37" spans="1:34" ht="12.75" customHeight="1">
      <c r="A37" s="148"/>
      <c r="B37" s="149"/>
      <c r="C37" s="157"/>
      <c r="D37" s="158"/>
      <c r="E37" s="150" t="s">
        <v>11</v>
      </c>
      <c r="F37" s="162">
        <f>SUM(L37:AG37)</f>
        <v>1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1">
        <f>SUM(G37:K37)</f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4">
        <v>0</v>
      </c>
      <c r="S37" s="155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1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</v>
      </c>
      <c r="AG37" s="154">
        <v>0</v>
      </c>
      <c r="AH37" s="156"/>
    </row>
    <row r="38" spans="1:34" ht="12.75" customHeight="1">
      <c r="A38" s="148"/>
      <c r="B38" s="149"/>
      <c r="C38" s="157"/>
      <c r="D38" s="158"/>
      <c r="E38" s="150" t="s">
        <v>12</v>
      </c>
      <c r="F38" s="162">
        <f>SUM(L38:AG38)</f>
        <v>340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1">
        <f>SUM(G38:K38)</f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54">
        <v>3</v>
      </c>
      <c r="S38" s="155">
        <v>9</v>
      </c>
      <c r="T38" s="153">
        <v>20</v>
      </c>
      <c r="U38" s="153">
        <v>19</v>
      </c>
      <c r="V38" s="153">
        <v>52</v>
      </c>
      <c r="W38" s="153">
        <v>55</v>
      </c>
      <c r="X38" s="153">
        <v>47</v>
      </c>
      <c r="Y38" s="153">
        <v>38</v>
      </c>
      <c r="Z38" s="153">
        <v>36</v>
      </c>
      <c r="AA38" s="153">
        <v>20</v>
      </c>
      <c r="AB38" s="153">
        <v>17</v>
      </c>
      <c r="AC38" s="153">
        <v>18</v>
      </c>
      <c r="AD38" s="153">
        <v>5</v>
      </c>
      <c r="AE38" s="153">
        <v>1</v>
      </c>
      <c r="AF38" s="153">
        <v>0</v>
      </c>
      <c r="AG38" s="154">
        <v>0</v>
      </c>
      <c r="AH38" s="156"/>
    </row>
    <row r="39" spans="1:34" ht="12.75" customHeight="1">
      <c r="A39" s="148"/>
      <c r="B39" s="149"/>
      <c r="C39" s="157"/>
      <c r="D39" s="158"/>
      <c r="E39" s="150"/>
      <c r="F39" s="16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154"/>
      <c r="S39" s="15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4"/>
      <c r="AH39" s="156"/>
    </row>
    <row r="40" spans="1:34" ht="12.75" customHeight="1">
      <c r="A40" s="148" t="s">
        <v>252</v>
      </c>
      <c r="B40" s="149"/>
      <c r="C40" s="157"/>
      <c r="D40" s="158" t="s">
        <v>253</v>
      </c>
      <c r="E40" s="150" t="s">
        <v>10</v>
      </c>
      <c r="F40" s="162">
        <f aca="true" t="shared" si="9" ref="F40:AG40">SUM(F41:F42)</f>
        <v>158</v>
      </c>
      <c r="G40" s="152">
        <f t="shared" si="9"/>
        <v>0</v>
      </c>
      <c r="H40" s="152">
        <f t="shared" si="9"/>
        <v>0</v>
      </c>
      <c r="I40" s="152">
        <f t="shared" si="9"/>
        <v>0</v>
      </c>
      <c r="J40" s="152">
        <f t="shared" si="9"/>
        <v>0</v>
      </c>
      <c r="K40" s="152">
        <f t="shared" si="9"/>
        <v>0</v>
      </c>
      <c r="L40" s="152">
        <f t="shared" si="9"/>
        <v>0</v>
      </c>
      <c r="M40" s="152">
        <f t="shared" si="9"/>
        <v>0</v>
      </c>
      <c r="N40" s="152">
        <f t="shared" si="9"/>
        <v>0</v>
      </c>
      <c r="O40" s="152">
        <f t="shared" si="9"/>
        <v>0</v>
      </c>
      <c r="P40" s="152">
        <f t="shared" si="9"/>
        <v>0</v>
      </c>
      <c r="Q40" s="153">
        <f t="shared" si="9"/>
        <v>0</v>
      </c>
      <c r="R40" s="154">
        <f t="shared" si="9"/>
        <v>3</v>
      </c>
      <c r="S40" s="155">
        <f t="shared" si="9"/>
        <v>1</v>
      </c>
      <c r="T40" s="153">
        <f t="shared" si="9"/>
        <v>5</v>
      </c>
      <c r="U40" s="153">
        <f t="shared" si="9"/>
        <v>5</v>
      </c>
      <c r="V40" s="153">
        <f t="shared" si="9"/>
        <v>15</v>
      </c>
      <c r="W40" s="153">
        <f t="shared" si="9"/>
        <v>22</v>
      </c>
      <c r="X40" s="153">
        <f t="shared" si="9"/>
        <v>13</v>
      </c>
      <c r="Y40" s="153">
        <f t="shared" si="9"/>
        <v>12</v>
      </c>
      <c r="Z40" s="153">
        <f t="shared" si="9"/>
        <v>22</v>
      </c>
      <c r="AA40" s="153">
        <f t="shared" si="9"/>
        <v>20</v>
      </c>
      <c r="AB40" s="153">
        <f t="shared" si="9"/>
        <v>12</v>
      </c>
      <c r="AC40" s="153">
        <f t="shared" si="9"/>
        <v>19</v>
      </c>
      <c r="AD40" s="153">
        <f t="shared" si="9"/>
        <v>4</v>
      </c>
      <c r="AE40" s="153">
        <f t="shared" si="9"/>
        <v>5</v>
      </c>
      <c r="AF40" s="153">
        <f t="shared" si="9"/>
        <v>0</v>
      </c>
      <c r="AG40" s="154">
        <f t="shared" si="9"/>
        <v>0</v>
      </c>
      <c r="AH40" s="156" t="s">
        <v>252</v>
      </c>
    </row>
    <row r="41" spans="1:34" ht="12.75" customHeight="1">
      <c r="A41" s="148"/>
      <c r="B41" s="149"/>
      <c r="C41" s="157"/>
      <c r="D41" s="158"/>
      <c r="E41" s="150" t="s">
        <v>11</v>
      </c>
      <c r="F41" s="208" t="s">
        <v>254</v>
      </c>
      <c r="G41" s="152" t="s">
        <v>254</v>
      </c>
      <c r="H41" s="152" t="s">
        <v>254</v>
      </c>
      <c r="I41" s="152" t="s">
        <v>254</v>
      </c>
      <c r="J41" s="152" t="s">
        <v>254</v>
      </c>
      <c r="K41" s="152" t="s">
        <v>254</v>
      </c>
      <c r="L41" s="152" t="s">
        <v>254</v>
      </c>
      <c r="M41" s="152" t="s">
        <v>254</v>
      </c>
      <c r="N41" s="152" t="s">
        <v>254</v>
      </c>
      <c r="O41" s="152" t="s">
        <v>254</v>
      </c>
      <c r="P41" s="152" t="s">
        <v>254</v>
      </c>
      <c r="Q41" s="152" t="s">
        <v>254</v>
      </c>
      <c r="R41" s="154" t="s">
        <v>254</v>
      </c>
      <c r="S41" s="155" t="s">
        <v>254</v>
      </c>
      <c r="T41" s="153" t="s">
        <v>254</v>
      </c>
      <c r="U41" s="153" t="s">
        <v>254</v>
      </c>
      <c r="V41" s="153" t="s">
        <v>254</v>
      </c>
      <c r="W41" s="153" t="s">
        <v>254</v>
      </c>
      <c r="X41" s="153" t="s">
        <v>254</v>
      </c>
      <c r="Y41" s="153" t="s">
        <v>254</v>
      </c>
      <c r="Z41" s="153" t="s">
        <v>254</v>
      </c>
      <c r="AA41" s="153" t="s">
        <v>254</v>
      </c>
      <c r="AB41" s="153" t="s">
        <v>254</v>
      </c>
      <c r="AC41" s="153" t="s">
        <v>254</v>
      </c>
      <c r="AD41" s="153" t="s">
        <v>254</v>
      </c>
      <c r="AE41" s="153" t="s">
        <v>254</v>
      </c>
      <c r="AF41" s="153" t="s">
        <v>254</v>
      </c>
      <c r="AG41" s="154" t="s">
        <v>254</v>
      </c>
      <c r="AH41" s="156"/>
    </row>
    <row r="42" spans="1:34" ht="12.75" customHeight="1">
      <c r="A42" s="148"/>
      <c r="B42" s="149"/>
      <c r="C42" s="157"/>
      <c r="D42" s="158"/>
      <c r="E42" s="150" t="s">
        <v>12</v>
      </c>
      <c r="F42" s="162">
        <f>SUM(L42:AG42)</f>
        <v>158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1">
        <f>SUM(G42:K42)</f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4">
        <v>3</v>
      </c>
      <c r="S42" s="155">
        <v>1</v>
      </c>
      <c r="T42" s="153">
        <v>5</v>
      </c>
      <c r="U42" s="153">
        <v>5</v>
      </c>
      <c r="V42" s="153">
        <v>15</v>
      </c>
      <c r="W42" s="153">
        <v>22</v>
      </c>
      <c r="X42" s="153">
        <v>13</v>
      </c>
      <c r="Y42" s="153">
        <v>12</v>
      </c>
      <c r="Z42" s="153">
        <v>22</v>
      </c>
      <c r="AA42" s="153">
        <v>20</v>
      </c>
      <c r="AB42" s="153">
        <v>12</v>
      </c>
      <c r="AC42" s="153">
        <v>19</v>
      </c>
      <c r="AD42" s="153">
        <v>4</v>
      </c>
      <c r="AE42" s="153">
        <v>5</v>
      </c>
      <c r="AF42" s="153">
        <v>0</v>
      </c>
      <c r="AG42" s="154">
        <v>0</v>
      </c>
      <c r="AH42" s="156"/>
    </row>
    <row r="43" spans="1:34" ht="12.75" customHeight="1">
      <c r="A43" s="148"/>
      <c r="B43" s="149"/>
      <c r="C43" s="157"/>
      <c r="D43" s="158"/>
      <c r="E43" s="150"/>
      <c r="F43" s="16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4"/>
      <c r="S43" s="155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4"/>
      <c r="AH43" s="156"/>
    </row>
    <row r="44" spans="1:34" ht="12.75" customHeight="1">
      <c r="A44" s="148" t="s">
        <v>255</v>
      </c>
      <c r="B44" s="149"/>
      <c r="C44" s="157"/>
      <c r="D44" s="158" t="s">
        <v>256</v>
      </c>
      <c r="E44" s="150" t="s">
        <v>10</v>
      </c>
      <c r="F44" s="162">
        <f aca="true" t="shared" si="10" ref="F44:AG44">SUM(F45:F46)</f>
        <v>127</v>
      </c>
      <c r="G44" s="152">
        <f t="shared" si="10"/>
        <v>0</v>
      </c>
      <c r="H44" s="152">
        <f t="shared" si="10"/>
        <v>0</v>
      </c>
      <c r="I44" s="152">
        <f t="shared" si="10"/>
        <v>0</v>
      </c>
      <c r="J44" s="152">
        <f t="shared" si="10"/>
        <v>0</v>
      </c>
      <c r="K44" s="152">
        <f t="shared" si="10"/>
        <v>0</v>
      </c>
      <c r="L44" s="152">
        <f t="shared" si="10"/>
        <v>0</v>
      </c>
      <c r="M44" s="152">
        <f t="shared" si="10"/>
        <v>0</v>
      </c>
      <c r="N44" s="152">
        <f t="shared" si="10"/>
        <v>0</v>
      </c>
      <c r="O44" s="152">
        <f t="shared" si="10"/>
        <v>1</v>
      </c>
      <c r="P44" s="152">
        <f t="shared" si="10"/>
        <v>0</v>
      </c>
      <c r="Q44" s="153">
        <f t="shared" si="10"/>
        <v>0</v>
      </c>
      <c r="R44" s="154">
        <f t="shared" si="10"/>
        <v>1</v>
      </c>
      <c r="S44" s="155">
        <f t="shared" si="10"/>
        <v>2</v>
      </c>
      <c r="T44" s="153">
        <f t="shared" si="10"/>
        <v>6</v>
      </c>
      <c r="U44" s="153">
        <f t="shared" si="10"/>
        <v>8</v>
      </c>
      <c r="V44" s="153">
        <f t="shared" si="10"/>
        <v>16</v>
      </c>
      <c r="W44" s="153">
        <f t="shared" si="10"/>
        <v>18</v>
      </c>
      <c r="X44" s="153">
        <f t="shared" si="10"/>
        <v>12</v>
      </c>
      <c r="Y44" s="153">
        <f t="shared" si="10"/>
        <v>19</v>
      </c>
      <c r="Z44" s="153">
        <f t="shared" si="10"/>
        <v>13</v>
      </c>
      <c r="AA44" s="153">
        <f t="shared" si="10"/>
        <v>10</v>
      </c>
      <c r="AB44" s="153">
        <f t="shared" si="10"/>
        <v>11</v>
      </c>
      <c r="AC44" s="153">
        <f t="shared" si="10"/>
        <v>9</v>
      </c>
      <c r="AD44" s="153">
        <f t="shared" si="10"/>
        <v>1</v>
      </c>
      <c r="AE44" s="153">
        <f t="shared" si="10"/>
        <v>0</v>
      </c>
      <c r="AF44" s="153">
        <f t="shared" si="10"/>
        <v>0</v>
      </c>
      <c r="AG44" s="154">
        <f t="shared" si="10"/>
        <v>0</v>
      </c>
      <c r="AH44" s="156" t="s">
        <v>255</v>
      </c>
    </row>
    <row r="45" spans="1:34" ht="12.75" customHeight="1">
      <c r="A45" s="148"/>
      <c r="B45" s="149"/>
      <c r="C45" s="157"/>
      <c r="D45" s="158"/>
      <c r="E45" s="150" t="s">
        <v>11</v>
      </c>
      <c r="F45" s="208" t="s">
        <v>254</v>
      </c>
      <c r="G45" s="152" t="s">
        <v>254</v>
      </c>
      <c r="H45" s="152" t="s">
        <v>254</v>
      </c>
      <c r="I45" s="152" t="s">
        <v>254</v>
      </c>
      <c r="J45" s="152" t="s">
        <v>254</v>
      </c>
      <c r="K45" s="152" t="s">
        <v>254</v>
      </c>
      <c r="L45" s="152" t="s">
        <v>254</v>
      </c>
      <c r="M45" s="152" t="s">
        <v>254</v>
      </c>
      <c r="N45" s="152" t="s">
        <v>254</v>
      </c>
      <c r="O45" s="152" t="s">
        <v>254</v>
      </c>
      <c r="P45" s="152" t="s">
        <v>254</v>
      </c>
      <c r="Q45" s="152" t="s">
        <v>254</v>
      </c>
      <c r="R45" s="154" t="s">
        <v>254</v>
      </c>
      <c r="S45" s="155" t="s">
        <v>254</v>
      </c>
      <c r="T45" s="153" t="s">
        <v>254</v>
      </c>
      <c r="U45" s="153" t="s">
        <v>254</v>
      </c>
      <c r="V45" s="153" t="s">
        <v>254</v>
      </c>
      <c r="W45" s="153" t="s">
        <v>254</v>
      </c>
      <c r="X45" s="153" t="s">
        <v>254</v>
      </c>
      <c r="Y45" s="153" t="s">
        <v>254</v>
      </c>
      <c r="Z45" s="153" t="s">
        <v>254</v>
      </c>
      <c r="AA45" s="153" t="s">
        <v>254</v>
      </c>
      <c r="AB45" s="153" t="s">
        <v>254</v>
      </c>
      <c r="AC45" s="153" t="s">
        <v>254</v>
      </c>
      <c r="AD45" s="153" t="s">
        <v>254</v>
      </c>
      <c r="AE45" s="153" t="s">
        <v>254</v>
      </c>
      <c r="AF45" s="153" t="s">
        <v>254</v>
      </c>
      <c r="AG45" s="154" t="s">
        <v>254</v>
      </c>
      <c r="AH45" s="156"/>
    </row>
    <row r="46" spans="1:34" ht="12.75" customHeight="1">
      <c r="A46" s="148"/>
      <c r="B46" s="149"/>
      <c r="C46" s="157"/>
      <c r="D46" s="158"/>
      <c r="E46" s="150" t="s">
        <v>12</v>
      </c>
      <c r="F46" s="162">
        <f>SUM(L46:AG46)</f>
        <v>127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1">
        <f>SUM(G46:K46)</f>
        <v>0</v>
      </c>
      <c r="M46" s="152">
        <v>0</v>
      </c>
      <c r="N46" s="152">
        <v>0</v>
      </c>
      <c r="O46" s="152">
        <v>1</v>
      </c>
      <c r="P46" s="152">
        <v>0</v>
      </c>
      <c r="Q46" s="153">
        <v>0</v>
      </c>
      <c r="R46" s="154">
        <v>1</v>
      </c>
      <c r="S46" s="155">
        <v>2</v>
      </c>
      <c r="T46" s="153">
        <v>6</v>
      </c>
      <c r="U46" s="153">
        <v>8</v>
      </c>
      <c r="V46" s="153">
        <v>16</v>
      </c>
      <c r="W46" s="153">
        <v>18</v>
      </c>
      <c r="X46" s="153">
        <v>12</v>
      </c>
      <c r="Y46" s="153">
        <v>19</v>
      </c>
      <c r="Z46" s="153">
        <v>13</v>
      </c>
      <c r="AA46" s="153">
        <v>10</v>
      </c>
      <c r="AB46" s="153">
        <v>11</v>
      </c>
      <c r="AC46" s="153">
        <v>9</v>
      </c>
      <c r="AD46" s="153">
        <v>1</v>
      </c>
      <c r="AE46" s="153">
        <v>0</v>
      </c>
      <c r="AF46" s="153">
        <v>0</v>
      </c>
      <c r="AG46" s="154">
        <v>0</v>
      </c>
      <c r="AH46" s="156"/>
    </row>
    <row r="47" spans="1:34" ht="12.75" customHeight="1">
      <c r="A47" s="148"/>
      <c r="B47" s="149"/>
      <c r="C47" s="157"/>
      <c r="D47" s="158"/>
      <c r="E47" s="150"/>
      <c r="F47" s="16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54"/>
      <c r="S47" s="155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4"/>
      <c r="AH47" s="156"/>
    </row>
    <row r="48" spans="1:34" ht="12.75" customHeight="1">
      <c r="A48" s="148" t="s">
        <v>257</v>
      </c>
      <c r="B48" s="149"/>
      <c r="C48" s="158"/>
      <c r="D48" s="205" t="s">
        <v>258</v>
      </c>
      <c r="E48" s="150" t="s">
        <v>10</v>
      </c>
      <c r="F48" s="162">
        <f aca="true" t="shared" si="11" ref="F48:AG48">SUM(F49:F50)</f>
        <v>257</v>
      </c>
      <c r="G48" s="152">
        <f t="shared" si="11"/>
        <v>0</v>
      </c>
      <c r="H48" s="152">
        <f t="shared" si="11"/>
        <v>0</v>
      </c>
      <c r="I48" s="152">
        <f t="shared" si="11"/>
        <v>0</v>
      </c>
      <c r="J48" s="152">
        <f t="shared" si="11"/>
        <v>0</v>
      </c>
      <c r="K48" s="152">
        <f t="shared" si="11"/>
        <v>0</v>
      </c>
      <c r="L48" s="152">
        <f t="shared" si="11"/>
        <v>0</v>
      </c>
      <c r="M48" s="152">
        <f t="shared" si="11"/>
        <v>0</v>
      </c>
      <c r="N48" s="152">
        <f t="shared" si="11"/>
        <v>0</v>
      </c>
      <c r="O48" s="152">
        <f t="shared" si="11"/>
        <v>0</v>
      </c>
      <c r="P48" s="152">
        <f t="shared" si="11"/>
        <v>0</v>
      </c>
      <c r="Q48" s="153">
        <f t="shared" si="11"/>
        <v>0</v>
      </c>
      <c r="R48" s="154">
        <f t="shared" si="11"/>
        <v>0</v>
      </c>
      <c r="S48" s="155">
        <f t="shared" si="11"/>
        <v>0</v>
      </c>
      <c r="T48" s="153">
        <f t="shared" si="11"/>
        <v>0</v>
      </c>
      <c r="U48" s="153">
        <f t="shared" si="11"/>
        <v>0</v>
      </c>
      <c r="V48" s="153">
        <f t="shared" si="11"/>
        <v>1</v>
      </c>
      <c r="W48" s="153">
        <f t="shared" si="11"/>
        <v>6</v>
      </c>
      <c r="X48" s="153">
        <f t="shared" si="11"/>
        <v>11</v>
      </c>
      <c r="Y48" s="153">
        <f t="shared" si="11"/>
        <v>24</v>
      </c>
      <c r="Z48" s="153">
        <f t="shared" si="11"/>
        <v>38</v>
      </c>
      <c r="AA48" s="153">
        <f t="shared" si="11"/>
        <v>53</v>
      </c>
      <c r="AB48" s="153">
        <f t="shared" si="11"/>
        <v>47</v>
      </c>
      <c r="AC48" s="153">
        <f t="shared" si="11"/>
        <v>51</v>
      </c>
      <c r="AD48" s="153">
        <f t="shared" si="11"/>
        <v>22</v>
      </c>
      <c r="AE48" s="153">
        <f t="shared" si="11"/>
        <v>4</v>
      </c>
      <c r="AF48" s="153">
        <f t="shared" si="11"/>
        <v>0</v>
      </c>
      <c r="AG48" s="154">
        <f t="shared" si="11"/>
        <v>0</v>
      </c>
      <c r="AH48" s="156" t="s">
        <v>257</v>
      </c>
    </row>
    <row r="49" spans="1:34" ht="12.75" customHeight="1">
      <c r="A49" s="148"/>
      <c r="B49" s="149"/>
      <c r="C49" s="159"/>
      <c r="D49" s="160"/>
      <c r="E49" s="150" t="s">
        <v>11</v>
      </c>
      <c r="F49" s="162">
        <f>SUM(L49:AG49)</f>
        <v>257</v>
      </c>
      <c r="G49" s="152">
        <v>0</v>
      </c>
      <c r="H49" s="152">
        <v>0</v>
      </c>
      <c r="I49" s="152">
        <v>0</v>
      </c>
      <c r="J49" s="152">
        <v>0</v>
      </c>
      <c r="K49" s="152">
        <v>0</v>
      </c>
      <c r="L49" s="151">
        <f>SUM(G49:K49)</f>
        <v>0</v>
      </c>
      <c r="M49" s="152">
        <v>0</v>
      </c>
      <c r="N49" s="152">
        <v>0</v>
      </c>
      <c r="O49" s="152">
        <v>0</v>
      </c>
      <c r="P49" s="152">
        <v>0</v>
      </c>
      <c r="Q49" s="152">
        <v>0</v>
      </c>
      <c r="R49" s="154">
        <v>0</v>
      </c>
      <c r="S49" s="155">
        <v>0</v>
      </c>
      <c r="T49" s="153">
        <v>0</v>
      </c>
      <c r="U49" s="153">
        <v>0</v>
      </c>
      <c r="V49" s="153">
        <v>1</v>
      </c>
      <c r="W49" s="153">
        <v>6</v>
      </c>
      <c r="X49" s="153">
        <v>11</v>
      </c>
      <c r="Y49" s="153">
        <v>24</v>
      </c>
      <c r="Z49" s="153">
        <v>38</v>
      </c>
      <c r="AA49" s="153">
        <v>53</v>
      </c>
      <c r="AB49" s="153">
        <v>47</v>
      </c>
      <c r="AC49" s="153">
        <v>51</v>
      </c>
      <c r="AD49" s="153">
        <v>22</v>
      </c>
      <c r="AE49" s="153">
        <v>4</v>
      </c>
      <c r="AF49" s="153">
        <v>0</v>
      </c>
      <c r="AG49" s="154">
        <v>0</v>
      </c>
      <c r="AH49" s="156"/>
    </row>
    <row r="50" spans="1:34" ht="12.75" customHeight="1">
      <c r="A50" s="148"/>
      <c r="B50" s="149"/>
      <c r="C50" s="159"/>
      <c r="D50" s="160"/>
      <c r="E50" s="150" t="s">
        <v>12</v>
      </c>
      <c r="F50" s="208" t="s">
        <v>254</v>
      </c>
      <c r="G50" s="152" t="s">
        <v>254</v>
      </c>
      <c r="H50" s="152" t="s">
        <v>254</v>
      </c>
      <c r="I50" s="152" t="s">
        <v>254</v>
      </c>
      <c r="J50" s="152" t="s">
        <v>254</v>
      </c>
      <c r="K50" s="152" t="s">
        <v>254</v>
      </c>
      <c r="L50" s="152" t="s">
        <v>254</v>
      </c>
      <c r="M50" s="152" t="s">
        <v>254</v>
      </c>
      <c r="N50" s="152" t="s">
        <v>254</v>
      </c>
      <c r="O50" s="152" t="s">
        <v>254</v>
      </c>
      <c r="P50" s="152" t="s">
        <v>254</v>
      </c>
      <c r="Q50" s="152" t="s">
        <v>254</v>
      </c>
      <c r="R50" s="154" t="s">
        <v>254</v>
      </c>
      <c r="S50" s="155" t="s">
        <v>254</v>
      </c>
      <c r="T50" s="153" t="s">
        <v>254</v>
      </c>
      <c r="U50" s="153" t="s">
        <v>254</v>
      </c>
      <c r="V50" s="153" t="s">
        <v>254</v>
      </c>
      <c r="W50" s="153" t="s">
        <v>254</v>
      </c>
      <c r="X50" s="153" t="s">
        <v>254</v>
      </c>
      <c r="Y50" s="153" t="s">
        <v>254</v>
      </c>
      <c r="Z50" s="153" t="s">
        <v>254</v>
      </c>
      <c r="AA50" s="153" t="s">
        <v>254</v>
      </c>
      <c r="AB50" s="153" t="s">
        <v>254</v>
      </c>
      <c r="AC50" s="153" t="s">
        <v>254</v>
      </c>
      <c r="AD50" s="153" t="s">
        <v>254</v>
      </c>
      <c r="AE50" s="153" t="s">
        <v>254</v>
      </c>
      <c r="AF50" s="153" t="s">
        <v>254</v>
      </c>
      <c r="AG50" s="154" t="s">
        <v>254</v>
      </c>
      <c r="AH50" s="156"/>
    </row>
    <row r="51" spans="1:34" ht="12.75" customHeight="1">
      <c r="A51" s="148"/>
      <c r="B51" s="149"/>
      <c r="C51" s="159"/>
      <c r="D51" s="160"/>
      <c r="E51" s="150"/>
      <c r="F51" s="16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5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4"/>
      <c r="AH51" s="156"/>
    </row>
    <row r="52" spans="1:34" ht="12.75" customHeight="1">
      <c r="A52" s="148" t="s">
        <v>259</v>
      </c>
      <c r="B52" s="149"/>
      <c r="C52" s="159"/>
      <c r="D52" s="160" t="s">
        <v>260</v>
      </c>
      <c r="E52" s="150" t="s">
        <v>10</v>
      </c>
      <c r="F52" s="162">
        <f aca="true" t="shared" si="12" ref="F52:AG52">SUM(F53:F54)</f>
        <v>149</v>
      </c>
      <c r="G52" s="152">
        <f t="shared" si="12"/>
        <v>0</v>
      </c>
      <c r="H52" s="152">
        <f t="shared" si="12"/>
        <v>0</v>
      </c>
      <c r="I52" s="152">
        <f t="shared" si="12"/>
        <v>0</v>
      </c>
      <c r="J52" s="152">
        <f t="shared" si="12"/>
        <v>0</v>
      </c>
      <c r="K52" s="152">
        <f t="shared" si="12"/>
        <v>0</v>
      </c>
      <c r="L52" s="152">
        <f t="shared" si="12"/>
        <v>0</v>
      </c>
      <c r="M52" s="152">
        <f t="shared" si="12"/>
        <v>0</v>
      </c>
      <c r="N52" s="152">
        <f t="shared" si="12"/>
        <v>0</v>
      </c>
      <c r="O52" s="152">
        <f t="shared" si="12"/>
        <v>0</v>
      </c>
      <c r="P52" s="152">
        <f t="shared" si="12"/>
        <v>0</v>
      </c>
      <c r="Q52" s="153">
        <f t="shared" si="12"/>
        <v>0</v>
      </c>
      <c r="R52" s="154">
        <f t="shared" si="12"/>
        <v>0</v>
      </c>
      <c r="S52" s="155">
        <f t="shared" si="12"/>
        <v>1</v>
      </c>
      <c r="T52" s="153">
        <f t="shared" si="12"/>
        <v>1</v>
      </c>
      <c r="U52" s="153">
        <f t="shared" si="12"/>
        <v>1</v>
      </c>
      <c r="V52" s="153">
        <f t="shared" si="12"/>
        <v>4</v>
      </c>
      <c r="W52" s="153">
        <f t="shared" si="12"/>
        <v>1</v>
      </c>
      <c r="X52" s="153">
        <f t="shared" si="12"/>
        <v>6</v>
      </c>
      <c r="Y52" s="153">
        <f t="shared" si="12"/>
        <v>13</v>
      </c>
      <c r="Z52" s="153">
        <f t="shared" si="12"/>
        <v>12</v>
      </c>
      <c r="AA52" s="153">
        <f t="shared" si="12"/>
        <v>33</v>
      </c>
      <c r="AB52" s="153">
        <f t="shared" si="12"/>
        <v>30</v>
      </c>
      <c r="AC52" s="153">
        <f t="shared" si="12"/>
        <v>22</v>
      </c>
      <c r="AD52" s="153">
        <f t="shared" si="12"/>
        <v>21</v>
      </c>
      <c r="AE52" s="153">
        <f t="shared" si="12"/>
        <v>4</v>
      </c>
      <c r="AF52" s="153">
        <f t="shared" si="12"/>
        <v>0</v>
      </c>
      <c r="AG52" s="154">
        <f t="shared" si="12"/>
        <v>0</v>
      </c>
      <c r="AH52" s="156" t="s">
        <v>259</v>
      </c>
    </row>
    <row r="53" spans="1:34" ht="12.75" customHeight="1">
      <c r="A53" s="148"/>
      <c r="B53" s="149"/>
      <c r="C53" s="159"/>
      <c r="D53" s="160"/>
      <c r="E53" s="150" t="s">
        <v>11</v>
      </c>
      <c r="F53" s="162">
        <f>SUM(L53:AG53)</f>
        <v>100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1">
        <f>SUM(G53:K53)</f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54">
        <v>0</v>
      </c>
      <c r="S53" s="155">
        <v>1</v>
      </c>
      <c r="T53" s="153">
        <v>1</v>
      </c>
      <c r="U53" s="153">
        <v>1</v>
      </c>
      <c r="V53" s="153">
        <v>2</v>
      </c>
      <c r="W53" s="153">
        <v>0</v>
      </c>
      <c r="X53" s="153">
        <v>6</v>
      </c>
      <c r="Y53" s="153">
        <v>12</v>
      </c>
      <c r="Z53" s="153">
        <v>12</v>
      </c>
      <c r="AA53" s="153">
        <v>23</v>
      </c>
      <c r="AB53" s="153">
        <v>20</v>
      </c>
      <c r="AC53" s="153">
        <v>11</v>
      </c>
      <c r="AD53" s="153">
        <v>9</v>
      </c>
      <c r="AE53" s="153">
        <v>2</v>
      </c>
      <c r="AF53" s="153">
        <v>0</v>
      </c>
      <c r="AG53" s="154">
        <v>0</v>
      </c>
      <c r="AH53" s="156"/>
    </row>
    <row r="54" spans="1:34" ht="12.75" customHeight="1">
      <c r="A54" s="148"/>
      <c r="B54" s="149"/>
      <c r="C54" s="159"/>
      <c r="D54" s="160"/>
      <c r="E54" s="150" t="s">
        <v>12</v>
      </c>
      <c r="F54" s="162">
        <f>SUM(L54:AG54)</f>
        <v>49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1">
        <f>SUM(G54:K54)</f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4">
        <v>0</v>
      </c>
      <c r="S54" s="155">
        <v>0</v>
      </c>
      <c r="T54" s="153">
        <v>0</v>
      </c>
      <c r="U54" s="153">
        <v>0</v>
      </c>
      <c r="V54" s="153">
        <v>2</v>
      </c>
      <c r="W54" s="153">
        <v>1</v>
      </c>
      <c r="X54" s="153">
        <v>0</v>
      </c>
      <c r="Y54" s="153">
        <v>1</v>
      </c>
      <c r="Z54" s="153">
        <v>0</v>
      </c>
      <c r="AA54" s="153">
        <v>10</v>
      </c>
      <c r="AB54" s="153">
        <v>10</v>
      </c>
      <c r="AC54" s="153">
        <v>11</v>
      </c>
      <c r="AD54" s="153">
        <v>12</v>
      </c>
      <c r="AE54" s="153">
        <v>2</v>
      </c>
      <c r="AF54" s="153">
        <v>0</v>
      </c>
      <c r="AG54" s="154">
        <v>0</v>
      </c>
      <c r="AH54" s="156"/>
    </row>
    <row r="55" spans="1:34" ht="12.75" customHeight="1">
      <c r="A55" s="148"/>
      <c r="B55" s="149"/>
      <c r="C55" s="159"/>
      <c r="D55" s="160"/>
      <c r="E55" s="150"/>
      <c r="F55" s="16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  <c r="R55" s="154"/>
      <c r="S55" s="155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4"/>
      <c r="AH55" s="156"/>
    </row>
    <row r="56" spans="1:34" ht="12.75" customHeight="1">
      <c r="A56" s="148" t="s">
        <v>261</v>
      </c>
      <c r="B56" s="149"/>
      <c r="C56" s="159"/>
      <c r="D56" s="724" t="s">
        <v>493</v>
      </c>
      <c r="E56" s="150" t="s">
        <v>10</v>
      </c>
      <c r="F56" s="162">
        <f aca="true" t="shared" si="13" ref="F56:AG56">SUM(F57:F58)</f>
        <v>54</v>
      </c>
      <c r="G56" s="152">
        <f t="shared" si="13"/>
        <v>0</v>
      </c>
      <c r="H56" s="152">
        <f t="shared" si="13"/>
        <v>0</v>
      </c>
      <c r="I56" s="152">
        <f t="shared" si="13"/>
        <v>0</v>
      </c>
      <c r="J56" s="152">
        <f t="shared" si="13"/>
        <v>1</v>
      </c>
      <c r="K56" s="152">
        <f t="shared" si="13"/>
        <v>1</v>
      </c>
      <c r="L56" s="152">
        <f t="shared" si="13"/>
        <v>2</v>
      </c>
      <c r="M56" s="152">
        <f t="shared" si="13"/>
        <v>2</v>
      </c>
      <c r="N56" s="152">
        <f t="shared" si="13"/>
        <v>0</v>
      </c>
      <c r="O56" s="152">
        <f t="shared" si="13"/>
        <v>0</v>
      </c>
      <c r="P56" s="152">
        <f t="shared" si="13"/>
        <v>1</v>
      </c>
      <c r="Q56" s="153">
        <f t="shared" si="13"/>
        <v>0</v>
      </c>
      <c r="R56" s="154">
        <f t="shared" si="13"/>
        <v>4</v>
      </c>
      <c r="S56" s="155">
        <f t="shared" si="13"/>
        <v>1</v>
      </c>
      <c r="T56" s="153">
        <f t="shared" si="13"/>
        <v>3</v>
      </c>
      <c r="U56" s="153">
        <f t="shared" si="13"/>
        <v>2</v>
      </c>
      <c r="V56" s="153">
        <f t="shared" si="13"/>
        <v>4</v>
      </c>
      <c r="W56" s="153">
        <f t="shared" si="13"/>
        <v>8</v>
      </c>
      <c r="X56" s="153">
        <f t="shared" si="13"/>
        <v>6</v>
      </c>
      <c r="Y56" s="153">
        <f t="shared" si="13"/>
        <v>5</v>
      </c>
      <c r="Z56" s="153">
        <f t="shared" si="13"/>
        <v>5</v>
      </c>
      <c r="AA56" s="153">
        <f t="shared" si="13"/>
        <v>5</v>
      </c>
      <c r="AB56" s="153">
        <f t="shared" si="13"/>
        <v>3</v>
      </c>
      <c r="AC56" s="153">
        <f t="shared" si="13"/>
        <v>2</v>
      </c>
      <c r="AD56" s="153">
        <f t="shared" si="13"/>
        <v>1</v>
      </c>
      <c r="AE56" s="153">
        <f t="shared" si="13"/>
        <v>0</v>
      </c>
      <c r="AF56" s="153">
        <f t="shared" si="13"/>
        <v>0</v>
      </c>
      <c r="AG56" s="154">
        <f t="shared" si="13"/>
        <v>0</v>
      </c>
      <c r="AH56" s="156" t="s">
        <v>261</v>
      </c>
    </row>
    <row r="57" spans="1:34" ht="12.75" customHeight="1">
      <c r="A57" s="148"/>
      <c r="B57" s="167"/>
      <c r="C57" s="160"/>
      <c r="D57" s="732"/>
      <c r="E57" s="150" t="s">
        <v>11</v>
      </c>
      <c r="F57" s="162">
        <f>SUM(L57:AG57)</f>
        <v>34</v>
      </c>
      <c r="G57" s="152">
        <v>0</v>
      </c>
      <c r="H57" s="152">
        <v>0</v>
      </c>
      <c r="I57" s="152">
        <v>0</v>
      </c>
      <c r="J57" s="152">
        <v>1</v>
      </c>
      <c r="K57" s="152">
        <v>0</v>
      </c>
      <c r="L57" s="151">
        <f>SUM(G57:K57)</f>
        <v>1</v>
      </c>
      <c r="M57" s="152">
        <v>1</v>
      </c>
      <c r="N57" s="152">
        <v>0</v>
      </c>
      <c r="O57" s="152">
        <v>0</v>
      </c>
      <c r="P57" s="152">
        <v>1</v>
      </c>
      <c r="Q57" s="153">
        <v>0</v>
      </c>
      <c r="R57" s="154">
        <v>2</v>
      </c>
      <c r="S57" s="155">
        <v>1</v>
      </c>
      <c r="T57" s="153">
        <v>2</v>
      </c>
      <c r="U57" s="153">
        <v>1</v>
      </c>
      <c r="V57" s="153">
        <v>2</v>
      </c>
      <c r="W57" s="153">
        <v>5</v>
      </c>
      <c r="X57" s="153">
        <v>4</v>
      </c>
      <c r="Y57" s="153">
        <v>3</v>
      </c>
      <c r="Z57" s="153">
        <v>3</v>
      </c>
      <c r="AA57" s="153">
        <v>3</v>
      </c>
      <c r="AB57" s="153">
        <v>2</v>
      </c>
      <c r="AC57" s="153">
        <v>2</v>
      </c>
      <c r="AD57" s="153">
        <v>1</v>
      </c>
      <c r="AE57" s="153">
        <v>0</v>
      </c>
      <c r="AF57" s="153">
        <v>0</v>
      </c>
      <c r="AG57" s="154">
        <v>0</v>
      </c>
      <c r="AH57" s="156"/>
    </row>
    <row r="58" spans="1:34" ht="12.75" customHeight="1">
      <c r="A58" s="148"/>
      <c r="B58" s="168"/>
      <c r="C58" s="157"/>
      <c r="D58" s="160"/>
      <c r="E58" s="150" t="s">
        <v>12</v>
      </c>
      <c r="F58" s="162">
        <f>SUM(L58:AG58)</f>
        <v>20</v>
      </c>
      <c r="G58" s="152">
        <v>0</v>
      </c>
      <c r="H58" s="152">
        <v>0</v>
      </c>
      <c r="I58" s="152">
        <v>0</v>
      </c>
      <c r="J58" s="152">
        <v>0</v>
      </c>
      <c r="K58" s="152">
        <v>1</v>
      </c>
      <c r="L58" s="151">
        <f>SUM(G58:K58)</f>
        <v>1</v>
      </c>
      <c r="M58" s="152">
        <v>1</v>
      </c>
      <c r="N58" s="152">
        <v>0</v>
      </c>
      <c r="O58" s="152">
        <v>0</v>
      </c>
      <c r="P58" s="152">
        <v>0</v>
      </c>
      <c r="Q58" s="153">
        <v>0</v>
      </c>
      <c r="R58" s="154">
        <v>2</v>
      </c>
      <c r="S58" s="155">
        <v>0</v>
      </c>
      <c r="T58" s="153">
        <v>1</v>
      </c>
      <c r="U58" s="153">
        <v>1</v>
      </c>
      <c r="V58" s="153">
        <v>2</v>
      </c>
      <c r="W58" s="153">
        <v>3</v>
      </c>
      <c r="X58" s="153">
        <v>2</v>
      </c>
      <c r="Y58" s="153">
        <v>2</v>
      </c>
      <c r="Z58" s="153">
        <v>2</v>
      </c>
      <c r="AA58" s="153">
        <v>2</v>
      </c>
      <c r="AB58" s="153">
        <v>1</v>
      </c>
      <c r="AC58" s="153">
        <v>0</v>
      </c>
      <c r="AD58" s="153">
        <v>0</v>
      </c>
      <c r="AE58" s="153">
        <v>0</v>
      </c>
      <c r="AF58" s="153">
        <v>0</v>
      </c>
      <c r="AG58" s="154">
        <v>0</v>
      </c>
      <c r="AH58" s="156"/>
    </row>
    <row r="59" spans="1:34" ht="12.75" customHeight="1">
      <c r="A59" s="148"/>
      <c r="B59" s="168"/>
      <c r="C59" s="157"/>
      <c r="D59" s="160"/>
      <c r="E59" s="150"/>
      <c r="F59" s="16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54"/>
      <c r="S59" s="155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4"/>
      <c r="AH59" s="156"/>
    </row>
    <row r="60" spans="1:34" ht="12.75" customHeight="1">
      <c r="A60" s="148" t="s">
        <v>262</v>
      </c>
      <c r="B60" s="168"/>
      <c r="C60" s="157"/>
      <c r="D60" s="160" t="s">
        <v>263</v>
      </c>
      <c r="E60" s="150" t="s">
        <v>10</v>
      </c>
      <c r="F60" s="162">
        <f aca="true" t="shared" si="14" ref="F60:AG60">SUM(F61:F62)</f>
        <v>242</v>
      </c>
      <c r="G60" s="152">
        <f t="shared" si="14"/>
        <v>0</v>
      </c>
      <c r="H60" s="152">
        <f t="shared" si="14"/>
        <v>0</v>
      </c>
      <c r="I60" s="152">
        <f t="shared" si="14"/>
        <v>0</v>
      </c>
      <c r="J60" s="152">
        <f t="shared" si="14"/>
        <v>0</v>
      </c>
      <c r="K60" s="152">
        <f t="shared" si="14"/>
        <v>0</v>
      </c>
      <c r="L60" s="152">
        <f t="shared" si="14"/>
        <v>0</v>
      </c>
      <c r="M60" s="152">
        <f t="shared" si="14"/>
        <v>0</v>
      </c>
      <c r="N60" s="152">
        <f t="shared" si="14"/>
        <v>0</v>
      </c>
      <c r="O60" s="152">
        <f t="shared" si="14"/>
        <v>3</v>
      </c>
      <c r="P60" s="152">
        <f t="shared" si="14"/>
        <v>2</v>
      </c>
      <c r="Q60" s="153">
        <f t="shared" si="14"/>
        <v>1</v>
      </c>
      <c r="R60" s="154">
        <f t="shared" si="14"/>
        <v>1</v>
      </c>
      <c r="S60" s="155">
        <f t="shared" si="14"/>
        <v>1</v>
      </c>
      <c r="T60" s="153">
        <f t="shared" si="14"/>
        <v>1</v>
      </c>
      <c r="U60" s="153">
        <f t="shared" si="14"/>
        <v>6</v>
      </c>
      <c r="V60" s="153">
        <f t="shared" si="14"/>
        <v>6</v>
      </c>
      <c r="W60" s="153">
        <f t="shared" si="14"/>
        <v>11</v>
      </c>
      <c r="X60" s="153">
        <f t="shared" si="14"/>
        <v>24</v>
      </c>
      <c r="Y60" s="153">
        <f t="shared" si="14"/>
        <v>26</v>
      </c>
      <c r="Z60" s="153">
        <f t="shared" si="14"/>
        <v>25</v>
      </c>
      <c r="AA60" s="153">
        <f t="shared" si="14"/>
        <v>51</v>
      </c>
      <c r="AB60" s="153">
        <f t="shared" si="14"/>
        <v>33</v>
      </c>
      <c r="AC60" s="153">
        <f t="shared" si="14"/>
        <v>32</v>
      </c>
      <c r="AD60" s="153">
        <f t="shared" si="14"/>
        <v>16</v>
      </c>
      <c r="AE60" s="153">
        <f t="shared" si="14"/>
        <v>2</v>
      </c>
      <c r="AF60" s="153">
        <f t="shared" si="14"/>
        <v>1</v>
      </c>
      <c r="AG60" s="154">
        <f t="shared" si="14"/>
        <v>0</v>
      </c>
      <c r="AH60" s="156" t="s">
        <v>262</v>
      </c>
    </row>
    <row r="61" spans="1:34" ht="12.75" customHeight="1">
      <c r="A61" s="148"/>
      <c r="B61" s="149"/>
      <c r="C61" s="158"/>
      <c r="D61" s="160"/>
      <c r="E61" s="150" t="s">
        <v>11</v>
      </c>
      <c r="F61" s="162">
        <f>SUM(L61:AG61)</f>
        <v>145</v>
      </c>
      <c r="G61" s="152">
        <v>0</v>
      </c>
      <c r="H61" s="152">
        <v>0</v>
      </c>
      <c r="I61" s="152">
        <v>0</v>
      </c>
      <c r="J61" s="152">
        <v>0</v>
      </c>
      <c r="K61" s="152">
        <v>0</v>
      </c>
      <c r="L61" s="151">
        <f>SUM(G61:K61)</f>
        <v>0</v>
      </c>
      <c r="M61" s="152">
        <v>0</v>
      </c>
      <c r="N61" s="152">
        <v>0</v>
      </c>
      <c r="O61" s="152">
        <v>2</v>
      </c>
      <c r="P61" s="152">
        <v>2</v>
      </c>
      <c r="Q61" s="153">
        <v>1</v>
      </c>
      <c r="R61" s="154">
        <v>1</v>
      </c>
      <c r="S61" s="155">
        <v>0</v>
      </c>
      <c r="T61" s="153">
        <v>1</v>
      </c>
      <c r="U61" s="153">
        <v>3</v>
      </c>
      <c r="V61" s="153">
        <v>5</v>
      </c>
      <c r="W61" s="153">
        <v>9</v>
      </c>
      <c r="X61" s="153">
        <v>18</v>
      </c>
      <c r="Y61" s="153">
        <v>16</v>
      </c>
      <c r="Z61" s="153">
        <v>15</v>
      </c>
      <c r="AA61" s="153">
        <v>35</v>
      </c>
      <c r="AB61" s="153">
        <v>15</v>
      </c>
      <c r="AC61" s="153">
        <v>15</v>
      </c>
      <c r="AD61" s="153">
        <v>6</v>
      </c>
      <c r="AE61" s="153">
        <v>1</v>
      </c>
      <c r="AF61" s="153">
        <v>0</v>
      </c>
      <c r="AG61" s="154">
        <v>0</v>
      </c>
      <c r="AH61" s="156"/>
    </row>
    <row r="62" spans="1:34" ht="12.75" customHeight="1">
      <c r="A62" s="148"/>
      <c r="B62" s="149"/>
      <c r="C62" s="159"/>
      <c r="D62" s="160"/>
      <c r="E62" s="150" t="s">
        <v>12</v>
      </c>
      <c r="F62" s="162">
        <f>SUM(L62:AG62)</f>
        <v>97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1">
        <f>SUM(G62:K62)</f>
        <v>0</v>
      </c>
      <c r="M62" s="152">
        <v>0</v>
      </c>
      <c r="N62" s="152">
        <v>0</v>
      </c>
      <c r="O62" s="152">
        <v>1</v>
      </c>
      <c r="P62" s="152">
        <v>0</v>
      </c>
      <c r="Q62" s="153">
        <v>0</v>
      </c>
      <c r="R62" s="154">
        <v>0</v>
      </c>
      <c r="S62" s="155">
        <v>1</v>
      </c>
      <c r="T62" s="153">
        <v>0</v>
      </c>
      <c r="U62" s="153">
        <v>3</v>
      </c>
      <c r="V62" s="153">
        <v>1</v>
      </c>
      <c r="W62" s="153">
        <v>2</v>
      </c>
      <c r="X62" s="153">
        <v>6</v>
      </c>
      <c r="Y62" s="153">
        <v>10</v>
      </c>
      <c r="Z62" s="153">
        <v>10</v>
      </c>
      <c r="AA62" s="153">
        <v>16</v>
      </c>
      <c r="AB62" s="153">
        <v>18</v>
      </c>
      <c r="AC62" s="153">
        <v>17</v>
      </c>
      <c r="AD62" s="153">
        <v>10</v>
      </c>
      <c r="AE62" s="153">
        <v>1</v>
      </c>
      <c r="AF62" s="153">
        <v>1</v>
      </c>
      <c r="AG62" s="154">
        <v>0</v>
      </c>
      <c r="AH62" s="156"/>
    </row>
    <row r="63" spans="1:34" ht="12.75" customHeight="1">
      <c r="A63" s="148"/>
      <c r="B63" s="149"/>
      <c r="C63" s="159"/>
      <c r="D63" s="160"/>
      <c r="E63" s="150"/>
      <c r="F63" s="16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3"/>
      <c r="R63" s="154"/>
      <c r="S63" s="155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4"/>
      <c r="AH63" s="156"/>
    </row>
    <row r="64" spans="1:34" ht="12.75" customHeight="1">
      <c r="A64" s="148" t="s">
        <v>264</v>
      </c>
      <c r="B64" s="149"/>
      <c r="C64" s="159"/>
      <c r="D64" s="158" t="s">
        <v>265</v>
      </c>
      <c r="E64" s="150" t="s">
        <v>10</v>
      </c>
      <c r="F64" s="162">
        <f aca="true" t="shared" si="15" ref="F64:AG64">SUM(F65:F66)</f>
        <v>208</v>
      </c>
      <c r="G64" s="152">
        <f t="shared" si="15"/>
        <v>0</v>
      </c>
      <c r="H64" s="152">
        <f t="shared" si="15"/>
        <v>0</v>
      </c>
      <c r="I64" s="152">
        <f t="shared" si="15"/>
        <v>1</v>
      </c>
      <c r="J64" s="152">
        <f t="shared" si="15"/>
        <v>0</v>
      </c>
      <c r="K64" s="152">
        <f t="shared" si="15"/>
        <v>0</v>
      </c>
      <c r="L64" s="152">
        <f t="shared" si="15"/>
        <v>1</v>
      </c>
      <c r="M64" s="152">
        <f t="shared" si="15"/>
        <v>1</v>
      </c>
      <c r="N64" s="152">
        <f t="shared" si="15"/>
        <v>1</v>
      </c>
      <c r="O64" s="152">
        <f t="shared" si="15"/>
        <v>6</v>
      </c>
      <c r="P64" s="152">
        <f t="shared" si="15"/>
        <v>1</v>
      </c>
      <c r="Q64" s="153">
        <f t="shared" si="15"/>
        <v>2</v>
      </c>
      <c r="R64" s="154">
        <f t="shared" si="15"/>
        <v>6</v>
      </c>
      <c r="S64" s="155">
        <f t="shared" si="15"/>
        <v>1</v>
      </c>
      <c r="T64" s="153">
        <f t="shared" si="15"/>
        <v>6</v>
      </c>
      <c r="U64" s="153">
        <f t="shared" si="15"/>
        <v>2</v>
      </c>
      <c r="V64" s="153">
        <f t="shared" si="15"/>
        <v>14</v>
      </c>
      <c r="W64" s="153">
        <f t="shared" si="15"/>
        <v>15</v>
      </c>
      <c r="X64" s="153">
        <f t="shared" si="15"/>
        <v>17</v>
      </c>
      <c r="Y64" s="153">
        <f t="shared" si="15"/>
        <v>23</v>
      </c>
      <c r="Z64" s="153">
        <f t="shared" si="15"/>
        <v>24</v>
      </c>
      <c r="AA64" s="153">
        <f t="shared" si="15"/>
        <v>38</v>
      </c>
      <c r="AB64" s="153">
        <f t="shared" si="15"/>
        <v>22</v>
      </c>
      <c r="AC64" s="153">
        <f t="shared" si="15"/>
        <v>18</v>
      </c>
      <c r="AD64" s="153">
        <f t="shared" si="15"/>
        <v>9</v>
      </c>
      <c r="AE64" s="153">
        <f t="shared" si="15"/>
        <v>0</v>
      </c>
      <c r="AF64" s="153">
        <f t="shared" si="15"/>
        <v>1</v>
      </c>
      <c r="AG64" s="154">
        <f t="shared" si="15"/>
        <v>0</v>
      </c>
      <c r="AH64" s="156" t="s">
        <v>264</v>
      </c>
    </row>
    <row r="65" spans="1:34" ht="12.75" customHeight="1">
      <c r="A65" s="148"/>
      <c r="B65" s="149"/>
      <c r="C65" s="157"/>
      <c r="D65" s="158"/>
      <c r="E65" s="150" t="s">
        <v>11</v>
      </c>
      <c r="F65" s="162">
        <f>SUM(L65:AG65)</f>
        <v>120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1">
        <f>SUM(G65:K65)</f>
        <v>0</v>
      </c>
      <c r="M65" s="152">
        <v>0</v>
      </c>
      <c r="N65" s="152">
        <v>0</v>
      </c>
      <c r="O65" s="152">
        <v>3</v>
      </c>
      <c r="P65" s="152">
        <v>0</v>
      </c>
      <c r="Q65" s="153">
        <v>1</v>
      </c>
      <c r="R65" s="154">
        <v>2</v>
      </c>
      <c r="S65" s="155">
        <v>1</v>
      </c>
      <c r="T65" s="153">
        <v>6</v>
      </c>
      <c r="U65" s="153">
        <v>0</v>
      </c>
      <c r="V65" s="153">
        <v>11</v>
      </c>
      <c r="W65" s="153">
        <v>7</v>
      </c>
      <c r="X65" s="153">
        <v>11</v>
      </c>
      <c r="Y65" s="153">
        <v>14</v>
      </c>
      <c r="Z65" s="153">
        <v>15</v>
      </c>
      <c r="AA65" s="153">
        <v>26</v>
      </c>
      <c r="AB65" s="153">
        <v>12</v>
      </c>
      <c r="AC65" s="153">
        <v>9</v>
      </c>
      <c r="AD65" s="153">
        <v>2</v>
      </c>
      <c r="AE65" s="153">
        <v>0</v>
      </c>
      <c r="AF65" s="153">
        <v>0</v>
      </c>
      <c r="AG65" s="154">
        <v>0</v>
      </c>
      <c r="AH65" s="156"/>
    </row>
    <row r="66" spans="1:34" ht="12.75" customHeight="1">
      <c r="A66" s="148"/>
      <c r="B66" s="149"/>
      <c r="C66" s="157"/>
      <c r="D66" s="158"/>
      <c r="E66" s="150" t="s">
        <v>12</v>
      </c>
      <c r="F66" s="162">
        <f>SUM(L66:AG66)</f>
        <v>88</v>
      </c>
      <c r="G66" s="152">
        <v>0</v>
      </c>
      <c r="H66" s="152">
        <v>0</v>
      </c>
      <c r="I66" s="152">
        <v>1</v>
      </c>
      <c r="J66" s="152">
        <v>0</v>
      </c>
      <c r="K66" s="152">
        <v>0</v>
      </c>
      <c r="L66" s="151">
        <f>SUM(G66:K66)</f>
        <v>1</v>
      </c>
      <c r="M66" s="152">
        <v>1</v>
      </c>
      <c r="N66" s="152">
        <v>1</v>
      </c>
      <c r="O66" s="152">
        <v>3</v>
      </c>
      <c r="P66" s="152">
        <v>1</v>
      </c>
      <c r="Q66" s="153">
        <v>1</v>
      </c>
      <c r="R66" s="154">
        <v>4</v>
      </c>
      <c r="S66" s="155">
        <v>0</v>
      </c>
      <c r="T66" s="153">
        <v>0</v>
      </c>
      <c r="U66" s="153">
        <v>2</v>
      </c>
      <c r="V66" s="153">
        <v>3</v>
      </c>
      <c r="W66" s="153">
        <v>8</v>
      </c>
      <c r="X66" s="153">
        <v>6</v>
      </c>
      <c r="Y66" s="153">
        <v>9</v>
      </c>
      <c r="Z66" s="153">
        <v>9</v>
      </c>
      <c r="AA66" s="153">
        <v>12</v>
      </c>
      <c r="AB66" s="153">
        <v>10</v>
      </c>
      <c r="AC66" s="153">
        <v>9</v>
      </c>
      <c r="AD66" s="153">
        <v>7</v>
      </c>
      <c r="AE66" s="153">
        <v>0</v>
      </c>
      <c r="AF66" s="153">
        <v>1</v>
      </c>
      <c r="AG66" s="154">
        <v>0</v>
      </c>
      <c r="AH66" s="156"/>
    </row>
    <row r="67" spans="1:34" ht="12.75" customHeight="1">
      <c r="A67" s="148"/>
      <c r="B67" s="149"/>
      <c r="C67" s="157"/>
      <c r="D67" s="158"/>
      <c r="E67" s="150"/>
      <c r="F67" s="16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  <c r="R67" s="154"/>
      <c r="S67" s="155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4"/>
      <c r="AH67" s="156"/>
    </row>
    <row r="68" spans="1:34" ht="12.75" customHeight="1">
      <c r="A68" s="148" t="s">
        <v>266</v>
      </c>
      <c r="B68" s="149"/>
      <c r="C68" s="157"/>
      <c r="D68" s="733" t="s">
        <v>488</v>
      </c>
      <c r="E68" s="150" t="s">
        <v>10</v>
      </c>
      <c r="F68" s="162">
        <f aca="true" t="shared" si="16" ref="F68:AG68">SUM(F69:F70)</f>
        <v>128</v>
      </c>
      <c r="G68" s="152">
        <f t="shared" si="16"/>
        <v>0</v>
      </c>
      <c r="H68" s="152">
        <f t="shared" si="16"/>
        <v>0</v>
      </c>
      <c r="I68" s="152">
        <f t="shared" si="16"/>
        <v>0</v>
      </c>
      <c r="J68" s="152">
        <f t="shared" si="16"/>
        <v>0</v>
      </c>
      <c r="K68" s="152">
        <f t="shared" si="16"/>
        <v>0</v>
      </c>
      <c r="L68" s="152">
        <f t="shared" si="16"/>
        <v>0</v>
      </c>
      <c r="M68" s="152">
        <f t="shared" si="16"/>
        <v>0</v>
      </c>
      <c r="N68" s="152">
        <f t="shared" si="16"/>
        <v>0</v>
      </c>
      <c r="O68" s="152">
        <f t="shared" si="16"/>
        <v>0</v>
      </c>
      <c r="P68" s="152">
        <f t="shared" si="16"/>
        <v>0</v>
      </c>
      <c r="Q68" s="153">
        <f t="shared" si="16"/>
        <v>0</v>
      </c>
      <c r="R68" s="154">
        <f t="shared" si="16"/>
        <v>0</v>
      </c>
      <c r="S68" s="155">
        <f t="shared" si="16"/>
        <v>0</v>
      </c>
      <c r="T68" s="153">
        <f t="shared" si="16"/>
        <v>0</v>
      </c>
      <c r="U68" s="153">
        <f t="shared" si="16"/>
        <v>0</v>
      </c>
      <c r="V68" s="153">
        <f t="shared" si="16"/>
        <v>1</v>
      </c>
      <c r="W68" s="153">
        <f t="shared" si="16"/>
        <v>9</v>
      </c>
      <c r="X68" s="153">
        <f t="shared" si="16"/>
        <v>13</v>
      </c>
      <c r="Y68" s="153">
        <f t="shared" si="16"/>
        <v>13</v>
      </c>
      <c r="Z68" s="153">
        <f t="shared" si="16"/>
        <v>31</v>
      </c>
      <c r="AA68" s="153">
        <f t="shared" si="16"/>
        <v>25</v>
      </c>
      <c r="AB68" s="153">
        <f t="shared" si="16"/>
        <v>14</v>
      </c>
      <c r="AC68" s="153">
        <f t="shared" si="16"/>
        <v>16</v>
      </c>
      <c r="AD68" s="153">
        <f t="shared" si="16"/>
        <v>4</v>
      </c>
      <c r="AE68" s="153">
        <f t="shared" si="16"/>
        <v>2</v>
      </c>
      <c r="AF68" s="153">
        <f t="shared" si="16"/>
        <v>0</v>
      </c>
      <c r="AG68" s="154">
        <f t="shared" si="16"/>
        <v>0</v>
      </c>
      <c r="AH68" s="156" t="s">
        <v>266</v>
      </c>
    </row>
    <row r="69" spans="1:34" ht="12.75" customHeight="1">
      <c r="A69" s="148"/>
      <c r="B69" s="149"/>
      <c r="C69" s="157"/>
      <c r="D69" s="733"/>
      <c r="E69" s="150" t="s">
        <v>11</v>
      </c>
      <c r="F69" s="162">
        <f>SUM(L69:AG69)</f>
        <v>61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1">
        <f>SUM(G69:K69)</f>
        <v>0</v>
      </c>
      <c r="M69" s="152">
        <v>0</v>
      </c>
      <c r="N69" s="152">
        <v>0</v>
      </c>
      <c r="O69" s="152">
        <v>0</v>
      </c>
      <c r="P69" s="152">
        <v>0</v>
      </c>
      <c r="Q69" s="152">
        <v>0</v>
      </c>
      <c r="R69" s="154">
        <v>0</v>
      </c>
      <c r="S69" s="155">
        <v>0</v>
      </c>
      <c r="T69" s="153">
        <v>0</v>
      </c>
      <c r="U69" s="153">
        <v>0</v>
      </c>
      <c r="V69" s="153">
        <v>1</v>
      </c>
      <c r="W69" s="153">
        <v>4</v>
      </c>
      <c r="X69" s="153">
        <v>5</v>
      </c>
      <c r="Y69" s="153">
        <v>10</v>
      </c>
      <c r="Z69" s="153">
        <v>17</v>
      </c>
      <c r="AA69" s="153">
        <v>11</v>
      </c>
      <c r="AB69" s="153">
        <v>5</v>
      </c>
      <c r="AC69" s="153">
        <v>7</v>
      </c>
      <c r="AD69" s="153">
        <v>1</v>
      </c>
      <c r="AE69" s="153">
        <v>0</v>
      </c>
      <c r="AF69" s="153">
        <v>0</v>
      </c>
      <c r="AG69" s="154">
        <v>0</v>
      </c>
      <c r="AH69" s="156"/>
    </row>
    <row r="70" spans="1:34" ht="12.75" customHeight="1">
      <c r="A70" s="148"/>
      <c r="B70" s="149"/>
      <c r="C70" s="157"/>
      <c r="D70" s="734"/>
      <c r="E70" s="150" t="s">
        <v>12</v>
      </c>
      <c r="F70" s="162">
        <f>SUM(L70:AG70)</f>
        <v>67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1">
        <f>SUM(G70:K70)</f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4">
        <v>0</v>
      </c>
      <c r="S70" s="155">
        <v>0</v>
      </c>
      <c r="T70" s="153">
        <v>0</v>
      </c>
      <c r="U70" s="153">
        <v>0</v>
      </c>
      <c r="V70" s="153">
        <v>0</v>
      </c>
      <c r="W70" s="153">
        <v>5</v>
      </c>
      <c r="X70" s="153">
        <v>8</v>
      </c>
      <c r="Y70" s="153">
        <v>3</v>
      </c>
      <c r="Z70" s="153">
        <v>14</v>
      </c>
      <c r="AA70" s="153">
        <v>14</v>
      </c>
      <c r="AB70" s="153">
        <v>9</v>
      </c>
      <c r="AC70" s="153">
        <v>9</v>
      </c>
      <c r="AD70" s="153">
        <v>3</v>
      </c>
      <c r="AE70" s="153">
        <v>2</v>
      </c>
      <c r="AF70" s="153">
        <v>0</v>
      </c>
      <c r="AG70" s="154">
        <v>0</v>
      </c>
      <c r="AH70" s="156"/>
    </row>
    <row r="71" spans="1:34" ht="12.75" customHeight="1">
      <c r="A71" s="148"/>
      <c r="B71" s="149"/>
      <c r="C71" s="157"/>
      <c r="D71" s="158"/>
      <c r="E71" s="150"/>
      <c r="F71" s="16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54"/>
      <c r="S71" s="155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4"/>
      <c r="AH71" s="156"/>
    </row>
    <row r="72" spans="1:34" ht="12.75" customHeight="1">
      <c r="A72" s="148" t="s">
        <v>267</v>
      </c>
      <c r="B72" s="149"/>
      <c r="C72" s="157"/>
      <c r="D72" s="209" t="s">
        <v>268</v>
      </c>
      <c r="E72" s="150" t="s">
        <v>10</v>
      </c>
      <c r="F72" s="162">
        <f aca="true" t="shared" si="17" ref="F72:AG72">SUM(F73:F74)</f>
        <v>582</v>
      </c>
      <c r="G72" s="152">
        <f t="shared" si="17"/>
        <v>0</v>
      </c>
      <c r="H72" s="152">
        <f t="shared" si="17"/>
        <v>0</v>
      </c>
      <c r="I72" s="152">
        <f t="shared" si="17"/>
        <v>0</v>
      </c>
      <c r="J72" s="152">
        <f t="shared" si="17"/>
        <v>1</v>
      </c>
      <c r="K72" s="152">
        <f t="shared" si="17"/>
        <v>0</v>
      </c>
      <c r="L72" s="152">
        <f t="shared" si="17"/>
        <v>1</v>
      </c>
      <c r="M72" s="152">
        <f t="shared" si="17"/>
        <v>0</v>
      </c>
      <c r="N72" s="152">
        <f t="shared" si="17"/>
        <v>0</v>
      </c>
      <c r="O72" s="152">
        <f t="shared" si="17"/>
        <v>0</v>
      </c>
      <c r="P72" s="152">
        <f t="shared" si="17"/>
        <v>1</v>
      </c>
      <c r="Q72" s="153">
        <f t="shared" si="17"/>
        <v>1</v>
      </c>
      <c r="R72" s="154">
        <f t="shared" si="17"/>
        <v>5</v>
      </c>
      <c r="S72" s="155">
        <f t="shared" si="17"/>
        <v>2</v>
      </c>
      <c r="T72" s="153">
        <f t="shared" si="17"/>
        <v>7</v>
      </c>
      <c r="U72" s="153">
        <f t="shared" si="17"/>
        <v>10</v>
      </c>
      <c r="V72" s="153">
        <f t="shared" si="17"/>
        <v>24</v>
      </c>
      <c r="W72" s="153">
        <f t="shared" si="17"/>
        <v>33</v>
      </c>
      <c r="X72" s="153">
        <f t="shared" si="17"/>
        <v>44</v>
      </c>
      <c r="Y72" s="153">
        <f t="shared" si="17"/>
        <v>58</v>
      </c>
      <c r="Z72" s="153">
        <f t="shared" si="17"/>
        <v>89</v>
      </c>
      <c r="AA72" s="153">
        <f t="shared" si="17"/>
        <v>96</v>
      </c>
      <c r="AB72" s="153">
        <f t="shared" si="17"/>
        <v>82</v>
      </c>
      <c r="AC72" s="153">
        <f t="shared" si="17"/>
        <v>80</v>
      </c>
      <c r="AD72" s="153">
        <f t="shared" si="17"/>
        <v>40</v>
      </c>
      <c r="AE72" s="153">
        <f t="shared" si="17"/>
        <v>7</v>
      </c>
      <c r="AF72" s="153">
        <f t="shared" si="17"/>
        <v>2</v>
      </c>
      <c r="AG72" s="154">
        <f t="shared" si="17"/>
        <v>0</v>
      </c>
      <c r="AH72" s="156" t="s">
        <v>267</v>
      </c>
    </row>
    <row r="73" spans="1:34" ht="12.75" customHeight="1">
      <c r="A73" s="149"/>
      <c r="B73" s="149"/>
      <c r="C73" s="157"/>
      <c r="D73" s="157"/>
      <c r="E73" s="150" t="s">
        <v>11</v>
      </c>
      <c r="F73" s="162">
        <f>SUM(L73:AG73)</f>
        <v>305</v>
      </c>
      <c r="G73" s="152">
        <v>0</v>
      </c>
      <c r="H73" s="152">
        <v>0</v>
      </c>
      <c r="I73" s="152">
        <v>0</v>
      </c>
      <c r="J73" s="152">
        <v>1</v>
      </c>
      <c r="K73" s="152">
        <v>0</v>
      </c>
      <c r="L73" s="151">
        <f>SUM(G73:K73)</f>
        <v>1</v>
      </c>
      <c r="M73" s="152">
        <v>0</v>
      </c>
      <c r="N73" s="152">
        <v>0</v>
      </c>
      <c r="O73" s="152">
        <v>0</v>
      </c>
      <c r="P73" s="152">
        <v>1</v>
      </c>
      <c r="Q73" s="153">
        <v>1</v>
      </c>
      <c r="R73" s="154">
        <v>3</v>
      </c>
      <c r="S73" s="155">
        <v>2</v>
      </c>
      <c r="T73" s="153">
        <v>4</v>
      </c>
      <c r="U73" s="153">
        <v>8</v>
      </c>
      <c r="V73" s="153">
        <v>11</v>
      </c>
      <c r="W73" s="153">
        <v>19</v>
      </c>
      <c r="X73" s="153">
        <v>28</v>
      </c>
      <c r="Y73" s="153">
        <v>39</v>
      </c>
      <c r="Z73" s="153">
        <v>55</v>
      </c>
      <c r="AA73" s="153">
        <v>52</v>
      </c>
      <c r="AB73" s="153">
        <v>38</v>
      </c>
      <c r="AC73" s="153">
        <v>25</v>
      </c>
      <c r="AD73" s="153">
        <v>15</v>
      </c>
      <c r="AE73" s="153">
        <v>3</v>
      </c>
      <c r="AF73" s="153">
        <v>0</v>
      </c>
      <c r="AG73" s="154">
        <v>0</v>
      </c>
      <c r="AH73" s="156"/>
    </row>
    <row r="74" spans="1:34" ht="12.75" customHeight="1">
      <c r="A74" s="168"/>
      <c r="B74" s="149"/>
      <c r="C74" s="157"/>
      <c r="D74" s="159"/>
      <c r="E74" s="150" t="s">
        <v>12</v>
      </c>
      <c r="F74" s="162">
        <f>SUM(L74:AG74)</f>
        <v>277</v>
      </c>
      <c r="G74" s="152">
        <v>0</v>
      </c>
      <c r="H74" s="152">
        <v>0</v>
      </c>
      <c r="I74" s="152">
        <v>0</v>
      </c>
      <c r="J74" s="152">
        <v>0</v>
      </c>
      <c r="K74" s="152">
        <v>0</v>
      </c>
      <c r="L74" s="151">
        <f>SUM(G74:K74)</f>
        <v>0</v>
      </c>
      <c r="M74" s="152">
        <v>0</v>
      </c>
      <c r="N74" s="152">
        <v>0</v>
      </c>
      <c r="O74" s="152">
        <v>0</v>
      </c>
      <c r="P74" s="152">
        <v>0</v>
      </c>
      <c r="Q74" s="153">
        <v>0</v>
      </c>
      <c r="R74" s="154">
        <v>2</v>
      </c>
      <c r="S74" s="155">
        <v>0</v>
      </c>
      <c r="T74" s="153">
        <v>3</v>
      </c>
      <c r="U74" s="153">
        <v>2</v>
      </c>
      <c r="V74" s="153">
        <v>13</v>
      </c>
      <c r="W74" s="153">
        <v>14</v>
      </c>
      <c r="X74" s="153">
        <v>16</v>
      </c>
      <c r="Y74" s="153">
        <v>19</v>
      </c>
      <c r="Z74" s="153">
        <v>34</v>
      </c>
      <c r="AA74" s="153">
        <v>44</v>
      </c>
      <c r="AB74" s="153">
        <v>44</v>
      </c>
      <c r="AC74" s="153">
        <v>55</v>
      </c>
      <c r="AD74" s="153">
        <v>25</v>
      </c>
      <c r="AE74" s="153">
        <v>4</v>
      </c>
      <c r="AF74" s="153">
        <v>2</v>
      </c>
      <c r="AG74" s="154">
        <v>0</v>
      </c>
      <c r="AH74" s="156"/>
    </row>
    <row r="75" spans="1:34" ht="12.75" customHeight="1">
      <c r="A75" s="170"/>
      <c r="B75" s="170"/>
      <c r="C75" s="171"/>
      <c r="D75" s="171"/>
      <c r="E75" s="172"/>
      <c r="F75" s="16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3"/>
      <c r="R75" s="154"/>
      <c r="S75" s="155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4"/>
      <c r="AH75" s="177"/>
    </row>
    <row r="76" spans="1:34" ht="12.75" customHeight="1">
      <c r="A76" s="148" t="s">
        <v>269</v>
      </c>
      <c r="B76" s="167"/>
      <c r="C76" s="729" t="s">
        <v>270</v>
      </c>
      <c r="D76" s="729"/>
      <c r="E76" s="150" t="s">
        <v>10</v>
      </c>
      <c r="F76" s="162">
        <f aca="true" t="shared" si="18" ref="F76:AG76">SUM(F77:F78)</f>
        <v>255</v>
      </c>
      <c r="G76" s="152">
        <f t="shared" si="18"/>
        <v>1</v>
      </c>
      <c r="H76" s="152">
        <f t="shared" si="18"/>
        <v>0</v>
      </c>
      <c r="I76" s="152">
        <f t="shared" si="18"/>
        <v>0</v>
      </c>
      <c r="J76" s="152">
        <f t="shared" si="18"/>
        <v>0</v>
      </c>
      <c r="K76" s="152">
        <f t="shared" si="18"/>
        <v>0</v>
      </c>
      <c r="L76" s="152">
        <f t="shared" si="18"/>
        <v>1</v>
      </c>
      <c r="M76" s="152">
        <f t="shared" si="18"/>
        <v>0</v>
      </c>
      <c r="N76" s="152">
        <f t="shared" si="18"/>
        <v>1</v>
      </c>
      <c r="O76" s="152">
        <f t="shared" si="18"/>
        <v>1</v>
      </c>
      <c r="P76" s="152">
        <f t="shared" si="18"/>
        <v>1</v>
      </c>
      <c r="Q76" s="153">
        <f t="shared" si="18"/>
        <v>2</v>
      </c>
      <c r="R76" s="154">
        <f t="shared" si="18"/>
        <v>3</v>
      </c>
      <c r="S76" s="155">
        <f t="shared" si="18"/>
        <v>1</v>
      </c>
      <c r="T76" s="153">
        <f t="shared" si="18"/>
        <v>3</v>
      </c>
      <c r="U76" s="153">
        <f t="shared" si="18"/>
        <v>2</v>
      </c>
      <c r="V76" s="153">
        <f t="shared" si="18"/>
        <v>4</v>
      </c>
      <c r="W76" s="153">
        <f t="shared" si="18"/>
        <v>14</v>
      </c>
      <c r="X76" s="153">
        <f t="shared" si="18"/>
        <v>16</v>
      </c>
      <c r="Y76" s="153">
        <f t="shared" si="18"/>
        <v>24</v>
      </c>
      <c r="Z76" s="153">
        <f t="shared" si="18"/>
        <v>30</v>
      </c>
      <c r="AA76" s="153">
        <f t="shared" si="18"/>
        <v>38</v>
      </c>
      <c r="AB76" s="153">
        <f t="shared" si="18"/>
        <v>44</v>
      </c>
      <c r="AC76" s="153">
        <f t="shared" si="18"/>
        <v>39</v>
      </c>
      <c r="AD76" s="153">
        <f t="shared" si="18"/>
        <v>23</v>
      </c>
      <c r="AE76" s="153">
        <f t="shared" si="18"/>
        <v>6</v>
      </c>
      <c r="AF76" s="153">
        <f t="shared" si="18"/>
        <v>2</v>
      </c>
      <c r="AG76" s="154">
        <f t="shared" si="18"/>
        <v>0</v>
      </c>
      <c r="AH76" s="156" t="s">
        <v>269</v>
      </c>
    </row>
    <row r="77" spans="1:34" ht="12.75" customHeight="1">
      <c r="A77" s="178"/>
      <c r="B77" s="178"/>
      <c r="C77" s="179"/>
      <c r="D77" s="210"/>
      <c r="E77" s="150" t="s">
        <v>11</v>
      </c>
      <c r="F77" s="162">
        <f>SUM(L77:AG77)</f>
        <v>133</v>
      </c>
      <c r="G77" s="152">
        <f>'表5-3'!G5+'表5-3'!G9</f>
        <v>1</v>
      </c>
      <c r="H77" s="152">
        <f>'表5-3'!H5+'表5-3'!H9</f>
        <v>0</v>
      </c>
      <c r="I77" s="152">
        <f>'表5-3'!I5+'表5-3'!I9</f>
        <v>0</v>
      </c>
      <c r="J77" s="152">
        <f>'表5-3'!J5+'表5-3'!J9</f>
        <v>0</v>
      </c>
      <c r="K77" s="152">
        <f>'表5-3'!K5+'表5-3'!K9</f>
        <v>0</v>
      </c>
      <c r="L77" s="152">
        <f>'表5-3'!L5+'表5-3'!L9</f>
        <v>1</v>
      </c>
      <c r="M77" s="152">
        <f>'表5-3'!M5+'表5-3'!M9</f>
        <v>0</v>
      </c>
      <c r="N77" s="152">
        <f>'表5-3'!N5+'表5-3'!N9</f>
        <v>0</v>
      </c>
      <c r="O77" s="152">
        <f>'表5-3'!O5+'表5-3'!O9</f>
        <v>0</v>
      </c>
      <c r="P77" s="152">
        <f>'表5-3'!P5+'表5-3'!P9</f>
        <v>1</v>
      </c>
      <c r="Q77" s="152">
        <f>'表5-3'!Q5+'表5-3'!Q9</f>
        <v>0</v>
      </c>
      <c r="R77" s="163">
        <f>'表5-3'!R5+'表5-3'!R9</f>
        <v>2</v>
      </c>
      <c r="S77" s="204">
        <f>'表5-3'!S5+'表5-3'!S9</f>
        <v>1</v>
      </c>
      <c r="T77" s="152">
        <f>'表5-3'!T5+'表5-3'!T9</f>
        <v>1</v>
      </c>
      <c r="U77" s="152">
        <f>'表5-3'!U5+'表5-3'!U9</f>
        <v>1</v>
      </c>
      <c r="V77" s="152">
        <f>'表5-3'!V5+'表5-3'!V9</f>
        <v>3</v>
      </c>
      <c r="W77" s="152">
        <f>'表5-3'!W5+'表5-3'!W9</f>
        <v>10</v>
      </c>
      <c r="X77" s="152">
        <f>'表5-3'!X5+'表5-3'!X9</f>
        <v>10</v>
      </c>
      <c r="Y77" s="152">
        <f>'表5-3'!Y5+'表5-3'!Y9</f>
        <v>18</v>
      </c>
      <c r="Z77" s="152">
        <f>'表5-3'!Z5+'表5-3'!Z9</f>
        <v>26</v>
      </c>
      <c r="AA77" s="152">
        <f>'表5-3'!AA5+'表5-3'!AA9</f>
        <v>20</v>
      </c>
      <c r="AB77" s="152">
        <f>'表5-3'!AB5+'表5-3'!AB9</f>
        <v>18</v>
      </c>
      <c r="AC77" s="152">
        <f>'表5-3'!AC5+'表5-3'!AC9</f>
        <v>10</v>
      </c>
      <c r="AD77" s="152">
        <f>'表5-3'!AD5+'表5-3'!AD9</f>
        <v>9</v>
      </c>
      <c r="AE77" s="152">
        <f>'表5-3'!AE5+'表5-3'!AE9</f>
        <v>1</v>
      </c>
      <c r="AF77" s="152">
        <f>'表5-3'!AF5+'表5-3'!AF9</f>
        <v>1</v>
      </c>
      <c r="AG77" s="163">
        <f>'表5-3'!AG5+'表5-3'!AG9</f>
        <v>0</v>
      </c>
      <c r="AH77" s="156"/>
    </row>
    <row r="78" spans="1:34" ht="12.75" customHeight="1">
      <c r="A78" s="221"/>
      <c r="B78" s="221"/>
      <c r="C78" s="183"/>
      <c r="D78" s="218"/>
      <c r="E78" s="185" t="s">
        <v>12</v>
      </c>
      <c r="F78" s="226">
        <f>SUM(L78:AG78)</f>
        <v>122</v>
      </c>
      <c r="G78" s="187">
        <f>'表5-3'!G6+'表5-3'!G10</f>
        <v>0</v>
      </c>
      <c r="H78" s="187">
        <f>'表5-3'!H6+'表5-3'!H10</f>
        <v>0</v>
      </c>
      <c r="I78" s="187">
        <f>'表5-3'!I6+'表5-3'!I10</f>
        <v>0</v>
      </c>
      <c r="J78" s="187">
        <f>'表5-3'!J6+'表5-3'!J10</f>
        <v>0</v>
      </c>
      <c r="K78" s="187">
        <f>'表5-3'!K6+'表5-3'!K10</f>
        <v>0</v>
      </c>
      <c r="L78" s="187">
        <f>'表5-3'!L6+'表5-3'!L10</f>
        <v>0</v>
      </c>
      <c r="M78" s="187">
        <f>'表5-3'!M6+'表5-3'!M10</f>
        <v>0</v>
      </c>
      <c r="N78" s="187">
        <f>'表5-3'!N6+'表5-3'!N10</f>
        <v>1</v>
      </c>
      <c r="O78" s="187">
        <f>'表5-3'!O6+'表5-3'!O10</f>
        <v>1</v>
      </c>
      <c r="P78" s="187">
        <f>'表5-3'!P6+'表5-3'!P10</f>
        <v>0</v>
      </c>
      <c r="Q78" s="187">
        <f>'表5-3'!Q6+'表5-3'!Q10</f>
        <v>2</v>
      </c>
      <c r="R78" s="212">
        <f>'表5-3'!R6+'表5-3'!R10</f>
        <v>1</v>
      </c>
      <c r="S78" s="227">
        <f>'表5-3'!S6+'表5-3'!S10</f>
        <v>0</v>
      </c>
      <c r="T78" s="187">
        <f>'表5-3'!T6+'表5-3'!T10</f>
        <v>2</v>
      </c>
      <c r="U78" s="187">
        <f>'表5-3'!U6+'表5-3'!U10</f>
        <v>1</v>
      </c>
      <c r="V78" s="187">
        <f>'表5-3'!V6+'表5-3'!V10</f>
        <v>1</v>
      </c>
      <c r="W78" s="187">
        <f>'表5-3'!W6+'表5-3'!W10</f>
        <v>4</v>
      </c>
      <c r="X78" s="187">
        <f>'表5-3'!X6+'表5-3'!X10</f>
        <v>6</v>
      </c>
      <c r="Y78" s="187">
        <f>'表5-3'!Y6+'表5-3'!Y10</f>
        <v>6</v>
      </c>
      <c r="Z78" s="187">
        <f>'表5-3'!Z6+'表5-3'!Z10</f>
        <v>4</v>
      </c>
      <c r="AA78" s="187">
        <f>'表5-3'!AA6+'表5-3'!AA10</f>
        <v>18</v>
      </c>
      <c r="AB78" s="187">
        <f>'表5-3'!AB6+'表5-3'!AB10</f>
        <v>26</v>
      </c>
      <c r="AC78" s="187">
        <f>'表5-3'!AC6+'表5-3'!AC10</f>
        <v>29</v>
      </c>
      <c r="AD78" s="187">
        <f>'表5-3'!AD6+'表5-3'!AD10</f>
        <v>14</v>
      </c>
      <c r="AE78" s="187">
        <f>'表5-3'!AE6+'表5-3'!AE10</f>
        <v>5</v>
      </c>
      <c r="AF78" s="187">
        <f>'表5-3'!AF6+'表5-3'!AF10</f>
        <v>1</v>
      </c>
      <c r="AG78" s="212">
        <f>'表5-3'!AG6+'表5-3'!AG10</f>
        <v>0</v>
      </c>
      <c r="AH78" s="191"/>
    </row>
    <row r="79" spans="1:34" s="216" customFormat="1" ht="12.75" customHeight="1">
      <c r="A79" s="159"/>
      <c r="B79" s="159"/>
      <c r="C79" s="157"/>
      <c r="D79" s="160"/>
      <c r="E79" s="214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9"/>
      <c r="AH79" s="213"/>
    </row>
    <row r="80" spans="3:26" ht="12.75" customHeight="1">
      <c r="C80" s="171"/>
      <c r="D80" s="192"/>
      <c r="E80" s="193"/>
      <c r="F80" s="196"/>
      <c r="G80" s="196"/>
      <c r="H80" s="196"/>
      <c r="I80" s="197" t="s">
        <v>754</v>
      </c>
      <c r="J80" s="196"/>
      <c r="K80" s="196"/>
      <c r="L80" s="196"/>
      <c r="M80" s="196"/>
      <c r="N80" s="196"/>
      <c r="O80" s="196"/>
      <c r="P80" s="196"/>
      <c r="Z80" s="198" t="s">
        <v>755</v>
      </c>
    </row>
    <row r="81" spans="3:16" ht="12.75" customHeight="1">
      <c r="C81" s="171"/>
      <c r="D81" s="171"/>
      <c r="E81" s="193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3:16" ht="12.75" customHeight="1">
      <c r="C82" s="171"/>
      <c r="D82" s="171"/>
      <c r="E82" s="193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</row>
    <row r="83" spans="3:16" ht="12.75" customHeight="1">
      <c r="C83" s="171"/>
      <c r="D83" s="171"/>
      <c r="E83" s="193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3:16" ht="12.75" customHeight="1">
      <c r="C84" s="171"/>
      <c r="D84" s="171"/>
      <c r="E84" s="193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3:16" ht="12.75" customHeight="1">
      <c r="C85" s="171"/>
      <c r="D85" s="171"/>
      <c r="E85" s="193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</row>
    <row r="86" spans="3:16" ht="12.75" customHeight="1">
      <c r="C86" s="171"/>
      <c r="D86" s="171"/>
      <c r="E86" s="193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3:16" ht="12.75" customHeight="1">
      <c r="C87" s="171"/>
      <c r="D87" s="216"/>
      <c r="E87" s="193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</row>
    <row r="88" spans="3:16" ht="12.75" customHeight="1">
      <c r="C88" s="192"/>
      <c r="D88" s="216"/>
      <c r="E88" s="193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</row>
    <row r="89" spans="3:16" ht="12.75" customHeight="1">
      <c r="C89" s="192"/>
      <c r="D89" s="216"/>
      <c r="E89" s="19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</row>
    <row r="90" spans="3:16" ht="12.75" customHeight="1">
      <c r="C90" s="171"/>
      <c r="D90" s="171"/>
      <c r="E90" s="193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</row>
    <row r="91" spans="3:16" ht="12.75" customHeight="1">
      <c r="C91" s="171"/>
      <c r="D91" s="192"/>
      <c r="E91" s="193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</row>
    <row r="92" spans="3:16" ht="12.75" customHeight="1">
      <c r="C92" s="171"/>
      <c r="D92" s="192"/>
      <c r="E92" s="193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3:16" ht="12.75" customHeight="1">
      <c r="C93" s="171"/>
      <c r="D93" s="171"/>
      <c r="E93" s="193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3:16" ht="12.75" customHeight="1">
      <c r="C94" s="171"/>
      <c r="D94" s="192"/>
      <c r="E94" s="193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</row>
    <row r="95" spans="3:16" ht="12.75" customHeight="1">
      <c r="C95" s="171"/>
      <c r="D95" s="192"/>
      <c r="E95" s="193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</row>
    <row r="96" spans="3:16" ht="12.75" customHeight="1">
      <c r="C96" s="171"/>
      <c r="D96" s="171"/>
      <c r="E96" s="193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</row>
    <row r="97" spans="3:16" ht="12.75" customHeight="1">
      <c r="C97" s="171"/>
      <c r="D97" s="192"/>
      <c r="E97" s="193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</row>
    <row r="98" spans="3:16" ht="12.75" customHeight="1">
      <c r="C98" s="171"/>
      <c r="D98" s="192"/>
      <c r="E98" s="193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</row>
    <row r="99" spans="3:16" ht="12.75" customHeight="1">
      <c r="C99" s="171"/>
      <c r="D99" s="171"/>
      <c r="E99" s="193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</row>
    <row r="100" spans="3:16" ht="12.75" customHeight="1">
      <c r="C100" s="171"/>
      <c r="D100" s="192"/>
      <c r="E100" s="193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</row>
    <row r="101" spans="3:16" ht="12.75" customHeight="1">
      <c r="C101" s="171"/>
      <c r="D101" s="192"/>
      <c r="E101" s="193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3:16" ht="12.75" customHeight="1">
      <c r="C102" s="171"/>
      <c r="D102" s="171"/>
      <c r="E102" s="193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</row>
    <row r="103" spans="3:16" ht="12.75" customHeight="1">
      <c r="C103" s="171"/>
      <c r="D103" s="192"/>
      <c r="E103" s="193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</row>
    <row r="104" spans="3:16" ht="12.75" customHeight="1">
      <c r="C104" s="171"/>
      <c r="D104" s="192"/>
      <c r="E104" s="193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3:16" ht="12.75" customHeight="1">
      <c r="C105" s="171"/>
      <c r="D105" s="171"/>
      <c r="E105" s="193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</row>
    <row r="106" spans="3:16" ht="12.75" customHeight="1">
      <c r="C106" s="171"/>
      <c r="D106" s="192"/>
      <c r="E106" s="193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</row>
    <row r="107" spans="3:16" ht="12.75" customHeight="1">
      <c r="C107" s="171"/>
      <c r="D107" s="192"/>
      <c r="E107" s="193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3:16" ht="12.75" customHeight="1">
      <c r="C108" s="171"/>
      <c r="D108" s="171"/>
      <c r="E108" s="193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</row>
    <row r="109" spans="3:16" ht="12.75" customHeight="1">
      <c r="C109" s="192"/>
      <c r="D109" s="171"/>
      <c r="E109" s="193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</row>
    <row r="110" spans="3:16" ht="12.75" customHeight="1">
      <c r="C110" s="192"/>
      <c r="D110" s="171"/>
      <c r="E110" s="193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</row>
    <row r="111" spans="3:16" ht="12.75" customHeight="1">
      <c r="C111" s="171"/>
      <c r="D111" s="171"/>
      <c r="E111" s="193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</row>
    <row r="112" spans="3:16" ht="12.75" customHeight="1">
      <c r="C112" s="171"/>
      <c r="D112" s="192"/>
      <c r="E112" s="193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</row>
    <row r="113" spans="3:16" ht="12.75" customHeight="1">
      <c r="C113" s="171"/>
      <c r="D113" s="192"/>
      <c r="E113" s="193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</row>
    <row r="114" spans="3:16" ht="12.75" customHeight="1">
      <c r="C114" s="171"/>
      <c r="D114" s="171"/>
      <c r="E114" s="193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</row>
    <row r="115" spans="3:16" ht="12.75" customHeight="1">
      <c r="C115" s="171"/>
      <c r="D115" s="192"/>
      <c r="E115" s="193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</row>
    <row r="116" spans="3:16" ht="12.75" customHeight="1">
      <c r="C116" s="171"/>
      <c r="D116" s="192"/>
      <c r="E116" s="193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</row>
    <row r="117" spans="3:16" ht="12.75" customHeight="1">
      <c r="C117" s="171"/>
      <c r="D117" s="171"/>
      <c r="E117" s="193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</row>
    <row r="118" spans="3:16" ht="12.75" customHeight="1">
      <c r="C118" s="171"/>
      <c r="D118" s="192"/>
      <c r="E118" s="193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3:16" ht="12.75" customHeight="1">
      <c r="C119" s="171"/>
      <c r="D119" s="192"/>
      <c r="E119" s="193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3:16" ht="12.75" customHeight="1">
      <c r="C120" s="171"/>
      <c r="D120" s="171"/>
      <c r="E120" s="193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</row>
    <row r="121" spans="3:16" ht="12.75" customHeight="1">
      <c r="C121" s="171"/>
      <c r="D121" s="192"/>
      <c r="E121" s="193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</row>
    <row r="122" spans="3:16" ht="12.75" customHeight="1">
      <c r="C122" s="171"/>
      <c r="D122" s="192"/>
      <c r="E122" s="193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</row>
    <row r="123" spans="3:16" ht="12.75" customHeight="1">
      <c r="C123" s="171"/>
      <c r="D123" s="171"/>
      <c r="E123" s="193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</row>
    <row r="124" spans="3:16" ht="12.75" customHeight="1">
      <c r="C124" s="171"/>
      <c r="D124" s="192"/>
      <c r="E124" s="193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</row>
    <row r="125" spans="3:16" ht="12.75" customHeight="1">
      <c r="C125" s="171"/>
      <c r="D125" s="192"/>
      <c r="E125" s="193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</row>
    <row r="126" spans="3:16" ht="12.75" customHeight="1">
      <c r="C126" s="171"/>
      <c r="D126" s="171"/>
      <c r="E126" s="193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</row>
    <row r="127" spans="3:16" ht="12.75" customHeight="1">
      <c r="C127" s="171"/>
      <c r="D127" s="192"/>
      <c r="E127" s="193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</row>
    <row r="128" spans="3:16" ht="12.75" customHeight="1">
      <c r="C128" s="171"/>
      <c r="D128" s="192"/>
      <c r="E128" s="193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3:16" ht="12.75" customHeight="1">
      <c r="C129" s="171"/>
      <c r="D129" s="171"/>
      <c r="E129" s="193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</row>
    <row r="130" spans="3:16" ht="12.75" customHeight="1">
      <c r="C130" s="171"/>
      <c r="D130" s="192"/>
      <c r="E130" s="193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</row>
    <row r="131" spans="3:16" ht="12.75" customHeight="1">
      <c r="C131" s="171"/>
      <c r="D131" s="192"/>
      <c r="E131" s="193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3:16" ht="12.75" customHeight="1">
      <c r="C132" s="171"/>
      <c r="D132" s="171"/>
      <c r="E132" s="193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</row>
    <row r="133" spans="3:16" ht="12.75" customHeight="1">
      <c r="C133" s="171"/>
      <c r="D133" s="192"/>
      <c r="E133" s="193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</row>
    <row r="134" spans="3:16" ht="12.75" customHeight="1">
      <c r="C134" s="171"/>
      <c r="D134" s="192"/>
      <c r="E134" s="193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3:16" ht="12.75" customHeight="1">
      <c r="C135" s="171"/>
      <c r="D135" s="171"/>
      <c r="E135" s="193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</row>
    <row r="136" spans="3:16" ht="12.75" customHeight="1">
      <c r="C136" s="192"/>
      <c r="D136" s="171"/>
      <c r="E136" s="193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</row>
    <row r="137" spans="3:16" ht="12.75" customHeight="1">
      <c r="C137" s="192"/>
      <c r="D137" s="171"/>
      <c r="E137" s="193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</row>
    <row r="138" spans="3:16" ht="12.75" customHeight="1">
      <c r="C138" s="171"/>
      <c r="D138" s="171"/>
      <c r="E138" s="193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</row>
    <row r="139" spans="3:16" ht="12.75" customHeight="1">
      <c r="C139" s="171"/>
      <c r="D139" s="192"/>
      <c r="E139" s="193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</row>
    <row r="140" spans="3:16" ht="12.75" customHeight="1">
      <c r="C140" s="171"/>
      <c r="D140" s="192"/>
      <c r="E140" s="193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3:16" ht="12.75" customHeight="1">
      <c r="C141" s="171"/>
      <c r="D141" s="171"/>
      <c r="E141" s="193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</row>
    <row r="142" spans="3:16" ht="12.75" customHeight="1">
      <c r="C142" s="171"/>
      <c r="D142" s="192"/>
      <c r="E142" s="193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</row>
    <row r="143" spans="3:16" ht="12.75" customHeight="1">
      <c r="C143" s="171"/>
      <c r="D143" s="192"/>
      <c r="E143" s="193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3:16" ht="12.75" customHeight="1">
      <c r="C144" s="171"/>
      <c r="D144" s="171"/>
      <c r="E144" s="193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</row>
    <row r="145" spans="3:16" ht="12.75" customHeight="1">
      <c r="C145" s="192"/>
      <c r="D145" s="171"/>
      <c r="E145" s="193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</row>
    <row r="146" spans="3:16" ht="12.75" customHeight="1">
      <c r="C146" s="192"/>
      <c r="D146" s="171"/>
      <c r="E146" s="193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3:16" ht="12.75" customHeight="1">
      <c r="C147" s="171"/>
      <c r="D147" s="171"/>
      <c r="E147" s="193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</row>
    <row r="148" spans="3:16" ht="12.75" customHeight="1">
      <c r="C148" s="171"/>
      <c r="D148" s="192"/>
      <c r="E148" s="193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3:16" ht="12.75" customHeight="1">
      <c r="C149" s="171"/>
      <c r="D149" s="192"/>
      <c r="E149" s="193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3:16" ht="12.75" customHeight="1">
      <c r="C150" s="171"/>
      <c r="D150" s="171"/>
      <c r="E150" s="193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</row>
    <row r="151" spans="3:16" ht="12.75" customHeight="1">
      <c r="C151" s="192"/>
      <c r="D151" s="171"/>
      <c r="E151" s="193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</row>
    <row r="152" spans="3:16" ht="12.75" customHeight="1">
      <c r="C152" s="192"/>
      <c r="D152" s="171"/>
      <c r="E152" s="193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3:16" ht="12.75" customHeight="1">
      <c r="C153" s="171"/>
      <c r="D153" s="171"/>
      <c r="E153" s="193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</row>
    <row r="154" spans="3:16" ht="12.75" customHeight="1">
      <c r="C154" s="171"/>
      <c r="D154" s="192"/>
      <c r="E154" s="193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</row>
    <row r="155" spans="3:16" ht="12.75" customHeight="1">
      <c r="C155" s="171"/>
      <c r="D155" s="192"/>
      <c r="E155" s="193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3:16" ht="12.75" customHeight="1">
      <c r="C156" s="171"/>
      <c r="D156" s="171"/>
      <c r="E156" s="193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</row>
    <row r="157" spans="3:16" ht="12.75" customHeight="1">
      <c r="C157" s="171"/>
      <c r="D157" s="192"/>
      <c r="E157" s="193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3:16" ht="12.75" customHeight="1">
      <c r="C158" s="171"/>
      <c r="D158" s="192"/>
      <c r="E158" s="193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3:16" ht="12.75" customHeight="1">
      <c r="C159" s="171"/>
      <c r="D159" s="171"/>
      <c r="E159" s="193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</row>
    <row r="160" spans="3:16" ht="12.75" customHeight="1">
      <c r="C160" s="192"/>
      <c r="D160" s="171"/>
      <c r="E160" s="193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</row>
    <row r="161" spans="3:16" ht="12.75" customHeight="1">
      <c r="C161" s="192"/>
      <c r="D161" s="171"/>
      <c r="E161" s="193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3:16" ht="12.75" customHeight="1">
      <c r="C162" s="171"/>
      <c r="D162" s="171"/>
      <c r="E162" s="193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</row>
    <row r="163" spans="3:16" ht="12.75" customHeight="1">
      <c r="C163" s="171"/>
      <c r="D163" s="192"/>
      <c r="E163" s="193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</row>
    <row r="164" spans="3:16" ht="12.75" customHeight="1">
      <c r="C164" s="171"/>
      <c r="D164" s="192"/>
      <c r="E164" s="193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3:16" ht="12.75" customHeight="1">
      <c r="C165" s="171"/>
      <c r="D165" s="171"/>
      <c r="E165" s="193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</row>
    <row r="166" spans="3:16" ht="12.75" customHeight="1">
      <c r="C166" s="171"/>
      <c r="D166" s="192"/>
      <c r="E166" s="193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</row>
    <row r="167" spans="3:16" ht="12.75" customHeight="1">
      <c r="C167" s="171"/>
      <c r="D167" s="192"/>
      <c r="E167" s="193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3:16" ht="12.75" customHeight="1">
      <c r="C168" s="171"/>
      <c r="D168" s="171"/>
      <c r="E168" s="193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</row>
    <row r="169" spans="3:16" ht="12.75" customHeight="1">
      <c r="C169" s="171"/>
      <c r="D169" s="192"/>
      <c r="E169" s="193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</row>
    <row r="170" spans="3:16" ht="12.75" customHeight="1">
      <c r="C170" s="171"/>
      <c r="D170" s="192"/>
      <c r="E170" s="193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3:16" ht="12.75" customHeight="1">
      <c r="C171" s="171"/>
      <c r="D171" s="171"/>
      <c r="E171" s="193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</row>
    <row r="172" spans="3:16" ht="12.75" customHeight="1">
      <c r="C172" s="171"/>
      <c r="D172" s="192"/>
      <c r="E172" s="193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</row>
    <row r="173" spans="3:16" ht="12.75" customHeight="1">
      <c r="C173" s="171"/>
      <c r="D173" s="192"/>
      <c r="E173" s="193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3:16" ht="12.75" customHeight="1">
      <c r="C174" s="171"/>
      <c r="D174" s="171"/>
      <c r="E174" s="193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</row>
    <row r="175" spans="3:16" ht="12.75" customHeight="1">
      <c r="C175" s="192"/>
      <c r="D175" s="171"/>
      <c r="E175" s="193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</row>
    <row r="176" spans="3:16" ht="12.75" customHeight="1">
      <c r="C176" s="192"/>
      <c r="D176" s="171"/>
      <c r="E176" s="193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3:16" ht="12.75" customHeight="1">
      <c r="C177" s="171"/>
      <c r="D177" s="171"/>
      <c r="E177" s="193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</row>
    <row r="178" spans="3:16" ht="12.75" customHeight="1">
      <c r="C178" s="171"/>
      <c r="D178" s="192"/>
      <c r="E178" s="193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</row>
    <row r="179" spans="3:16" ht="12.75" customHeight="1">
      <c r="C179" s="171"/>
      <c r="D179" s="192"/>
      <c r="E179" s="193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3:16" ht="12.75" customHeight="1">
      <c r="C180" s="171"/>
      <c r="D180" s="171"/>
      <c r="E180" s="193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</row>
    <row r="181" spans="3:16" ht="12.75" customHeight="1">
      <c r="C181" s="192"/>
      <c r="D181" s="171"/>
      <c r="E181" s="193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</row>
    <row r="182" spans="3:16" ht="12.75" customHeight="1">
      <c r="C182" s="192"/>
      <c r="D182" s="171"/>
      <c r="E182" s="193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3:16" ht="12.75" customHeight="1">
      <c r="C183" s="171"/>
      <c r="D183" s="171"/>
      <c r="E183" s="193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</row>
    <row r="184" spans="3:16" ht="12.75" customHeight="1">
      <c r="C184" s="171"/>
      <c r="D184" s="192"/>
      <c r="E184" s="193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</row>
    <row r="185" spans="3:16" ht="12.75" customHeight="1">
      <c r="C185" s="171"/>
      <c r="D185" s="192"/>
      <c r="E185" s="193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3:16" ht="12.75" customHeight="1">
      <c r="C186" s="171"/>
      <c r="D186" s="171"/>
      <c r="E186" s="193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</row>
    <row r="187" spans="3:16" ht="12.75" customHeight="1">
      <c r="C187" s="171"/>
      <c r="D187" s="192"/>
      <c r="E187" s="193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</row>
    <row r="188" spans="3:16" ht="12.75" customHeight="1">
      <c r="C188" s="171"/>
      <c r="D188" s="192"/>
      <c r="E188" s="193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3:16" ht="12.75" customHeight="1">
      <c r="C189" s="171"/>
      <c r="D189" s="171"/>
      <c r="E189" s="193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</row>
    <row r="190" spans="3:16" ht="12.75" customHeight="1">
      <c r="C190" s="171"/>
      <c r="D190" s="192"/>
      <c r="E190" s="193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</row>
    <row r="191" spans="3:16" ht="12.75" customHeight="1">
      <c r="C191" s="171"/>
      <c r="D191" s="192"/>
      <c r="E191" s="193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3:16" ht="12.75" customHeight="1">
      <c r="C192" s="171"/>
      <c r="D192" s="171"/>
      <c r="E192" s="193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</row>
    <row r="193" spans="3:16" ht="12.75" customHeight="1">
      <c r="C193" s="171"/>
      <c r="D193" s="192"/>
      <c r="E193" s="193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</row>
    <row r="194" spans="3:16" ht="12.75" customHeight="1">
      <c r="C194" s="171"/>
      <c r="D194" s="192"/>
      <c r="E194" s="193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3:16" ht="12.75" customHeight="1">
      <c r="C195" s="171"/>
      <c r="D195" s="171"/>
      <c r="E195" s="193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</row>
    <row r="196" spans="3:16" ht="12.75" customHeight="1">
      <c r="C196" s="192"/>
      <c r="D196" s="171"/>
      <c r="E196" s="193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</row>
    <row r="197" spans="3:16" ht="12.75" customHeight="1">
      <c r="C197" s="192"/>
      <c r="D197" s="171"/>
      <c r="E197" s="193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3:16" ht="12.75" customHeight="1">
      <c r="C198" s="171"/>
      <c r="D198" s="171"/>
      <c r="E198" s="193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</row>
    <row r="199" spans="3:16" ht="12.75" customHeight="1">
      <c r="C199" s="171"/>
      <c r="D199" s="192"/>
      <c r="E199" s="193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</row>
    <row r="200" spans="3:16" ht="12.75" customHeight="1">
      <c r="C200" s="171"/>
      <c r="D200" s="192"/>
      <c r="E200" s="193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3:16" ht="12.75" customHeight="1">
      <c r="C201" s="171"/>
      <c r="D201" s="171"/>
      <c r="E201" s="193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</row>
    <row r="202" spans="3:16" ht="12.75" customHeight="1">
      <c r="C202" s="171"/>
      <c r="D202" s="192"/>
      <c r="E202" s="193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</row>
    <row r="203" spans="3:16" ht="12.75" customHeight="1">
      <c r="C203" s="171"/>
      <c r="D203" s="192"/>
      <c r="E203" s="193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3:16" ht="12.75" customHeight="1">
      <c r="C204" s="171"/>
      <c r="D204" s="171"/>
      <c r="E204" s="193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</row>
    <row r="205" spans="3:16" ht="12.75" customHeight="1">
      <c r="C205" s="171"/>
      <c r="D205" s="192"/>
      <c r="E205" s="193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</row>
    <row r="206" spans="3:16" ht="12.75" customHeight="1">
      <c r="C206" s="171"/>
      <c r="D206" s="192"/>
      <c r="E206" s="193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3:16" ht="12.75" customHeight="1">
      <c r="C207" s="171"/>
      <c r="D207" s="171"/>
      <c r="E207" s="193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</row>
    <row r="208" spans="3:16" ht="12.75" customHeight="1">
      <c r="C208" s="171"/>
      <c r="D208" s="192"/>
      <c r="E208" s="193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</row>
    <row r="209" spans="3:16" ht="12.75" customHeight="1">
      <c r="C209" s="171"/>
      <c r="D209" s="192"/>
      <c r="E209" s="193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3:16" ht="12.75" customHeight="1">
      <c r="C210" s="171"/>
      <c r="D210" s="171"/>
      <c r="E210" s="193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</row>
    <row r="211" spans="3:16" ht="12.75" customHeight="1">
      <c r="C211" s="171"/>
      <c r="D211" s="192"/>
      <c r="E211" s="193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</row>
    <row r="212" spans="3:16" ht="12.75" customHeight="1">
      <c r="C212" s="171"/>
      <c r="D212" s="192"/>
      <c r="E212" s="193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</row>
    <row r="213" spans="3:16" ht="12.75" customHeight="1">
      <c r="C213" s="171"/>
      <c r="D213" s="171"/>
      <c r="E213" s="193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</row>
    <row r="214" spans="3:16" ht="12.75" customHeight="1">
      <c r="C214" s="171"/>
      <c r="D214" s="192"/>
      <c r="E214" s="193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</row>
    <row r="215" spans="3:16" ht="12.75" customHeight="1">
      <c r="C215" s="171"/>
      <c r="D215" s="192"/>
      <c r="E215" s="193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3:16" ht="12.75" customHeight="1">
      <c r="C216" s="171"/>
      <c r="D216" s="171"/>
      <c r="E216" s="193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</row>
    <row r="217" spans="3:16" ht="12.75" customHeight="1">
      <c r="C217" s="171"/>
      <c r="D217" s="192"/>
      <c r="E217" s="193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</row>
    <row r="218" spans="3:16" ht="12.75" customHeight="1">
      <c r="C218" s="171"/>
      <c r="D218" s="192"/>
      <c r="E218" s="193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</row>
    <row r="219" spans="3:16" ht="12.75" customHeight="1">
      <c r="C219" s="171"/>
      <c r="D219" s="171"/>
      <c r="E219" s="193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</row>
    <row r="220" spans="3:16" ht="12.75" customHeight="1">
      <c r="C220" s="171"/>
      <c r="D220" s="192"/>
      <c r="E220" s="193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</row>
    <row r="221" spans="3:16" ht="12.75" customHeight="1">
      <c r="C221" s="171"/>
      <c r="D221" s="192"/>
      <c r="E221" s="193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</row>
    <row r="222" spans="3:16" ht="12.75" customHeight="1">
      <c r="C222" s="171"/>
      <c r="D222" s="171"/>
      <c r="E222" s="193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</row>
    <row r="223" spans="3:16" ht="12.75" customHeight="1">
      <c r="C223" s="171"/>
      <c r="D223" s="192"/>
      <c r="E223" s="193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</row>
    <row r="224" spans="3:16" ht="12.75" customHeight="1">
      <c r="C224" s="171"/>
      <c r="D224" s="192"/>
      <c r="E224" s="193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</row>
    <row r="225" spans="3:16" ht="12.75" customHeight="1">
      <c r="C225" s="171"/>
      <c r="D225" s="171"/>
      <c r="E225" s="193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</row>
    <row r="226" spans="3:16" ht="12.75" customHeight="1">
      <c r="C226" s="192"/>
      <c r="D226" s="171"/>
      <c r="E226" s="193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</row>
    <row r="227" spans="3:16" ht="12.75" customHeight="1">
      <c r="C227" s="192"/>
      <c r="D227" s="171"/>
      <c r="E227" s="193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</row>
    <row r="228" spans="3:16" ht="12.75" customHeight="1">
      <c r="C228" s="171"/>
      <c r="D228" s="171"/>
      <c r="E228" s="193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</row>
    <row r="229" spans="3:16" ht="12.75" customHeight="1">
      <c r="C229" s="171"/>
      <c r="D229" s="192"/>
      <c r="E229" s="193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</row>
    <row r="230" spans="3:16" ht="12.75" customHeight="1">
      <c r="C230" s="171"/>
      <c r="D230" s="192"/>
      <c r="E230" s="193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3:16" ht="12.75" customHeight="1">
      <c r="C231" s="171"/>
      <c r="D231" s="171"/>
      <c r="E231" s="193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</row>
    <row r="232" spans="3:16" ht="12.75" customHeight="1">
      <c r="C232" s="171"/>
      <c r="D232" s="192"/>
      <c r="E232" s="193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</row>
    <row r="233" spans="3:16" ht="12.75" customHeight="1">
      <c r="C233" s="171"/>
      <c r="D233" s="192"/>
      <c r="E233" s="193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</row>
    <row r="234" spans="3:16" ht="12.75" customHeight="1">
      <c r="C234" s="171"/>
      <c r="D234" s="171"/>
      <c r="E234" s="193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</row>
    <row r="235" spans="3:16" ht="12.75" customHeight="1">
      <c r="C235" s="171"/>
      <c r="D235" s="192"/>
      <c r="E235" s="193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</row>
    <row r="236" spans="3:16" ht="12.75" customHeight="1">
      <c r="C236" s="171"/>
      <c r="D236" s="192"/>
      <c r="E236" s="193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</row>
    <row r="237" spans="3:16" ht="12.75" customHeight="1">
      <c r="C237" s="171"/>
      <c r="D237" s="171"/>
      <c r="E237" s="193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</row>
    <row r="238" spans="3:16" ht="12.75" customHeight="1">
      <c r="C238" s="171"/>
      <c r="D238" s="192"/>
      <c r="E238" s="193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</row>
    <row r="239" spans="3:16" ht="12.75" customHeight="1">
      <c r="C239" s="171"/>
      <c r="D239" s="192"/>
      <c r="E239" s="193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</row>
    <row r="240" spans="3:16" ht="12.75" customHeight="1">
      <c r="C240" s="171"/>
      <c r="D240" s="171"/>
      <c r="E240" s="193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</row>
    <row r="241" spans="3:16" ht="12.75" customHeight="1">
      <c r="C241" s="171"/>
      <c r="D241" s="192"/>
      <c r="E241" s="193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</row>
    <row r="242" spans="3:16" ht="12.75" customHeight="1">
      <c r="C242" s="171"/>
      <c r="D242" s="192"/>
      <c r="E242" s="193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</row>
    <row r="243" spans="3:16" ht="12.75" customHeight="1">
      <c r="C243" s="171"/>
      <c r="D243" s="171"/>
      <c r="E243" s="193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</row>
    <row r="244" spans="3:16" ht="12.75" customHeight="1">
      <c r="C244" s="171"/>
      <c r="D244" s="192"/>
      <c r="E244" s="193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</row>
    <row r="245" spans="3:16" ht="12.75" customHeight="1">
      <c r="C245" s="171"/>
      <c r="D245" s="192"/>
      <c r="E245" s="193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</row>
    <row r="246" spans="3:16" ht="12.75" customHeight="1">
      <c r="C246" s="171"/>
      <c r="D246" s="171"/>
      <c r="E246" s="193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</row>
    <row r="247" spans="3:16" ht="12.75" customHeight="1">
      <c r="C247" s="192"/>
      <c r="D247" s="171"/>
      <c r="E247" s="193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</row>
    <row r="248" spans="3:16" ht="12.75" customHeight="1">
      <c r="C248" s="192"/>
      <c r="D248" s="171"/>
      <c r="E248" s="193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</row>
    <row r="249" spans="3:16" ht="12.75" customHeight="1">
      <c r="C249" s="171"/>
      <c r="D249" s="171"/>
      <c r="E249" s="193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</row>
    <row r="250" spans="3:16" ht="12.75" customHeight="1">
      <c r="C250" s="171"/>
      <c r="D250" s="192"/>
      <c r="E250" s="193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</row>
    <row r="251" spans="3:16" ht="12.75" customHeight="1">
      <c r="C251" s="171"/>
      <c r="D251" s="192"/>
      <c r="E251" s="193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</row>
    <row r="252" spans="3:16" ht="12.75" customHeight="1">
      <c r="C252" s="171"/>
      <c r="D252" s="171"/>
      <c r="E252" s="193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</row>
    <row r="253" spans="3:16" ht="12.75" customHeight="1">
      <c r="C253" s="171"/>
      <c r="D253" s="192"/>
      <c r="E253" s="193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</row>
    <row r="254" spans="3:16" ht="12.75" customHeight="1">
      <c r="C254" s="171"/>
      <c r="D254" s="192"/>
      <c r="E254" s="193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</row>
    <row r="255" spans="3:16" ht="12.75" customHeight="1">
      <c r="C255" s="171"/>
      <c r="D255" s="171"/>
      <c r="E255" s="193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</row>
    <row r="256" spans="3:16" ht="12.75" customHeight="1">
      <c r="C256" s="171"/>
      <c r="D256" s="192"/>
      <c r="E256" s="193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</row>
    <row r="257" spans="3:16" ht="12.75" customHeight="1">
      <c r="C257" s="171"/>
      <c r="D257" s="192"/>
      <c r="E257" s="193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</row>
    <row r="258" spans="3:16" ht="12.75" customHeight="1">
      <c r="C258" s="171"/>
      <c r="D258" s="171"/>
      <c r="E258" s="193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</row>
    <row r="259" spans="3:16" ht="12.75" customHeight="1">
      <c r="C259" s="171"/>
      <c r="D259" s="192"/>
      <c r="E259" s="193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</row>
    <row r="260" spans="3:16" ht="12.75" customHeight="1">
      <c r="C260" s="171"/>
      <c r="D260" s="192"/>
      <c r="E260" s="193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</row>
    <row r="261" spans="3:16" ht="12.75" customHeight="1">
      <c r="C261" s="171"/>
      <c r="D261" s="171"/>
      <c r="E261" s="193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</row>
    <row r="262" spans="3:16" ht="12.75" customHeight="1">
      <c r="C262" s="171"/>
      <c r="D262" s="192"/>
      <c r="E262" s="193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</row>
    <row r="263" spans="3:16" ht="12.75" customHeight="1">
      <c r="C263" s="171"/>
      <c r="D263" s="192"/>
      <c r="E263" s="193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</row>
    <row r="264" spans="3:16" ht="12.75" customHeight="1">
      <c r="C264" s="171"/>
      <c r="D264" s="171"/>
      <c r="E264" s="193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</row>
    <row r="265" spans="3:16" ht="12.75" customHeight="1">
      <c r="C265" s="171"/>
      <c r="D265" s="192"/>
      <c r="E265" s="193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</row>
    <row r="266" spans="3:16" ht="12.75" customHeight="1">
      <c r="C266" s="171"/>
      <c r="D266" s="192"/>
      <c r="E266" s="193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</row>
    <row r="267" spans="3:16" ht="12.75" customHeight="1">
      <c r="C267" s="171"/>
      <c r="D267" s="171"/>
      <c r="E267" s="193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</row>
    <row r="268" spans="3:16" ht="12.75" customHeight="1">
      <c r="C268" s="171"/>
      <c r="D268" s="192"/>
      <c r="E268" s="193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</row>
    <row r="269" spans="3:16" ht="12.75" customHeight="1">
      <c r="C269" s="171"/>
      <c r="D269" s="192"/>
      <c r="E269" s="193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</row>
    <row r="270" spans="3:16" ht="12.75" customHeight="1">
      <c r="C270" s="171"/>
      <c r="D270" s="171"/>
      <c r="E270" s="193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</row>
    <row r="271" spans="3:16" ht="12.75" customHeight="1">
      <c r="C271" s="192"/>
      <c r="D271" s="171"/>
      <c r="E271" s="193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</row>
    <row r="272" spans="3:16" ht="12.75" customHeight="1">
      <c r="C272" s="192"/>
      <c r="D272" s="171"/>
      <c r="E272" s="193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</row>
    <row r="273" spans="3:16" ht="12.75" customHeight="1">
      <c r="C273" s="171"/>
      <c r="D273" s="171"/>
      <c r="E273" s="193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</row>
    <row r="274" spans="3:16" ht="12.75" customHeight="1">
      <c r="C274" s="171"/>
      <c r="D274" s="192"/>
      <c r="E274" s="193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</row>
    <row r="275" spans="3:16" ht="12.75" customHeight="1">
      <c r="C275" s="171"/>
      <c r="D275" s="192"/>
      <c r="E275" s="193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</row>
    <row r="276" spans="3:16" ht="12.75" customHeight="1">
      <c r="C276" s="171"/>
      <c r="D276" s="171"/>
      <c r="E276" s="193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</row>
    <row r="277" spans="3:16" ht="12.75" customHeight="1">
      <c r="C277" s="171"/>
      <c r="D277" s="192"/>
      <c r="E277" s="193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</row>
    <row r="278" spans="3:16" ht="12.75" customHeight="1">
      <c r="C278" s="171"/>
      <c r="D278" s="192"/>
      <c r="E278" s="193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</row>
    <row r="279" spans="3:16" ht="12.75" customHeight="1">
      <c r="C279" s="171"/>
      <c r="D279" s="171"/>
      <c r="E279" s="193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</row>
    <row r="280" spans="3:16" ht="12.75" customHeight="1">
      <c r="C280" s="171"/>
      <c r="D280" s="192"/>
      <c r="E280" s="193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</row>
    <row r="281" spans="3:16" ht="12.75" customHeight="1">
      <c r="C281" s="171"/>
      <c r="D281" s="192"/>
      <c r="E281" s="193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</row>
    <row r="282" spans="3:16" ht="12.75" customHeight="1">
      <c r="C282" s="171"/>
      <c r="D282" s="171"/>
      <c r="E282" s="193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</row>
    <row r="283" spans="3:16" ht="12.75" customHeight="1">
      <c r="C283" s="171"/>
      <c r="D283" s="192"/>
      <c r="E283" s="193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</row>
    <row r="284" spans="3:16" ht="12.75" customHeight="1">
      <c r="C284" s="171"/>
      <c r="D284" s="192"/>
      <c r="E284" s="193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</row>
    <row r="285" spans="3:16" ht="12.75" customHeight="1">
      <c r="C285" s="171"/>
      <c r="D285" s="171"/>
      <c r="E285" s="193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</row>
    <row r="286" spans="3:16" ht="12.75" customHeight="1">
      <c r="C286" s="171"/>
      <c r="D286" s="192"/>
      <c r="E286" s="193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</row>
    <row r="287" spans="3:16" ht="12.75" customHeight="1">
      <c r="C287" s="171"/>
      <c r="D287" s="192"/>
      <c r="E287" s="193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</row>
    <row r="288" spans="3:16" ht="12.75" customHeight="1">
      <c r="C288" s="171"/>
      <c r="D288" s="171"/>
      <c r="E288" s="193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</row>
    <row r="289" spans="3:16" ht="12.75" customHeight="1">
      <c r="C289" s="171"/>
      <c r="D289" s="192"/>
      <c r="E289" s="193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</row>
    <row r="290" spans="3:16" ht="12.75" customHeight="1">
      <c r="C290" s="171"/>
      <c r="D290" s="192"/>
      <c r="E290" s="193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</row>
    <row r="291" spans="3:16" ht="12.75" customHeight="1">
      <c r="C291" s="171"/>
      <c r="D291" s="171"/>
      <c r="E291" s="193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</row>
    <row r="292" spans="3:16" ht="12.75" customHeight="1">
      <c r="C292" s="171"/>
      <c r="D292" s="192"/>
      <c r="E292" s="193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</row>
    <row r="293" spans="3:16" ht="12.75" customHeight="1">
      <c r="C293" s="171"/>
      <c r="D293" s="192"/>
      <c r="E293" s="193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</row>
    <row r="294" spans="3:16" ht="12.75" customHeight="1">
      <c r="C294" s="171"/>
      <c r="D294" s="171"/>
      <c r="E294" s="193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</row>
    <row r="295" spans="3:16" ht="12.75" customHeight="1">
      <c r="C295" s="192"/>
      <c r="D295" s="171"/>
      <c r="E295" s="193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</row>
    <row r="296" spans="3:16" ht="12.75" customHeight="1">
      <c r="C296" s="192"/>
      <c r="D296" s="171"/>
      <c r="E296" s="193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</row>
    <row r="297" spans="3:16" ht="12.75" customHeight="1">
      <c r="C297" s="171"/>
      <c r="D297" s="171"/>
      <c r="E297" s="193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</row>
    <row r="298" spans="3:16" ht="12.75" customHeight="1">
      <c r="C298" s="171"/>
      <c r="D298" s="192"/>
      <c r="E298" s="193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</row>
    <row r="299" spans="3:16" ht="12.75" customHeight="1">
      <c r="C299" s="171"/>
      <c r="D299" s="192"/>
      <c r="E299" s="193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</row>
    <row r="300" spans="3:16" ht="12.75" customHeight="1">
      <c r="C300" s="171"/>
      <c r="D300" s="171"/>
      <c r="E300" s="193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</row>
    <row r="301" spans="3:16" ht="12.75" customHeight="1">
      <c r="C301" s="192"/>
      <c r="D301" s="171"/>
      <c r="E301" s="193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</row>
    <row r="302" spans="3:16" ht="12.75" customHeight="1">
      <c r="C302" s="192"/>
      <c r="D302" s="171"/>
      <c r="E302" s="193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</row>
    <row r="303" spans="3:16" ht="12.75" customHeight="1">
      <c r="C303" s="171"/>
      <c r="D303" s="171"/>
      <c r="E303" s="193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</row>
    <row r="304" spans="3:16" ht="12.75" customHeight="1">
      <c r="C304" s="171"/>
      <c r="D304" s="192"/>
      <c r="E304" s="193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</row>
    <row r="305" spans="3:16" ht="12.75" customHeight="1">
      <c r="C305" s="171"/>
      <c r="D305" s="192"/>
      <c r="E305" s="193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</row>
    <row r="306" spans="3:16" ht="12.75" customHeight="1">
      <c r="C306" s="171"/>
      <c r="D306" s="171"/>
      <c r="E306" s="193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</row>
    <row r="307" spans="3:16" ht="12.75" customHeight="1">
      <c r="C307" s="171"/>
      <c r="D307" s="192"/>
      <c r="E307" s="193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</row>
    <row r="308" spans="3:16" ht="12.75" customHeight="1">
      <c r="C308" s="171"/>
      <c r="D308" s="192"/>
      <c r="E308" s="193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</row>
    <row r="309" spans="3:16" ht="12.75" customHeight="1">
      <c r="C309" s="171"/>
      <c r="D309" s="171"/>
      <c r="E309" s="193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</row>
    <row r="310" spans="3:16" ht="12.75" customHeight="1">
      <c r="C310" s="171"/>
      <c r="D310" s="192"/>
      <c r="E310" s="193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</row>
    <row r="311" spans="3:16" ht="12.75" customHeight="1">
      <c r="C311" s="171"/>
      <c r="D311" s="192"/>
      <c r="E311" s="193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</row>
    <row r="312" spans="3:16" ht="12.75" customHeight="1">
      <c r="C312" s="171"/>
      <c r="D312" s="171"/>
      <c r="E312" s="193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</row>
    <row r="313" spans="3:16" ht="12.75" customHeight="1">
      <c r="C313" s="171"/>
      <c r="D313" s="192"/>
      <c r="E313" s="193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</row>
    <row r="314" spans="3:16" ht="12.75" customHeight="1">
      <c r="C314" s="171"/>
      <c r="D314" s="192"/>
      <c r="E314" s="193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</row>
    <row r="315" spans="3:16" ht="12.75" customHeight="1">
      <c r="C315" s="171"/>
      <c r="D315" s="171"/>
      <c r="E315" s="193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</row>
    <row r="316" spans="3:16" ht="12.75" customHeight="1">
      <c r="C316" s="171"/>
      <c r="D316" s="171"/>
      <c r="E316" s="193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</row>
    <row r="317" spans="3:16" ht="12.75" customHeight="1">
      <c r="C317" s="171"/>
      <c r="D317" s="171"/>
      <c r="E317" s="193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</row>
    <row r="318" spans="3:16" ht="12.75" customHeight="1">
      <c r="C318" s="171"/>
      <c r="D318" s="171"/>
      <c r="E318" s="193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</row>
    <row r="319" spans="3:16" ht="12.75" customHeight="1">
      <c r="C319" s="171"/>
      <c r="D319" s="192"/>
      <c r="E319" s="193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</row>
    <row r="320" spans="3:16" ht="12.75" customHeight="1">
      <c r="C320" s="171"/>
      <c r="D320" s="192"/>
      <c r="E320" s="193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</row>
    <row r="321" spans="3:16" ht="12.75" customHeight="1">
      <c r="C321" s="171"/>
      <c r="D321" s="171"/>
      <c r="E321" s="193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</row>
    <row r="322" spans="3:16" ht="12.75" customHeight="1">
      <c r="C322" s="171"/>
      <c r="D322" s="192"/>
      <c r="E322" s="193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</row>
    <row r="323" spans="3:16" ht="12.75" customHeight="1">
      <c r="C323" s="171"/>
      <c r="D323" s="192"/>
      <c r="E323" s="193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</row>
    <row r="324" spans="3:16" ht="12.75" customHeight="1">
      <c r="C324" s="171"/>
      <c r="D324" s="171"/>
      <c r="E324" s="193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</row>
    <row r="325" spans="5:16" ht="12.75" customHeight="1">
      <c r="E325" s="193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</row>
    <row r="326" spans="5:16" ht="12.75" customHeight="1">
      <c r="E326" s="193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</row>
  </sheetData>
  <mergeCells count="10">
    <mergeCell ref="O2:P2"/>
    <mergeCell ref="B3:E3"/>
    <mergeCell ref="AG2:AH2"/>
    <mergeCell ref="C76:D76"/>
    <mergeCell ref="D8:D9"/>
    <mergeCell ref="D12:D13"/>
    <mergeCell ref="D16:D17"/>
    <mergeCell ref="D28:D29"/>
    <mergeCell ref="D56:D57"/>
    <mergeCell ref="D68:D70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5" r:id="rId1"/>
  <colBreaks count="1" manualBreakCount="1">
    <brk id="18" max="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22"/>
  <sheetViews>
    <sheetView showGridLines="0" zoomScaleSheetLayoutView="75" workbookViewId="0" topLeftCell="A3">
      <pane xSplit="6" ySplit="1" topLeftCell="U80" activePane="bottomRight" state="frozen"/>
      <selection pane="topLeft" activeCell="AB19" sqref="AB19"/>
      <selection pane="topRight" activeCell="AB19" sqref="AB19"/>
      <selection pane="bottomLeft" activeCell="AB19" sqref="AB19"/>
      <selection pane="bottomRight" activeCell="Z81" sqref="Z81"/>
    </sheetView>
  </sheetViews>
  <sheetFormatPr defaultColWidth="9.00390625" defaultRowHeight="12.75" customHeight="1"/>
  <cols>
    <col min="1" max="1" width="9.125" style="125" customWidth="1"/>
    <col min="2" max="3" width="3.625" style="125" customWidth="1"/>
    <col min="4" max="4" width="17.625" style="125" customWidth="1"/>
    <col min="5" max="5" width="4.625" style="125" customWidth="1"/>
    <col min="6" max="6" width="6.625" style="125" customWidth="1"/>
    <col min="7" max="11" width="4.625" style="125" customWidth="1"/>
    <col min="12" max="32" width="6.625" style="125" customWidth="1"/>
    <col min="33" max="33" width="4.625" style="125" customWidth="1"/>
    <col min="34" max="34" width="9.125" style="125" customWidth="1"/>
    <col min="35" max="16384" width="13.375" style="125" customWidth="1"/>
  </cols>
  <sheetData>
    <row r="1" spans="1:3" ht="15" customHeight="1">
      <c r="A1" s="124"/>
      <c r="C1" s="126"/>
    </row>
    <row r="2" spans="1:34" ht="12">
      <c r="A2" s="215" t="s">
        <v>56</v>
      </c>
      <c r="C2" s="128"/>
      <c r="D2" s="129" t="s">
        <v>0</v>
      </c>
      <c r="O2" s="719"/>
      <c r="P2" s="719"/>
      <c r="AG2" s="719" t="s">
        <v>709</v>
      </c>
      <c r="AH2" s="719"/>
    </row>
    <row r="3" spans="1:34" ht="24">
      <c r="A3" s="130" t="s">
        <v>237</v>
      </c>
      <c r="B3" s="726" t="s">
        <v>173</v>
      </c>
      <c r="C3" s="727"/>
      <c r="D3" s="727"/>
      <c r="E3" s="728"/>
      <c r="F3" s="133" t="s">
        <v>174</v>
      </c>
      <c r="G3" s="134" t="s">
        <v>175</v>
      </c>
      <c r="H3" s="135" t="s">
        <v>176</v>
      </c>
      <c r="I3" s="135" t="s">
        <v>177</v>
      </c>
      <c r="J3" s="135" t="s">
        <v>178</v>
      </c>
      <c r="K3" s="136" t="s">
        <v>179</v>
      </c>
      <c r="L3" s="134" t="s">
        <v>180</v>
      </c>
      <c r="M3" s="135" t="s">
        <v>181</v>
      </c>
      <c r="N3" s="135" t="s">
        <v>182</v>
      </c>
      <c r="O3" s="135" t="s">
        <v>183</v>
      </c>
      <c r="P3" s="135" t="s">
        <v>184</v>
      </c>
      <c r="Q3" s="137" t="s">
        <v>185</v>
      </c>
      <c r="R3" s="138" t="s">
        <v>186</v>
      </c>
      <c r="S3" s="139" t="s">
        <v>187</v>
      </c>
      <c r="T3" s="137" t="s">
        <v>188</v>
      </c>
      <c r="U3" s="137" t="s">
        <v>189</v>
      </c>
      <c r="V3" s="137" t="s">
        <v>190</v>
      </c>
      <c r="W3" s="137" t="s">
        <v>191</v>
      </c>
      <c r="X3" s="137" t="s">
        <v>192</v>
      </c>
      <c r="Y3" s="137" t="s">
        <v>193</v>
      </c>
      <c r="Z3" s="137" t="s">
        <v>194</v>
      </c>
      <c r="AA3" s="137" t="s">
        <v>195</v>
      </c>
      <c r="AB3" s="137" t="s">
        <v>196</v>
      </c>
      <c r="AC3" s="137" t="s">
        <v>197</v>
      </c>
      <c r="AD3" s="137" t="s">
        <v>198</v>
      </c>
      <c r="AE3" s="137" t="s">
        <v>199</v>
      </c>
      <c r="AF3" s="137" t="s">
        <v>200</v>
      </c>
      <c r="AG3" s="131" t="s">
        <v>201</v>
      </c>
      <c r="AH3" s="140" t="s">
        <v>202</v>
      </c>
    </row>
    <row r="4" spans="1:34" ht="12.75" customHeight="1">
      <c r="A4" s="141" t="s">
        <v>271</v>
      </c>
      <c r="B4" s="220"/>
      <c r="C4" s="200"/>
      <c r="D4" s="740" t="s">
        <v>494</v>
      </c>
      <c r="E4" s="132" t="s">
        <v>10</v>
      </c>
      <c r="F4" s="143">
        <f aca="true" t="shared" si="0" ref="F4:AG4">SUM(F5:F6)</f>
        <v>67</v>
      </c>
      <c r="G4" s="144">
        <f t="shared" si="0"/>
        <v>1</v>
      </c>
      <c r="H4" s="144">
        <f t="shared" si="0"/>
        <v>0</v>
      </c>
      <c r="I4" s="144">
        <f t="shared" si="0"/>
        <v>0</v>
      </c>
      <c r="J4" s="144">
        <f t="shared" si="0"/>
        <v>0</v>
      </c>
      <c r="K4" s="144">
        <f t="shared" si="0"/>
        <v>0</v>
      </c>
      <c r="L4" s="144">
        <f t="shared" si="0"/>
        <v>1</v>
      </c>
      <c r="M4" s="144">
        <f t="shared" si="0"/>
        <v>0</v>
      </c>
      <c r="N4" s="144">
        <f t="shared" si="0"/>
        <v>1</v>
      </c>
      <c r="O4" s="144">
        <f t="shared" si="0"/>
        <v>1</v>
      </c>
      <c r="P4" s="144">
        <f t="shared" si="0"/>
        <v>1</v>
      </c>
      <c r="Q4" s="145">
        <f t="shared" si="0"/>
        <v>1</v>
      </c>
      <c r="R4" s="146">
        <f t="shared" si="0"/>
        <v>3</v>
      </c>
      <c r="S4" s="147">
        <f t="shared" si="0"/>
        <v>1</v>
      </c>
      <c r="T4" s="145">
        <f t="shared" si="0"/>
        <v>2</v>
      </c>
      <c r="U4" s="145">
        <f t="shared" si="0"/>
        <v>2</v>
      </c>
      <c r="V4" s="145">
        <f t="shared" si="0"/>
        <v>2</v>
      </c>
      <c r="W4" s="145">
        <f t="shared" si="0"/>
        <v>4</v>
      </c>
      <c r="X4" s="145">
        <f t="shared" si="0"/>
        <v>9</v>
      </c>
      <c r="Y4" s="145">
        <f t="shared" si="0"/>
        <v>9</v>
      </c>
      <c r="Z4" s="145">
        <f t="shared" si="0"/>
        <v>2</v>
      </c>
      <c r="AA4" s="145">
        <f t="shared" si="0"/>
        <v>9</v>
      </c>
      <c r="AB4" s="145">
        <f t="shared" si="0"/>
        <v>10</v>
      </c>
      <c r="AC4" s="145">
        <f t="shared" si="0"/>
        <v>7</v>
      </c>
      <c r="AD4" s="145">
        <f t="shared" si="0"/>
        <v>2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33" t="s">
        <v>271</v>
      </c>
    </row>
    <row r="5" spans="1:34" ht="12.75" customHeight="1">
      <c r="A5" s="148"/>
      <c r="B5" s="168"/>
      <c r="C5" s="157"/>
      <c r="D5" s="732"/>
      <c r="E5" s="150" t="s">
        <v>11</v>
      </c>
      <c r="F5" s="151">
        <f>SUM(L5:AG5)</f>
        <v>32</v>
      </c>
      <c r="G5" s="152">
        <v>1</v>
      </c>
      <c r="H5" s="152">
        <v>0</v>
      </c>
      <c r="I5" s="152">
        <v>0</v>
      </c>
      <c r="J5" s="152">
        <v>0</v>
      </c>
      <c r="K5" s="152">
        <v>0</v>
      </c>
      <c r="L5" s="152">
        <f>SUM(G5:K5)</f>
        <v>1</v>
      </c>
      <c r="M5" s="152">
        <v>0</v>
      </c>
      <c r="N5" s="152">
        <v>0</v>
      </c>
      <c r="O5" s="152">
        <v>0</v>
      </c>
      <c r="P5" s="152">
        <v>1</v>
      </c>
      <c r="Q5" s="153">
        <v>0</v>
      </c>
      <c r="R5" s="154">
        <v>2</v>
      </c>
      <c r="S5" s="155">
        <v>1</v>
      </c>
      <c r="T5" s="153">
        <v>1</v>
      </c>
      <c r="U5" s="153">
        <v>1</v>
      </c>
      <c r="V5" s="153">
        <v>2</v>
      </c>
      <c r="W5" s="153">
        <v>3</v>
      </c>
      <c r="X5" s="153">
        <v>4</v>
      </c>
      <c r="Y5" s="153">
        <v>7</v>
      </c>
      <c r="Z5" s="153">
        <v>1</v>
      </c>
      <c r="AA5" s="153">
        <v>2</v>
      </c>
      <c r="AB5" s="153">
        <v>3</v>
      </c>
      <c r="AC5" s="153">
        <v>3</v>
      </c>
      <c r="AD5" s="153">
        <v>0</v>
      </c>
      <c r="AE5" s="153">
        <v>0</v>
      </c>
      <c r="AF5" s="153">
        <v>0</v>
      </c>
      <c r="AG5" s="153">
        <v>0</v>
      </c>
      <c r="AH5" s="156"/>
    </row>
    <row r="6" spans="1:34" ht="12.75" customHeight="1">
      <c r="A6" s="148"/>
      <c r="B6" s="168"/>
      <c r="C6" s="157"/>
      <c r="D6" s="160"/>
      <c r="E6" s="150" t="s">
        <v>12</v>
      </c>
      <c r="F6" s="151">
        <f>SUM(L6:AG6)</f>
        <v>35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f>SUM(G6:K6)</f>
        <v>0</v>
      </c>
      <c r="M6" s="152">
        <v>0</v>
      </c>
      <c r="N6" s="152">
        <v>1</v>
      </c>
      <c r="O6" s="152">
        <v>1</v>
      </c>
      <c r="P6" s="152">
        <v>0</v>
      </c>
      <c r="Q6" s="153">
        <v>1</v>
      </c>
      <c r="R6" s="154">
        <v>1</v>
      </c>
      <c r="S6" s="155">
        <v>0</v>
      </c>
      <c r="T6" s="153">
        <v>1</v>
      </c>
      <c r="U6" s="153">
        <v>1</v>
      </c>
      <c r="V6" s="153">
        <v>0</v>
      </c>
      <c r="W6" s="153">
        <v>1</v>
      </c>
      <c r="X6" s="153">
        <v>5</v>
      </c>
      <c r="Y6" s="153">
        <v>2</v>
      </c>
      <c r="Z6" s="153">
        <v>1</v>
      </c>
      <c r="AA6" s="153">
        <v>7</v>
      </c>
      <c r="AB6" s="153">
        <v>7</v>
      </c>
      <c r="AC6" s="153">
        <v>4</v>
      </c>
      <c r="AD6" s="153">
        <v>2</v>
      </c>
      <c r="AE6" s="153">
        <v>0</v>
      </c>
      <c r="AF6" s="153">
        <v>0</v>
      </c>
      <c r="AG6" s="153">
        <v>0</v>
      </c>
      <c r="AH6" s="156"/>
    </row>
    <row r="7" spans="1:34" ht="12.75" customHeight="1">
      <c r="A7" s="148"/>
      <c r="B7" s="168"/>
      <c r="C7" s="157"/>
      <c r="D7" s="160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4"/>
      <c r="S7" s="155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6"/>
    </row>
    <row r="8" spans="1:34" ht="12.75" customHeight="1">
      <c r="A8" s="148" t="s">
        <v>272</v>
      </c>
      <c r="B8" s="149"/>
      <c r="C8" s="158"/>
      <c r="D8" s="724" t="s">
        <v>495</v>
      </c>
      <c r="E8" s="150" t="s">
        <v>10</v>
      </c>
      <c r="F8" s="151">
        <f aca="true" t="shared" si="1" ref="F8:AG8">SUM(F9:F10)</f>
        <v>188</v>
      </c>
      <c r="G8" s="152">
        <f t="shared" si="1"/>
        <v>0</v>
      </c>
      <c r="H8" s="152">
        <f t="shared" si="1"/>
        <v>0</v>
      </c>
      <c r="I8" s="152">
        <f t="shared" si="1"/>
        <v>0</v>
      </c>
      <c r="J8" s="152">
        <f t="shared" si="1"/>
        <v>0</v>
      </c>
      <c r="K8" s="152">
        <f t="shared" si="1"/>
        <v>0</v>
      </c>
      <c r="L8" s="152">
        <f t="shared" si="1"/>
        <v>0</v>
      </c>
      <c r="M8" s="152">
        <f t="shared" si="1"/>
        <v>0</v>
      </c>
      <c r="N8" s="152">
        <f t="shared" si="1"/>
        <v>0</v>
      </c>
      <c r="O8" s="152">
        <f t="shared" si="1"/>
        <v>0</v>
      </c>
      <c r="P8" s="152">
        <f t="shared" si="1"/>
        <v>0</v>
      </c>
      <c r="Q8" s="153">
        <f t="shared" si="1"/>
        <v>1</v>
      </c>
      <c r="R8" s="154">
        <f t="shared" si="1"/>
        <v>0</v>
      </c>
      <c r="S8" s="155">
        <f t="shared" si="1"/>
        <v>0</v>
      </c>
      <c r="T8" s="153">
        <f t="shared" si="1"/>
        <v>1</v>
      </c>
      <c r="U8" s="153">
        <f t="shared" si="1"/>
        <v>0</v>
      </c>
      <c r="V8" s="153">
        <f t="shared" si="1"/>
        <v>2</v>
      </c>
      <c r="W8" s="153">
        <f t="shared" si="1"/>
        <v>10</v>
      </c>
      <c r="X8" s="153">
        <f t="shared" si="1"/>
        <v>7</v>
      </c>
      <c r="Y8" s="153">
        <f t="shared" si="1"/>
        <v>15</v>
      </c>
      <c r="Z8" s="153">
        <f t="shared" si="1"/>
        <v>28</v>
      </c>
      <c r="AA8" s="153">
        <f t="shared" si="1"/>
        <v>29</v>
      </c>
      <c r="AB8" s="153">
        <f t="shared" si="1"/>
        <v>34</v>
      </c>
      <c r="AC8" s="153">
        <f t="shared" si="1"/>
        <v>32</v>
      </c>
      <c r="AD8" s="153">
        <f t="shared" si="1"/>
        <v>21</v>
      </c>
      <c r="AE8" s="153">
        <f t="shared" si="1"/>
        <v>6</v>
      </c>
      <c r="AF8" s="153">
        <f t="shared" si="1"/>
        <v>2</v>
      </c>
      <c r="AG8" s="153">
        <f t="shared" si="1"/>
        <v>0</v>
      </c>
      <c r="AH8" s="156" t="s">
        <v>272</v>
      </c>
    </row>
    <row r="9" spans="1:34" ht="12.75" customHeight="1">
      <c r="A9" s="148"/>
      <c r="B9" s="149"/>
      <c r="C9" s="159"/>
      <c r="D9" s="724"/>
      <c r="E9" s="150" t="s">
        <v>11</v>
      </c>
      <c r="F9" s="151">
        <f>SUM(L9:AG9)</f>
        <v>101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f>SUM(G9:K9)</f>
        <v>0</v>
      </c>
      <c r="M9" s="152">
        <v>0</v>
      </c>
      <c r="N9" s="152">
        <v>0</v>
      </c>
      <c r="O9" s="152">
        <v>0</v>
      </c>
      <c r="P9" s="152">
        <v>0</v>
      </c>
      <c r="Q9" s="153">
        <v>0</v>
      </c>
      <c r="R9" s="154">
        <v>0</v>
      </c>
      <c r="S9" s="155">
        <v>0</v>
      </c>
      <c r="T9" s="153">
        <v>0</v>
      </c>
      <c r="U9" s="153">
        <v>0</v>
      </c>
      <c r="V9" s="153">
        <v>1</v>
      </c>
      <c r="W9" s="153">
        <v>7</v>
      </c>
      <c r="X9" s="153">
        <v>6</v>
      </c>
      <c r="Y9" s="153">
        <v>11</v>
      </c>
      <c r="Z9" s="153">
        <v>25</v>
      </c>
      <c r="AA9" s="153">
        <v>18</v>
      </c>
      <c r="AB9" s="153">
        <v>15</v>
      </c>
      <c r="AC9" s="153">
        <v>7</v>
      </c>
      <c r="AD9" s="153">
        <v>9</v>
      </c>
      <c r="AE9" s="153">
        <v>1</v>
      </c>
      <c r="AF9" s="153">
        <v>1</v>
      </c>
      <c r="AG9" s="153">
        <v>0</v>
      </c>
      <c r="AH9" s="156"/>
    </row>
    <row r="10" spans="1:34" ht="12.75" customHeight="1">
      <c r="A10" s="148"/>
      <c r="B10" s="149"/>
      <c r="C10" s="159"/>
      <c r="D10" s="160"/>
      <c r="E10" s="150" t="s">
        <v>12</v>
      </c>
      <c r="F10" s="151">
        <f>SUM(L10:AG10)</f>
        <v>87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f>SUM(G10:K10)</f>
        <v>0</v>
      </c>
      <c r="M10" s="152">
        <v>0</v>
      </c>
      <c r="N10" s="152">
        <v>0</v>
      </c>
      <c r="O10" s="152">
        <v>0</v>
      </c>
      <c r="P10" s="152">
        <v>0</v>
      </c>
      <c r="Q10" s="153">
        <v>1</v>
      </c>
      <c r="R10" s="154">
        <v>0</v>
      </c>
      <c r="S10" s="155">
        <v>0</v>
      </c>
      <c r="T10" s="153">
        <v>1</v>
      </c>
      <c r="U10" s="153">
        <v>0</v>
      </c>
      <c r="V10" s="153">
        <v>1</v>
      </c>
      <c r="W10" s="153">
        <v>3</v>
      </c>
      <c r="X10" s="153">
        <v>1</v>
      </c>
      <c r="Y10" s="153">
        <v>4</v>
      </c>
      <c r="Z10" s="153">
        <v>3</v>
      </c>
      <c r="AA10" s="153">
        <v>11</v>
      </c>
      <c r="AB10" s="153">
        <v>19</v>
      </c>
      <c r="AC10" s="153">
        <v>25</v>
      </c>
      <c r="AD10" s="153">
        <v>12</v>
      </c>
      <c r="AE10" s="153">
        <v>5</v>
      </c>
      <c r="AF10" s="153">
        <v>1</v>
      </c>
      <c r="AG10" s="153">
        <v>0</v>
      </c>
      <c r="AH10" s="156"/>
    </row>
    <row r="11" spans="1:34" ht="12.75" customHeight="1">
      <c r="A11" s="148"/>
      <c r="B11" s="149"/>
      <c r="C11" s="159"/>
      <c r="D11" s="160"/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/>
      <c r="S11" s="155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6"/>
    </row>
    <row r="12" spans="1:34" ht="12.75" customHeight="1">
      <c r="A12" s="148" t="s">
        <v>273</v>
      </c>
      <c r="B12" s="741" t="s">
        <v>501</v>
      </c>
      <c r="C12" s="731"/>
      <c r="D12" s="731"/>
      <c r="E12" s="150" t="s">
        <v>10</v>
      </c>
      <c r="F12" s="151">
        <f aca="true" t="shared" si="2" ref="F12:AG12">SUM(F13:F14)</f>
        <v>103</v>
      </c>
      <c r="G12" s="151">
        <f t="shared" si="2"/>
        <v>1</v>
      </c>
      <c r="H12" s="151">
        <f t="shared" si="2"/>
        <v>1</v>
      </c>
      <c r="I12" s="151">
        <f t="shared" si="2"/>
        <v>0</v>
      </c>
      <c r="J12" s="151">
        <f t="shared" si="2"/>
        <v>0</v>
      </c>
      <c r="K12" s="151">
        <f t="shared" si="2"/>
        <v>0</v>
      </c>
      <c r="L12" s="151">
        <f t="shared" si="2"/>
        <v>2</v>
      </c>
      <c r="M12" s="151">
        <f t="shared" si="2"/>
        <v>0</v>
      </c>
      <c r="N12" s="151">
        <f t="shared" si="2"/>
        <v>0</v>
      </c>
      <c r="O12" s="151">
        <f t="shared" si="2"/>
        <v>0</v>
      </c>
      <c r="P12" s="151">
        <f t="shared" si="2"/>
        <v>0</v>
      </c>
      <c r="Q12" s="153">
        <f t="shared" si="2"/>
        <v>1</v>
      </c>
      <c r="R12" s="154">
        <f t="shared" si="2"/>
        <v>0</v>
      </c>
      <c r="S12" s="155">
        <f t="shared" si="2"/>
        <v>1</v>
      </c>
      <c r="T12" s="153">
        <f t="shared" si="2"/>
        <v>0</v>
      </c>
      <c r="U12" s="153">
        <f t="shared" si="2"/>
        <v>0</v>
      </c>
      <c r="V12" s="153">
        <f t="shared" si="2"/>
        <v>4</v>
      </c>
      <c r="W12" s="153">
        <f t="shared" si="2"/>
        <v>3</v>
      </c>
      <c r="X12" s="153">
        <f t="shared" si="2"/>
        <v>7</v>
      </c>
      <c r="Y12" s="153">
        <f t="shared" si="2"/>
        <v>10</v>
      </c>
      <c r="Z12" s="153">
        <f t="shared" si="2"/>
        <v>15</v>
      </c>
      <c r="AA12" s="153">
        <f t="shared" si="2"/>
        <v>17</v>
      </c>
      <c r="AB12" s="153">
        <f t="shared" si="2"/>
        <v>18</v>
      </c>
      <c r="AC12" s="153">
        <f t="shared" si="2"/>
        <v>13</v>
      </c>
      <c r="AD12" s="153">
        <f t="shared" si="2"/>
        <v>9</v>
      </c>
      <c r="AE12" s="153">
        <f t="shared" si="2"/>
        <v>3</v>
      </c>
      <c r="AF12" s="153">
        <f t="shared" si="2"/>
        <v>0</v>
      </c>
      <c r="AG12" s="153">
        <f t="shared" si="2"/>
        <v>0</v>
      </c>
      <c r="AH12" s="156" t="s">
        <v>273</v>
      </c>
    </row>
    <row r="13" spans="1:34" ht="12.75" customHeight="1">
      <c r="A13" s="148"/>
      <c r="B13" s="742"/>
      <c r="C13" s="735"/>
      <c r="D13" s="735"/>
      <c r="E13" s="150" t="s">
        <v>11</v>
      </c>
      <c r="F13" s="151">
        <f>SUM(L13:AG13)</f>
        <v>48</v>
      </c>
      <c r="G13" s="151">
        <f aca="true" t="shared" si="3" ref="G13:AG14">SUM(G17,G21)</f>
        <v>1</v>
      </c>
      <c r="H13" s="151">
        <f t="shared" si="3"/>
        <v>0</v>
      </c>
      <c r="I13" s="151">
        <f t="shared" si="3"/>
        <v>0</v>
      </c>
      <c r="J13" s="151">
        <f t="shared" si="3"/>
        <v>0</v>
      </c>
      <c r="K13" s="151">
        <f t="shared" si="3"/>
        <v>0</v>
      </c>
      <c r="L13" s="151">
        <f t="shared" si="3"/>
        <v>1</v>
      </c>
      <c r="M13" s="151">
        <f t="shared" si="3"/>
        <v>0</v>
      </c>
      <c r="N13" s="151">
        <f t="shared" si="3"/>
        <v>0</v>
      </c>
      <c r="O13" s="151">
        <f t="shared" si="3"/>
        <v>0</v>
      </c>
      <c r="P13" s="151">
        <f t="shared" si="3"/>
        <v>0</v>
      </c>
      <c r="Q13" s="151">
        <f t="shared" si="3"/>
        <v>1</v>
      </c>
      <c r="R13" s="161">
        <f t="shared" si="3"/>
        <v>0</v>
      </c>
      <c r="S13" s="162">
        <f t="shared" si="3"/>
        <v>1</v>
      </c>
      <c r="T13" s="151">
        <f t="shared" si="3"/>
        <v>0</v>
      </c>
      <c r="U13" s="151">
        <f t="shared" si="3"/>
        <v>0</v>
      </c>
      <c r="V13" s="151">
        <f t="shared" si="3"/>
        <v>2</v>
      </c>
      <c r="W13" s="151">
        <f t="shared" si="3"/>
        <v>0</v>
      </c>
      <c r="X13" s="151">
        <f t="shared" si="3"/>
        <v>4</v>
      </c>
      <c r="Y13" s="151">
        <f t="shared" si="3"/>
        <v>5</v>
      </c>
      <c r="Z13" s="151">
        <f t="shared" si="3"/>
        <v>6</v>
      </c>
      <c r="AA13" s="151">
        <f t="shared" si="3"/>
        <v>10</v>
      </c>
      <c r="AB13" s="151">
        <f t="shared" si="3"/>
        <v>7</v>
      </c>
      <c r="AC13" s="151">
        <f t="shared" si="3"/>
        <v>8</v>
      </c>
      <c r="AD13" s="151">
        <f t="shared" si="3"/>
        <v>2</v>
      </c>
      <c r="AE13" s="151">
        <f t="shared" si="3"/>
        <v>1</v>
      </c>
      <c r="AF13" s="151">
        <f t="shared" si="3"/>
        <v>0</v>
      </c>
      <c r="AG13" s="161">
        <f t="shared" si="3"/>
        <v>0</v>
      </c>
      <c r="AH13" s="156"/>
    </row>
    <row r="14" spans="1:34" ht="12.75" customHeight="1">
      <c r="A14" s="148"/>
      <c r="B14" s="149"/>
      <c r="C14" s="159"/>
      <c r="D14" s="160"/>
      <c r="E14" s="150" t="s">
        <v>12</v>
      </c>
      <c r="F14" s="151">
        <f>SUM(L14:AG14)</f>
        <v>55</v>
      </c>
      <c r="G14" s="151">
        <f aca="true" t="shared" si="4" ref="G14:AG14">SUM(G18,G22)</f>
        <v>0</v>
      </c>
      <c r="H14" s="151">
        <f t="shared" si="4"/>
        <v>1</v>
      </c>
      <c r="I14" s="151">
        <f t="shared" si="4"/>
        <v>0</v>
      </c>
      <c r="J14" s="151">
        <f t="shared" si="4"/>
        <v>0</v>
      </c>
      <c r="K14" s="151">
        <f t="shared" si="4"/>
        <v>0</v>
      </c>
      <c r="L14" s="151">
        <f t="shared" si="4"/>
        <v>1</v>
      </c>
      <c r="M14" s="151">
        <f t="shared" si="4"/>
        <v>0</v>
      </c>
      <c r="N14" s="151">
        <f t="shared" si="4"/>
        <v>0</v>
      </c>
      <c r="O14" s="151">
        <f t="shared" si="4"/>
        <v>0</v>
      </c>
      <c r="P14" s="151">
        <f t="shared" si="4"/>
        <v>0</v>
      </c>
      <c r="Q14" s="151">
        <f t="shared" si="4"/>
        <v>0</v>
      </c>
      <c r="R14" s="161">
        <f t="shared" si="4"/>
        <v>0</v>
      </c>
      <c r="S14" s="162">
        <f t="shared" si="4"/>
        <v>0</v>
      </c>
      <c r="T14" s="151">
        <f t="shared" si="4"/>
        <v>0</v>
      </c>
      <c r="U14" s="151">
        <f t="shared" si="4"/>
        <v>0</v>
      </c>
      <c r="V14" s="151">
        <f t="shared" si="4"/>
        <v>2</v>
      </c>
      <c r="W14" s="151">
        <f t="shared" si="4"/>
        <v>3</v>
      </c>
      <c r="X14" s="151">
        <f t="shared" si="4"/>
        <v>3</v>
      </c>
      <c r="Y14" s="151">
        <f t="shared" si="4"/>
        <v>5</v>
      </c>
      <c r="Z14" s="151">
        <f t="shared" si="4"/>
        <v>9</v>
      </c>
      <c r="AA14" s="151">
        <f t="shared" si="4"/>
        <v>7</v>
      </c>
      <c r="AB14" s="151">
        <f t="shared" si="4"/>
        <v>11</v>
      </c>
      <c r="AC14" s="151">
        <f t="shared" si="4"/>
        <v>5</v>
      </c>
      <c r="AD14" s="151">
        <f t="shared" si="4"/>
        <v>7</v>
      </c>
      <c r="AE14" s="151">
        <f t="shared" si="4"/>
        <v>2</v>
      </c>
      <c r="AF14" s="151">
        <f t="shared" si="3"/>
        <v>0</v>
      </c>
      <c r="AG14" s="161">
        <f t="shared" si="4"/>
        <v>0</v>
      </c>
      <c r="AH14" s="156"/>
    </row>
    <row r="15" spans="1:34" ht="12.75" customHeight="1">
      <c r="A15" s="148"/>
      <c r="B15" s="149"/>
      <c r="C15" s="159"/>
      <c r="D15" s="160"/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54"/>
      <c r="S15" s="155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6"/>
    </row>
    <row r="16" spans="1:34" ht="12.75" customHeight="1">
      <c r="A16" s="148" t="s">
        <v>274</v>
      </c>
      <c r="B16" s="149"/>
      <c r="C16" s="729" t="s">
        <v>275</v>
      </c>
      <c r="D16" s="729"/>
      <c r="E16" s="150" t="s">
        <v>10</v>
      </c>
      <c r="F16" s="151">
        <f aca="true" t="shared" si="5" ref="F16:AG16">SUM(F17:F18)</f>
        <v>33</v>
      </c>
      <c r="G16" s="152">
        <f t="shared" si="5"/>
        <v>0</v>
      </c>
      <c r="H16" s="152">
        <f t="shared" si="5"/>
        <v>0</v>
      </c>
      <c r="I16" s="152">
        <f t="shared" si="5"/>
        <v>0</v>
      </c>
      <c r="J16" s="152">
        <f t="shared" si="5"/>
        <v>0</v>
      </c>
      <c r="K16" s="152">
        <f t="shared" si="5"/>
        <v>0</v>
      </c>
      <c r="L16" s="152">
        <f t="shared" si="5"/>
        <v>0</v>
      </c>
      <c r="M16" s="152">
        <f t="shared" si="5"/>
        <v>0</v>
      </c>
      <c r="N16" s="152">
        <f t="shared" si="5"/>
        <v>0</v>
      </c>
      <c r="O16" s="152">
        <f t="shared" si="5"/>
        <v>0</v>
      </c>
      <c r="P16" s="152">
        <f t="shared" si="5"/>
        <v>0</v>
      </c>
      <c r="Q16" s="153">
        <f t="shared" si="5"/>
        <v>0</v>
      </c>
      <c r="R16" s="154">
        <f t="shared" si="5"/>
        <v>0</v>
      </c>
      <c r="S16" s="155">
        <f t="shared" si="5"/>
        <v>0</v>
      </c>
      <c r="T16" s="153">
        <f t="shared" si="5"/>
        <v>0</v>
      </c>
      <c r="U16" s="153">
        <f t="shared" si="5"/>
        <v>0</v>
      </c>
      <c r="V16" s="153">
        <f t="shared" si="5"/>
        <v>2</v>
      </c>
      <c r="W16" s="153">
        <f t="shared" si="5"/>
        <v>1</v>
      </c>
      <c r="X16" s="153">
        <f t="shared" si="5"/>
        <v>0</v>
      </c>
      <c r="Y16" s="153">
        <f t="shared" si="5"/>
        <v>0</v>
      </c>
      <c r="Z16" s="153">
        <f t="shared" si="5"/>
        <v>6</v>
      </c>
      <c r="AA16" s="153">
        <f t="shared" si="5"/>
        <v>7</v>
      </c>
      <c r="AB16" s="153">
        <f t="shared" si="5"/>
        <v>9</v>
      </c>
      <c r="AC16" s="153">
        <f t="shared" si="5"/>
        <v>3</v>
      </c>
      <c r="AD16" s="153">
        <f t="shared" si="5"/>
        <v>5</v>
      </c>
      <c r="AE16" s="153">
        <f t="shared" si="5"/>
        <v>0</v>
      </c>
      <c r="AF16" s="153">
        <f t="shared" si="5"/>
        <v>0</v>
      </c>
      <c r="AG16" s="153">
        <f t="shared" si="5"/>
        <v>0</v>
      </c>
      <c r="AH16" s="156" t="s">
        <v>274</v>
      </c>
    </row>
    <row r="17" spans="1:34" ht="12.75" customHeight="1">
      <c r="A17" s="148"/>
      <c r="B17" s="149"/>
      <c r="C17" s="157"/>
      <c r="D17" s="158"/>
      <c r="E17" s="150" t="s">
        <v>11</v>
      </c>
      <c r="F17" s="151">
        <f>SUM(L17:AG17)</f>
        <v>14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f>SUM(G17:K17)</f>
        <v>0</v>
      </c>
      <c r="M17" s="152">
        <v>0</v>
      </c>
      <c r="N17" s="152">
        <v>0</v>
      </c>
      <c r="O17" s="152">
        <v>0</v>
      </c>
      <c r="P17" s="152">
        <v>0</v>
      </c>
      <c r="Q17" s="153">
        <v>0</v>
      </c>
      <c r="R17" s="154">
        <v>0</v>
      </c>
      <c r="S17" s="155">
        <v>0</v>
      </c>
      <c r="T17" s="153">
        <v>0</v>
      </c>
      <c r="U17" s="153">
        <v>0</v>
      </c>
      <c r="V17" s="153">
        <v>1</v>
      </c>
      <c r="W17" s="153">
        <v>0</v>
      </c>
      <c r="X17" s="153">
        <v>0</v>
      </c>
      <c r="Y17" s="153">
        <v>0</v>
      </c>
      <c r="Z17" s="153">
        <v>3</v>
      </c>
      <c r="AA17" s="153">
        <v>4</v>
      </c>
      <c r="AB17" s="153">
        <v>3</v>
      </c>
      <c r="AC17" s="153">
        <v>2</v>
      </c>
      <c r="AD17" s="153">
        <v>1</v>
      </c>
      <c r="AE17" s="153">
        <v>0</v>
      </c>
      <c r="AF17" s="153">
        <v>0</v>
      </c>
      <c r="AG17" s="153">
        <v>0</v>
      </c>
      <c r="AH17" s="156"/>
    </row>
    <row r="18" spans="1:34" ht="12.75" customHeight="1">
      <c r="A18" s="148"/>
      <c r="B18" s="149"/>
      <c r="C18" s="157"/>
      <c r="D18" s="158"/>
      <c r="E18" s="150" t="s">
        <v>12</v>
      </c>
      <c r="F18" s="151">
        <f>SUM(L18:AG18)</f>
        <v>19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f>SUM(G18:K18)</f>
        <v>0</v>
      </c>
      <c r="M18" s="152">
        <v>0</v>
      </c>
      <c r="N18" s="152">
        <v>0</v>
      </c>
      <c r="O18" s="152">
        <v>0</v>
      </c>
      <c r="P18" s="152">
        <v>0</v>
      </c>
      <c r="Q18" s="153">
        <v>0</v>
      </c>
      <c r="R18" s="154">
        <v>0</v>
      </c>
      <c r="S18" s="155">
        <v>0</v>
      </c>
      <c r="T18" s="153">
        <v>0</v>
      </c>
      <c r="U18" s="153">
        <v>0</v>
      </c>
      <c r="V18" s="153">
        <v>1</v>
      </c>
      <c r="W18" s="153">
        <v>1</v>
      </c>
      <c r="X18" s="153">
        <v>0</v>
      </c>
      <c r="Y18" s="153">
        <v>0</v>
      </c>
      <c r="Z18" s="153">
        <v>3</v>
      </c>
      <c r="AA18" s="153">
        <v>3</v>
      </c>
      <c r="AB18" s="153">
        <v>6</v>
      </c>
      <c r="AC18" s="153">
        <v>1</v>
      </c>
      <c r="AD18" s="153">
        <v>4</v>
      </c>
      <c r="AE18" s="153">
        <v>0</v>
      </c>
      <c r="AF18" s="153">
        <v>0</v>
      </c>
      <c r="AG18" s="153">
        <v>0</v>
      </c>
      <c r="AH18" s="156"/>
    </row>
    <row r="19" spans="1:34" ht="12.75" customHeight="1">
      <c r="A19" s="148"/>
      <c r="B19" s="149"/>
      <c r="C19" s="157"/>
      <c r="D19" s="158"/>
      <c r="E19" s="164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  <c r="R19" s="154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6"/>
    </row>
    <row r="20" spans="1:34" ht="12.75" customHeight="1">
      <c r="A20" s="148" t="s">
        <v>276</v>
      </c>
      <c r="B20" s="149"/>
      <c r="C20" s="731" t="s">
        <v>496</v>
      </c>
      <c r="D20" s="731"/>
      <c r="E20" s="150" t="s">
        <v>10</v>
      </c>
      <c r="F20" s="151">
        <f aca="true" t="shared" si="6" ref="F20:AG20">SUM(F21:F22)</f>
        <v>70</v>
      </c>
      <c r="G20" s="152">
        <f t="shared" si="6"/>
        <v>1</v>
      </c>
      <c r="H20" s="152">
        <f t="shared" si="6"/>
        <v>1</v>
      </c>
      <c r="I20" s="152">
        <f t="shared" si="6"/>
        <v>0</v>
      </c>
      <c r="J20" s="152">
        <f t="shared" si="6"/>
        <v>0</v>
      </c>
      <c r="K20" s="152">
        <f t="shared" si="6"/>
        <v>0</v>
      </c>
      <c r="L20" s="152">
        <f t="shared" si="6"/>
        <v>2</v>
      </c>
      <c r="M20" s="152">
        <f t="shared" si="6"/>
        <v>0</v>
      </c>
      <c r="N20" s="152">
        <f t="shared" si="6"/>
        <v>0</v>
      </c>
      <c r="O20" s="152">
        <f t="shared" si="6"/>
        <v>0</v>
      </c>
      <c r="P20" s="152">
        <f t="shared" si="6"/>
        <v>0</v>
      </c>
      <c r="Q20" s="153">
        <f t="shared" si="6"/>
        <v>1</v>
      </c>
      <c r="R20" s="154">
        <f t="shared" si="6"/>
        <v>0</v>
      </c>
      <c r="S20" s="155">
        <f t="shared" si="6"/>
        <v>1</v>
      </c>
      <c r="T20" s="153">
        <f t="shared" si="6"/>
        <v>0</v>
      </c>
      <c r="U20" s="153">
        <f t="shared" si="6"/>
        <v>0</v>
      </c>
      <c r="V20" s="153">
        <f t="shared" si="6"/>
        <v>2</v>
      </c>
      <c r="W20" s="153">
        <f t="shared" si="6"/>
        <v>2</v>
      </c>
      <c r="X20" s="153">
        <f t="shared" si="6"/>
        <v>7</v>
      </c>
      <c r="Y20" s="153">
        <f t="shared" si="6"/>
        <v>10</v>
      </c>
      <c r="Z20" s="153">
        <f t="shared" si="6"/>
        <v>9</v>
      </c>
      <c r="AA20" s="153">
        <f t="shared" si="6"/>
        <v>10</v>
      </c>
      <c r="AB20" s="153">
        <f t="shared" si="6"/>
        <v>9</v>
      </c>
      <c r="AC20" s="153">
        <f t="shared" si="6"/>
        <v>10</v>
      </c>
      <c r="AD20" s="153">
        <f t="shared" si="6"/>
        <v>4</v>
      </c>
      <c r="AE20" s="153">
        <f t="shared" si="6"/>
        <v>3</v>
      </c>
      <c r="AF20" s="153">
        <f t="shared" si="6"/>
        <v>0</v>
      </c>
      <c r="AG20" s="153">
        <f t="shared" si="6"/>
        <v>0</v>
      </c>
      <c r="AH20" s="156" t="s">
        <v>276</v>
      </c>
    </row>
    <row r="21" spans="1:34" ht="12.75" customHeight="1">
      <c r="A21" s="148"/>
      <c r="B21" s="149"/>
      <c r="C21" s="735"/>
      <c r="D21" s="735"/>
      <c r="E21" s="150" t="s">
        <v>11</v>
      </c>
      <c r="F21" s="151">
        <f>SUM(L21:AG21)</f>
        <v>34</v>
      </c>
      <c r="G21" s="152">
        <v>1</v>
      </c>
      <c r="H21" s="152">
        <v>0</v>
      </c>
      <c r="I21" s="152">
        <v>0</v>
      </c>
      <c r="J21" s="152">
        <v>0</v>
      </c>
      <c r="K21" s="152">
        <v>0</v>
      </c>
      <c r="L21" s="152">
        <f>SUM(G21:K21)</f>
        <v>1</v>
      </c>
      <c r="M21" s="152">
        <v>0</v>
      </c>
      <c r="N21" s="152">
        <v>0</v>
      </c>
      <c r="O21" s="152">
        <v>0</v>
      </c>
      <c r="P21" s="152">
        <v>0</v>
      </c>
      <c r="Q21" s="153">
        <v>1</v>
      </c>
      <c r="R21" s="154">
        <v>0</v>
      </c>
      <c r="S21" s="155">
        <v>1</v>
      </c>
      <c r="T21" s="153">
        <v>0</v>
      </c>
      <c r="U21" s="153">
        <v>0</v>
      </c>
      <c r="V21" s="153">
        <v>1</v>
      </c>
      <c r="W21" s="153">
        <v>0</v>
      </c>
      <c r="X21" s="153">
        <v>4</v>
      </c>
      <c r="Y21" s="153">
        <v>5</v>
      </c>
      <c r="Z21" s="153">
        <v>3</v>
      </c>
      <c r="AA21" s="153">
        <v>6</v>
      </c>
      <c r="AB21" s="153">
        <v>4</v>
      </c>
      <c r="AC21" s="153">
        <v>6</v>
      </c>
      <c r="AD21" s="153">
        <v>1</v>
      </c>
      <c r="AE21" s="153">
        <v>1</v>
      </c>
      <c r="AF21" s="153">
        <v>0</v>
      </c>
      <c r="AG21" s="153">
        <v>0</v>
      </c>
      <c r="AH21" s="156"/>
    </row>
    <row r="22" spans="1:34" ht="12.75" customHeight="1">
      <c r="A22" s="148"/>
      <c r="B22" s="149"/>
      <c r="C22" s="743"/>
      <c r="D22" s="743"/>
      <c r="E22" s="150" t="s">
        <v>12</v>
      </c>
      <c r="F22" s="151">
        <f>SUM(L22:AG22)</f>
        <v>36</v>
      </c>
      <c r="G22" s="152">
        <v>0</v>
      </c>
      <c r="H22" s="152">
        <v>1</v>
      </c>
      <c r="I22" s="152">
        <v>0</v>
      </c>
      <c r="J22" s="152">
        <v>0</v>
      </c>
      <c r="K22" s="152">
        <v>0</v>
      </c>
      <c r="L22" s="152">
        <f>SUM(G22:K22)</f>
        <v>1</v>
      </c>
      <c r="M22" s="152">
        <v>0</v>
      </c>
      <c r="N22" s="152">
        <v>0</v>
      </c>
      <c r="O22" s="152">
        <v>0</v>
      </c>
      <c r="P22" s="152">
        <v>0</v>
      </c>
      <c r="Q22" s="153">
        <v>0</v>
      </c>
      <c r="R22" s="154">
        <v>0</v>
      </c>
      <c r="S22" s="155">
        <v>0</v>
      </c>
      <c r="T22" s="153">
        <v>0</v>
      </c>
      <c r="U22" s="153">
        <v>0</v>
      </c>
      <c r="V22" s="153">
        <v>1</v>
      </c>
      <c r="W22" s="153">
        <v>2</v>
      </c>
      <c r="X22" s="153">
        <v>3</v>
      </c>
      <c r="Y22" s="153">
        <v>5</v>
      </c>
      <c r="Z22" s="153">
        <v>6</v>
      </c>
      <c r="AA22" s="153">
        <v>4</v>
      </c>
      <c r="AB22" s="153">
        <v>5</v>
      </c>
      <c r="AC22" s="153">
        <v>4</v>
      </c>
      <c r="AD22" s="153">
        <v>3</v>
      </c>
      <c r="AE22" s="153">
        <v>2</v>
      </c>
      <c r="AF22" s="153">
        <v>0</v>
      </c>
      <c r="AG22" s="153">
        <v>0</v>
      </c>
      <c r="AH22" s="156"/>
    </row>
    <row r="23" spans="1:34" ht="12.75" customHeight="1">
      <c r="A23" s="148"/>
      <c r="B23" s="149"/>
      <c r="C23" s="157"/>
      <c r="D23" s="158"/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154"/>
      <c r="S23" s="155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6"/>
    </row>
    <row r="24" spans="1:34" ht="12.75" customHeight="1">
      <c r="A24" s="148" t="s">
        <v>277</v>
      </c>
      <c r="B24" s="736" t="s">
        <v>278</v>
      </c>
      <c r="C24" s="729"/>
      <c r="D24" s="724"/>
      <c r="E24" s="150" t="s">
        <v>10</v>
      </c>
      <c r="F24" s="151">
        <f aca="true" t="shared" si="7" ref="F24:AG24">SUM(F25:F26)</f>
        <v>547</v>
      </c>
      <c r="G24" s="152">
        <f t="shared" si="7"/>
        <v>0</v>
      </c>
      <c r="H24" s="152">
        <f t="shared" si="7"/>
        <v>0</v>
      </c>
      <c r="I24" s="152">
        <f t="shared" si="7"/>
        <v>1</v>
      </c>
      <c r="J24" s="152">
        <f t="shared" si="7"/>
        <v>0</v>
      </c>
      <c r="K24" s="152">
        <f t="shared" si="7"/>
        <v>0</v>
      </c>
      <c r="L24" s="152">
        <f t="shared" si="7"/>
        <v>1</v>
      </c>
      <c r="M24" s="152">
        <f t="shared" si="7"/>
        <v>1</v>
      </c>
      <c r="N24" s="152">
        <f t="shared" si="7"/>
        <v>0</v>
      </c>
      <c r="O24" s="152">
        <f t="shared" si="7"/>
        <v>0</v>
      </c>
      <c r="P24" s="152">
        <f t="shared" si="7"/>
        <v>2</v>
      </c>
      <c r="Q24" s="153">
        <f t="shared" si="7"/>
        <v>0</v>
      </c>
      <c r="R24" s="154">
        <f t="shared" si="7"/>
        <v>0</v>
      </c>
      <c r="S24" s="155">
        <f t="shared" si="7"/>
        <v>1</v>
      </c>
      <c r="T24" s="153">
        <f t="shared" si="7"/>
        <v>6</v>
      </c>
      <c r="U24" s="153">
        <f t="shared" si="7"/>
        <v>7</v>
      </c>
      <c r="V24" s="153">
        <f t="shared" si="7"/>
        <v>17</v>
      </c>
      <c r="W24" s="153">
        <f t="shared" si="7"/>
        <v>25</v>
      </c>
      <c r="X24" s="153">
        <f t="shared" si="7"/>
        <v>41</v>
      </c>
      <c r="Y24" s="153">
        <f t="shared" si="7"/>
        <v>54</v>
      </c>
      <c r="Z24" s="153">
        <f t="shared" si="7"/>
        <v>65</v>
      </c>
      <c r="AA24" s="153">
        <f t="shared" si="7"/>
        <v>100</v>
      </c>
      <c r="AB24" s="153">
        <f t="shared" si="7"/>
        <v>92</v>
      </c>
      <c r="AC24" s="153">
        <f t="shared" si="7"/>
        <v>61</v>
      </c>
      <c r="AD24" s="153">
        <f t="shared" si="7"/>
        <v>54</v>
      </c>
      <c r="AE24" s="153">
        <f t="shared" si="7"/>
        <v>20</v>
      </c>
      <c r="AF24" s="153">
        <f t="shared" si="7"/>
        <v>0</v>
      </c>
      <c r="AG24" s="153">
        <f t="shared" si="7"/>
        <v>0</v>
      </c>
      <c r="AH24" s="156" t="s">
        <v>277</v>
      </c>
    </row>
    <row r="25" spans="1:34" ht="12.75" customHeight="1">
      <c r="A25" s="148"/>
      <c r="B25" s="149"/>
      <c r="C25" s="159"/>
      <c r="D25" s="160"/>
      <c r="E25" s="150" t="s">
        <v>11</v>
      </c>
      <c r="F25" s="151">
        <f>SUM(L25:AG25)</f>
        <v>288</v>
      </c>
      <c r="G25" s="152">
        <f aca="true" t="shared" si="8" ref="G25:AG25">SUM(G29,G33)</f>
        <v>0</v>
      </c>
      <c r="H25" s="152">
        <f t="shared" si="8"/>
        <v>0</v>
      </c>
      <c r="I25" s="152">
        <f t="shared" si="8"/>
        <v>1</v>
      </c>
      <c r="J25" s="152">
        <f t="shared" si="8"/>
        <v>0</v>
      </c>
      <c r="K25" s="152">
        <f t="shared" si="8"/>
        <v>0</v>
      </c>
      <c r="L25" s="152">
        <f t="shared" si="8"/>
        <v>1</v>
      </c>
      <c r="M25" s="152">
        <f t="shared" si="8"/>
        <v>0</v>
      </c>
      <c r="N25" s="152">
        <f t="shared" si="8"/>
        <v>0</v>
      </c>
      <c r="O25" s="152">
        <f t="shared" si="8"/>
        <v>0</v>
      </c>
      <c r="P25" s="152">
        <f t="shared" si="8"/>
        <v>0</v>
      </c>
      <c r="Q25" s="152">
        <f t="shared" si="8"/>
        <v>0</v>
      </c>
      <c r="R25" s="163">
        <f t="shared" si="8"/>
        <v>0</v>
      </c>
      <c r="S25" s="204">
        <f t="shared" si="8"/>
        <v>0</v>
      </c>
      <c r="T25" s="152">
        <f t="shared" si="8"/>
        <v>5</v>
      </c>
      <c r="U25" s="152">
        <f t="shared" si="8"/>
        <v>7</v>
      </c>
      <c r="V25" s="152">
        <f t="shared" si="8"/>
        <v>13</v>
      </c>
      <c r="W25" s="152">
        <f t="shared" si="8"/>
        <v>22</v>
      </c>
      <c r="X25" s="152">
        <f t="shared" si="8"/>
        <v>29</v>
      </c>
      <c r="Y25" s="152">
        <f t="shared" si="8"/>
        <v>36</v>
      </c>
      <c r="Z25" s="152">
        <f t="shared" si="8"/>
        <v>37</v>
      </c>
      <c r="AA25" s="152">
        <f t="shared" si="8"/>
        <v>60</v>
      </c>
      <c r="AB25" s="152">
        <f t="shared" si="8"/>
        <v>36</v>
      </c>
      <c r="AC25" s="152">
        <f t="shared" si="8"/>
        <v>19</v>
      </c>
      <c r="AD25" s="152">
        <f t="shared" si="8"/>
        <v>17</v>
      </c>
      <c r="AE25" s="152">
        <f t="shared" si="8"/>
        <v>6</v>
      </c>
      <c r="AF25" s="152">
        <f t="shared" si="8"/>
        <v>0</v>
      </c>
      <c r="AG25" s="163">
        <f t="shared" si="8"/>
        <v>0</v>
      </c>
      <c r="AH25" s="156"/>
    </row>
    <row r="26" spans="1:34" ht="12.75" customHeight="1">
      <c r="A26" s="148"/>
      <c r="B26" s="149"/>
      <c r="C26" s="159"/>
      <c r="D26" s="160"/>
      <c r="E26" s="150" t="s">
        <v>12</v>
      </c>
      <c r="F26" s="151">
        <f>SUM(L26:AG26)</f>
        <v>259</v>
      </c>
      <c r="G26" s="152">
        <f aca="true" t="shared" si="9" ref="G26:AG26">SUM(G30,G34)</f>
        <v>0</v>
      </c>
      <c r="H26" s="152">
        <f t="shared" si="9"/>
        <v>0</v>
      </c>
      <c r="I26" s="152">
        <f t="shared" si="9"/>
        <v>0</v>
      </c>
      <c r="J26" s="152">
        <f t="shared" si="9"/>
        <v>0</v>
      </c>
      <c r="K26" s="152">
        <f t="shared" si="9"/>
        <v>0</v>
      </c>
      <c r="L26" s="152">
        <f t="shared" si="9"/>
        <v>0</v>
      </c>
      <c r="M26" s="152">
        <f t="shared" si="9"/>
        <v>1</v>
      </c>
      <c r="N26" s="152">
        <f t="shared" si="9"/>
        <v>0</v>
      </c>
      <c r="O26" s="152">
        <f t="shared" si="9"/>
        <v>0</v>
      </c>
      <c r="P26" s="152">
        <f t="shared" si="9"/>
        <v>2</v>
      </c>
      <c r="Q26" s="152">
        <f t="shared" si="9"/>
        <v>0</v>
      </c>
      <c r="R26" s="163">
        <f t="shared" si="9"/>
        <v>0</v>
      </c>
      <c r="S26" s="204">
        <f t="shared" si="9"/>
        <v>1</v>
      </c>
      <c r="T26" s="152">
        <f t="shared" si="9"/>
        <v>1</v>
      </c>
      <c r="U26" s="152">
        <f t="shared" si="9"/>
        <v>0</v>
      </c>
      <c r="V26" s="152">
        <f t="shared" si="9"/>
        <v>4</v>
      </c>
      <c r="W26" s="152">
        <f t="shared" si="9"/>
        <v>3</v>
      </c>
      <c r="X26" s="152">
        <f t="shared" si="9"/>
        <v>12</v>
      </c>
      <c r="Y26" s="152">
        <f t="shared" si="9"/>
        <v>18</v>
      </c>
      <c r="Z26" s="152">
        <f t="shared" si="9"/>
        <v>28</v>
      </c>
      <c r="AA26" s="152">
        <f t="shared" si="9"/>
        <v>40</v>
      </c>
      <c r="AB26" s="152">
        <f t="shared" si="9"/>
        <v>56</v>
      </c>
      <c r="AC26" s="152">
        <f t="shared" si="9"/>
        <v>42</v>
      </c>
      <c r="AD26" s="152">
        <f t="shared" si="9"/>
        <v>37</v>
      </c>
      <c r="AE26" s="152">
        <f t="shared" si="9"/>
        <v>14</v>
      </c>
      <c r="AF26" s="152">
        <f t="shared" si="9"/>
        <v>0</v>
      </c>
      <c r="AG26" s="163">
        <f t="shared" si="9"/>
        <v>0</v>
      </c>
      <c r="AH26" s="156"/>
    </row>
    <row r="27" spans="1:34" ht="12.75" customHeight="1">
      <c r="A27" s="148"/>
      <c r="B27" s="149"/>
      <c r="C27" s="159"/>
      <c r="D27" s="160"/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4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6"/>
    </row>
    <row r="28" spans="1:34" ht="12.75" customHeight="1">
      <c r="A28" s="148" t="s">
        <v>279</v>
      </c>
      <c r="B28" s="149"/>
      <c r="C28" s="739" t="s">
        <v>280</v>
      </c>
      <c r="D28" s="729"/>
      <c r="E28" s="150" t="s">
        <v>10</v>
      </c>
      <c r="F28" s="151">
        <f aca="true" t="shared" si="10" ref="F28:AG28">SUM(F29:F30)</f>
        <v>405</v>
      </c>
      <c r="G28" s="152">
        <f t="shared" si="10"/>
        <v>0</v>
      </c>
      <c r="H28" s="152">
        <f t="shared" si="10"/>
        <v>0</v>
      </c>
      <c r="I28" s="152">
        <f t="shared" si="10"/>
        <v>0</v>
      </c>
      <c r="J28" s="152">
        <f t="shared" si="10"/>
        <v>0</v>
      </c>
      <c r="K28" s="152">
        <f t="shared" si="10"/>
        <v>0</v>
      </c>
      <c r="L28" s="152">
        <f t="shared" si="10"/>
        <v>0</v>
      </c>
      <c r="M28" s="152">
        <f t="shared" si="10"/>
        <v>0</v>
      </c>
      <c r="N28" s="152">
        <f t="shared" si="10"/>
        <v>0</v>
      </c>
      <c r="O28" s="152">
        <f t="shared" si="10"/>
        <v>0</v>
      </c>
      <c r="P28" s="152">
        <f t="shared" si="10"/>
        <v>1</v>
      </c>
      <c r="Q28" s="153">
        <f t="shared" si="10"/>
        <v>0</v>
      </c>
      <c r="R28" s="154">
        <f t="shared" si="10"/>
        <v>0</v>
      </c>
      <c r="S28" s="155">
        <f t="shared" si="10"/>
        <v>1</v>
      </c>
      <c r="T28" s="153">
        <f t="shared" si="10"/>
        <v>2</v>
      </c>
      <c r="U28" s="153">
        <f t="shared" si="10"/>
        <v>5</v>
      </c>
      <c r="V28" s="153">
        <f t="shared" si="10"/>
        <v>15</v>
      </c>
      <c r="W28" s="153">
        <f t="shared" si="10"/>
        <v>19</v>
      </c>
      <c r="X28" s="153">
        <f t="shared" si="10"/>
        <v>33</v>
      </c>
      <c r="Y28" s="153">
        <f t="shared" si="10"/>
        <v>48</v>
      </c>
      <c r="Z28" s="153">
        <f t="shared" si="10"/>
        <v>56</v>
      </c>
      <c r="AA28" s="153">
        <f t="shared" si="10"/>
        <v>87</v>
      </c>
      <c r="AB28" s="153">
        <f t="shared" si="10"/>
        <v>60</v>
      </c>
      <c r="AC28" s="153">
        <f t="shared" si="10"/>
        <v>39</v>
      </c>
      <c r="AD28" s="153">
        <f t="shared" si="10"/>
        <v>31</v>
      </c>
      <c r="AE28" s="153">
        <f t="shared" si="10"/>
        <v>8</v>
      </c>
      <c r="AF28" s="153">
        <f t="shared" si="10"/>
        <v>0</v>
      </c>
      <c r="AG28" s="153">
        <f t="shared" si="10"/>
        <v>0</v>
      </c>
      <c r="AH28" s="156" t="s">
        <v>279</v>
      </c>
    </row>
    <row r="29" spans="1:34" ht="12.75" customHeight="1">
      <c r="A29" s="148"/>
      <c r="B29" s="149"/>
      <c r="C29" s="159"/>
      <c r="D29" s="160"/>
      <c r="E29" s="150" t="s">
        <v>11</v>
      </c>
      <c r="F29" s="151">
        <f>SUM(L29:AG29)</f>
        <v>217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f>SUM(G29:K29)</f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4">
        <v>0</v>
      </c>
      <c r="S29" s="155">
        <v>0</v>
      </c>
      <c r="T29" s="153">
        <v>2</v>
      </c>
      <c r="U29" s="153">
        <v>5</v>
      </c>
      <c r="V29" s="153">
        <v>12</v>
      </c>
      <c r="W29" s="153">
        <v>18</v>
      </c>
      <c r="X29" s="153">
        <v>22</v>
      </c>
      <c r="Y29" s="153">
        <v>31</v>
      </c>
      <c r="Z29" s="153">
        <v>31</v>
      </c>
      <c r="AA29" s="153">
        <v>52</v>
      </c>
      <c r="AB29" s="153">
        <v>20</v>
      </c>
      <c r="AC29" s="153">
        <v>13</v>
      </c>
      <c r="AD29" s="153">
        <v>8</v>
      </c>
      <c r="AE29" s="153">
        <v>3</v>
      </c>
      <c r="AF29" s="153">
        <v>0</v>
      </c>
      <c r="AG29" s="153">
        <v>0</v>
      </c>
      <c r="AH29" s="156"/>
    </row>
    <row r="30" spans="1:34" ht="12.75" customHeight="1">
      <c r="A30" s="148"/>
      <c r="B30" s="149"/>
      <c r="C30" s="159"/>
      <c r="D30" s="160"/>
      <c r="E30" s="150" t="s">
        <v>12</v>
      </c>
      <c r="F30" s="151">
        <f>SUM(L30:AG30)</f>
        <v>188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f>SUM(G30:K30)</f>
        <v>0</v>
      </c>
      <c r="M30" s="152">
        <v>0</v>
      </c>
      <c r="N30" s="152">
        <v>0</v>
      </c>
      <c r="O30" s="152">
        <v>0</v>
      </c>
      <c r="P30" s="152">
        <v>1</v>
      </c>
      <c r="Q30" s="152">
        <v>0</v>
      </c>
      <c r="R30" s="154">
        <v>0</v>
      </c>
      <c r="S30" s="155">
        <v>1</v>
      </c>
      <c r="T30" s="153">
        <v>0</v>
      </c>
      <c r="U30" s="153">
        <v>0</v>
      </c>
      <c r="V30" s="153">
        <v>3</v>
      </c>
      <c r="W30" s="153">
        <v>1</v>
      </c>
      <c r="X30" s="153">
        <v>11</v>
      </c>
      <c r="Y30" s="153">
        <v>17</v>
      </c>
      <c r="Z30" s="153">
        <v>25</v>
      </c>
      <c r="AA30" s="153">
        <v>35</v>
      </c>
      <c r="AB30" s="153">
        <v>40</v>
      </c>
      <c r="AC30" s="153">
        <v>26</v>
      </c>
      <c r="AD30" s="153">
        <v>23</v>
      </c>
      <c r="AE30" s="153">
        <v>5</v>
      </c>
      <c r="AF30" s="153">
        <v>0</v>
      </c>
      <c r="AG30" s="153">
        <v>0</v>
      </c>
      <c r="AH30" s="156"/>
    </row>
    <row r="31" spans="1:34" ht="12.75" customHeight="1">
      <c r="A31" s="148"/>
      <c r="B31" s="149"/>
      <c r="C31" s="159"/>
      <c r="D31" s="160"/>
      <c r="E31" s="150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154"/>
      <c r="S31" s="155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6"/>
    </row>
    <row r="32" spans="1:34" ht="12.75" customHeight="1">
      <c r="A32" s="148" t="s">
        <v>281</v>
      </c>
      <c r="B32" s="149"/>
      <c r="C32" s="731" t="s">
        <v>497</v>
      </c>
      <c r="D32" s="731"/>
      <c r="E32" s="150" t="s">
        <v>10</v>
      </c>
      <c r="F32" s="151">
        <f aca="true" t="shared" si="11" ref="F32:AG32">SUM(F33:F34)</f>
        <v>142</v>
      </c>
      <c r="G32" s="152">
        <f t="shared" si="11"/>
        <v>0</v>
      </c>
      <c r="H32" s="152">
        <f t="shared" si="11"/>
        <v>0</v>
      </c>
      <c r="I32" s="152">
        <f t="shared" si="11"/>
        <v>1</v>
      </c>
      <c r="J32" s="152">
        <f t="shared" si="11"/>
        <v>0</v>
      </c>
      <c r="K32" s="152">
        <f t="shared" si="11"/>
        <v>0</v>
      </c>
      <c r="L32" s="152">
        <f t="shared" si="11"/>
        <v>1</v>
      </c>
      <c r="M32" s="152">
        <f t="shared" si="11"/>
        <v>1</v>
      </c>
      <c r="N32" s="152">
        <f t="shared" si="11"/>
        <v>0</v>
      </c>
      <c r="O32" s="152">
        <f t="shared" si="11"/>
        <v>0</v>
      </c>
      <c r="P32" s="152">
        <f t="shared" si="11"/>
        <v>1</v>
      </c>
      <c r="Q32" s="153">
        <f t="shared" si="11"/>
        <v>0</v>
      </c>
      <c r="R32" s="154">
        <f t="shared" si="11"/>
        <v>0</v>
      </c>
      <c r="S32" s="155">
        <f t="shared" si="11"/>
        <v>0</v>
      </c>
      <c r="T32" s="153">
        <f t="shared" si="11"/>
        <v>4</v>
      </c>
      <c r="U32" s="153">
        <f t="shared" si="11"/>
        <v>2</v>
      </c>
      <c r="V32" s="153">
        <f t="shared" si="11"/>
        <v>2</v>
      </c>
      <c r="W32" s="153">
        <f t="shared" si="11"/>
        <v>6</v>
      </c>
      <c r="X32" s="153">
        <f t="shared" si="11"/>
        <v>8</v>
      </c>
      <c r="Y32" s="153">
        <f t="shared" si="11"/>
        <v>6</v>
      </c>
      <c r="Z32" s="153">
        <f t="shared" si="11"/>
        <v>9</v>
      </c>
      <c r="AA32" s="153">
        <f t="shared" si="11"/>
        <v>13</v>
      </c>
      <c r="AB32" s="153">
        <f t="shared" si="11"/>
        <v>32</v>
      </c>
      <c r="AC32" s="153">
        <f t="shared" si="11"/>
        <v>22</v>
      </c>
      <c r="AD32" s="153">
        <f t="shared" si="11"/>
        <v>23</v>
      </c>
      <c r="AE32" s="153">
        <f t="shared" si="11"/>
        <v>12</v>
      </c>
      <c r="AF32" s="153">
        <f t="shared" si="11"/>
        <v>0</v>
      </c>
      <c r="AG32" s="153">
        <f t="shared" si="11"/>
        <v>0</v>
      </c>
      <c r="AH32" s="156" t="s">
        <v>281</v>
      </c>
    </row>
    <row r="33" spans="1:34" ht="12.75" customHeight="1">
      <c r="A33" s="148"/>
      <c r="B33" s="149"/>
      <c r="C33" s="735"/>
      <c r="D33" s="735"/>
      <c r="E33" s="150" t="s">
        <v>11</v>
      </c>
      <c r="F33" s="151">
        <f>SUM(L33:AG33)</f>
        <v>71</v>
      </c>
      <c r="G33" s="152">
        <v>0</v>
      </c>
      <c r="H33" s="152">
        <v>0</v>
      </c>
      <c r="I33" s="152">
        <v>1</v>
      </c>
      <c r="J33" s="152">
        <v>0</v>
      </c>
      <c r="K33" s="152">
        <v>0</v>
      </c>
      <c r="L33" s="152">
        <f>SUM(G33:K33)</f>
        <v>1</v>
      </c>
      <c r="M33" s="152">
        <v>0</v>
      </c>
      <c r="N33" s="152">
        <v>0</v>
      </c>
      <c r="O33" s="152">
        <v>0</v>
      </c>
      <c r="P33" s="152">
        <v>0</v>
      </c>
      <c r="Q33" s="153">
        <v>0</v>
      </c>
      <c r="R33" s="154">
        <v>0</v>
      </c>
      <c r="S33" s="155">
        <v>0</v>
      </c>
      <c r="T33" s="153">
        <v>3</v>
      </c>
      <c r="U33" s="153">
        <v>2</v>
      </c>
      <c r="V33" s="153">
        <v>1</v>
      </c>
      <c r="W33" s="153">
        <v>4</v>
      </c>
      <c r="X33" s="153">
        <v>7</v>
      </c>
      <c r="Y33" s="153">
        <v>5</v>
      </c>
      <c r="Z33" s="153">
        <v>6</v>
      </c>
      <c r="AA33" s="153">
        <v>8</v>
      </c>
      <c r="AB33" s="153">
        <v>16</v>
      </c>
      <c r="AC33" s="153">
        <v>6</v>
      </c>
      <c r="AD33" s="153">
        <v>9</v>
      </c>
      <c r="AE33" s="153">
        <v>3</v>
      </c>
      <c r="AF33" s="153">
        <v>0</v>
      </c>
      <c r="AG33" s="153">
        <v>0</v>
      </c>
      <c r="AH33" s="156"/>
    </row>
    <row r="34" spans="1:34" ht="12.75" customHeight="1">
      <c r="A34" s="148"/>
      <c r="B34" s="149"/>
      <c r="C34" s="157"/>
      <c r="D34" s="158"/>
      <c r="E34" s="150" t="s">
        <v>12</v>
      </c>
      <c r="F34" s="151">
        <f>SUM(L34:AG34)</f>
        <v>71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f>SUM(G34:K34)</f>
        <v>0</v>
      </c>
      <c r="M34" s="152">
        <v>1</v>
      </c>
      <c r="N34" s="152">
        <v>0</v>
      </c>
      <c r="O34" s="152">
        <v>0</v>
      </c>
      <c r="P34" s="152">
        <v>1</v>
      </c>
      <c r="Q34" s="153">
        <v>0</v>
      </c>
      <c r="R34" s="154">
        <v>0</v>
      </c>
      <c r="S34" s="155">
        <v>0</v>
      </c>
      <c r="T34" s="153">
        <v>1</v>
      </c>
      <c r="U34" s="153">
        <v>0</v>
      </c>
      <c r="V34" s="153">
        <v>1</v>
      </c>
      <c r="W34" s="153">
        <v>2</v>
      </c>
      <c r="X34" s="153">
        <v>1</v>
      </c>
      <c r="Y34" s="153">
        <v>1</v>
      </c>
      <c r="Z34" s="153">
        <v>3</v>
      </c>
      <c r="AA34" s="153">
        <v>5</v>
      </c>
      <c r="AB34" s="153">
        <v>16</v>
      </c>
      <c r="AC34" s="153">
        <v>16</v>
      </c>
      <c r="AD34" s="153">
        <v>14</v>
      </c>
      <c r="AE34" s="153">
        <v>9</v>
      </c>
      <c r="AF34" s="153">
        <v>0</v>
      </c>
      <c r="AG34" s="153">
        <v>0</v>
      </c>
      <c r="AH34" s="156"/>
    </row>
    <row r="35" spans="1:34" ht="12.75" customHeight="1">
      <c r="A35" s="148"/>
      <c r="B35" s="149"/>
      <c r="C35" s="157"/>
      <c r="D35" s="158"/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4"/>
      <c r="S35" s="155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6"/>
    </row>
    <row r="36" spans="1:34" ht="12.75" customHeight="1">
      <c r="A36" s="148" t="s">
        <v>282</v>
      </c>
      <c r="B36" s="736" t="s">
        <v>283</v>
      </c>
      <c r="C36" s="729"/>
      <c r="D36" s="729"/>
      <c r="E36" s="150" t="s">
        <v>10</v>
      </c>
      <c r="F36" s="151">
        <f aca="true" t="shared" si="12" ref="F36:AG36">SUM(F37:F38)</f>
        <v>135</v>
      </c>
      <c r="G36" s="152">
        <f t="shared" si="12"/>
        <v>0</v>
      </c>
      <c r="H36" s="152">
        <f t="shared" si="12"/>
        <v>0</v>
      </c>
      <c r="I36" s="152">
        <f t="shared" si="12"/>
        <v>0</v>
      </c>
      <c r="J36" s="152">
        <f t="shared" si="12"/>
        <v>0</v>
      </c>
      <c r="K36" s="152">
        <f t="shared" si="12"/>
        <v>0</v>
      </c>
      <c r="L36" s="152">
        <f t="shared" si="12"/>
        <v>0</v>
      </c>
      <c r="M36" s="152">
        <f t="shared" si="12"/>
        <v>0</v>
      </c>
      <c r="N36" s="152">
        <f t="shared" si="12"/>
        <v>0</v>
      </c>
      <c r="O36" s="152">
        <f t="shared" si="12"/>
        <v>0</v>
      </c>
      <c r="P36" s="152">
        <f t="shared" si="12"/>
        <v>0</v>
      </c>
      <c r="Q36" s="153">
        <f t="shared" si="12"/>
        <v>2</v>
      </c>
      <c r="R36" s="154">
        <f t="shared" si="12"/>
        <v>0</v>
      </c>
      <c r="S36" s="155">
        <f t="shared" si="12"/>
        <v>3</v>
      </c>
      <c r="T36" s="153">
        <f t="shared" si="12"/>
        <v>2</v>
      </c>
      <c r="U36" s="153">
        <f t="shared" si="12"/>
        <v>2</v>
      </c>
      <c r="V36" s="153">
        <f t="shared" si="12"/>
        <v>3</v>
      </c>
      <c r="W36" s="153">
        <f t="shared" si="12"/>
        <v>3</v>
      </c>
      <c r="X36" s="153">
        <f t="shared" si="12"/>
        <v>4</v>
      </c>
      <c r="Y36" s="153">
        <f t="shared" si="12"/>
        <v>2</v>
      </c>
      <c r="Z36" s="153">
        <f t="shared" si="12"/>
        <v>6</v>
      </c>
      <c r="AA36" s="153">
        <f t="shared" si="12"/>
        <v>10</v>
      </c>
      <c r="AB36" s="153">
        <f t="shared" si="12"/>
        <v>21</v>
      </c>
      <c r="AC36" s="153">
        <f t="shared" si="12"/>
        <v>32</v>
      </c>
      <c r="AD36" s="153">
        <f t="shared" si="12"/>
        <v>24</v>
      </c>
      <c r="AE36" s="153">
        <f t="shared" si="12"/>
        <v>18</v>
      </c>
      <c r="AF36" s="153">
        <f t="shared" si="12"/>
        <v>3</v>
      </c>
      <c r="AG36" s="153">
        <f t="shared" si="12"/>
        <v>0</v>
      </c>
      <c r="AH36" s="156" t="s">
        <v>282</v>
      </c>
    </row>
    <row r="37" spans="1:34" ht="12.75" customHeight="1">
      <c r="A37" s="148"/>
      <c r="B37" s="149"/>
      <c r="C37" s="157"/>
      <c r="D37" s="158"/>
      <c r="E37" s="150" t="s">
        <v>11</v>
      </c>
      <c r="F37" s="151">
        <f>SUM(L37:AG37)</f>
        <v>55</v>
      </c>
      <c r="G37" s="152">
        <f aca="true" t="shared" si="13" ref="G37:AG37">SUM(G41,G45)</f>
        <v>0</v>
      </c>
      <c r="H37" s="152">
        <f t="shared" si="13"/>
        <v>0</v>
      </c>
      <c r="I37" s="152">
        <f t="shared" si="13"/>
        <v>0</v>
      </c>
      <c r="J37" s="152">
        <f t="shared" si="13"/>
        <v>0</v>
      </c>
      <c r="K37" s="152">
        <f t="shared" si="13"/>
        <v>0</v>
      </c>
      <c r="L37" s="152">
        <f t="shared" si="13"/>
        <v>0</v>
      </c>
      <c r="M37" s="152">
        <f t="shared" si="13"/>
        <v>0</v>
      </c>
      <c r="N37" s="152">
        <f t="shared" si="13"/>
        <v>0</v>
      </c>
      <c r="O37" s="152">
        <f t="shared" si="13"/>
        <v>0</v>
      </c>
      <c r="P37" s="152">
        <f t="shared" si="13"/>
        <v>0</v>
      </c>
      <c r="Q37" s="152">
        <f t="shared" si="13"/>
        <v>0</v>
      </c>
      <c r="R37" s="163">
        <f t="shared" si="13"/>
        <v>0</v>
      </c>
      <c r="S37" s="204">
        <f t="shared" si="13"/>
        <v>2</v>
      </c>
      <c r="T37" s="152">
        <f t="shared" si="13"/>
        <v>2</v>
      </c>
      <c r="U37" s="152">
        <f t="shared" si="13"/>
        <v>2</v>
      </c>
      <c r="V37" s="152">
        <f t="shared" si="13"/>
        <v>2</v>
      </c>
      <c r="W37" s="152">
        <f t="shared" si="13"/>
        <v>3</v>
      </c>
      <c r="X37" s="152">
        <f t="shared" si="13"/>
        <v>4</v>
      </c>
      <c r="Y37" s="152">
        <f t="shared" si="13"/>
        <v>2</v>
      </c>
      <c r="Z37" s="152">
        <f t="shared" si="13"/>
        <v>3</v>
      </c>
      <c r="AA37" s="152">
        <f t="shared" si="13"/>
        <v>5</v>
      </c>
      <c r="AB37" s="152">
        <f t="shared" si="13"/>
        <v>7</v>
      </c>
      <c r="AC37" s="152">
        <f t="shared" si="13"/>
        <v>12</v>
      </c>
      <c r="AD37" s="152">
        <f t="shared" si="13"/>
        <v>6</v>
      </c>
      <c r="AE37" s="152">
        <f t="shared" si="13"/>
        <v>4</v>
      </c>
      <c r="AF37" s="152">
        <f t="shared" si="13"/>
        <v>1</v>
      </c>
      <c r="AG37" s="163">
        <f t="shared" si="13"/>
        <v>0</v>
      </c>
      <c r="AH37" s="156"/>
    </row>
    <row r="38" spans="1:34" ht="12.75" customHeight="1">
      <c r="A38" s="148"/>
      <c r="B38" s="149"/>
      <c r="C38" s="157"/>
      <c r="D38" s="158"/>
      <c r="E38" s="150" t="s">
        <v>12</v>
      </c>
      <c r="F38" s="151">
        <f>SUM(L38:AG38)</f>
        <v>80</v>
      </c>
      <c r="G38" s="152">
        <f aca="true" t="shared" si="14" ref="G38:AG38">SUM(G42,G46)</f>
        <v>0</v>
      </c>
      <c r="H38" s="152">
        <f t="shared" si="14"/>
        <v>0</v>
      </c>
      <c r="I38" s="152">
        <f t="shared" si="14"/>
        <v>0</v>
      </c>
      <c r="J38" s="152">
        <f t="shared" si="14"/>
        <v>0</v>
      </c>
      <c r="K38" s="152">
        <f t="shared" si="14"/>
        <v>0</v>
      </c>
      <c r="L38" s="152">
        <f t="shared" si="14"/>
        <v>0</v>
      </c>
      <c r="M38" s="152">
        <f t="shared" si="14"/>
        <v>0</v>
      </c>
      <c r="N38" s="152">
        <f t="shared" si="14"/>
        <v>0</v>
      </c>
      <c r="O38" s="152">
        <f t="shared" si="14"/>
        <v>0</v>
      </c>
      <c r="P38" s="152">
        <f t="shared" si="14"/>
        <v>0</v>
      </c>
      <c r="Q38" s="152">
        <f t="shared" si="14"/>
        <v>2</v>
      </c>
      <c r="R38" s="163">
        <f t="shared" si="14"/>
        <v>0</v>
      </c>
      <c r="S38" s="204">
        <f t="shared" si="14"/>
        <v>1</v>
      </c>
      <c r="T38" s="152">
        <f t="shared" si="14"/>
        <v>0</v>
      </c>
      <c r="U38" s="152">
        <f t="shared" si="14"/>
        <v>0</v>
      </c>
      <c r="V38" s="152">
        <f t="shared" si="14"/>
        <v>1</v>
      </c>
      <c r="W38" s="152">
        <f t="shared" si="14"/>
        <v>0</v>
      </c>
      <c r="X38" s="152">
        <f t="shared" si="14"/>
        <v>0</v>
      </c>
      <c r="Y38" s="152">
        <f t="shared" si="14"/>
        <v>0</v>
      </c>
      <c r="Z38" s="152">
        <f t="shared" si="14"/>
        <v>3</v>
      </c>
      <c r="AA38" s="152">
        <f t="shared" si="14"/>
        <v>5</v>
      </c>
      <c r="AB38" s="152">
        <f t="shared" si="14"/>
        <v>14</v>
      </c>
      <c r="AC38" s="152">
        <f t="shared" si="14"/>
        <v>20</v>
      </c>
      <c r="AD38" s="152">
        <f t="shared" si="14"/>
        <v>18</v>
      </c>
      <c r="AE38" s="152">
        <f t="shared" si="14"/>
        <v>14</v>
      </c>
      <c r="AF38" s="152">
        <f t="shared" si="14"/>
        <v>2</v>
      </c>
      <c r="AG38" s="163">
        <f t="shared" si="14"/>
        <v>0</v>
      </c>
      <c r="AH38" s="156"/>
    </row>
    <row r="39" spans="1:34" ht="12.75" customHeight="1">
      <c r="A39" s="148"/>
      <c r="B39" s="149"/>
      <c r="C39" s="157"/>
      <c r="D39" s="158"/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154"/>
      <c r="S39" s="15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6"/>
    </row>
    <row r="40" spans="1:34" ht="12.75" customHeight="1">
      <c r="A40" s="148" t="s">
        <v>284</v>
      </c>
      <c r="B40" s="149"/>
      <c r="C40" s="724" t="s">
        <v>498</v>
      </c>
      <c r="D40" s="738"/>
      <c r="E40" s="150" t="s">
        <v>10</v>
      </c>
      <c r="F40" s="151">
        <f aca="true" t="shared" si="15" ref="F40:AG40">SUM(F41:F42)</f>
        <v>104</v>
      </c>
      <c r="G40" s="152">
        <f t="shared" si="15"/>
        <v>0</v>
      </c>
      <c r="H40" s="152">
        <f t="shared" si="15"/>
        <v>0</v>
      </c>
      <c r="I40" s="152">
        <f t="shared" si="15"/>
        <v>0</v>
      </c>
      <c r="J40" s="152">
        <f t="shared" si="15"/>
        <v>0</v>
      </c>
      <c r="K40" s="152">
        <f t="shared" si="15"/>
        <v>0</v>
      </c>
      <c r="L40" s="152">
        <f t="shared" si="15"/>
        <v>0</v>
      </c>
      <c r="M40" s="152">
        <f t="shared" si="15"/>
        <v>0</v>
      </c>
      <c r="N40" s="152">
        <f t="shared" si="15"/>
        <v>0</v>
      </c>
      <c r="O40" s="152">
        <f t="shared" si="15"/>
        <v>0</v>
      </c>
      <c r="P40" s="152">
        <f t="shared" si="15"/>
        <v>0</v>
      </c>
      <c r="Q40" s="153">
        <f t="shared" si="15"/>
        <v>0</v>
      </c>
      <c r="R40" s="154">
        <f t="shared" si="15"/>
        <v>0</v>
      </c>
      <c r="S40" s="155">
        <f t="shared" si="15"/>
        <v>0</v>
      </c>
      <c r="T40" s="153">
        <f t="shared" si="15"/>
        <v>0</v>
      </c>
      <c r="U40" s="153">
        <f t="shared" si="15"/>
        <v>0</v>
      </c>
      <c r="V40" s="153">
        <f t="shared" si="15"/>
        <v>0</v>
      </c>
      <c r="W40" s="153">
        <f t="shared" si="15"/>
        <v>0</v>
      </c>
      <c r="X40" s="153">
        <f t="shared" si="15"/>
        <v>0</v>
      </c>
      <c r="Y40" s="153">
        <f t="shared" si="15"/>
        <v>1</v>
      </c>
      <c r="Z40" s="153">
        <f t="shared" si="15"/>
        <v>3</v>
      </c>
      <c r="AA40" s="153">
        <f t="shared" si="15"/>
        <v>5</v>
      </c>
      <c r="AB40" s="153">
        <f t="shared" si="15"/>
        <v>20</v>
      </c>
      <c r="AC40" s="153">
        <f t="shared" si="15"/>
        <v>31</v>
      </c>
      <c r="AD40" s="153">
        <f t="shared" si="15"/>
        <v>24</v>
      </c>
      <c r="AE40" s="153">
        <f t="shared" si="15"/>
        <v>17</v>
      </c>
      <c r="AF40" s="153">
        <f t="shared" si="15"/>
        <v>3</v>
      </c>
      <c r="AG40" s="153">
        <f t="shared" si="15"/>
        <v>0</v>
      </c>
      <c r="AH40" s="156" t="s">
        <v>284</v>
      </c>
    </row>
    <row r="41" spans="1:34" ht="12.75" customHeight="1">
      <c r="A41" s="148"/>
      <c r="B41" s="149"/>
      <c r="C41" s="732"/>
      <c r="D41" s="732"/>
      <c r="E41" s="150" t="s">
        <v>11</v>
      </c>
      <c r="F41" s="151">
        <f>SUM(L41:AG41)</f>
        <v>33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f>SUM(G41:K41)</f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4">
        <v>0</v>
      </c>
      <c r="S41" s="155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1</v>
      </c>
      <c r="Z41" s="153">
        <v>1</v>
      </c>
      <c r="AA41" s="153">
        <v>3</v>
      </c>
      <c r="AB41" s="153">
        <v>6</v>
      </c>
      <c r="AC41" s="153">
        <v>11</v>
      </c>
      <c r="AD41" s="153">
        <v>6</v>
      </c>
      <c r="AE41" s="153">
        <v>4</v>
      </c>
      <c r="AF41" s="153">
        <v>1</v>
      </c>
      <c r="AG41" s="153">
        <v>0</v>
      </c>
      <c r="AH41" s="156"/>
    </row>
    <row r="42" spans="1:34" ht="12.75" customHeight="1">
      <c r="A42" s="148"/>
      <c r="B42" s="149"/>
      <c r="C42" s="157"/>
      <c r="D42" s="158"/>
      <c r="E42" s="150" t="s">
        <v>12</v>
      </c>
      <c r="F42" s="151">
        <f>SUM(L42:AG42)</f>
        <v>71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f>SUM(G42:K42)</f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4">
        <v>0</v>
      </c>
      <c r="S42" s="155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2</v>
      </c>
      <c r="AA42" s="153">
        <v>2</v>
      </c>
      <c r="AB42" s="153">
        <v>14</v>
      </c>
      <c r="AC42" s="153">
        <v>20</v>
      </c>
      <c r="AD42" s="153">
        <v>18</v>
      </c>
      <c r="AE42" s="153">
        <v>13</v>
      </c>
      <c r="AF42" s="153">
        <v>2</v>
      </c>
      <c r="AG42" s="153">
        <v>0</v>
      </c>
      <c r="AH42" s="156"/>
    </row>
    <row r="43" spans="1:34" ht="12.75" customHeight="1">
      <c r="A43" s="148"/>
      <c r="B43" s="149"/>
      <c r="C43" s="157"/>
      <c r="D43" s="158"/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4"/>
      <c r="S43" s="155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6"/>
    </row>
    <row r="44" spans="1:34" ht="12.75" customHeight="1">
      <c r="A44" s="148" t="s">
        <v>285</v>
      </c>
      <c r="B44" s="149"/>
      <c r="C44" s="721" t="s">
        <v>499</v>
      </c>
      <c r="D44" s="724"/>
      <c r="E44" s="150" t="s">
        <v>10</v>
      </c>
      <c r="F44" s="151">
        <f aca="true" t="shared" si="16" ref="F44:AG44">SUM(F45:F46)</f>
        <v>31</v>
      </c>
      <c r="G44" s="152">
        <f t="shared" si="16"/>
        <v>0</v>
      </c>
      <c r="H44" s="152">
        <f t="shared" si="16"/>
        <v>0</v>
      </c>
      <c r="I44" s="152">
        <f t="shared" si="16"/>
        <v>0</v>
      </c>
      <c r="J44" s="152">
        <f t="shared" si="16"/>
        <v>0</v>
      </c>
      <c r="K44" s="152">
        <f t="shared" si="16"/>
        <v>0</v>
      </c>
      <c r="L44" s="152">
        <f t="shared" si="16"/>
        <v>0</v>
      </c>
      <c r="M44" s="152">
        <f t="shared" si="16"/>
        <v>0</v>
      </c>
      <c r="N44" s="152">
        <f t="shared" si="16"/>
        <v>0</v>
      </c>
      <c r="O44" s="152">
        <f t="shared" si="16"/>
        <v>0</v>
      </c>
      <c r="P44" s="152">
        <f t="shared" si="16"/>
        <v>0</v>
      </c>
      <c r="Q44" s="153">
        <f t="shared" si="16"/>
        <v>2</v>
      </c>
      <c r="R44" s="154">
        <f t="shared" si="16"/>
        <v>0</v>
      </c>
      <c r="S44" s="155">
        <f t="shared" si="16"/>
        <v>3</v>
      </c>
      <c r="T44" s="153">
        <f t="shared" si="16"/>
        <v>2</v>
      </c>
      <c r="U44" s="153">
        <f t="shared" si="16"/>
        <v>2</v>
      </c>
      <c r="V44" s="153">
        <f t="shared" si="16"/>
        <v>3</v>
      </c>
      <c r="W44" s="153">
        <f t="shared" si="16"/>
        <v>3</v>
      </c>
      <c r="X44" s="153">
        <f t="shared" si="16"/>
        <v>4</v>
      </c>
      <c r="Y44" s="153">
        <f t="shared" si="16"/>
        <v>1</v>
      </c>
      <c r="Z44" s="153">
        <f t="shared" si="16"/>
        <v>3</v>
      </c>
      <c r="AA44" s="153">
        <f t="shared" si="16"/>
        <v>5</v>
      </c>
      <c r="AB44" s="153">
        <f t="shared" si="16"/>
        <v>1</v>
      </c>
      <c r="AC44" s="153">
        <f t="shared" si="16"/>
        <v>1</v>
      </c>
      <c r="AD44" s="153">
        <f t="shared" si="16"/>
        <v>0</v>
      </c>
      <c r="AE44" s="153">
        <f t="shared" si="16"/>
        <v>1</v>
      </c>
      <c r="AF44" s="153">
        <f t="shared" si="16"/>
        <v>0</v>
      </c>
      <c r="AG44" s="153">
        <f t="shared" si="16"/>
        <v>0</v>
      </c>
      <c r="AH44" s="156" t="s">
        <v>285</v>
      </c>
    </row>
    <row r="45" spans="1:34" ht="12.75" customHeight="1">
      <c r="A45" s="148"/>
      <c r="B45" s="149"/>
      <c r="C45" s="732"/>
      <c r="D45" s="732"/>
      <c r="E45" s="150" t="s">
        <v>11</v>
      </c>
      <c r="F45" s="151">
        <f>SUM(L45:AG45)</f>
        <v>22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f>SUM(G45:K45)</f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4">
        <v>0</v>
      </c>
      <c r="S45" s="155">
        <v>2</v>
      </c>
      <c r="T45" s="153">
        <v>2</v>
      </c>
      <c r="U45" s="153">
        <v>2</v>
      </c>
      <c r="V45" s="153">
        <v>2</v>
      </c>
      <c r="W45" s="153">
        <v>3</v>
      </c>
      <c r="X45" s="153">
        <v>4</v>
      </c>
      <c r="Y45" s="153">
        <v>1</v>
      </c>
      <c r="Z45" s="153">
        <v>2</v>
      </c>
      <c r="AA45" s="153">
        <v>2</v>
      </c>
      <c r="AB45" s="153">
        <v>1</v>
      </c>
      <c r="AC45" s="153">
        <v>1</v>
      </c>
      <c r="AD45" s="153">
        <v>0</v>
      </c>
      <c r="AE45" s="153">
        <v>0</v>
      </c>
      <c r="AF45" s="153">
        <v>0</v>
      </c>
      <c r="AG45" s="153">
        <v>0</v>
      </c>
      <c r="AH45" s="156"/>
    </row>
    <row r="46" spans="1:34" ht="12.75" customHeight="1">
      <c r="A46" s="148"/>
      <c r="B46" s="149"/>
      <c r="C46" s="159"/>
      <c r="D46" s="160"/>
      <c r="E46" s="150" t="s">
        <v>12</v>
      </c>
      <c r="F46" s="166">
        <f>SUM(L46:AG46)</f>
        <v>9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f>SUM(G46:K46)</f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2</v>
      </c>
      <c r="R46" s="154">
        <v>0</v>
      </c>
      <c r="S46" s="155">
        <v>1</v>
      </c>
      <c r="T46" s="153">
        <v>0</v>
      </c>
      <c r="U46" s="153">
        <v>0</v>
      </c>
      <c r="V46" s="153">
        <v>1</v>
      </c>
      <c r="W46" s="153">
        <v>0</v>
      </c>
      <c r="X46" s="153">
        <v>0</v>
      </c>
      <c r="Y46" s="153">
        <v>0</v>
      </c>
      <c r="Z46" s="153">
        <v>1</v>
      </c>
      <c r="AA46" s="153">
        <v>3</v>
      </c>
      <c r="AB46" s="153">
        <v>0</v>
      </c>
      <c r="AC46" s="153">
        <v>0</v>
      </c>
      <c r="AD46" s="153">
        <v>0</v>
      </c>
      <c r="AE46" s="153">
        <v>1</v>
      </c>
      <c r="AF46" s="153">
        <v>0</v>
      </c>
      <c r="AG46" s="153">
        <v>0</v>
      </c>
      <c r="AH46" s="156"/>
    </row>
    <row r="47" spans="1:34" ht="12.75" customHeight="1">
      <c r="A47" s="148"/>
      <c r="B47" s="149"/>
      <c r="C47" s="159"/>
      <c r="D47" s="160"/>
      <c r="E47" s="150"/>
      <c r="F47" s="166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54"/>
      <c r="S47" s="155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6"/>
    </row>
    <row r="48" spans="1:34" ht="12.75" customHeight="1">
      <c r="A48" s="148" t="s">
        <v>286</v>
      </c>
      <c r="B48" s="736" t="s">
        <v>287</v>
      </c>
      <c r="C48" s="729"/>
      <c r="D48" s="729"/>
      <c r="E48" s="150" t="s">
        <v>10</v>
      </c>
      <c r="F48" s="151">
        <f aca="true" t="shared" si="17" ref="F48:AG48">SUM(F49:F50)</f>
        <v>379</v>
      </c>
      <c r="G48" s="151">
        <f t="shared" si="17"/>
        <v>1</v>
      </c>
      <c r="H48" s="151">
        <f t="shared" si="17"/>
        <v>2</v>
      </c>
      <c r="I48" s="151">
        <f t="shared" si="17"/>
        <v>0</v>
      </c>
      <c r="J48" s="151">
        <f t="shared" si="17"/>
        <v>1</v>
      </c>
      <c r="K48" s="151">
        <f t="shared" si="17"/>
        <v>0</v>
      </c>
      <c r="L48" s="151">
        <f t="shared" si="17"/>
        <v>4</v>
      </c>
      <c r="M48" s="151">
        <f t="shared" si="17"/>
        <v>3</v>
      </c>
      <c r="N48" s="151">
        <f t="shared" si="17"/>
        <v>0</v>
      </c>
      <c r="O48" s="151">
        <f t="shared" si="17"/>
        <v>3</v>
      </c>
      <c r="P48" s="151">
        <f t="shared" si="17"/>
        <v>2</v>
      </c>
      <c r="Q48" s="153">
        <f t="shared" si="17"/>
        <v>2</v>
      </c>
      <c r="R48" s="154">
        <f t="shared" si="17"/>
        <v>5</v>
      </c>
      <c r="S48" s="155">
        <f t="shared" si="17"/>
        <v>3</v>
      </c>
      <c r="T48" s="153">
        <f t="shared" si="17"/>
        <v>0</v>
      </c>
      <c r="U48" s="153">
        <f t="shared" si="17"/>
        <v>3</v>
      </c>
      <c r="V48" s="153">
        <f t="shared" si="17"/>
        <v>5</v>
      </c>
      <c r="W48" s="153">
        <f t="shared" si="17"/>
        <v>15</v>
      </c>
      <c r="X48" s="153">
        <f t="shared" si="17"/>
        <v>11</v>
      </c>
      <c r="Y48" s="153">
        <f t="shared" si="17"/>
        <v>36</v>
      </c>
      <c r="Z48" s="153">
        <f t="shared" si="17"/>
        <v>60</v>
      </c>
      <c r="AA48" s="153">
        <f t="shared" si="17"/>
        <v>78</v>
      </c>
      <c r="AB48" s="153">
        <f t="shared" si="17"/>
        <v>61</v>
      </c>
      <c r="AC48" s="153">
        <f t="shared" si="17"/>
        <v>51</v>
      </c>
      <c r="AD48" s="153">
        <f t="shared" si="17"/>
        <v>29</v>
      </c>
      <c r="AE48" s="153">
        <f t="shared" si="17"/>
        <v>7</v>
      </c>
      <c r="AF48" s="153">
        <f t="shared" si="17"/>
        <v>1</v>
      </c>
      <c r="AG48" s="153">
        <f t="shared" si="17"/>
        <v>0</v>
      </c>
      <c r="AH48" s="156" t="s">
        <v>286</v>
      </c>
    </row>
    <row r="49" spans="1:34" ht="12.75" customHeight="1">
      <c r="A49" s="148"/>
      <c r="B49" s="149"/>
      <c r="C49" s="159"/>
      <c r="D49" s="160"/>
      <c r="E49" s="150" t="s">
        <v>11</v>
      </c>
      <c r="F49" s="151">
        <f>SUM(L49:AG49)</f>
        <v>190</v>
      </c>
      <c r="G49" s="151">
        <f aca="true" t="shared" si="18" ref="G49:AG49">SUM(G53,G57,G61,G65,G69)</f>
        <v>1</v>
      </c>
      <c r="H49" s="151">
        <f t="shared" si="18"/>
        <v>0</v>
      </c>
      <c r="I49" s="151">
        <f t="shared" si="18"/>
        <v>0</v>
      </c>
      <c r="J49" s="151">
        <f t="shared" si="18"/>
        <v>0</v>
      </c>
      <c r="K49" s="151">
        <f t="shared" si="18"/>
        <v>0</v>
      </c>
      <c r="L49" s="151">
        <f t="shared" si="18"/>
        <v>1</v>
      </c>
      <c r="M49" s="151">
        <f t="shared" si="18"/>
        <v>2</v>
      </c>
      <c r="N49" s="151">
        <f t="shared" si="18"/>
        <v>0</v>
      </c>
      <c r="O49" s="151">
        <f t="shared" si="18"/>
        <v>2</v>
      </c>
      <c r="P49" s="151">
        <f t="shared" si="18"/>
        <v>2</v>
      </c>
      <c r="Q49" s="151">
        <f t="shared" si="18"/>
        <v>2</v>
      </c>
      <c r="R49" s="161">
        <f t="shared" si="18"/>
        <v>2</v>
      </c>
      <c r="S49" s="162">
        <f t="shared" si="18"/>
        <v>2</v>
      </c>
      <c r="T49" s="151">
        <f t="shared" si="18"/>
        <v>0</v>
      </c>
      <c r="U49" s="151">
        <f t="shared" si="18"/>
        <v>0</v>
      </c>
      <c r="V49" s="151">
        <f t="shared" si="18"/>
        <v>4</v>
      </c>
      <c r="W49" s="151">
        <f t="shared" si="18"/>
        <v>8</v>
      </c>
      <c r="X49" s="151">
        <f t="shared" si="18"/>
        <v>7</v>
      </c>
      <c r="Y49" s="151">
        <f t="shared" si="18"/>
        <v>18</v>
      </c>
      <c r="Z49" s="151">
        <f t="shared" si="18"/>
        <v>39</v>
      </c>
      <c r="AA49" s="151">
        <f t="shared" si="18"/>
        <v>44</v>
      </c>
      <c r="AB49" s="151">
        <f t="shared" si="18"/>
        <v>33</v>
      </c>
      <c r="AC49" s="151">
        <f t="shared" si="18"/>
        <v>17</v>
      </c>
      <c r="AD49" s="151">
        <f t="shared" si="18"/>
        <v>6</v>
      </c>
      <c r="AE49" s="151">
        <f t="shared" si="18"/>
        <v>1</v>
      </c>
      <c r="AF49" s="151">
        <f t="shared" si="18"/>
        <v>0</v>
      </c>
      <c r="AG49" s="161">
        <f t="shared" si="18"/>
        <v>0</v>
      </c>
      <c r="AH49" s="156"/>
    </row>
    <row r="50" spans="1:34" ht="12.75" customHeight="1">
      <c r="A50" s="148"/>
      <c r="B50" s="149"/>
      <c r="C50" s="159"/>
      <c r="D50" s="160"/>
      <c r="E50" s="150" t="s">
        <v>12</v>
      </c>
      <c r="F50" s="151">
        <f>SUM(L50:AG50)</f>
        <v>189</v>
      </c>
      <c r="G50" s="151">
        <f aca="true" t="shared" si="19" ref="G50:AG50">SUM(G54,G58,G62,G66,G70)</f>
        <v>0</v>
      </c>
      <c r="H50" s="151">
        <f t="shared" si="19"/>
        <v>2</v>
      </c>
      <c r="I50" s="151">
        <f t="shared" si="19"/>
        <v>0</v>
      </c>
      <c r="J50" s="151">
        <f t="shared" si="19"/>
        <v>1</v>
      </c>
      <c r="K50" s="151">
        <f t="shared" si="19"/>
        <v>0</v>
      </c>
      <c r="L50" s="151">
        <f t="shared" si="19"/>
        <v>3</v>
      </c>
      <c r="M50" s="151">
        <f t="shared" si="19"/>
        <v>1</v>
      </c>
      <c r="N50" s="151">
        <f t="shared" si="19"/>
        <v>0</v>
      </c>
      <c r="O50" s="151">
        <f t="shared" si="19"/>
        <v>1</v>
      </c>
      <c r="P50" s="151">
        <f t="shared" si="19"/>
        <v>0</v>
      </c>
      <c r="Q50" s="151">
        <f t="shared" si="19"/>
        <v>0</v>
      </c>
      <c r="R50" s="161">
        <f t="shared" si="19"/>
        <v>3</v>
      </c>
      <c r="S50" s="162">
        <f t="shared" si="19"/>
        <v>1</v>
      </c>
      <c r="T50" s="151">
        <f t="shared" si="19"/>
        <v>0</v>
      </c>
      <c r="U50" s="151">
        <f t="shared" si="19"/>
        <v>3</v>
      </c>
      <c r="V50" s="151">
        <f t="shared" si="19"/>
        <v>1</v>
      </c>
      <c r="W50" s="151">
        <f t="shared" si="19"/>
        <v>7</v>
      </c>
      <c r="X50" s="151">
        <f t="shared" si="19"/>
        <v>4</v>
      </c>
      <c r="Y50" s="151">
        <f t="shared" si="19"/>
        <v>18</v>
      </c>
      <c r="Z50" s="151">
        <f t="shared" si="19"/>
        <v>21</v>
      </c>
      <c r="AA50" s="151">
        <f t="shared" si="19"/>
        <v>34</v>
      </c>
      <c r="AB50" s="151">
        <f t="shared" si="19"/>
        <v>28</v>
      </c>
      <c r="AC50" s="151">
        <f t="shared" si="19"/>
        <v>34</v>
      </c>
      <c r="AD50" s="151">
        <f t="shared" si="19"/>
        <v>23</v>
      </c>
      <c r="AE50" s="151">
        <f t="shared" si="19"/>
        <v>6</v>
      </c>
      <c r="AF50" s="151">
        <f t="shared" si="19"/>
        <v>1</v>
      </c>
      <c r="AG50" s="161">
        <f t="shared" si="19"/>
        <v>0</v>
      </c>
      <c r="AH50" s="156"/>
    </row>
    <row r="51" spans="1:34" ht="12.75" customHeight="1">
      <c r="A51" s="148"/>
      <c r="B51" s="149"/>
      <c r="C51" s="159"/>
      <c r="D51" s="160"/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5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6"/>
    </row>
    <row r="52" spans="1:34" ht="12.75" customHeight="1">
      <c r="A52" s="148" t="s">
        <v>288</v>
      </c>
      <c r="B52" s="167"/>
      <c r="C52" s="729" t="s">
        <v>289</v>
      </c>
      <c r="D52" s="729"/>
      <c r="E52" s="150" t="s">
        <v>10</v>
      </c>
      <c r="F52" s="151">
        <f aca="true" t="shared" si="20" ref="F52:AG52">SUM(F53:F54)</f>
        <v>4</v>
      </c>
      <c r="G52" s="152">
        <f t="shared" si="20"/>
        <v>0</v>
      </c>
      <c r="H52" s="152">
        <f t="shared" si="20"/>
        <v>0</v>
      </c>
      <c r="I52" s="152">
        <f t="shared" si="20"/>
        <v>0</v>
      </c>
      <c r="J52" s="152">
        <f t="shared" si="20"/>
        <v>0</v>
      </c>
      <c r="K52" s="152">
        <f t="shared" si="20"/>
        <v>0</v>
      </c>
      <c r="L52" s="152">
        <f t="shared" si="20"/>
        <v>0</v>
      </c>
      <c r="M52" s="152">
        <f t="shared" si="20"/>
        <v>0</v>
      </c>
      <c r="N52" s="152">
        <f t="shared" si="20"/>
        <v>0</v>
      </c>
      <c r="O52" s="152">
        <f t="shared" si="20"/>
        <v>0</v>
      </c>
      <c r="P52" s="152">
        <f t="shared" si="20"/>
        <v>0</v>
      </c>
      <c r="Q52" s="153">
        <f t="shared" si="20"/>
        <v>0</v>
      </c>
      <c r="R52" s="154">
        <f t="shared" si="20"/>
        <v>1</v>
      </c>
      <c r="S52" s="155">
        <f t="shared" si="20"/>
        <v>0</v>
      </c>
      <c r="T52" s="153">
        <f t="shared" si="20"/>
        <v>0</v>
      </c>
      <c r="U52" s="153">
        <f t="shared" si="20"/>
        <v>0</v>
      </c>
      <c r="V52" s="153">
        <f t="shared" si="20"/>
        <v>0</v>
      </c>
      <c r="W52" s="153">
        <f t="shared" si="20"/>
        <v>1</v>
      </c>
      <c r="X52" s="153">
        <f t="shared" si="20"/>
        <v>0</v>
      </c>
      <c r="Y52" s="153">
        <f t="shared" si="20"/>
        <v>0</v>
      </c>
      <c r="Z52" s="153">
        <f t="shared" si="20"/>
        <v>1</v>
      </c>
      <c r="AA52" s="153">
        <f t="shared" si="20"/>
        <v>0</v>
      </c>
      <c r="AB52" s="153">
        <f t="shared" si="20"/>
        <v>1</v>
      </c>
      <c r="AC52" s="153">
        <f t="shared" si="20"/>
        <v>0</v>
      </c>
      <c r="AD52" s="153">
        <f t="shared" si="20"/>
        <v>0</v>
      </c>
      <c r="AE52" s="153">
        <f t="shared" si="20"/>
        <v>0</v>
      </c>
      <c r="AF52" s="153">
        <f t="shared" si="20"/>
        <v>0</v>
      </c>
      <c r="AG52" s="153">
        <f t="shared" si="20"/>
        <v>0</v>
      </c>
      <c r="AH52" s="156" t="s">
        <v>288</v>
      </c>
    </row>
    <row r="53" spans="1:34" ht="12.75" customHeight="1">
      <c r="A53" s="148"/>
      <c r="B53" s="168"/>
      <c r="C53" s="157"/>
      <c r="D53" s="160"/>
      <c r="E53" s="150" t="s">
        <v>11</v>
      </c>
      <c r="F53" s="151">
        <f>SUM(L53:AG53)</f>
        <v>4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f>SUM(G53:K53)</f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54">
        <v>1</v>
      </c>
      <c r="S53" s="155">
        <v>0</v>
      </c>
      <c r="T53" s="153">
        <v>0</v>
      </c>
      <c r="U53" s="153">
        <v>0</v>
      </c>
      <c r="V53" s="153">
        <v>0</v>
      </c>
      <c r="W53" s="153">
        <v>1</v>
      </c>
      <c r="X53" s="153">
        <v>0</v>
      </c>
      <c r="Y53" s="153">
        <v>0</v>
      </c>
      <c r="Z53" s="153">
        <v>1</v>
      </c>
      <c r="AA53" s="153">
        <v>0</v>
      </c>
      <c r="AB53" s="153">
        <v>1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6"/>
    </row>
    <row r="54" spans="1:34" ht="12.75" customHeight="1">
      <c r="A54" s="148"/>
      <c r="B54" s="168"/>
      <c r="C54" s="157"/>
      <c r="D54" s="160"/>
      <c r="E54" s="150" t="s">
        <v>12</v>
      </c>
      <c r="F54" s="151">
        <f>SUM(L54:AG54)</f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f>SUM(G54:K54)</f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4">
        <v>0</v>
      </c>
      <c r="S54" s="155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6"/>
    </row>
    <row r="55" spans="1:34" ht="12.75" customHeight="1">
      <c r="A55" s="148"/>
      <c r="B55" s="168"/>
      <c r="C55" s="157"/>
      <c r="D55" s="160"/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  <c r="R55" s="154"/>
      <c r="S55" s="155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6"/>
    </row>
    <row r="56" spans="1:34" ht="12.75" customHeight="1">
      <c r="A56" s="148" t="s">
        <v>290</v>
      </c>
      <c r="B56" s="149"/>
      <c r="C56" s="721" t="s">
        <v>500</v>
      </c>
      <c r="D56" s="724"/>
      <c r="E56" s="150" t="s">
        <v>10</v>
      </c>
      <c r="F56" s="151">
        <f aca="true" t="shared" si="21" ref="F56:AG56">SUM(F57:F58)</f>
        <v>48</v>
      </c>
      <c r="G56" s="152">
        <f t="shared" si="21"/>
        <v>0</v>
      </c>
      <c r="H56" s="152">
        <f t="shared" si="21"/>
        <v>0</v>
      </c>
      <c r="I56" s="152">
        <f t="shared" si="21"/>
        <v>0</v>
      </c>
      <c r="J56" s="152">
        <f t="shared" si="21"/>
        <v>0</v>
      </c>
      <c r="K56" s="152">
        <f t="shared" si="21"/>
        <v>0</v>
      </c>
      <c r="L56" s="152">
        <f t="shared" si="21"/>
        <v>0</v>
      </c>
      <c r="M56" s="152">
        <f t="shared" si="21"/>
        <v>0</v>
      </c>
      <c r="N56" s="152">
        <f t="shared" si="21"/>
        <v>0</v>
      </c>
      <c r="O56" s="152">
        <f t="shared" si="21"/>
        <v>0</v>
      </c>
      <c r="P56" s="152">
        <f t="shared" si="21"/>
        <v>0</v>
      </c>
      <c r="Q56" s="153">
        <f t="shared" si="21"/>
        <v>0</v>
      </c>
      <c r="R56" s="154">
        <f t="shared" si="21"/>
        <v>0</v>
      </c>
      <c r="S56" s="155">
        <f t="shared" si="21"/>
        <v>0</v>
      </c>
      <c r="T56" s="153">
        <f t="shared" si="21"/>
        <v>0</v>
      </c>
      <c r="U56" s="153">
        <f t="shared" si="21"/>
        <v>0</v>
      </c>
      <c r="V56" s="153">
        <f t="shared" si="21"/>
        <v>2</v>
      </c>
      <c r="W56" s="153">
        <f t="shared" si="21"/>
        <v>6</v>
      </c>
      <c r="X56" s="153">
        <f t="shared" si="21"/>
        <v>4</v>
      </c>
      <c r="Y56" s="153">
        <f t="shared" si="21"/>
        <v>9</v>
      </c>
      <c r="Z56" s="153">
        <f t="shared" si="21"/>
        <v>15</v>
      </c>
      <c r="AA56" s="153">
        <f t="shared" si="21"/>
        <v>8</v>
      </c>
      <c r="AB56" s="153">
        <f t="shared" si="21"/>
        <v>3</v>
      </c>
      <c r="AC56" s="153">
        <f t="shared" si="21"/>
        <v>1</v>
      </c>
      <c r="AD56" s="153">
        <f t="shared" si="21"/>
        <v>0</v>
      </c>
      <c r="AE56" s="153">
        <f t="shared" si="21"/>
        <v>0</v>
      </c>
      <c r="AF56" s="153">
        <f t="shared" si="21"/>
        <v>0</v>
      </c>
      <c r="AG56" s="153">
        <f t="shared" si="21"/>
        <v>0</v>
      </c>
      <c r="AH56" s="156" t="s">
        <v>290</v>
      </c>
    </row>
    <row r="57" spans="1:34" ht="12.75" customHeight="1">
      <c r="A57" s="148"/>
      <c r="B57" s="149"/>
      <c r="C57" s="732"/>
      <c r="D57" s="732"/>
      <c r="E57" s="150" t="s">
        <v>11</v>
      </c>
      <c r="F57" s="151">
        <f>SUM(L57:AG57)</f>
        <v>29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f>SUM(G57:K57)</f>
        <v>0</v>
      </c>
      <c r="M57" s="152">
        <v>0</v>
      </c>
      <c r="N57" s="152">
        <v>0</v>
      </c>
      <c r="O57" s="152">
        <v>0</v>
      </c>
      <c r="P57" s="152">
        <v>0</v>
      </c>
      <c r="Q57" s="152">
        <v>0</v>
      </c>
      <c r="R57" s="154">
        <v>0</v>
      </c>
      <c r="S57" s="155">
        <v>0</v>
      </c>
      <c r="T57" s="153">
        <v>0</v>
      </c>
      <c r="U57" s="153">
        <v>0</v>
      </c>
      <c r="V57" s="153">
        <v>2</v>
      </c>
      <c r="W57" s="153">
        <v>2</v>
      </c>
      <c r="X57" s="153">
        <v>4</v>
      </c>
      <c r="Y57" s="153">
        <v>6</v>
      </c>
      <c r="Z57" s="153">
        <v>11</v>
      </c>
      <c r="AA57" s="153">
        <v>2</v>
      </c>
      <c r="AB57" s="153">
        <v>2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6"/>
    </row>
    <row r="58" spans="1:34" ht="12.75" customHeight="1">
      <c r="A58" s="148"/>
      <c r="B58" s="149"/>
      <c r="C58" s="159"/>
      <c r="D58" s="160"/>
      <c r="E58" s="150" t="s">
        <v>12</v>
      </c>
      <c r="F58" s="151">
        <f>SUM(L58:AG58)</f>
        <v>19</v>
      </c>
      <c r="G58" s="152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f>SUM(G58:K58)</f>
        <v>0</v>
      </c>
      <c r="M58" s="152">
        <v>0</v>
      </c>
      <c r="N58" s="152">
        <v>0</v>
      </c>
      <c r="O58" s="152">
        <v>0</v>
      </c>
      <c r="P58" s="152">
        <v>0</v>
      </c>
      <c r="Q58" s="152">
        <v>0</v>
      </c>
      <c r="R58" s="154">
        <v>0</v>
      </c>
      <c r="S58" s="155">
        <v>0</v>
      </c>
      <c r="T58" s="153">
        <v>0</v>
      </c>
      <c r="U58" s="153">
        <v>0</v>
      </c>
      <c r="V58" s="153">
        <v>0</v>
      </c>
      <c r="W58" s="153">
        <v>4</v>
      </c>
      <c r="X58" s="153">
        <v>0</v>
      </c>
      <c r="Y58" s="153">
        <v>3</v>
      </c>
      <c r="Z58" s="153">
        <v>4</v>
      </c>
      <c r="AA58" s="153">
        <v>6</v>
      </c>
      <c r="AB58" s="153">
        <v>1</v>
      </c>
      <c r="AC58" s="153">
        <v>1</v>
      </c>
      <c r="AD58" s="153">
        <v>0</v>
      </c>
      <c r="AE58" s="153">
        <v>0</v>
      </c>
      <c r="AF58" s="153">
        <v>0</v>
      </c>
      <c r="AG58" s="153">
        <v>0</v>
      </c>
      <c r="AH58" s="156"/>
    </row>
    <row r="59" spans="1:34" ht="12.75" customHeight="1">
      <c r="A59" s="148"/>
      <c r="B59" s="149"/>
      <c r="C59" s="159"/>
      <c r="D59" s="160"/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54"/>
      <c r="S59" s="155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6"/>
    </row>
    <row r="60" spans="1:34" ht="12.75" customHeight="1">
      <c r="A60" s="148" t="s">
        <v>291</v>
      </c>
      <c r="B60" s="149"/>
      <c r="C60" s="729" t="s">
        <v>292</v>
      </c>
      <c r="D60" s="729"/>
      <c r="E60" s="150" t="s">
        <v>10</v>
      </c>
      <c r="F60" s="151">
        <f aca="true" t="shared" si="22" ref="F60:AG60">SUM(F61:F62)</f>
        <v>116</v>
      </c>
      <c r="G60" s="152">
        <f t="shared" si="22"/>
        <v>0</v>
      </c>
      <c r="H60" s="152">
        <f t="shared" si="22"/>
        <v>0</v>
      </c>
      <c r="I60" s="152">
        <f t="shared" si="22"/>
        <v>0</v>
      </c>
      <c r="J60" s="152">
        <f t="shared" si="22"/>
        <v>0</v>
      </c>
      <c r="K60" s="152">
        <f t="shared" si="22"/>
        <v>0</v>
      </c>
      <c r="L60" s="152">
        <f t="shared" si="22"/>
        <v>0</v>
      </c>
      <c r="M60" s="152">
        <f t="shared" si="22"/>
        <v>0</v>
      </c>
      <c r="N60" s="152">
        <f t="shared" si="22"/>
        <v>0</v>
      </c>
      <c r="O60" s="152">
        <f t="shared" si="22"/>
        <v>0</v>
      </c>
      <c r="P60" s="152">
        <f t="shared" si="22"/>
        <v>0</v>
      </c>
      <c r="Q60" s="153">
        <f t="shared" si="22"/>
        <v>0</v>
      </c>
      <c r="R60" s="154">
        <f t="shared" si="22"/>
        <v>0</v>
      </c>
      <c r="S60" s="155">
        <f t="shared" si="22"/>
        <v>0</v>
      </c>
      <c r="T60" s="153">
        <f t="shared" si="22"/>
        <v>0</v>
      </c>
      <c r="U60" s="153">
        <f t="shared" si="22"/>
        <v>0</v>
      </c>
      <c r="V60" s="153">
        <f t="shared" si="22"/>
        <v>0</v>
      </c>
      <c r="W60" s="153">
        <f t="shared" si="22"/>
        <v>0</v>
      </c>
      <c r="X60" s="153">
        <f t="shared" si="22"/>
        <v>2</v>
      </c>
      <c r="Y60" s="153">
        <f t="shared" si="22"/>
        <v>7</v>
      </c>
      <c r="Z60" s="153">
        <f t="shared" si="22"/>
        <v>14</v>
      </c>
      <c r="AA60" s="153">
        <f t="shared" si="22"/>
        <v>31</v>
      </c>
      <c r="AB60" s="153">
        <f t="shared" si="22"/>
        <v>21</v>
      </c>
      <c r="AC60" s="153">
        <f t="shared" si="22"/>
        <v>27</v>
      </c>
      <c r="AD60" s="153">
        <f t="shared" si="22"/>
        <v>14</v>
      </c>
      <c r="AE60" s="153">
        <f t="shared" si="22"/>
        <v>0</v>
      </c>
      <c r="AF60" s="153">
        <f t="shared" si="22"/>
        <v>0</v>
      </c>
      <c r="AG60" s="153">
        <f t="shared" si="22"/>
        <v>0</v>
      </c>
      <c r="AH60" s="156" t="s">
        <v>291</v>
      </c>
    </row>
    <row r="61" spans="1:34" ht="12.75" customHeight="1">
      <c r="A61" s="148"/>
      <c r="B61" s="149"/>
      <c r="C61" s="157"/>
      <c r="D61" s="158"/>
      <c r="E61" s="150" t="s">
        <v>11</v>
      </c>
      <c r="F61" s="151">
        <f>SUM(L61:AG61)</f>
        <v>53</v>
      </c>
      <c r="G61" s="152">
        <v>0</v>
      </c>
      <c r="H61" s="152">
        <v>0</v>
      </c>
      <c r="I61" s="152">
        <v>0</v>
      </c>
      <c r="J61" s="152">
        <v>0</v>
      </c>
      <c r="K61" s="152">
        <v>0</v>
      </c>
      <c r="L61" s="152">
        <f>SUM(G61:K61)</f>
        <v>0</v>
      </c>
      <c r="M61" s="152">
        <v>0</v>
      </c>
      <c r="N61" s="152">
        <v>0</v>
      </c>
      <c r="O61" s="152">
        <v>0</v>
      </c>
      <c r="P61" s="152">
        <v>0</v>
      </c>
      <c r="Q61" s="152">
        <v>0</v>
      </c>
      <c r="R61" s="154">
        <v>0</v>
      </c>
      <c r="S61" s="155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3</v>
      </c>
      <c r="Z61" s="153">
        <v>10</v>
      </c>
      <c r="AA61" s="153">
        <v>17</v>
      </c>
      <c r="AB61" s="153">
        <v>12</v>
      </c>
      <c r="AC61" s="153">
        <v>9</v>
      </c>
      <c r="AD61" s="153">
        <v>2</v>
      </c>
      <c r="AE61" s="153">
        <v>0</v>
      </c>
      <c r="AF61" s="153">
        <v>0</v>
      </c>
      <c r="AG61" s="153">
        <v>0</v>
      </c>
      <c r="AH61" s="156"/>
    </row>
    <row r="62" spans="1:34" ht="12.75" customHeight="1">
      <c r="A62" s="148"/>
      <c r="B62" s="149"/>
      <c r="C62" s="157"/>
      <c r="D62" s="158"/>
      <c r="E62" s="150" t="s">
        <v>12</v>
      </c>
      <c r="F62" s="151">
        <f>SUM(L62:AG62)</f>
        <v>63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f>SUM(G62:K62)</f>
        <v>0</v>
      </c>
      <c r="M62" s="152">
        <v>0</v>
      </c>
      <c r="N62" s="152">
        <v>0</v>
      </c>
      <c r="O62" s="152">
        <v>0</v>
      </c>
      <c r="P62" s="152">
        <v>0</v>
      </c>
      <c r="Q62" s="152">
        <v>0</v>
      </c>
      <c r="R62" s="154">
        <v>0</v>
      </c>
      <c r="S62" s="155">
        <v>0</v>
      </c>
      <c r="T62" s="153">
        <v>0</v>
      </c>
      <c r="U62" s="153">
        <v>0</v>
      </c>
      <c r="V62" s="153">
        <v>0</v>
      </c>
      <c r="W62" s="153">
        <v>0</v>
      </c>
      <c r="X62" s="153">
        <v>2</v>
      </c>
      <c r="Y62" s="153">
        <v>4</v>
      </c>
      <c r="Z62" s="153">
        <v>4</v>
      </c>
      <c r="AA62" s="153">
        <v>14</v>
      </c>
      <c r="AB62" s="153">
        <v>9</v>
      </c>
      <c r="AC62" s="153">
        <v>18</v>
      </c>
      <c r="AD62" s="153">
        <v>12</v>
      </c>
      <c r="AE62" s="153">
        <v>0</v>
      </c>
      <c r="AF62" s="153">
        <v>0</v>
      </c>
      <c r="AG62" s="153">
        <v>0</v>
      </c>
      <c r="AH62" s="156"/>
    </row>
    <row r="63" spans="1:34" ht="12.75" customHeight="1">
      <c r="A63" s="148"/>
      <c r="B63" s="149"/>
      <c r="C63" s="157"/>
      <c r="D63" s="158"/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3"/>
      <c r="R63" s="154"/>
      <c r="S63" s="155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6"/>
    </row>
    <row r="64" spans="1:34" ht="12.75" customHeight="1">
      <c r="A64" s="148" t="s">
        <v>293</v>
      </c>
      <c r="B64" s="149"/>
      <c r="C64" s="729" t="s">
        <v>294</v>
      </c>
      <c r="D64" s="729"/>
      <c r="E64" s="150" t="s">
        <v>10</v>
      </c>
      <c r="F64" s="151">
        <f aca="true" t="shared" si="23" ref="F64:AG64">SUM(F65:F66)</f>
        <v>69</v>
      </c>
      <c r="G64" s="152">
        <f t="shared" si="23"/>
        <v>0</v>
      </c>
      <c r="H64" s="152">
        <f t="shared" si="23"/>
        <v>0</v>
      </c>
      <c r="I64" s="152">
        <f t="shared" si="23"/>
        <v>0</v>
      </c>
      <c r="J64" s="152">
        <f t="shared" si="23"/>
        <v>0</v>
      </c>
      <c r="K64" s="152">
        <f t="shared" si="23"/>
        <v>0</v>
      </c>
      <c r="L64" s="152">
        <f t="shared" si="23"/>
        <v>0</v>
      </c>
      <c r="M64" s="152">
        <f t="shared" si="23"/>
        <v>0</v>
      </c>
      <c r="N64" s="152">
        <f t="shared" si="23"/>
        <v>0</v>
      </c>
      <c r="O64" s="152">
        <f t="shared" si="23"/>
        <v>0</v>
      </c>
      <c r="P64" s="152">
        <f t="shared" si="23"/>
        <v>0</v>
      </c>
      <c r="Q64" s="153">
        <f t="shared" si="23"/>
        <v>0</v>
      </c>
      <c r="R64" s="154">
        <f t="shared" si="23"/>
        <v>0</v>
      </c>
      <c r="S64" s="155">
        <f t="shared" si="23"/>
        <v>0</v>
      </c>
      <c r="T64" s="153">
        <f t="shared" si="23"/>
        <v>0</v>
      </c>
      <c r="U64" s="153">
        <f t="shared" si="23"/>
        <v>1</v>
      </c>
      <c r="V64" s="153">
        <f t="shared" si="23"/>
        <v>0</v>
      </c>
      <c r="W64" s="153">
        <f t="shared" si="23"/>
        <v>1</v>
      </c>
      <c r="X64" s="153">
        <f t="shared" si="23"/>
        <v>2</v>
      </c>
      <c r="Y64" s="153">
        <f t="shared" si="23"/>
        <v>0</v>
      </c>
      <c r="Z64" s="153">
        <f t="shared" si="23"/>
        <v>8</v>
      </c>
      <c r="AA64" s="153">
        <f t="shared" si="23"/>
        <v>11</v>
      </c>
      <c r="AB64" s="153">
        <f t="shared" si="23"/>
        <v>15</v>
      </c>
      <c r="AC64" s="153">
        <f t="shared" si="23"/>
        <v>14</v>
      </c>
      <c r="AD64" s="153">
        <f t="shared" si="23"/>
        <v>11</v>
      </c>
      <c r="AE64" s="153">
        <f t="shared" si="23"/>
        <v>6</v>
      </c>
      <c r="AF64" s="153">
        <f t="shared" si="23"/>
        <v>0</v>
      </c>
      <c r="AG64" s="153">
        <f t="shared" si="23"/>
        <v>0</v>
      </c>
      <c r="AH64" s="156" t="s">
        <v>293</v>
      </c>
    </row>
    <row r="65" spans="1:34" ht="12.75" customHeight="1">
      <c r="A65" s="148"/>
      <c r="B65" s="149"/>
      <c r="C65" s="157"/>
      <c r="D65" s="158"/>
      <c r="E65" s="150" t="s">
        <v>11</v>
      </c>
      <c r="F65" s="151">
        <f>SUM(L65:AG65)</f>
        <v>25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f>SUM(G65:K65)</f>
        <v>0</v>
      </c>
      <c r="M65" s="152">
        <v>0</v>
      </c>
      <c r="N65" s="152">
        <v>0</v>
      </c>
      <c r="O65" s="152">
        <v>0</v>
      </c>
      <c r="P65" s="152">
        <v>0</v>
      </c>
      <c r="Q65" s="152">
        <v>0</v>
      </c>
      <c r="R65" s="154">
        <v>0</v>
      </c>
      <c r="S65" s="155">
        <v>0</v>
      </c>
      <c r="T65" s="153">
        <v>0</v>
      </c>
      <c r="U65" s="153">
        <v>0</v>
      </c>
      <c r="V65" s="153">
        <v>0</v>
      </c>
      <c r="W65" s="153">
        <v>0</v>
      </c>
      <c r="X65" s="153">
        <v>1</v>
      </c>
      <c r="Y65" s="153">
        <v>0</v>
      </c>
      <c r="Z65" s="153">
        <v>5</v>
      </c>
      <c r="AA65" s="153">
        <v>4</v>
      </c>
      <c r="AB65" s="153">
        <v>9</v>
      </c>
      <c r="AC65" s="153">
        <v>4</v>
      </c>
      <c r="AD65" s="153">
        <v>2</v>
      </c>
      <c r="AE65" s="153">
        <v>0</v>
      </c>
      <c r="AF65" s="153">
        <v>0</v>
      </c>
      <c r="AG65" s="153">
        <v>0</v>
      </c>
      <c r="AH65" s="156"/>
    </row>
    <row r="66" spans="1:34" ht="12.75" customHeight="1">
      <c r="A66" s="148"/>
      <c r="B66" s="149"/>
      <c r="C66" s="157"/>
      <c r="D66" s="158"/>
      <c r="E66" s="150" t="s">
        <v>12</v>
      </c>
      <c r="F66" s="151">
        <f>SUM(L66:AG66)</f>
        <v>44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f>SUM(G66:K66)</f>
        <v>0</v>
      </c>
      <c r="M66" s="152">
        <v>0</v>
      </c>
      <c r="N66" s="152">
        <v>0</v>
      </c>
      <c r="O66" s="152">
        <v>0</v>
      </c>
      <c r="P66" s="152">
        <v>0</v>
      </c>
      <c r="Q66" s="152">
        <v>0</v>
      </c>
      <c r="R66" s="154">
        <v>0</v>
      </c>
      <c r="S66" s="155">
        <v>0</v>
      </c>
      <c r="T66" s="153">
        <v>0</v>
      </c>
      <c r="U66" s="153">
        <v>1</v>
      </c>
      <c r="V66" s="153">
        <v>0</v>
      </c>
      <c r="W66" s="153">
        <v>1</v>
      </c>
      <c r="X66" s="153">
        <v>1</v>
      </c>
      <c r="Y66" s="153">
        <v>0</v>
      </c>
      <c r="Z66" s="153">
        <v>3</v>
      </c>
      <c r="AA66" s="153">
        <v>7</v>
      </c>
      <c r="AB66" s="153">
        <v>6</v>
      </c>
      <c r="AC66" s="153">
        <v>10</v>
      </c>
      <c r="AD66" s="153">
        <v>9</v>
      </c>
      <c r="AE66" s="153">
        <v>6</v>
      </c>
      <c r="AF66" s="153">
        <v>0</v>
      </c>
      <c r="AG66" s="153">
        <v>0</v>
      </c>
      <c r="AH66" s="156"/>
    </row>
    <row r="67" spans="1:34" ht="12.75" customHeight="1">
      <c r="A67" s="148"/>
      <c r="B67" s="149"/>
      <c r="C67" s="157"/>
      <c r="D67" s="158"/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  <c r="R67" s="154"/>
      <c r="S67" s="155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6"/>
    </row>
    <row r="68" spans="1:34" ht="12.75" customHeight="1">
      <c r="A68" s="148" t="s">
        <v>295</v>
      </c>
      <c r="B68" s="149"/>
      <c r="C68" s="729" t="s">
        <v>296</v>
      </c>
      <c r="D68" s="729"/>
      <c r="E68" s="150" t="s">
        <v>10</v>
      </c>
      <c r="F68" s="151">
        <f aca="true" t="shared" si="24" ref="F68:AG68">SUM(F69:F70)</f>
        <v>142</v>
      </c>
      <c r="G68" s="152">
        <f t="shared" si="24"/>
        <v>1</v>
      </c>
      <c r="H68" s="152">
        <f t="shared" si="24"/>
        <v>2</v>
      </c>
      <c r="I68" s="152">
        <f t="shared" si="24"/>
        <v>0</v>
      </c>
      <c r="J68" s="152">
        <f t="shared" si="24"/>
        <v>1</v>
      </c>
      <c r="K68" s="152">
        <f t="shared" si="24"/>
        <v>0</v>
      </c>
      <c r="L68" s="152">
        <f t="shared" si="24"/>
        <v>4</v>
      </c>
      <c r="M68" s="152">
        <f t="shared" si="24"/>
        <v>3</v>
      </c>
      <c r="N68" s="152">
        <f t="shared" si="24"/>
        <v>0</v>
      </c>
      <c r="O68" s="152">
        <f t="shared" si="24"/>
        <v>3</v>
      </c>
      <c r="P68" s="152">
        <f t="shared" si="24"/>
        <v>2</v>
      </c>
      <c r="Q68" s="153">
        <f t="shared" si="24"/>
        <v>2</v>
      </c>
      <c r="R68" s="154">
        <f t="shared" si="24"/>
        <v>4</v>
      </c>
      <c r="S68" s="155">
        <f t="shared" si="24"/>
        <v>3</v>
      </c>
      <c r="T68" s="153">
        <f t="shared" si="24"/>
        <v>0</v>
      </c>
      <c r="U68" s="153">
        <f t="shared" si="24"/>
        <v>2</v>
      </c>
      <c r="V68" s="153">
        <f t="shared" si="24"/>
        <v>3</v>
      </c>
      <c r="W68" s="153">
        <f t="shared" si="24"/>
        <v>7</v>
      </c>
      <c r="X68" s="153">
        <f t="shared" si="24"/>
        <v>3</v>
      </c>
      <c r="Y68" s="153">
        <f t="shared" si="24"/>
        <v>20</v>
      </c>
      <c r="Z68" s="153">
        <f t="shared" si="24"/>
        <v>22</v>
      </c>
      <c r="AA68" s="153">
        <f t="shared" si="24"/>
        <v>28</v>
      </c>
      <c r="AB68" s="153">
        <f t="shared" si="24"/>
        <v>21</v>
      </c>
      <c r="AC68" s="153">
        <f t="shared" si="24"/>
        <v>9</v>
      </c>
      <c r="AD68" s="153">
        <f t="shared" si="24"/>
        <v>4</v>
      </c>
      <c r="AE68" s="153">
        <f t="shared" si="24"/>
        <v>1</v>
      </c>
      <c r="AF68" s="153">
        <f t="shared" si="24"/>
        <v>1</v>
      </c>
      <c r="AG68" s="153">
        <f t="shared" si="24"/>
        <v>0</v>
      </c>
      <c r="AH68" s="156" t="s">
        <v>295</v>
      </c>
    </row>
    <row r="69" spans="1:34" ht="12.75" customHeight="1">
      <c r="A69" s="168"/>
      <c r="B69" s="149"/>
      <c r="C69" s="126"/>
      <c r="D69" s="126"/>
      <c r="E69" s="150" t="s">
        <v>11</v>
      </c>
      <c r="F69" s="151">
        <f>SUM(L69:AG69)</f>
        <v>79</v>
      </c>
      <c r="G69" s="152">
        <v>1</v>
      </c>
      <c r="H69" s="152">
        <v>0</v>
      </c>
      <c r="I69" s="152">
        <v>0</v>
      </c>
      <c r="J69" s="152">
        <v>0</v>
      </c>
      <c r="K69" s="152">
        <v>0</v>
      </c>
      <c r="L69" s="152">
        <f>SUM(G69:K69)</f>
        <v>1</v>
      </c>
      <c r="M69" s="152">
        <v>2</v>
      </c>
      <c r="N69" s="152">
        <v>0</v>
      </c>
      <c r="O69" s="152">
        <v>2</v>
      </c>
      <c r="P69" s="152">
        <v>2</v>
      </c>
      <c r="Q69" s="153">
        <v>2</v>
      </c>
      <c r="R69" s="154">
        <v>1</v>
      </c>
      <c r="S69" s="155">
        <v>2</v>
      </c>
      <c r="T69" s="153">
        <v>0</v>
      </c>
      <c r="U69" s="153">
        <v>0</v>
      </c>
      <c r="V69" s="153">
        <v>2</v>
      </c>
      <c r="W69" s="153">
        <v>5</v>
      </c>
      <c r="X69" s="153">
        <v>2</v>
      </c>
      <c r="Y69" s="153">
        <v>9</v>
      </c>
      <c r="Z69" s="153">
        <v>12</v>
      </c>
      <c r="AA69" s="153">
        <v>21</v>
      </c>
      <c r="AB69" s="153">
        <v>9</v>
      </c>
      <c r="AC69" s="153">
        <v>4</v>
      </c>
      <c r="AD69" s="153">
        <v>2</v>
      </c>
      <c r="AE69" s="153">
        <v>1</v>
      </c>
      <c r="AF69" s="153">
        <v>0</v>
      </c>
      <c r="AG69" s="153">
        <v>0</v>
      </c>
      <c r="AH69" s="156"/>
    </row>
    <row r="70" spans="1:34" ht="12.75" customHeight="1">
      <c r="A70" s="168"/>
      <c r="B70" s="149"/>
      <c r="C70" s="157"/>
      <c r="D70" s="159"/>
      <c r="E70" s="150" t="s">
        <v>12</v>
      </c>
      <c r="F70" s="151">
        <f>SUM(L70:AG70)</f>
        <v>63</v>
      </c>
      <c r="G70" s="152">
        <v>0</v>
      </c>
      <c r="H70" s="152">
        <v>2</v>
      </c>
      <c r="I70" s="152">
        <v>0</v>
      </c>
      <c r="J70" s="152">
        <v>1</v>
      </c>
      <c r="K70" s="152">
        <v>0</v>
      </c>
      <c r="L70" s="152">
        <f>SUM(G70:K70)</f>
        <v>3</v>
      </c>
      <c r="M70" s="152">
        <v>1</v>
      </c>
      <c r="N70" s="152">
        <v>0</v>
      </c>
      <c r="O70" s="152">
        <v>1</v>
      </c>
      <c r="P70" s="152">
        <v>0</v>
      </c>
      <c r="Q70" s="153">
        <v>0</v>
      </c>
      <c r="R70" s="154">
        <v>3</v>
      </c>
      <c r="S70" s="155">
        <v>1</v>
      </c>
      <c r="T70" s="153">
        <v>0</v>
      </c>
      <c r="U70" s="153">
        <v>2</v>
      </c>
      <c r="V70" s="153">
        <v>1</v>
      </c>
      <c r="W70" s="153">
        <v>2</v>
      </c>
      <c r="X70" s="153">
        <v>1</v>
      </c>
      <c r="Y70" s="153">
        <v>11</v>
      </c>
      <c r="Z70" s="153">
        <v>10</v>
      </c>
      <c r="AA70" s="153">
        <v>7</v>
      </c>
      <c r="AB70" s="153">
        <v>12</v>
      </c>
      <c r="AC70" s="153">
        <v>5</v>
      </c>
      <c r="AD70" s="153">
        <v>2</v>
      </c>
      <c r="AE70" s="153">
        <v>0</v>
      </c>
      <c r="AF70" s="153">
        <v>1</v>
      </c>
      <c r="AG70" s="153">
        <v>0</v>
      </c>
      <c r="AH70" s="156"/>
    </row>
    <row r="71" spans="1:34" ht="12.75" customHeight="1">
      <c r="A71" s="170"/>
      <c r="B71" s="170"/>
      <c r="C71" s="171"/>
      <c r="D71" s="171"/>
      <c r="E71" s="172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4"/>
      <c r="R71" s="175"/>
      <c r="S71" s="176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7"/>
    </row>
    <row r="72" spans="1:34" ht="12.75" customHeight="1">
      <c r="A72" s="148" t="s">
        <v>297</v>
      </c>
      <c r="B72" s="737" t="s">
        <v>298</v>
      </c>
      <c r="C72" s="729"/>
      <c r="D72" s="729"/>
      <c r="E72" s="150" t="s">
        <v>10</v>
      </c>
      <c r="F72" s="151">
        <f aca="true" t="shared" si="25" ref="F72:AG72">SUM(F73:F74)</f>
        <v>0</v>
      </c>
      <c r="G72" s="151">
        <f t="shared" si="25"/>
        <v>0</v>
      </c>
      <c r="H72" s="151">
        <f t="shared" si="25"/>
        <v>0</v>
      </c>
      <c r="I72" s="151">
        <f t="shared" si="25"/>
        <v>0</v>
      </c>
      <c r="J72" s="151">
        <f t="shared" si="25"/>
        <v>0</v>
      </c>
      <c r="K72" s="151">
        <f t="shared" si="25"/>
        <v>0</v>
      </c>
      <c r="L72" s="151">
        <f t="shared" si="25"/>
        <v>0</v>
      </c>
      <c r="M72" s="151">
        <f t="shared" si="25"/>
        <v>0</v>
      </c>
      <c r="N72" s="151">
        <f t="shared" si="25"/>
        <v>0</v>
      </c>
      <c r="O72" s="151">
        <f t="shared" si="25"/>
        <v>0</v>
      </c>
      <c r="P72" s="151">
        <f t="shared" si="25"/>
        <v>0</v>
      </c>
      <c r="Q72" s="151">
        <f t="shared" si="25"/>
        <v>0</v>
      </c>
      <c r="R72" s="161">
        <f t="shared" si="25"/>
        <v>0</v>
      </c>
      <c r="S72" s="162">
        <f t="shared" si="25"/>
        <v>0</v>
      </c>
      <c r="T72" s="151">
        <f t="shared" si="25"/>
        <v>0</v>
      </c>
      <c r="U72" s="151">
        <f t="shared" si="25"/>
        <v>0</v>
      </c>
      <c r="V72" s="151">
        <f t="shared" si="25"/>
        <v>0</v>
      </c>
      <c r="W72" s="151">
        <f t="shared" si="25"/>
        <v>0</v>
      </c>
      <c r="X72" s="151">
        <f t="shared" si="25"/>
        <v>0</v>
      </c>
      <c r="Y72" s="151">
        <f t="shared" si="25"/>
        <v>0</v>
      </c>
      <c r="Z72" s="151">
        <f t="shared" si="25"/>
        <v>0</v>
      </c>
      <c r="AA72" s="151">
        <f t="shared" si="25"/>
        <v>0</v>
      </c>
      <c r="AB72" s="151">
        <f t="shared" si="25"/>
        <v>0</v>
      </c>
      <c r="AC72" s="151">
        <f t="shared" si="25"/>
        <v>0</v>
      </c>
      <c r="AD72" s="151">
        <f t="shared" si="25"/>
        <v>0</v>
      </c>
      <c r="AE72" s="151">
        <f t="shared" si="25"/>
        <v>0</v>
      </c>
      <c r="AF72" s="151">
        <f t="shared" si="25"/>
        <v>0</v>
      </c>
      <c r="AG72" s="153">
        <f t="shared" si="25"/>
        <v>0</v>
      </c>
      <c r="AH72" s="156" t="s">
        <v>297</v>
      </c>
    </row>
    <row r="73" spans="1:34" ht="12.75" customHeight="1">
      <c r="A73" s="178"/>
      <c r="B73" s="178"/>
      <c r="C73" s="179"/>
      <c r="D73" s="210"/>
      <c r="E73" s="150" t="s">
        <v>11</v>
      </c>
      <c r="F73" s="151">
        <f>SUM(L73:AG73)</f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2">
        <f>SUM(G73:K73)</f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61">
        <v>0</v>
      </c>
      <c r="S73" s="162">
        <v>0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1">
        <v>0</v>
      </c>
      <c r="AA73" s="151">
        <v>0</v>
      </c>
      <c r="AB73" s="151">
        <v>0</v>
      </c>
      <c r="AC73" s="151">
        <v>0</v>
      </c>
      <c r="AD73" s="151">
        <v>0</v>
      </c>
      <c r="AE73" s="151">
        <v>0</v>
      </c>
      <c r="AF73" s="151">
        <v>0</v>
      </c>
      <c r="AG73" s="161">
        <v>0</v>
      </c>
      <c r="AH73" s="156"/>
    </row>
    <row r="74" spans="1:34" ht="12.75" customHeight="1">
      <c r="A74" s="168"/>
      <c r="B74" s="168"/>
      <c r="C74" s="157"/>
      <c r="D74" s="160"/>
      <c r="E74" s="150" t="s">
        <v>12</v>
      </c>
      <c r="F74" s="151">
        <f>SUM(L74:AG74)</f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2">
        <f>SUM(G74:K74)</f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61">
        <v>0</v>
      </c>
      <c r="S74" s="162">
        <v>0</v>
      </c>
      <c r="T74" s="151">
        <v>0</v>
      </c>
      <c r="U74" s="151">
        <v>0</v>
      </c>
      <c r="V74" s="151">
        <v>0</v>
      </c>
      <c r="W74" s="151">
        <v>0</v>
      </c>
      <c r="X74" s="151">
        <v>0</v>
      </c>
      <c r="Y74" s="151">
        <v>0</v>
      </c>
      <c r="Z74" s="151">
        <v>0</v>
      </c>
      <c r="AA74" s="151">
        <v>0</v>
      </c>
      <c r="AB74" s="151">
        <v>0</v>
      </c>
      <c r="AC74" s="151">
        <v>0</v>
      </c>
      <c r="AD74" s="151">
        <v>0</v>
      </c>
      <c r="AE74" s="151">
        <v>0</v>
      </c>
      <c r="AF74" s="151">
        <v>0</v>
      </c>
      <c r="AG74" s="161">
        <v>0</v>
      </c>
      <c r="AH74" s="156"/>
    </row>
    <row r="75" spans="1:34" ht="12.75" customHeight="1">
      <c r="A75" s="168"/>
      <c r="B75" s="168"/>
      <c r="C75" s="157"/>
      <c r="D75" s="160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61"/>
      <c r="S75" s="162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3"/>
      <c r="AH75" s="156"/>
    </row>
    <row r="76" spans="1:34" ht="12.75" customHeight="1">
      <c r="A76" s="148" t="s">
        <v>299</v>
      </c>
      <c r="B76" s="737" t="s">
        <v>300</v>
      </c>
      <c r="C76" s="729"/>
      <c r="D76" s="729"/>
      <c r="E76" s="150" t="s">
        <v>10</v>
      </c>
      <c r="F76" s="151">
        <f aca="true" t="shared" si="26" ref="F76:AG76">SUM(F77:F78)</f>
        <v>0</v>
      </c>
      <c r="G76" s="152">
        <f t="shared" si="26"/>
        <v>0</v>
      </c>
      <c r="H76" s="152">
        <f t="shared" si="26"/>
        <v>0</v>
      </c>
      <c r="I76" s="152">
        <f t="shared" si="26"/>
        <v>0</v>
      </c>
      <c r="J76" s="152">
        <f t="shared" si="26"/>
        <v>0</v>
      </c>
      <c r="K76" s="152">
        <f t="shared" si="26"/>
        <v>0</v>
      </c>
      <c r="L76" s="152">
        <f t="shared" si="26"/>
        <v>0</v>
      </c>
      <c r="M76" s="152">
        <f t="shared" si="26"/>
        <v>0</v>
      </c>
      <c r="N76" s="152">
        <f t="shared" si="26"/>
        <v>0</v>
      </c>
      <c r="O76" s="152">
        <f t="shared" si="26"/>
        <v>0</v>
      </c>
      <c r="P76" s="152">
        <f t="shared" si="26"/>
        <v>0</v>
      </c>
      <c r="Q76" s="153">
        <f t="shared" si="26"/>
        <v>0</v>
      </c>
      <c r="R76" s="154">
        <f t="shared" si="26"/>
        <v>0</v>
      </c>
      <c r="S76" s="155">
        <f t="shared" si="26"/>
        <v>0</v>
      </c>
      <c r="T76" s="153">
        <f t="shared" si="26"/>
        <v>0</v>
      </c>
      <c r="U76" s="153">
        <f t="shared" si="26"/>
        <v>0</v>
      </c>
      <c r="V76" s="153">
        <f t="shared" si="26"/>
        <v>0</v>
      </c>
      <c r="W76" s="153">
        <f t="shared" si="26"/>
        <v>0</v>
      </c>
      <c r="X76" s="153">
        <f t="shared" si="26"/>
        <v>0</v>
      </c>
      <c r="Y76" s="153">
        <f t="shared" si="26"/>
        <v>0</v>
      </c>
      <c r="Z76" s="153">
        <f t="shared" si="26"/>
        <v>0</v>
      </c>
      <c r="AA76" s="153">
        <f t="shared" si="26"/>
        <v>0</v>
      </c>
      <c r="AB76" s="153">
        <f t="shared" si="26"/>
        <v>0</v>
      </c>
      <c r="AC76" s="153">
        <f t="shared" si="26"/>
        <v>0</v>
      </c>
      <c r="AD76" s="153">
        <f t="shared" si="26"/>
        <v>0</v>
      </c>
      <c r="AE76" s="153">
        <f t="shared" si="26"/>
        <v>0</v>
      </c>
      <c r="AF76" s="153">
        <f t="shared" si="26"/>
        <v>0</v>
      </c>
      <c r="AG76" s="153">
        <f t="shared" si="26"/>
        <v>0</v>
      </c>
      <c r="AH76" s="156" t="s">
        <v>299</v>
      </c>
    </row>
    <row r="77" spans="1:34" ht="12.75" customHeight="1">
      <c r="A77" s="148"/>
      <c r="B77" s="168"/>
      <c r="C77" s="157"/>
      <c r="D77" s="160"/>
      <c r="E77" s="150" t="s">
        <v>11</v>
      </c>
      <c r="F77" s="151">
        <f>SUM(L77:AG77)</f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f>SUM(G77:K77)</f>
        <v>0</v>
      </c>
      <c r="M77" s="152">
        <v>0</v>
      </c>
      <c r="N77" s="152">
        <v>0</v>
      </c>
      <c r="O77" s="152">
        <v>0</v>
      </c>
      <c r="P77" s="152">
        <v>0</v>
      </c>
      <c r="Q77" s="152">
        <v>0</v>
      </c>
      <c r="R77" s="154">
        <v>0</v>
      </c>
      <c r="S77" s="155">
        <v>0</v>
      </c>
      <c r="T77" s="153">
        <v>0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4">
        <v>0</v>
      </c>
      <c r="AH77" s="156"/>
    </row>
    <row r="78" spans="1:34" ht="12.75" customHeight="1">
      <c r="A78" s="181"/>
      <c r="B78" s="221"/>
      <c r="C78" s="183"/>
      <c r="D78" s="218"/>
      <c r="E78" s="185" t="s">
        <v>12</v>
      </c>
      <c r="F78" s="186">
        <f>SUM(L78:AG78)</f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f>SUM(G78:K78)</f>
        <v>0</v>
      </c>
      <c r="M78" s="187">
        <v>0</v>
      </c>
      <c r="N78" s="187">
        <v>0</v>
      </c>
      <c r="O78" s="187">
        <v>0</v>
      </c>
      <c r="P78" s="187">
        <v>0</v>
      </c>
      <c r="Q78" s="187">
        <v>0</v>
      </c>
      <c r="R78" s="189">
        <v>0</v>
      </c>
      <c r="S78" s="190">
        <v>0</v>
      </c>
      <c r="T78" s="188">
        <v>0</v>
      </c>
      <c r="U78" s="188"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v>0</v>
      </c>
      <c r="AC78" s="188">
        <v>0</v>
      </c>
      <c r="AD78" s="188">
        <v>0</v>
      </c>
      <c r="AE78" s="188">
        <v>0</v>
      </c>
      <c r="AF78" s="188">
        <v>0</v>
      </c>
      <c r="AG78" s="189">
        <v>0</v>
      </c>
      <c r="AH78" s="191"/>
    </row>
    <row r="79" spans="1:34" ht="12.75" customHeight="1">
      <c r="A79" s="213"/>
      <c r="B79" s="159"/>
      <c r="C79" s="157"/>
      <c r="D79" s="160"/>
      <c r="E79" s="214"/>
      <c r="F79" s="151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213"/>
    </row>
    <row r="80" spans="3:26" ht="12.75" customHeight="1">
      <c r="C80" s="171"/>
      <c r="D80" s="171"/>
      <c r="E80" s="193"/>
      <c r="F80" s="199"/>
      <c r="G80" s="199"/>
      <c r="H80" s="199"/>
      <c r="I80" s="222" t="s">
        <v>474</v>
      </c>
      <c r="J80" s="199"/>
      <c r="K80" s="199"/>
      <c r="L80" s="199"/>
      <c r="M80" s="199"/>
      <c r="N80" s="199"/>
      <c r="O80" s="199"/>
      <c r="P80" s="199"/>
      <c r="Z80" s="198" t="s">
        <v>590</v>
      </c>
    </row>
    <row r="81" spans="3:16" ht="12.75" customHeight="1">
      <c r="C81" s="171"/>
      <c r="D81" s="171"/>
      <c r="E81" s="193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3:16" ht="12.75" customHeight="1">
      <c r="C82" s="171"/>
      <c r="D82" s="171"/>
      <c r="E82" s="193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</row>
    <row r="83" spans="3:16" ht="12.75" customHeight="1">
      <c r="C83" s="171"/>
      <c r="D83" s="216"/>
      <c r="E83" s="193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3:16" ht="12.75" customHeight="1">
      <c r="C84" s="192"/>
      <c r="D84" s="216"/>
      <c r="E84" s="193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</row>
    <row r="85" spans="3:16" ht="12.75" customHeight="1">
      <c r="C85" s="192"/>
      <c r="D85" s="216"/>
      <c r="E85" s="193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</row>
    <row r="86" spans="3:16" ht="12.75" customHeight="1">
      <c r="C86" s="171"/>
      <c r="D86" s="171"/>
      <c r="E86" s="193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</row>
    <row r="87" spans="3:16" ht="12.75" customHeight="1">
      <c r="C87" s="171"/>
      <c r="D87" s="192"/>
      <c r="E87" s="193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</row>
    <row r="88" spans="3:16" ht="12.75" customHeight="1">
      <c r="C88" s="171"/>
      <c r="D88" s="192"/>
      <c r="E88" s="193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</row>
    <row r="89" spans="3:16" ht="12.75" customHeight="1">
      <c r="C89" s="171"/>
      <c r="D89" s="171"/>
      <c r="E89" s="193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</row>
    <row r="90" spans="3:16" ht="12.75" customHeight="1">
      <c r="C90" s="171"/>
      <c r="D90" s="192"/>
      <c r="E90" s="193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</row>
    <row r="91" spans="3:16" ht="12.75" customHeight="1">
      <c r="C91" s="171"/>
      <c r="D91" s="192"/>
      <c r="E91" s="193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</row>
    <row r="92" spans="3:16" ht="12.75" customHeight="1">
      <c r="C92" s="171"/>
      <c r="D92" s="171"/>
      <c r="E92" s="193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3:16" ht="12.75" customHeight="1">
      <c r="C93" s="171"/>
      <c r="D93" s="192"/>
      <c r="E93" s="193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</row>
    <row r="94" spans="3:16" ht="12.75" customHeight="1">
      <c r="C94" s="171"/>
      <c r="D94" s="192"/>
      <c r="E94" s="193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</row>
    <row r="95" spans="3:16" ht="12.75" customHeight="1">
      <c r="C95" s="171"/>
      <c r="D95" s="171"/>
      <c r="E95" s="193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</row>
    <row r="96" spans="3:16" ht="12.75" customHeight="1">
      <c r="C96" s="171"/>
      <c r="D96" s="192"/>
      <c r="E96" s="193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</row>
    <row r="97" spans="3:16" ht="12.75" customHeight="1">
      <c r="C97" s="171"/>
      <c r="D97" s="192"/>
      <c r="E97" s="193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</row>
    <row r="98" spans="3:16" ht="12.75" customHeight="1">
      <c r="C98" s="171"/>
      <c r="D98" s="171"/>
      <c r="E98" s="193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</row>
    <row r="99" spans="3:16" ht="12.75" customHeight="1">
      <c r="C99" s="171"/>
      <c r="D99" s="192"/>
      <c r="E99" s="193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</row>
    <row r="100" spans="3:16" ht="12.75" customHeight="1">
      <c r="C100" s="171"/>
      <c r="D100" s="192"/>
      <c r="E100" s="193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</row>
    <row r="101" spans="3:16" ht="12.75" customHeight="1">
      <c r="C101" s="171"/>
      <c r="D101" s="171"/>
      <c r="E101" s="193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</row>
    <row r="102" spans="3:16" ht="12.75" customHeight="1">
      <c r="C102" s="171"/>
      <c r="D102" s="192"/>
      <c r="E102" s="193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</row>
    <row r="103" spans="3:16" ht="12.75" customHeight="1">
      <c r="C103" s="171"/>
      <c r="D103" s="192"/>
      <c r="E103" s="193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</row>
    <row r="104" spans="3:16" ht="12.75" customHeight="1">
      <c r="C104" s="171"/>
      <c r="D104" s="171"/>
      <c r="E104" s="193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</row>
    <row r="105" spans="3:16" ht="12.75" customHeight="1">
      <c r="C105" s="192"/>
      <c r="D105" s="171"/>
      <c r="E105" s="193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</row>
    <row r="106" spans="3:16" ht="12.75" customHeight="1">
      <c r="C106" s="192"/>
      <c r="D106" s="171"/>
      <c r="E106" s="193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</row>
    <row r="107" spans="3:16" ht="12.75" customHeight="1">
      <c r="C107" s="171"/>
      <c r="D107" s="171"/>
      <c r="E107" s="193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</row>
    <row r="108" spans="3:16" ht="12.75" customHeight="1">
      <c r="C108" s="171"/>
      <c r="D108" s="192"/>
      <c r="E108" s="193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</row>
    <row r="109" spans="3:16" ht="12.75" customHeight="1">
      <c r="C109" s="171"/>
      <c r="D109" s="192"/>
      <c r="E109" s="193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</row>
    <row r="110" spans="3:16" ht="12.75" customHeight="1">
      <c r="C110" s="171"/>
      <c r="D110" s="171"/>
      <c r="E110" s="193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</row>
    <row r="111" spans="3:16" ht="12.75" customHeight="1">
      <c r="C111" s="171"/>
      <c r="D111" s="192"/>
      <c r="E111" s="193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</row>
    <row r="112" spans="3:16" ht="12.75" customHeight="1">
      <c r="C112" s="171"/>
      <c r="D112" s="192"/>
      <c r="E112" s="193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</row>
    <row r="113" spans="3:16" ht="12.75" customHeight="1">
      <c r="C113" s="171"/>
      <c r="D113" s="171"/>
      <c r="E113" s="193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</row>
    <row r="114" spans="3:16" ht="12.75" customHeight="1">
      <c r="C114" s="171"/>
      <c r="D114" s="192"/>
      <c r="E114" s="193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</row>
    <row r="115" spans="3:16" ht="12.75" customHeight="1">
      <c r="C115" s="171"/>
      <c r="D115" s="192"/>
      <c r="E115" s="193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</row>
    <row r="116" spans="3:16" ht="12.75" customHeight="1">
      <c r="C116" s="171"/>
      <c r="D116" s="171"/>
      <c r="E116" s="193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</row>
    <row r="117" spans="3:16" ht="12.75" customHeight="1">
      <c r="C117" s="171"/>
      <c r="D117" s="192"/>
      <c r="E117" s="193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</row>
    <row r="118" spans="3:16" ht="12.75" customHeight="1">
      <c r="C118" s="171"/>
      <c r="D118" s="192"/>
      <c r="E118" s="193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3:16" ht="12.75" customHeight="1">
      <c r="C119" s="171"/>
      <c r="D119" s="171"/>
      <c r="E119" s="193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</row>
    <row r="120" spans="3:16" ht="12.75" customHeight="1">
      <c r="C120" s="171"/>
      <c r="D120" s="192"/>
      <c r="E120" s="193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</row>
    <row r="121" spans="3:16" ht="12.75" customHeight="1">
      <c r="C121" s="171"/>
      <c r="D121" s="192"/>
      <c r="E121" s="193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</row>
    <row r="122" spans="3:16" ht="12.75" customHeight="1">
      <c r="C122" s="171"/>
      <c r="D122" s="171"/>
      <c r="E122" s="193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</row>
    <row r="123" spans="3:16" ht="12.75" customHeight="1">
      <c r="C123" s="171"/>
      <c r="D123" s="192"/>
      <c r="E123" s="193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</row>
    <row r="124" spans="3:16" ht="12.75" customHeight="1">
      <c r="C124" s="171"/>
      <c r="D124" s="192"/>
      <c r="E124" s="193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</row>
    <row r="125" spans="3:16" ht="12.75" customHeight="1">
      <c r="C125" s="171"/>
      <c r="D125" s="171"/>
      <c r="E125" s="193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</row>
    <row r="126" spans="3:16" ht="12.75" customHeight="1">
      <c r="C126" s="171"/>
      <c r="D126" s="192"/>
      <c r="E126" s="193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</row>
    <row r="127" spans="3:16" ht="12.75" customHeight="1">
      <c r="C127" s="171"/>
      <c r="D127" s="192"/>
      <c r="E127" s="193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</row>
    <row r="128" spans="3:16" ht="12.75" customHeight="1">
      <c r="C128" s="171"/>
      <c r="D128" s="171"/>
      <c r="E128" s="193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</row>
    <row r="129" spans="3:16" ht="12.75" customHeight="1">
      <c r="C129" s="171"/>
      <c r="D129" s="192"/>
      <c r="E129" s="193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</row>
    <row r="130" spans="3:16" ht="12.75" customHeight="1">
      <c r="C130" s="171"/>
      <c r="D130" s="192"/>
      <c r="E130" s="193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</row>
    <row r="131" spans="3:16" ht="12.75" customHeight="1">
      <c r="C131" s="171"/>
      <c r="D131" s="171"/>
      <c r="E131" s="193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</row>
    <row r="132" spans="3:16" ht="12.75" customHeight="1">
      <c r="C132" s="192"/>
      <c r="D132" s="171"/>
      <c r="E132" s="193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</row>
    <row r="133" spans="3:16" ht="12.75" customHeight="1">
      <c r="C133" s="192"/>
      <c r="D133" s="171"/>
      <c r="E133" s="193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</row>
    <row r="134" spans="3:16" ht="12.75" customHeight="1">
      <c r="C134" s="171"/>
      <c r="D134" s="171"/>
      <c r="E134" s="193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</row>
    <row r="135" spans="3:16" ht="12.75" customHeight="1">
      <c r="C135" s="171"/>
      <c r="D135" s="192"/>
      <c r="E135" s="193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</row>
    <row r="136" spans="3:16" ht="12.75" customHeight="1">
      <c r="C136" s="171"/>
      <c r="D136" s="192"/>
      <c r="E136" s="193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</row>
    <row r="137" spans="3:16" ht="12.75" customHeight="1">
      <c r="C137" s="171"/>
      <c r="D137" s="171"/>
      <c r="E137" s="193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</row>
    <row r="138" spans="3:16" ht="12.75" customHeight="1">
      <c r="C138" s="171"/>
      <c r="D138" s="192"/>
      <c r="E138" s="193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</row>
    <row r="139" spans="3:16" ht="12.75" customHeight="1">
      <c r="C139" s="171"/>
      <c r="D139" s="192"/>
      <c r="E139" s="193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</row>
    <row r="140" spans="3:16" ht="12.75" customHeight="1">
      <c r="C140" s="171"/>
      <c r="D140" s="171"/>
      <c r="E140" s="193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</row>
    <row r="141" spans="3:16" ht="12.75" customHeight="1">
      <c r="C141" s="192"/>
      <c r="D141" s="171"/>
      <c r="E141" s="193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</row>
    <row r="142" spans="3:16" ht="12.75" customHeight="1">
      <c r="C142" s="192"/>
      <c r="D142" s="171"/>
      <c r="E142" s="193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</row>
    <row r="143" spans="3:16" ht="12.75" customHeight="1">
      <c r="C143" s="171"/>
      <c r="D143" s="171"/>
      <c r="E143" s="193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</row>
    <row r="144" spans="3:16" ht="12.75" customHeight="1">
      <c r="C144" s="171"/>
      <c r="D144" s="192"/>
      <c r="E144" s="193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</row>
    <row r="145" spans="3:16" ht="12.75" customHeight="1">
      <c r="C145" s="171"/>
      <c r="D145" s="192"/>
      <c r="E145" s="193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</row>
    <row r="146" spans="3:16" ht="12.75" customHeight="1">
      <c r="C146" s="171"/>
      <c r="D146" s="171"/>
      <c r="E146" s="193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</row>
    <row r="147" spans="3:16" ht="12.75" customHeight="1">
      <c r="C147" s="192"/>
      <c r="D147" s="171"/>
      <c r="E147" s="193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3:16" ht="12.75" customHeight="1">
      <c r="C148" s="192"/>
      <c r="D148" s="171"/>
      <c r="E148" s="193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3:16" ht="12.75" customHeight="1">
      <c r="C149" s="171"/>
      <c r="D149" s="171"/>
      <c r="E149" s="193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</row>
    <row r="150" spans="3:16" ht="12.75" customHeight="1">
      <c r="C150" s="171"/>
      <c r="D150" s="192"/>
      <c r="E150" s="193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</row>
    <row r="151" spans="3:16" ht="12.75" customHeight="1">
      <c r="C151" s="171"/>
      <c r="D151" s="192"/>
      <c r="E151" s="193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</row>
    <row r="152" spans="3:16" ht="12.75" customHeight="1">
      <c r="C152" s="171"/>
      <c r="D152" s="171"/>
      <c r="E152" s="193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</row>
    <row r="153" spans="3:16" ht="12.75" customHeight="1">
      <c r="C153" s="171"/>
      <c r="D153" s="192"/>
      <c r="E153" s="193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</row>
    <row r="154" spans="3:16" ht="12.75" customHeight="1">
      <c r="C154" s="171"/>
      <c r="D154" s="192"/>
      <c r="E154" s="193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</row>
    <row r="155" spans="3:16" ht="12.75" customHeight="1">
      <c r="C155" s="171"/>
      <c r="D155" s="171"/>
      <c r="E155" s="193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</row>
    <row r="156" spans="3:16" ht="12.75" customHeight="1">
      <c r="C156" s="192"/>
      <c r="D156" s="171"/>
      <c r="E156" s="193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3:16" ht="12.75" customHeight="1">
      <c r="C157" s="192"/>
      <c r="D157" s="171"/>
      <c r="E157" s="193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3:16" ht="12.75" customHeight="1">
      <c r="C158" s="171"/>
      <c r="D158" s="171"/>
      <c r="E158" s="193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</row>
    <row r="159" spans="3:16" ht="12.75" customHeight="1">
      <c r="C159" s="171"/>
      <c r="D159" s="192"/>
      <c r="E159" s="193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3:16" ht="12.75" customHeight="1">
      <c r="C160" s="171"/>
      <c r="D160" s="192"/>
      <c r="E160" s="193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</row>
    <row r="161" spans="3:16" ht="12.75" customHeight="1">
      <c r="C161" s="171"/>
      <c r="D161" s="171"/>
      <c r="E161" s="193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</row>
    <row r="162" spans="3:16" ht="12.75" customHeight="1">
      <c r="C162" s="171"/>
      <c r="D162" s="192"/>
      <c r="E162" s="193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</row>
    <row r="163" spans="3:16" ht="12.75" customHeight="1">
      <c r="C163" s="171"/>
      <c r="D163" s="192"/>
      <c r="E163" s="193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</row>
    <row r="164" spans="3:16" ht="12.75" customHeight="1">
      <c r="C164" s="171"/>
      <c r="D164" s="171"/>
      <c r="E164" s="193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</row>
    <row r="165" spans="3:16" ht="12.75" customHeight="1">
      <c r="C165" s="171"/>
      <c r="D165" s="192"/>
      <c r="E165" s="193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</row>
    <row r="166" spans="3:16" ht="12.75" customHeight="1">
      <c r="C166" s="171"/>
      <c r="D166" s="192"/>
      <c r="E166" s="193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</row>
    <row r="167" spans="3:16" ht="12.75" customHeight="1">
      <c r="C167" s="171"/>
      <c r="D167" s="171"/>
      <c r="E167" s="193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</row>
    <row r="168" spans="3:16" ht="12.75" customHeight="1">
      <c r="C168" s="171"/>
      <c r="D168" s="192"/>
      <c r="E168" s="193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</row>
    <row r="169" spans="3:16" ht="12.75" customHeight="1">
      <c r="C169" s="171"/>
      <c r="D169" s="192"/>
      <c r="E169" s="193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</row>
    <row r="170" spans="3:16" ht="12.75" customHeight="1">
      <c r="C170" s="171"/>
      <c r="D170" s="171"/>
      <c r="E170" s="193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</row>
    <row r="171" spans="3:16" ht="12.75" customHeight="1">
      <c r="C171" s="192"/>
      <c r="D171" s="171"/>
      <c r="E171" s="193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</row>
    <row r="172" spans="3:16" ht="12.75" customHeight="1">
      <c r="C172" s="192"/>
      <c r="D172" s="171"/>
      <c r="E172" s="193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</row>
    <row r="173" spans="3:16" ht="12.75" customHeight="1">
      <c r="C173" s="171"/>
      <c r="D173" s="171"/>
      <c r="E173" s="193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</row>
    <row r="174" spans="3:16" ht="12.75" customHeight="1">
      <c r="C174" s="171"/>
      <c r="D174" s="192"/>
      <c r="E174" s="193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</row>
    <row r="175" spans="3:16" ht="12.75" customHeight="1">
      <c r="C175" s="171"/>
      <c r="D175" s="192"/>
      <c r="E175" s="193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</row>
    <row r="176" spans="3:16" ht="12.75" customHeight="1">
      <c r="C176" s="171"/>
      <c r="D176" s="171"/>
      <c r="E176" s="193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</row>
    <row r="177" spans="3:16" ht="12.75" customHeight="1">
      <c r="C177" s="192"/>
      <c r="D177" s="171"/>
      <c r="E177" s="193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</row>
    <row r="178" spans="3:16" ht="12.75" customHeight="1">
      <c r="C178" s="192"/>
      <c r="D178" s="171"/>
      <c r="E178" s="193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</row>
    <row r="179" spans="3:16" ht="12.75" customHeight="1">
      <c r="C179" s="171"/>
      <c r="D179" s="171"/>
      <c r="E179" s="193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</row>
    <row r="180" spans="3:16" ht="12.75" customHeight="1">
      <c r="C180" s="171"/>
      <c r="D180" s="192"/>
      <c r="E180" s="193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</row>
    <row r="181" spans="3:16" ht="12.75" customHeight="1">
      <c r="C181" s="171"/>
      <c r="D181" s="192"/>
      <c r="E181" s="193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</row>
    <row r="182" spans="3:16" ht="12.75" customHeight="1">
      <c r="C182" s="171"/>
      <c r="D182" s="171"/>
      <c r="E182" s="193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</row>
    <row r="183" spans="3:16" ht="12.75" customHeight="1">
      <c r="C183" s="171"/>
      <c r="D183" s="192"/>
      <c r="E183" s="193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</row>
    <row r="184" spans="3:16" ht="12.75" customHeight="1">
      <c r="C184" s="171"/>
      <c r="D184" s="192"/>
      <c r="E184" s="193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</row>
    <row r="185" spans="3:16" ht="12.75" customHeight="1">
      <c r="C185" s="171"/>
      <c r="D185" s="171"/>
      <c r="E185" s="193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</row>
    <row r="186" spans="3:16" ht="12.75" customHeight="1">
      <c r="C186" s="171"/>
      <c r="D186" s="192"/>
      <c r="E186" s="193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</row>
    <row r="187" spans="3:16" ht="12.75" customHeight="1">
      <c r="C187" s="171"/>
      <c r="D187" s="192"/>
      <c r="E187" s="193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</row>
    <row r="188" spans="3:16" ht="12.75" customHeight="1">
      <c r="C188" s="171"/>
      <c r="D188" s="171"/>
      <c r="E188" s="193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</row>
    <row r="189" spans="3:16" ht="12.75" customHeight="1">
      <c r="C189" s="171"/>
      <c r="D189" s="192"/>
      <c r="E189" s="193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</row>
    <row r="190" spans="3:16" ht="12.75" customHeight="1">
      <c r="C190" s="171"/>
      <c r="D190" s="192"/>
      <c r="E190" s="193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</row>
    <row r="191" spans="3:16" ht="12.75" customHeight="1">
      <c r="C191" s="171"/>
      <c r="D191" s="171"/>
      <c r="E191" s="193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</row>
    <row r="192" spans="3:16" ht="12.75" customHeight="1">
      <c r="C192" s="192"/>
      <c r="D192" s="171"/>
      <c r="E192" s="193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</row>
    <row r="193" spans="3:16" ht="12.75" customHeight="1">
      <c r="C193" s="192"/>
      <c r="D193" s="171"/>
      <c r="E193" s="193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</row>
    <row r="194" spans="3:16" ht="12.75" customHeight="1">
      <c r="C194" s="171"/>
      <c r="D194" s="171"/>
      <c r="E194" s="193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</row>
    <row r="195" spans="3:16" ht="12.75" customHeight="1">
      <c r="C195" s="171"/>
      <c r="D195" s="192"/>
      <c r="E195" s="193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</row>
    <row r="196" spans="3:16" ht="12.75" customHeight="1">
      <c r="C196" s="171"/>
      <c r="D196" s="192"/>
      <c r="E196" s="193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</row>
    <row r="197" spans="3:16" ht="12.75" customHeight="1">
      <c r="C197" s="171"/>
      <c r="D197" s="171"/>
      <c r="E197" s="193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</row>
    <row r="198" spans="3:16" ht="12.75" customHeight="1">
      <c r="C198" s="171"/>
      <c r="D198" s="192"/>
      <c r="E198" s="193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</row>
    <row r="199" spans="3:16" ht="12.75" customHeight="1">
      <c r="C199" s="171"/>
      <c r="D199" s="192"/>
      <c r="E199" s="193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</row>
    <row r="200" spans="3:16" ht="12.75" customHeight="1">
      <c r="C200" s="171"/>
      <c r="D200" s="171"/>
      <c r="E200" s="193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</row>
    <row r="201" spans="3:16" ht="12.75" customHeight="1">
      <c r="C201" s="171"/>
      <c r="D201" s="192"/>
      <c r="E201" s="193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</row>
    <row r="202" spans="3:16" ht="12.75" customHeight="1">
      <c r="C202" s="171"/>
      <c r="D202" s="192"/>
      <c r="E202" s="193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</row>
    <row r="203" spans="3:16" ht="12.75" customHeight="1">
      <c r="C203" s="171"/>
      <c r="D203" s="171"/>
      <c r="E203" s="193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</row>
    <row r="204" spans="3:16" ht="12.75" customHeight="1">
      <c r="C204" s="171"/>
      <c r="D204" s="192"/>
      <c r="E204" s="193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</row>
    <row r="205" spans="3:16" ht="12.75" customHeight="1">
      <c r="C205" s="171"/>
      <c r="D205" s="192"/>
      <c r="E205" s="193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</row>
    <row r="206" spans="3:16" ht="12.75" customHeight="1">
      <c r="C206" s="171"/>
      <c r="D206" s="171"/>
      <c r="E206" s="193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</row>
    <row r="207" spans="3:16" ht="12.75" customHeight="1">
      <c r="C207" s="171"/>
      <c r="D207" s="192"/>
      <c r="E207" s="193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</row>
    <row r="208" spans="3:16" ht="12.75" customHeight="1">
      <c r="C208" s="171"/>
      <c r="D208" s="192"/>
      <c r="E208" s="193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</row>
    <row r="209" spans="3:16" ht="12.75" customHeight="1">
      <c r="C209" s="171"/>
      <c r="D209" s="171"/>
      <c r="E209" s="193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</row>
    <row r="210" spans="3:16" ht="12.75" customHeight="1">
      <c r="C210" s="171"/>
      <c r="D210" s="192"/>
      <c r="E210" s="193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</row>
    <row r="211" spans="3:16" ht="12.75" customHeight="1">
      <c r="C211" s="171"/>
      <c r="D211" s="192"/>
      <c r="E211" s="193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</row>
    <row r="212" spans="3:16" ht="12.75" customHeight="1">
      <c r="C212" s="171"/>
      <c r="D212" s="171"/>
      <c r="E212" s="193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</row>
    <row r="213" spans="3:16" ht="12.75" customHeight="1">
      <c r="C213" s="171"/>
      <c r="D213" s="192"/>
      <c r="E213" s="193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</row>
    <row r="214" spans="3:16" ht="12.75" customHeight="1">
      <c r="C214" s="171"/>
      <c r="D214" s="192"/>
      <c r="E214" s="193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</row>
    <row r="215" spans="3:16" ht="12.75" customHeight="1">
      <c r="C215" s="171"/>
      <c r="D215" s="171"/>
      <c r="E215" s="193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</row>
    <row r="216" spans="3:16" ht="12.75" customHeight="1">
      <c r="C216" s="171"/>
      <c r="D216" s="192"/>
      <c r="E216" s="193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</row>
    <row r="217" spans="3:16" ht="12.75" customHeight="1">
      <c r="C217" s="171"/>
      <c r="D217" s="192"/>
      <c r="E217" s="193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</row>
    <row r="218" spans="3:16" ht="12.75" customHeight="1">
      <c r="C218" s="171"/>
      <c r="D218" s="171"/>
      <c r="E218" s="193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</row>
    <row r="219" spans="3:16" ht="12.75" customHeight="1">
      <c r="C219" s="171"/>
      <c r="D219" s="192"/>
      <c r="E219" s="193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</row>
    <row r="220" spans="3:16" ht="12.75" customHeight="1">
      <c r="C220" s="171"/>
      <c r="D220" s="192"/>
      <c r="E220" s="193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</row>
    <row r="221" spans="3:16" ht="12.75" customHeight="1">
      <c r="C221" s="171"/>
      <c r="D221" s="171"/>
      <c r="E221" s="193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</row>
    <row r="222" spans="3:16" ht="12.75" customHeight="1">
      <c r="C222" s="192"/>
      <c r="D222" s="171"/>
      <c r="E222" s="193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</row>
    <row r="223" spans="3:16" ht="12.75" customHeight="1">
      <c r="C223" s="192"/>
      <c r="D223" s="171"/>
      <c r="E223" s="193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</row>
    <row r="224" spans="3:16" ht="12.75" customHeight="1">
      <c r="C224" s="171"/>
      <c r="D224" s="171"/>
      <c r="E224" s="193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</row>
    <row r="225" spans="3:16" ht="12.75" customHeight="1">
      <c r="C225" s="171"/>
      <c r="D225" s="192"/>
      <c r="E225" s="193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</row>
    <row r="226" spans="3:16" ht="12.75" customHeight="1">
      <c r="C226" s="171"/>
      <c r="D226" s="192"/>
      <c r="E226" s="193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</row>
    <row r="227" spans="3:16" ht="12.75" customHeight="1">
      <c r="C227" s="171"/>
      <c r="D227" s="171"/>
      <c r="E227" s="193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</row>
    <row r="228" spans="3:16" ht="12.75" customHeight="1">
      <c r="C228" s="171"/>
      <c r="D228" s="192"/>
      <c r="E228" s="193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</row>
    <row r="229" spans="3:16" ht="12.75" customHeight="1">
      <c r="C229" s="171"/>
      <c r="D229" s="192"/>
      <c r="E229" s="193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</row>
    <row r="230" spans="3:16" ht="12.75" customHeight="1">
      <c r="C230" s="171"/>
      <c r="D230" s="171"/>
      <c r="E230" s="193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</row>
    <row r="231" spans="3:16" ht="12.75" customHeight="1">
      <c r="C231" s="171"/>
      <c r="D231" s="192"/>
      <c r="E231" s="193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</row>
    <row r="232" spans="3:16" ht="12.75" customHeight="1">
      <c r="C232" s="171"/>
      <c r="D232" s="192"/>
      <c r="E232" s="193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</row>
    <row r="233" spans="3:16" ht="12.75" customHeight="1">
      <c r="C233" s="171"/>
      <c r="D233" s="171"/>
      <c r="E233" s="193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</row>
    <row r="234" spans="3:16" ht="12.75" customHeight="1">
      <c r="C234" s="171"/>
      <c r="D234" s="192"/>
      <c r="E234" s="193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</row>
    <row r="235" spans="3:16" ht="12.75" customHeight="1">
      <c r="C235" s="171"/>
      <c r="D235" s="192"/>
      <c r="E235" s="193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</row>
    <row r="236" spans="3:16" ht="12.75" customHeight="1">
      <c r="C236" s="171"/>
      <c r="D236" s="171"/>
      <c r="E236" s="193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</row>
    <row r="237" spans="3:16" ht="12.75" customHeight="1">
      <c r="C237" s="171"/>
      <c r="D237" s="192"/>
      <c r="E237" s="193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</row>
    <row r="238" spans="3:16" ht="12.75" customHeight="1">
      <c r="C238" s="171"/>
      <c r="D238" s="192"/>
      <c r="E238" s="193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</row>
    <row r="239" spans="3:16" ht="12.75" customHeight="1">
      <c r="C239" s="171"/>
      <c r="D239" s="171"/>
      <c r="E239" s="193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</row>
    <row r="240" spans="3:16" ht="12.75" customHeight="1">
      <c r="C240" s="171"/>
      <c r="D240" s="192"/>
      <c r="E240" s="193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</row>
    <row r="241" spans="3:16" ht="12.75" customHeight="1">
      <c r="C241" s="171"/>
      <c r="D241" s="192"/>
      <c r="E241" s="193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</row>
    <row r="242" spans="3:16" ht="12.75" customHeight="1">
      <c r="C242" s="171"/>
      <c r="D242" s="171"/>
      <c r="E242" s="193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</row>
    <row r="243" spans="3:16" ht="12.75" customHeight="1">
      <c r="C243" s="192"/>
      <c r="D243" s="171"/>
      <c r="E243" s="193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</row>
    <row r="244" spans="3:16" ht="12.75" customHeight="1">
      <c r="C244" s="192"/>
      <c r="D244" s="171"/>
      <c r="E244" s="193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</row>
    <row r="245" spans="3:16" ht="12.75" customHeight="1">
      <c r="C245" s="171"/>
      <c r="D245" s="171"/>
      <c r="E245" s="193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</row>
    <row r="246" spans="3:16" ht="12.75" customHeight="1">
      <c r="C246" s="171"/>
      <c r="D246" s="192"/>
      <c r="E246" s="193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</row>
    <row r="247" spans="3:16" ht="12.75" customHeight="1">
      <c r="C247" s="171"/>
      <c r="D247" s="192"/>
      <c r="E247" s="193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</row>
    <row r="248" spans="3:16" ht="12.75" customHeight="1">
      <c r="C248" s="171"/>
      <c r="D248" s="171"/>
      <c r="E248" s="193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</row>
    <row r="249" spans="3:16" ht="12.75" customHeight="1">
      <c r="C249" s="171"/>
      <c r="D249" s="192"/>
      <c r="E249" s="193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</row>
    <row r="250" spans="3:16" ht="12.75" customHeight="1">
      <c r="C250" s="171"/>
      <c r="D250" s="192"/>
      <c r="E250" s="193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</row>
    <row r="251" spans="3:16" ht="12.75" customHeight="1">
      <c r="C251" s="171"/>
      <c r="D251" s="171"/>
      <c r="E251" s="193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</row>
    <row r="252" spans="3:16" ht="12.75" customHeight="1">
      <c r="C252" s="171"/>
      <c r="D252" s="192"/>
      <c r="E252" s="193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</row>
    <row r="253" spans="3:16" ht="12.75" customHeight="1">
      <c r="C253" s="171"/>
      <c r="D253" s="192"/>
      <c r="E253" s="193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</row>
    <row r="254" spans="3:16" ht="12.75" customHeight="1">
      <c r="C254" s="171"/>
      <c r="D254" s="171"/>
      <c r="E254" s="193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</row>
    <row r="255" spans="3:16" ht="12.75" customHeight="1">
      <c r="C255" s="171"/>
      <c r="D255" s="192"/>
      <c r="E255" s="193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</row>
    <row r="256" spans="3:16" ht="12.75" customHeight="1">
      <c r="C256" s="171"/>
      <c r="D256" s="192"/>
      <c r="E256" s="193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</row>
    <row r="257" spans="3:16" ht="12.75" customHeight="1">
      <c r="C257" s="171"/>
      <c r="D257" s="171"/>
      <c r="E257" s="193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</row>
    <row r="258" spans="3:16" ht="12.75" customHeight="1">
      <c r="C258" s="171"/>
      <c r="D258" s="192"/>
      <c r="E258" s="193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</row>
    <row r="259" spans="3:16" ht="12.75" customHeight="1">
      <c r="C259" s="171"/>
      <c r="D259" s="192"/>
      <c r="E259" s="193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</row>
    <row r="260" spans="3:16" ht="12.75" customHeight="1">
      <c r="C260" s="171"/>
      <c r="D260" s="171"/>
      <c r="E260" s="193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</row>
    <row r="261" spans="3:16" ht="12.75" customHeight="1">
      <c r="C261" s="171"/>
      <c r="D261" s="192"/>
      <c r="E261" s="193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</row>
    <row r="262" spans="3:16" ht="12.75" customHeight="1">
      <c r="C262" s="171"/>
      <c r="D262" s="192"/>
      <c r="E262" s="193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</row>
    <row r="263" spans="3:16" ht="12.75" customHeight="1">
      <c r="C263" s="171"/>
      <c r="D263" s="171"/>
      <c r="E263" s="193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</row>
    <row r="264" spans="3:16" ht="12.75" customHeight="1">
      <c r="C264" s="171"/>
      <c r="D264" s="192"/>
      <c r="E264" s="193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</row>
    <row r="265" spans="3:16" ht="12.75" customHeight="1">
      <c r="C265" s="171"/>
      <c r="D265" s="192"/>
      <c r="E265" s="193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</row>
    <row r="266" spans="3:16" ht="12.75" customHeight="1">
      <c r="C266" s="171"/>
      <c r="D266" s="171"/>
      <c r="E266" s="193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</row>
    <row r="267" spans="3:16" ht="12.75" customHeight="1">
      <c r="C267" s="192"/>
      <c r="D267" s="171"/>
      <c r="E267" s="193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</row>
    <row r="268" spans="3:16" ht="12.75" customHeight="1">
      <c r="C268" s="192"/>
      <c r="D268" s="171"/>
      <c r="E268" s="193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</row>
    <row r="269" spans="3:16" ht="12.75" customHeight="1">
      <c r="C269" s="171"/>
      <c r="D269" s="171"/>
      <c r="E269" s="193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</row>
    <row r="270" spans="3:16" ht="12.75" customHeight="1">
      <c r="C270" s="171"/>
      <c r="D270" s="192"/>
      <c r="E270" s="193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</row>
    <row r="271" spans="3:16" ht="12.75" customHeight="1">
      <c r="C271" s="171"/>
      <c r="D271" s="192"/>
      <c r="E271" s="193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</row>
    <row r="272" spans="3:16" ht="12.75" customHeight="1">
      <c r="C272" s="171"/>
      <c r="D272" s="171"/>
      <c r="E272" s="193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</row>
    <row r="273" spans="3:16" ht="12.75" customHeight="1">
      <c r="C273" s="171"/>
      <c r="D273" s="192"/>
      <c r="E273" s="193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</row>
    <row r="274" spans="3:16" ht="12.75" customHeight="1">
      <c r="C274" s="171"/>
      <c r="D274" s="192"/>
      <c r="E274" s="193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</row>
    <row r="275" spans="3:16" ht="12.75" customHeight="1">
      <c r="C275" s="171"/>
      <c r="D275" s="171"/>
      <c r="E275" s="193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</row>
    <row r="276" spans="3:16" ht="12.75" customHeight="1">
      <c r="C276" s="171"/>
      <c r="D276" s="192"/>
      <c r="E276" s="193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</row>
    <row r="277" spans="3:16" ht="12.75" customHeight="1">
      <c r="C277" s="171"/>
      <c r="D277" s="192"/>
      <c r="E277" s="193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</row>
    <row r="278" spans="3:16" ht="12.75" customHeight="1">
      <c r="C278" s="171"/>
      <c r="D278" s="171"/>
      <c r="E278" s="193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</row>
    <row r="279" spans="3:16" ht="12.75" customHeight="1">
      <c r="C279" s="171"/>
      <c r="D279" s="192"/>
      <c r="E279" s="193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</row>
    <row r="280" spans="3:16" ht="12.75" customHeight="1">
      <c r="C280" s="171"/>
      <c r="D280" s="192"/>
      <c r="E280" s="193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</row>
    <row r="281" spans="3:16" ht="12.75" customHeight="1">
      <c r="C281" s="171"/>
      <c r="D281" s="171"/>
      <c r="E281" s="193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</row>
    <row r="282" spans="3:16" ht="12.75" customHeight="1">
      <c r="C282" s="171"/>
      <c r="D282" s="192"/>
      <c r="E282" s="193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</row>
    <row r="283" spans="3:16" ht="12.75" customHeight="1">
      <c r="C283" s="171"/>
      <c r="D283" s="192"/>
      <c r="E283" s="193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</row>
    <row r="284" spans="3:16" ht="12.75" customHeight="1">
      <c r="C284" s="171"/>
      <c r="D284" s="171"/>
      <c r="E284" s="193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</row>
    <row r="285" spans="3:16" ht="12.75" customHeight="1">
      <c r="C285" s="171"/>
      <c r="D285" s="192"/>
      <c r="E285" s="193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</row>
    <row r="286" spans="3:16" ht="12.75" customHeight="1">
      <c r="C286" s="171"/>
      <c r="D286" s="192"/>
      <c r="E286" s="193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</row>
    <row r="287" spans="3:16" ht="12.75" customHeight="1">
      <c r="C287" s="171"/>
      <c r="D287" s="171"/>
      <c r="E287" s="193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</row>
    <row r="288" spans="3:16" ht="12.75" customHeight="1">
      <c r="C288" s="171"/>
      <c r="D288" s="192"/>
      <c r="E288" s="193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</row>
    <row r="289" spans="3:16" ht="12.75" customHeight="1">
      <c r="C289" s="171"/>
      <c r="D289" s="192"/>
      <c r="E289" s="193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</row>
    <row r="290" spans="3:16" ht="12.75" customHeight="1">
      <c r="C290" s="171"/>
      <c r="D290" s="171"/>
      <c r="E290" s="193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</row>
    <row r="291" spans="3:16" ht="12.75" customHeight="1">
      <c r="C291" s="192"/>
      <c r="D291" s="171"/>
      <c r="E291" s="193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</row>
    <row r="292" spans="3:16" ht="12.75" customHeight="1">
      <c r="C292" s="192"/>
      <c r="D292" s="171"/>
      <c r="E292" s="193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</row>
    <row r="293" spans="3:16" ht="12.75" customHeight="1">
      <c r="C293" s="171"/>
      <c r="D293" s="171"/>
      <c r="E293" s="193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</row>
    <row r="294" spans="3:16" ht="12.75" customHeight="1">
      <c r="C294" s="171"/>
      <c r="D294" s="192"/>
      <c r="E294" s="193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</row>
    <row r="295" spans="3:16" ht="12.75" customHeight="1">
      <c r="C295" s="171"/>
      <c r="D295" s="192"/>
      <c r="E295" s="193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</row>
    <row r="296" spans="3:16" ht="12.75" customHeight="1">
      <c r="C296" s="171"/>
      <c r="D296" s="171"/>
      <c r="E296" s="193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</row>
    <row r="297" spans="3:16" ht="12.75" customHeight="1">
      <c r="C297" s="192"/>
      <c r="D297" s="171"/>
      <c r="E297" s="193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</row>
    <row r="298" spans="3:16" ht="12.75" customHeight="1">
      <c r="C298" s="192"/>
      <c r="D298" s="171"/>
      <c r="E298" s="193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</row>
    <row r="299" spans="3:16" ht="12.75" customHeight="1">
      <c r="C299" s="171"/>
      <c r="D299" s="171"/>
      <c r="E299" s="193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</row>
    <row r="300" spans="3:16" ht="12.75" customHeight="1">
      <c r="C300" s="171"/>
      <c r="D300" s="192"/>
      <c r="E300" s="193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</row>
    <row r="301" spans="3:16" ht="12.75" customHeight="1">
      <c r="C301" s="171"/>
      <c r="D301" s="192"/>
      <c r="E301" s="193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</row>
    <row r="302" spans="3:16" ht="12.75" customHeight="1">
      <c r="C302" s="171"/>
      <c r="D302" s="171"/>
      <c r="E302" s="193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</row>
    <row r="303" spans="3:16" ht="12.75" customHeight="1">
      <c r="C303" s="171"/>
      <c r="D303" s="192"/>
      <c r="E303" s="193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</row>
    <row r="304" spans="3:16" ht="12.75" customHeight="1">
      <c r="C304" s="171"/>
      <c r="D304" s="192"/>
      <c r="E304" s="193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</row>
    <row r="305" spans="3:16" ht="12.75" customHeight="1">
      <c r="C305" s="171"/>
      <c r="D305" s="171"/>
      <c r="E305" s="193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</row>
    <row r="306" spans="3:16" ht="12.75" customHeight="1">
      <c r="C306" s="171"/>
      <c r="D306" s="192"/>
      <c r="E306" s="193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</row>
    <row r="307" spans="3:16" ht="12.75" customHeight="1">
      <c r="C307" s="171"/>
      <c r="D307" s="192"/>
      <c r="E307" s="193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</row>
    <row r="308" spans="3:16" ht="12.75" customHeight="1">
      <c r="C308" s="171"/>
      <c r="D308" s="171"/>
      <c r="E308" s="193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</row>
    <row r="309" spans="3:16" ht="12.75" customHeight="1">
      <c r="C309" s="171"/>
      <c r="D309" s="192"/>
      <c r="E309" s="193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</row>
    <row r="310" spans="3:16" ht="12.75" customHeight="1">
      <c r="C310" s="171"/>
      <c r="D310" s="192"/>
      <c r="E310" s="193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</row>
    <row r="311" spans="3:16" ht="12.75" customHeight="1">
      <c r="C311" s="171"/>
      <c r="D311" s="171"/>
      <c r="E311" s="193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</row>
    <row r="312" spans="3:16" ht="12.75" customHeight="1">
      <c r="C312" s="171"/>
      <c r="D312" s="171"/>
      <c r="E312" s="193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</row>
    <row r="313" spans="3:16" ht="12.75" customHeight="1">
      <c r="C313" s="171"/>
      <c r="D313" s="171"/>
      <c r="E313" s="193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</row>
    <row r="314" spans="3:16" ht="12.75" customHeight="1">
      <c r="C314" s="171"/>
      <c r="D314" s="171"/>
      <c r="E314" s="193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</row>
    <row r="315" spans="3:16" ht="12.75" customHeight="1">
      <c r="C315" s="171"/>
      <c r="D315" s="192"/>
      <c r="E315" s="193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</row>
    <row r="316" spans="3:16" ht="12.75" customHeight="1">
      <c r="C316" s="171"/>
      <c r="D316" s="192"/>
      <c r="E316" s="193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</row>
    <row r="317" spans="3:16" ht="12.75" customHeight="1">
      <c r="C317" s="171"/>
      <c r="D317" s="171"/>
      <c r="E317" s="193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</row>
    <row r="318" spans="3:16" ht="12.75" customHeight="1">
      <c r="C318" s="171"/>
      <c r="D318" s="192"/>
      <c r="E318" s="193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</row>
    <row r="319" spans="3:16" ht="12.75" customHeight="1">
      <c r="C319" s="171"/>
      <c r="D319" s="192"/>
      <c r="E319" s="193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</row>
    <row r="320" spans="3:16" ht="12.75" customHeight="1">
      <c r="C320" s="171"/>
      <c r="D320" s="171"/>
      <c r="E320" s="193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</row>
    <row r="321" spans="5:16" ht="12.75" customHeight="1">
      <c r="E321" s="193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</row>
    <row r="322" spans="5:16" ht="12.75" customHeight="1">
      <c r="E322" s="193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</row>
  </sheetData>
  <mergeCells count="22">
    <mergeCell ref="D4:D5"/>
    <mergeCell ref="B12:D13"/>
    <mergeCell ref="C20:D22"/>
    <mergeCell ref="D8:D9"/>
    <mergeCell ref="AG2:AH2"/>
    <mergeCell ref="B72:D72"/>
    <mergeCell ref="B76:D76"/>
    <mergeCell ref="C68:D68"/>
    <mergeCell ref="O2:P2"/>
    <mergeCell ref="B3:E3"/>
    <mergeCell ref="C16:D16"/>
    <mergeCell ref="C40:D41"/>
    <mergeCell ref="B24:D24"/>
    <mergeCell ref="C28:D28"/>
    <mergeCell ref="C32:D33"/>
    <mergeCell ref="C60:D60"/>
    <mergeCell ref="C64:D64"/>
    <mergeCell ref="B36:D36"/>
    <mergeCell ref="B48:D48"/>
    <mergeCell ref="C52:D52"/>
    <mergeCell ref="C44:D45"/>
    <mergeCell ref="C56:D5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5" r:id="rId1"/>
  <colBreaks count="1" manualBreakCount="1">
    <brk id="18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18"/>
  <sheetViews>
    <sheetView showGridLines="0" zoomScaleSheetLayoutView="75" workbookViewId="0" topLeftCell="A3">
      <pane xSplit="6" ySplit="1" topLeftCell="U61" activePane="bottomRight" state="frozen"/>
      <selection pane="topLeft" activeCell="AB19" sqref="AB19"/>
      <selection pane="topRight" activeCell="AB19" sqref="AB19"/>
      <selection pane="bottomLeft" activeCell="AB19" sqref="AB19"/>
      <selection pane="bottomRight" activeCell="Z81" sqref="Z81"/>
    </sheetView>
  </sheetViews>
  <sheetFormatPr defaultColWidth="9.00390625" defaultRowHeight="12.75" customHeight="1"/>
  <cols>
    <col min="1" max="1" width="9.125" style="125" customWidth="1"/>
    <col min="2" max="3" width="3.625" style="125" customWidth="1"/>
    <col min="4" max="4" width="17.625" style="125" customWidth="1"/>
    <col min="5" max="5" width="4.625" style="125" customWidth="1"/>
    <col min="6" max="6" width="6.625" style="125" customWidth="1"/>
    <col min="7" max="11" width="4.625" style="125" customWidth="1"/>
    <col min="12" max="32" width="6.625" style="125" customWidth="1"/>
    <col min="33" max="33" width="4.625" style="125" customWidth="1"/>
    <col min="34" max="34" width="9.125" style="125" customWidth="1"/>
    <col min="35" max="16384" width="13.375" style="125" customWidth="1"/>
  </cols>
  <sheetData>
    <row r="1" spans="1:3" ht="15" customHeight="1">
      <c r="A1" s="124"/>
      <c r="C1" s="126"/>
    </row>
    <row r="2" spans="1:34" ht="12">
      <c r="A2" s="215" t="s">
        <v>56</v>
      </c>
      <c r="C2" s="128"/>
      <c r="D2" s="129" t="s">
        <v>0</v>
      </c>
      <c r="O2" s="719"/>
      <c r="P2" s="719"/>
      <c r="AG2" s="719" t="s">
        <v>709</v>
      </c>
      <c r="AH2" s="719"/>
    </row>
    <row r="3" spans="1:34" ht="24">
      <c r="A3" s="130" t="s">
        <v>237</v>
      </c>
      <c r="B3" s="726" t="s">
        <v>173</v>
      </c>
      <c r="C3" s="727"/>
      <c r="D3" s="727"/>
      <c r="E3" s="728"/>
      <c r="F3" s="133" t="s">
        <v>174</v>
      </c>
      <c r="G3" s="134" t="s">
        <v>175</v>
      </c>
      <c r="H3" s="135" t="s">
        <v>176</v>
      </c>
      <c r="I3" s="135" t="s">
        <v>177</v>
      </c>
      <c r="J3" s="135" t="s">
        <v>178</v>
      </c>
      <c r="K3" s="136" t="s">
        <v>179</v>
      </c>
      <c r="L3" s="134" t="s">
        <v>180</v>
      </c>
      <c r="M3" s="135" t="s">
        <v>181</v>
      </c>
      <c r="N3" s="135" t="s">
        <v>182</v>
      </c>
      <c r="O3" s="135" t="s">
        <v>183</v>
      </c>
      <c r="P3" s="135" t="s">
        <v>184</v>
      </c>
      <c r="Q3" s="137" t="s">
        <v>185</v>
      </c>
      <c r="R3" s="138" t="s">
        <v>186</v>
      </c>
      <c r="S3" s="139" t="s">
        <v>187</v>
      </c>
      <c r="T3" s="137" t="s">
        <v>188</v>
      </c>
      <c r="U3" s="137" t="s">
        <v>189</v>
      </c>
      <c r="V3" s="137" t="s">
        <v>190</v>
      </c>
      <c r="W3" s="137" t="s">
        <v>191</v>
      </c>
      <c r="X3" s="137" t="s">
        <v>192</v>
      </c>
      <c r="Y3" s="137" t="s">
        <v>193</v>
      </c>
      <c r="Z3" s="137" t="s">
        <v>194</v>
      </c>
      <c r="AA3" s="137" t="s">
        <v>195</v>
      </c>
      <c r="AB3" s="137" t="s">
        <v>196</v>
      </c>
      <c r="AC3" s="137" t="s">
        <v>197</v>
      </c>
      <c r="AD3" s="137" t="s">
        <v>198</v>
      </c>
      <c r="AE3" s="137" t="s">
        <v>199</v>
      </c>
      <c r="AF3" s="137" t="s">
        <v>200</v>
      </c>
      <c r="AG3" s="131" t="s">
        <v>201</v>
      </c>
      <c r="AH3" s="140" t="s">
        <v>202</v>
      </c>
    </row>
    <row r="4" spans="1:34" ht="12.75" customHeight="1">
      <c r="A4" s="141" t="s">
        <v>301</v>
      </c>
      <c r="B4" s="744" t="s">
        <v>302</v>
      </c>
      <c r="C4" s="745"/>
      <c r="D4" s="745"/>
      <c r="E4" s="132" t="s">
        <v>10</v>
      </c>
      <c r="F4" s="143">
        <f aca="true" t="shared" si="0" ref="F4:AG4">SUM(F5:F6)</f>
        <v>9414</v>
      </c>
      <c r="G4" s="143">
        <f t="shared" si="0"/>
        <v>4</v>
      </c>
      <c r="H4" s="143">
        <f t="shared" si="0"/>
        <v>0</v>
      </c>
      <c r="I4" s="143">
        <f t="shared" si="0"/>
        <v>0</v>
      </c>
      <c r="J4" s="143">
        <f t="shared" si="0"/>
        <v>0</v>
      </c>
      <c r="K4" s="143">
        <f t="shared" si="0"/>
        <v>1</v>
      </c>
      <c r="L4" s="143">
        <f t="shared" si="0"/>
        <v>5</v>
      </c>
      <c r="M4" s="143">
        <f t="shared" si="0"/>
        <v>2</v>
      </c>
      <c r="N4" s="143">
        <f t="shared" si="0"/>
        <v>5</v>
      </c>
      <c r="O4" s="143">
        <f t="shared" si="0"/>
        <v>4</v>
      </c>
      <c r="P4" s="143">
        <f t="shared" si="0"/>
        <v>10</v>
      </c>
      <c r="Q4" s="145">
        <f t="shared" si="0"/>
        <v>5</v>
      </c>
      <c r="R4" s="146">
        <f t="shared" si="0"/>
        <v>28</v>
      </c>
      <c r="S4" s="147">
        <f t="shared" si="0"/>
        <v>41</v>
      </c>
      <c r="T4" s="145">
        <f t="shared" si="0"/>
        <v>74</v>
      </c>
      <c r="U4" s="145">
        <f t="shared" si="0"/>
        <v>115</v>
      </c>
      <c r="V4" s="145">
        <f t="shared" si="0"/>
        <v>202</v>
      </c>
      <c r="W4" s="145">
        <f t="shared" si="0"/>
        <v>296</v>
      </c>
      <c r="X4" s="145">
        <f t="shared" si="0"/>
        <v>410</v>
      </c>
      <c r="Y4" s="145">
        <f t="shared" si="0"/>
        <v>552</v>
      </c>
      <c r="Z4" s="145">
        <f t="shared" si="0"/>
        <v>876</v>
      </c>
      <c r="AA4" s="145">
        <f t="shared" si="0"/>
        <v>1359</v>
      </c>
      <c r="AB4" s="145">
        <f t="shared" si="0"/>
        <v>1683</v>
      </c>
      <c r="AC4" s="145">
        <f t="shared" si="0"/>
        <v>1760</v>
      </c>
      <c r="AD4" s="145">
        <f t="shared" si="0"/>
        <v>1358</v>
      </c>
      <c r="AE4" s="145">
        <f t="shared" si="0"/>
        <v>521</v>
      </c>
      <c r="AF4" s="145">
        <f t="shared" si="0"/>
        <v>108</v>
      </c>
      <c r="AG4" s="145">
        <f t="shared" si="0"/>
        <v>0</v>
      </c>
      <c r="AH4" s="133" t="s">
        <v>301</v>
      </c>
    </row>
    <row r="5" spans="1:34" ht="12.75" customHeight="1">
      <c r="A5" s="148"/>
      <c r="B5" s="149"/>
      <c r="C5" s="159"/>
      <c r="D5" s="160"/>
      <c r="E5" s="150" t="s">
        <v>11</v>
      </c>
      <c r="F5" s="151">
        <f>SUM(F9,F21,F57,F77,'表5-5'!F5)</f>
        <v>4541</v>
      </c>
      <c r="G5" s="151">
        <f>SUM(G9,G21,G57,G77,'表5-5'!G5)</f>
        <v>1</v>
      </c>
      <c r="H5" s="151">
        <f>SUM(H9,H21,H57,H77,'表5-5'!H5)</f>
        <v>0</v>
      </c>
      <c r="I5" s="151">
        <f>SUM(I9,I21,I57,I77,'表5-5'!I5)</f>
        <v>0</v>
      </c>
      <c r="J5" s="151">
        <f>SUM(J9,J21,J57,J77,'表5-5'!J5)</f>
        <v>0</v>
      </c>
      <c r="K5" s="151">
        <f>SUM(K9,K21,K57,K77,'表5-5'!K5)</f>
        <v>1</v>
      </c>
      <c r="L5" s="151">
        <f>SUM(L9,L21,L57,L77,'表5-5'!L5)</f>
        <v>2</v>
      </c>
      <c r="M5" s="151">
        <f>SUM(M9,M21,M57,M77,'表5-5'!M5)</f>
        <v>2</v>
      </c>
      <c r="N5" s="151">
        <f>SUM(N9,N21,N57,N77,'表5-5'!N5)</f>
        <v>0</v>
      </c>
      <c r="O5" s="151">
        <f>SUM(O9,O21,O57,O77,'表5-5'!O5)</f>
        <v>3</v>
      </c>
      <c r="P5" s="151">
        <f>SUM(P9,P21,P57,P77,'表5-5'!P5)</f>
        <v>9</v>
      </c>
      <c r="Q5" s="151">
        <f>SUM(Q9,Q21,Q57,Q77,'表5-5'!Q5)</f>
        <v>4</v>
      </c>
      <c r="R5" s="161">
        <f>SUM(R9,R21,R57,R77,'表5-5'!R5)</f>
        <v>24</v>
      </c>
      <c r="S5" s="162">
        <f>SUM(S9,S21,S57,S77,'表5-5'!S5)</f>
        <v>27</v>
      </c>
      <c r="T5" s="151">
        <f>SUM(T9,T21,T57,T77,'表5-5'!T5)</f>
        <v>58</v>
      </c>
      <c r="U5" s="151">
        <f>SUM(U9,U21,U57,U77,'表5-5'!U5)</f>
        <v>88</v>
      </c>
      <c r="V5" s="151">
        <f>SUM(V9,V21,V57,V77,'表5-5'!V5)</f>
        <v>146</v>
      </c>
      <c r="W5" s="151">
        <f>SUM(W9,W21,W57,W77,'表5-5'!W5)</f>
        <v>204</v>
      </c>
      <c r="X5" s="151">
        <f>SUM(X9,X21,X57,X77,'表5-5'!X5)</f>
        <v>306</v>
      </c>
      <c r="Y5" s="151">
        <f>SUM(Y9,Y21,Y57,Y77,'表5-5'!Y5)</f>
        <v>390</v>
      </c>
      <c r="Z5" s="151">
        <f>SUM(Z9,Z21,Z57,Z77,'表5-5'!Z5)</f>
        <v>549</v>
      </c>
      <c r="AA5" s="151">
        <f>SUM(AA9,AA21,AA57,AA77,'表5-5'!AA5)</f>
        <v>811</v>
      </c>
      <c r="AB5" s="151">
        <f>SUM(AB9,AB21,AB57,AB77,'表5-5'!AB5)</f>
        <v>757</v>
      </c>
      <c r="AC5" s="151">
        <f>SUM(AC9,AC21,AC57,AC77,'表5-5'!AC5)</f>
        <v>623</v>
      </c>
      <c r="AD5" s="151">
        <f>SUM(AD9,AD21,AD57,AD77,'表5-5'!AD5)</f>
        <v>401</v>
      </c>
      <c r="AE5" s="151">
        <f>SUM(AE9,AE21,AE57,AE77,'表5-5'!AE5)</f>
        <v>118</v>
      </c>
      <c r="AF5" s="151">
        <f>SUM(AF9,AF21,AF57,AF77,'表5-5'!AF5)</f>
        <v>19</v>
      </c>
      <c r="AG5" s="161">
        <f>SUM(AG9,AG21,AG57,AG77,'表5-5'!AG5)</f>
        <v>0</v>
      </c>
      <c r="AH5" s="156"/>
    </row>
    <row r="6" spans="1:34" ht="12.75" customHeight="1">
      <c r="A6" s="148"/>
      <c r="B6" s="149"/>
      <c r="C6" s="159"/>
      <c r="D6" s="160"/>
      <c r="E6" s="150" t="s">
        <v>12</v>
      </c>
      <c r="F6" s="151">
        <f>SUM(F10,F22,F58,F78,'表5-5'!F6)</f>
        <v>4873</v>
      </c>
      <c r="G6" s="151">
        <f>SUM(G10,G22,G58,G78,'表5-5'!G6)</f>
        <v>3</v>
      </c>
      <c r="H6" s="151">
        <f>SUM(H10,H22,H58,H78,'表5-5'!H6)</f>
        <v>0</v>
      </c>
      <c r="I6" s="151">
        <f>SUM(I10,I22,I58,I78,'表5-5'!I6)</f>
        <v>0</v>
      </c>
      <c r="J6" s="151">
        <f>SUM(J10,J22,J58,J78,'表5-5'!J6)</f>
        <v>0</v>
      </c>
      <c r="K6" s="151">
        <f>SUM(K10,K22,K58,K78,'表5-5'!K6)</f>
        <v>0</v>
      </c>
      <c r="L6" s="151">
        <f>SUM(L10,L22,L58,L78,'表5-5'!L6)</f>
        <v>3</v>
      </c>
      <c r="M6" s="151">
        <f>SUM(M10,M22,M58,M78,'表5-5'!M6)</f>
        <v>0</v>
      </c>
      <c r="N6" s="151">
        <f>SUM(N10,N22,N58,N78,'表5-5'!N6)</f>
        <v>5</v>
      </c>
      <c r="O6" s="151">
        <f>SUM(O10,O22,O58,O78,'表5-5'!O6)</f>
        <v>1</v>
      </c>
      <c r="P6" s="151">
        <f>SUM(P10,P22,P58,P78,'表5-5'!P6)</f>
        <v>1</v>
      </c>
      <c r="Q6" s="151">
        <f>SUM(Q10,Q22,Q58,Q78,'表5-5'!Q6)</f>
        <v>1</v>
      </c>
      <c r="R6" s="161">
        <f>SUM(R10,R22,R58,R78,'表5-5'!R6)</f>
        <v>4</v>
      </c>
      <c r="S6" s="162">
        <f>SUM(S10,S22,S58,S78,'表5-5'!S6)</f>
        <v>14</v>
      </c>
      <c r="T6" s="151">
        <f>SUM(T10,T22,T58,T78,'表5-5'!T6)</f>
        <v>16</v>
      </c>
      <c r="U6" s="151">
        <f>SUM(U10,U22,U58,U78,'表5-5'!U6)</f>
        <v>27</v>
      </c>
      <c r="V6" s="151">
        <f>SUM(V10,V22,V58,V78,'表5-5'!V6)</f>
        <v>56</v>
      </c>
      <c r="W6" s="151">
        <f>SUM(W10,W22,W58,W78,'表5-5'!W6)</f>
        <v>92</v>
      </c>
      <c r="X6" s="151">
        <f>SUM(X10,X22,X58,X78,'表5-5'!X6)</f>
        <v>104</v>
      </c>
      <c r="Y6" s="151">
        <f>SUM(Y10,Y22,Y58,Y78,'表5-5'!Y6)</f>
        <v>162</v>
      </c>
      <c r="Z6" s="151">
        <f>SUM(Z10,Z22,Z58,Z78,'表5-5'!Z6)</f>
        <v>327</v>
      </c>
      <c r="AA6" s="151">
        <f>SUM(AA10,AA22,AA58,AA78,'表5-5'!AA6)</f>
        <v>548</v>
      </c>
      <c r="AB6" s="151">
        <f>SUM(AB10,AB22,AB58,AB78,'表5-5'!AB6)</f>
        <v>926</v>
      </c>
      <c r="AC6" s="151">
        <f>SUM(AC10,AC22,AC58,AC78,'表5-5'!AC6)</f>
        <v>1137</v>
      </c>
      <c r="AD6" s="151">
        <f>SUM(AD10,AD22,AD58,AD78,'表5-5'!AD6)</f>
        <v>957</v>
      </c>
      <c r="AE6" s="151">
        <f>SUM(AE10,AE22,AE58,AE78,'表5-5'!AE6)</f>
        <v>403</v>
      </c>
      <c r="AF6" s="151">
        <f>SUM(AF10,AF22,AF58,AF78,'表5-5'!AF6)</f>
        <v>89</v>
      </c>
      <c r="AG6" s="161">
        <f>SUM(AG10,AG22,AG58,AG78,'表5-5'!AG6)</f>
        <v>0</v>
      </c>
      <c r="AH6" s="156"/>
    </row>
    <row r="7" spans="1:34" ht="12.75" customHeight="1">
      <c r="A7" s="148"/>
      <c r="B7" s="149"/>
      <c r="C7" s="159"/>
      <c r="D7" s="160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4"/>
      <c r="S7" s="155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6"/>
    </row>
    <row r="8" spans="1:34" ht="12.75" customHeight="1">
      <c r="A8" s="148" t="s">
        <v>303</v>
      </c>
      <c r="B8" s="149"/>
      <c r="C8" s="739" t="s">
        <v>304</v>
      </c>
      <c r="D8" s="729"/>
      <c r="E8" s="150" t="s">
        <v>10</v>
      </c>
      <c r="F8" s="151">
        <f aca="true" t="shared" si="1" ref="F8:AG8">SUM(F9:F10)</f>
        <v>194</v>
      </c>
      <c r="G8" s="152">
        <f t="shared" si="1"/>
        <v>0</v>
      </c>
      <c r="H8" s="152">
        <f t="shared" si="1"/>
        <v>0</v>
      </c>
      <c r="I8" s="152">
        <f t="shared" si="1"/>
        <v>0</v>
      </c>
      <c r="J8" s="152">
        <f t="shared" si="1"/>
        <v>0</v>
      </c>
      <c r="K8" s="152">
        <f t="shared" si="1"/>
        <v>0</v>
      </c>
      <c r="L8" s="152">
        <f t="shared" si="1"/>
        <v>0</v>
      </c>
      <c r="M8" s="152">
        <f t="shared" si="1"/>
        <v>0</v>
      </c>
      <c r="N8" s="152">
        <f t="shared" si="1"/>
        <v>0</v>
      </c>
      <c r="O8" s="152">
        <f t="shared" si="1"/>
        <v>0</v>
      </c>
      <c r="P8" s="152">
        <f t="shared" si="1"/>
        <v>0</v>
      </c>
      <c r="Q8" s="153">
        <f t="shared" si="1"/>
        <v>0</v>
      </c>
      <c r="R8" s="154">
        <f t="shared" si="1"/>
        <v>0</v>
      </c>
      <c r="S8" s="155">
        <f t="shared" si="1"/>
        <v>0</v>
      </c>
      <c r="T8" s="153">
        <f t="shared" si="1"/>
        <v>0</v>
      </c>
      <c r="U8" s="153">
        <f t="shared" si="1"/>
        <v>0</v>
      </c>
      <c r="V8" s="153">
        <f t="shared" si="1"/>
        <v>3</v>
      </c>
      <c r="W8" s="153">
        <f t="shared" si="1"/>
        <v>5</v>
      </c>
      <c r="X8" s="153">
        <f t="shared" si="1"/>
        <v>6</v>
      </c>
      <c r="Y8" s="153">
        <f t="shared" si="1"/>
        <v>6</v>
      </c>
      <c r="Z8" s="153">
        <f t="shared" si="1"/>
        <v>5</v>
      </c>
      <c r="AA8" s="153">
        <f t="shared" si="1"/>
        <v>20</v>
      </c>
      <c r="AB8" s="153">
        <f t="shared" si="1"/>
        <v>37</v>
      </c>
      <c r="AC8" s="153">
        <f t="shared" si="1"/>
        <v>50</v>
      </c>
      <c r="AD8" s="153">
        <f t="shared" si="1"/>
        <v>37</v>
      </c>
      <c r="AE8" s="153">
        <f t="shared" si="1"/>
        <v>20</v>
      </c>
      <c r="AF8" s="153">
        <f t="shared" si="1"/>
        <v>5</v>
      </c>
      <c r="AG8" s="153">
        <f t="shared" si="1"/>
        <v>0</v>
      </c>
      <c r="AH8" s="156" t="s">
        <v>303</v>
      </c>
    </row>
    <row r="9" spans="1:34" ht="12.75" customHeight="1">
      <c r="A9" s="148"/>
      <c r="B9" s="149"/>
      <c r="C9" s="159"/>
      <c r="D9" s="160"/>
      <c r="E9" s="150" t="s">
        <v>11</v>
      </c>
      <c r="F9" s="151">
        <f>SUM(L9:AG9)</f>
        <v>70</v>
      </c>
      <c r="G9" s="152">
        <f aca="true" t="shared" si="2" ref="G9:Q9">SUM(G13,G17)</f>
        <v>0</v>
      </c>
      <c r="H9" s="152">
        <f t="shared" si="2"/>
        <v>0</v>
      </c>
      <c r="I9" s="152">
        <f t="shared" si="2"/>
        <v>0</v>
      </c>
      <c r="J9" s="152">
        <f t="shared" si="2"/>
        <v>0</v>
      </c>
      <c r="K9" s="152">
        <f t="shared" si="2"/>
        <v>0</v>
      </c>
      <c r="L9" s="152">
        <f t="shared" si="2"/>
        <v>0</v>
      </c>
      <c r="M9" s="152">
        <f t="shared" si="2"/>
        <v>0</v>
      </c>
      <c r="N9" s="152">
        <f t="shared" si="2"/>
        <v>0</v>
      </c>
      <c r="O9" s="152">
        <f t="shared" si="2"/>
        <v>0</v>
      </c>
      <c r="P9" s="152">
        <f t="shared" si="2"/>
        <v>0</v>
      </c>
      <c r="Q9" s="152">
        <f t="shared" si="2"/>
        <v>0</v>
      </c>
      <c r="R9" s="163">
        <f aca="true" t="shared" si="3" ref="R9:AF9">SUM(R13,R17)</f>
        <v>0</v>
      </c>
      <c r="S9" s="204">
        <f t="shared" si="3"/>
        <v>0</v>
      </c>
      <c r="T9" s="152">
        <f t="shared" si="3"/>
        <v>0</v>
      </c>
      <c r="U9" s="152">
        <f t="shared" si="3"/>
        <v>0</v>
      </c>
      <c r="V9" s="152">
        <f t="shared" si="3"/>
        <v>2</v>
      </c>
      <c r="W9" s="152">
        <f t="shared" si="3"/>
        <v>4</v>
      </c>
      <c r="X9" s="152">
        <f t="shared" si="3"/>
        <v>4</v>
      </c>
      <c r="Y9" s="152">
        <f t="shared" si="3"/>
        <v>5</v>
      </c>
      <c r="Z9" s="152">
        <f t="shared" si="3"/>
        <v>1</v>
      </c>
      <c r="AA9" s="152">
        <f t="shared" si="3"/>
        <v>12</v>
      </c>
      <c r="AB9" s="152">
        <f t="shared" si="3"/>
        <v>13</v>
      </c>
      <c r="AC9" s="152">
        <f t="shared" si="3"/>
        <v>14</v>
      </c>
      <c r="AD9" s="152">
        <f t="shared" si="3"/>
        <v>10</v>
      </c>
      <c r="AE9" s="152">
        <f t="shared" si="3"/>
        <v>5</v>
      </c>
      <c r="AF9" s="152">
        <f t="shared" si="3"/>
        <v>0</v>
      </c>
      <c r="AG9" s="163">
        <f>SUM(AG13,AG17)</f>
        <v>0</v>
      </c>
      <c r="AH9" s="156"/>
    </row>
    <row r="10" spans="1:34" ht="12.75" customHeight="1">
      <c r="A10" s="148"/>
      <c r="B10" s="149"/>
      <c r="C10" s="159"/>
      <c r="D10" s="160"/>
      <c r="E10" s="150" t="s">
        <v>12</v>
      </c>
      <c r="F10" s="151">
        <f>SUM(L10:AG10)</f>
        <v>124</v>
      </c>
      <c r="G10" s="152">
        <f aca="true" t="shared" si="4" ref="G10:Q10">SUM(G14,G18)</f>
        <v>0</v>
      </c>
      <c r="H10" s="152">
        <f t="shared" si="4"/>
        <v>0</v>
      </c>
      <c r="I10" s="152">
        <f t="shared" si="4"/>
        <v>0</v>
      </c>
      <c r="J10" s="152">
        <f t="shared" si="4"/>
        <v>0</v>
      </c>
      <c r="K10" s="152">
        <f t="shared" si="4"/>
        <v>0</v>
      </c>
      <c r="L10" s="152">
        <f t="shared" si="4"/>
        <v>0</v>
      </c>
      <c r="M10" s="152">
        <f t="shared" si="4"/>
        <v>0</v>
      </c>
      <c r="N10" s="152">
        <f t="shared" si="4"/>
        <v>0</v>
      </c>
      <c r="O10" s="152">
        <f t="shared" si="4"/>
        <v>0</v>
      </c>
      <c r="P10" s="152">
        <f t="shared" si="4"/>
        <v>0</v>
      </c>
      <c r="Q10" s="152">
        <f t="shared" si="4"/>
        <v>0</v>
      </c>
      <c r="R10" s="163">
        <f aca="true" t="shared" si="5" ref="R10:AF10">SUM(R14,R18)</f>
        <v>0</v>
      </c>
      <c r="S10" s="204">
        <f t="shared" si="5"/>
        <v>0</v>
      </c>
      <c r="T10" s="152">
        <f t="shared" si="5"/>
        <v>0</v>
      </c>
      <c r="U10" s="152">
        <f t="shared" si="5"/>
        <v>0</v>
      </c>
      <c r="V10" s="152">
        <f t="shared" si="5"/>
        <v>1</v>
      </c>
      <c r="W10" s="152">
        <f t="shared" si="5"/>
        <v>1</v>
      </c>
      <c r="X10" s="152">
        <f t="shared" si="5"/>
        <v>2</v>
      </c>
      <c r="Y10" s="152">
        <f t="shared" si="5"/>
        <v>1</v>
      </c>
      <c r="Z10" s="152">
        <f t="shared" si="5"/>
        <v>4</v>
      </c>
      <c r="AA10" s="152">
        <f t="shared" si="5"/>
        <v>8</v>
      </c>
      <c r="AB10" s="152">
        <f t="shared" si="5"/>
        <v>24</v>
      </c>
      <c r="AC10" s="152">
        <f t="shared" si="5"/>
        <v>36</v>
      </c>
      <c r="AD10" s="152">
        <f t="shared" si="5"/>
        <v>27</v>
      </c>
      <c r="AE10" s="152">
        <f t="shared" si="5"/>
        <v>15</v>
      </c>
      <c r="AF10" s="152">
        <f t="shared" si="5"/>
        <v>5</v>
      </c>
      <c r="AG10" s="163">
        <f>SUM(AG14,AG18)</f>
        <v>0</v>
      </c>
      <c r="AH10" s="156"/>
    </row>
    <row r="11" spans="1:34" ht="12.75" customHeight="1">
      <c r="A11" s="148"/>
      <c r="B11" s="149"/>
      <c r="C11" s="159"/>
      <c r="D11" s="160"/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/>
      <c r="S11" s="155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6"/>
    </row>
    <row r="12" spans="1:34" ht="12.75" customHeight="1">
      <c r="A12" s="148" t="s">
        <v>305</v>
      </c>
      <c r="B12" s="149"/>
      <c r="C12" s="157"/>
      <c r="D12" s="721" t="s">
        <v>503</v>
      </c>
      <c r="E12" s="150" t="s">
        <v>10</v>
      </c>
      <c r="F12" s="151">
        <f aca="true" t="shared" si="6" ref="F12:AG12">SUM(F13:F14)</f>
        <v>114</v>
      </c>
      <c r="G12" s="152">
        <f t="shared" si="6"/>
        <v>0</v>
      </c>
      <c r="H12" s="152">
        <f t="shared" si="6"/>
        <v>0</v>
      </c>
      <c r="I12" s="152">
        <f t="shared" si="6"/>
        <v>0</v>
      </c>
      <c r="J12" s="152">
        <f t="shared" si="6"/>
        <v>0</v>
      </c>
      <c r="K12" s="152">
        <f t="shared" si="6"/>
        <v>0</v>
      </c>
      <c r="L12" s="152">
        <f t="shared" si="6"/>
        <v>0</v>
      </c>
      <c r="M12" s="152">
        <f t="shared" si="6"/>
        <v>0</v>
      </c>
      <c r="N12" s="152">
        <f t="shared" si="6"/>
        <v>0</v>
      </c>
      <c r="O12" s="152">
        <f t="shared" si="6"/>
        <v>0</v>
      </c>
      <c r="P12" s="152">
        <f t="shared" si="6"/>
        <v>0</v>
      </c>
      <c r="Q12" s="153">
        <f t="shared" si="6"/>
        <v>0</v>
      </c>
      <c r="R12" s="154">
        <f t="shared" si="6"/>
        <v>0</v>
      </c>
      <c r="S12" s="155">
        <f t="shared" si="6"/>
        <v>0</v>
      </c>
      <c r="T12" s="153">
        <f t="shared" si="6"/>
        <v>0</v>
      </c>
      <c r="U12" s="153">
        <f t="shared" si="6"/>
        <v>0</v>
      </c>
      <c r="V12" s="153">
        <f t="shared" si="6"/>
        <v>2</v>
      </c>
      <c r="W12" s="153">
        <f t="shared" si="6"/>
        <v>3</v>
      </c>
      <c r="X12" s="153">
        <f t="shared" si="6"/>
        <v>5</v>
      </c>
      <c r="Y12" s="153">
        <f t="shared" si="6"/>
        <v>6</v>
      </c>
      <c r="Z12" s="153">
        <f t="shared" si="6"/>
        <v>4</v>
      </c>
      <c r="AA12" s="153">
        <f t="shared" si="6"/>
        <v>10</v>
      </c>
      <c r="AB12" s="153">
        <f t="shared" si="6"/>
        <v>28</v>
      </c>
      <c r="AC12" s="153">
        <f t="shared" si="6"/>
        <v>26</v>
      </c>
      <c r="AD12" s="153">
        <f t="shared" si="6"/>
        <v>20</v>
      </c>
      <c r="AE12" s="153">
        <f t="shared" si="6"/>
        <v>9</v>
      </c>
      <c r="AF12" s="153">
        <f t="shared" si="6"/>
        <v>1</v>
      </c>
      <c r="AG12" s="153">
        <f t="shared" si="6"/>
        <v>0</v>
      </c>
      <c r="AH12" s="156" t="s">
        <v>305</v>
      </c>
    </row>
    <row r="13" spans="1:34" ht="12.75" customHeight="1">
      <c r="A13" s="148"/>
      <c r="B13" s="149"/>
      <c r="C13" s="157"/>
      <c r="D13" s="721"/>
      <c r="E13" s="150" t="s">
        <v>11</v>
      </c>
      <c r="F13" s="151">
        <f>SUM(L13:AG13)</f>
        <v>42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f>SUM(G13:K13)</f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4">
        <v>0</v>
      </c>
      <c r="S13" s="155">
        <v>0</v>
      </c>
      <c r="T13" s="153">
        <v>0</v>
      </c>
      <c r="U13" s="153">
        <v>0</v>
      </c>
      <c r="V13" s="153">
        <v>2</v>
      </c>
      <c r="W13" s="153">
        <v>3</v>
      </c>
      <c r="X13" s="153">
        <v>3</v>
      </c>
      <c r="Y13" s="153">
        <v>5</v>
      </c>
      <c r="Z13" s="153">
        <v>1</v>
      </c>
      <c r="AA13" s="153">
        <v>4</v>
      </c>
      <c r="AB13" s="153">
        <v>11</v>
      </c>
      <c r="AC13" s="153">
        <v>5</v>
      </c>
      <c r="AD13" s="153">
        <v>7</v>
      </c>
      <c r="AE13" s="153">
        <v>1</v>
      </c>
      <c r="AF13" s="153">
        <v>0</v>
      </c>
      <c r="AG13" s="153">
        <v>0</v>
      </c>
      <c r="AH13" s="156"/>
    </row>
    <row r="14" spans="1:34" ht="12.75" customHeight="1">
      <c r="A14" s="148"/>
      <c r="B14" s="149"/>
      <c r="C14" s="157"/>
      <c r="D14" s="158"/>
      <c r="E14" s="150" t="s">
        <v>12</v>
      </c>
      <c r="F14" s="151">
        <f>SUM(L14:AG14)</f>
        <v>72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f>SUM(G14:K14)</f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4">
        <v>0</v>
      </c>
      <c r="S14" s="155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2</v>
      </c>
      <c r="Y14" s="153">
        <v>1</v>
      </c>
      <c r="Z14" s="153">
        <v>3</v>
      </c>
      <c r="AA14" s="153">
        <v>6</v>
      </c>
      <c r="AB14" s="153">
        <v>17</v>
      </c>
      <c r="AC14" s="153">
        <v>21</v>
      </c>
      <c r="AD14" s="153">
        <v>13</v>
      </c>
      <c r="AE14" s="153">
        <v>8</v>
      </c>
      <c r="AF14" s="153">
        <v>1</v>
      </c>
      <c r="AG14" s="153">
        <v>0</v>
      </c>
      <c r="AH14" s="156"/>
    </row>
    <row r="15" spans="1:34" ht="12.75" customHeight="1">
      <c r="A15" s="148"/>
      <c r="B15" s="149"/>
      <c r="C15" s="157"/>
      <c r="D15" s="158"/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54"/>
      <c r="S15" s="155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6"/>
    </row>
    <row r="16" spans="1:34" ht="12.75" customHeight="1">
      <c r="A16" s="148" t="s">
        <v>306</v>
      </c>
      <c r="B16" s="149"/>
      <c r="C16" s="157"/>
      <c r="D16" s="209" t="s">
        <v>307</v>
      </c>
      <c r="E16" s="150" t="s">
        <v>10</v>
      </c>
      <c r="F16" s="151">
        <f aca="true" t="shared" si="7" ref="F16:AG16">SUM(F17:F18)</f>
        <v>80</v>
      </c>
      <c r="G16" s="152">
        <f t="shared" si="7"/>
        <v>0</v>
      </c>
      <c r="H16" s="152">
        <f t="shared" si="7"/>
        <v>0</v>
      </c>
      <c r="I16" s="152">
        <f t="shared" si="7"/>
        <v>0</v>
      </c>
      <c r="J16" s="152">
        <f t="shared" si="7"/>
        <v>0</v>
      </c>
      <c r="K16" s="152">
        <f t="shared" si="7"/>
        <v>0</v>
      </c>
      <c r="L16" s="152">
        <f t="shared" si="7"/>
        <v>0</v>
      </c>
      <c r="M16" s="152">
        <f t="shared" si="7"/>
        <v>0</v>
      </c>
      <c r="N16" s="152">
        <f t="shared" si="7"/>
        <v>0</v>
      </c>
      <c r="O16" s="152">
        <f t="shared" si="7"/>
        <v>0</v>
      </c>
      <c r="P16" s="152">
        <f t="shared" si="7"/>
        <v>0</v>
      </c>
      <c r="Q16" s="153">
        <f t="shared" si="7"/>
        <v>0</v>
      </c>
      <c r="R16" s="154">
        <f t="shared" si="7"/>
        <v>0</v>
      </c>
      <c r="S16" s="155">
        <f t="shared" si="7"/>
        <v>0</v>
      </c>
      <c r="T16" s="153">
        <f t="shared" si="7"/>
        <v>0</v>
      </c>
      <c r="U16" s="153">
        <f t="shared" si="7"/>
        <v>0</v>
      </c>
      <c r="V16" s="153">
        <f t="shared" si="7"/>
        <v>1</v>
      </c>
      <c r="W16" s="153">
        <f t="shared" si="7"/>
        <v>2</v>
      </c>
      <c r="X16" s="153">
        <f t="shared" si="7"/>
        <v>1</v>
      </c>
      <c r="Y16" s="153">
        <f t="shared" si="7"/>
        <v>0</v>
      </c>
      <c r="Z16" s="153">
        <f t="shared" si="7"/>
        <v>1</v>
      </c>
      <c r="AA16" s="153">
        <f t="shared" si="7"/>
        <v>10</v>
      </c>
      <c r="AB16" s="153">
        <f t="shared" si="7"/>
        <v>9</v>
      </c>
      <c r="AC16" s="153">
        <f t="shared" si="7"/>
        <v>24</v>
      </c>
      <c r="AD16" s="153">
        <f t="shared" si="7"/>
        <v>17</v>
      </c>
      <c r="AE16" s="153">
        <f t="shared" si="7"/>
        <v>11</v>
      </c>
      <c r="AF16" s="153">
        <f t="shared" si="7"/>
        <v>4</v>
      </c>
      <c r="AG16" s="153">
        <f t="shared" si="7"/>
        <v>0</v>
      </c>
      <c r="AH16" s="156" t="s">
        <v>306</v>
      </c>
    </row>
    <row r="17" spans="1:34" ht="12.75" customHeight="1">
      <c r="A17" s="148"/>
      <c r="B17" s="149"/>
      <c r="C17" s="157"/>
      <c r="D17" s="219"/>
      <c r="E17" s="150" t="s">
        <v>11</v>
      </c>
      <c r="F17" s="151">
        <f>SUM(L17:AG17)</f>
        <v>28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f>SUM(G17:K17)</f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4">
        <v>0</v>
      </c>
      <c r="S17" s="155">
        <v>0</v>
      </c>
      <c r="T17" s="153">
        <v>0</v>
      </c>
      <c r="U17" s="153">
        <v>0</v>
      </c>
      <c r="V17" s="153">
        <v>0</v>
      </c>
      <c r="W17" s="153">
        <v>1</v>
      </c>
      <c r="X17" s="153">
        <v>1</v>
      </c>
      <c r="Y17" s="153">
        <v>0</v>
      </c>
      <c r="Z17" s="153">
        <v>0</v>
      </c>
      <c r="AA17" s="153">
        <v>8</v>
      </c>
      <c r="AB17" s="153">
        <v>2</v>
      </c>
      <c r="AC17" s="153">
        <v>9</v>
      </c>
      <c r="AD17" s="153">
        <v>3</v>
      </c>
      <c r="AE17" s="153">
        <v>4</v>
      </c>
      <c r="AF17" s="153">
        <v>0</v>
      </c>
      <c r="AG17" s="153">
        <v>0</v>
      </c>
      <c r="AH17" s="156"/>
    </row>
    <row r="18" spans="1:34" ht="12.75" customHeight="1">
      <c r="A18" s="148"/>
      <c r="B18" s="149"/>
      <c r="C18" s="157"/>
      <c r="D18" s="158"/>
      <c r="E18" s="150" t="s">
        <v>12</v>
      </c>
      <c r="F18" s="151">
        <f>SUM(L18:AG18)</f>
        <v>52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f>SUM(G18:K18)</f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4">
        <v>0</v>
      </c>
      <c r="S18" s="155">
        <v>0</v>
      </c>
      <c r="T18" s="153">
        <v>0</v>
      </c>
      <c r="U18" s="153">
        <v>0</v>
      </c>
      <c r="V18" s="153">
        <v>1</v>
      </c>
      <c r="W18" s="153">
        <v>1</v>
      </c>
      <c r="X18" s="153">
        <v>0</v>
      </c>
      <c r="Y18" s="153">
        <v>0</v>
      </c>
      <c r="Z18" s="153">
        <v>1</v>
      </c>
      <c r="AA18" s="153">
        <v>2</v>
      </c>
      <c r="AB18" s="153">
        <v>7</v>
      </c>
      <c r="AC18" s="153">
        <v>15</v>
      </c>
      <c r="AD18" s="153">
        <v>14</v>
      </c>
      <c r="AE18" s="153">
        <v>7</v>
      </c>
      <c r="AF18" s="153">
        <v>4</v>
      </c>
      <c r="AG18" s="153">
        <v>0</v>
      </c>
      <c r="AH18" s="156"/>
    </row>
    <row r="19" spans="1:34" ht="12.75" customHeight="1">
      <c r="A19" s="148"/>
      <c r="B19" s="149"/>
      <c r="C19" s="157"/>
      <c r="D19" s="158"/>
      <c r="E19" s="164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  <c r="R19" s="154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6"/>
    </row>
    <row r="20" spans="1:34" ht="12.75" customHeight="1">
      <c r="A20" s="148" t="s">
        <v>308</v>
      </c>
      <c r="B20" s="149"/>
      <c r="C20" s="739" t="s">
        <v>309</v>
      </c>
      <c r="D20" s="729"/>
      <c r="E20" s="150" t="s">
        <v>10</v>
      </c>
      <c r="F20" s="151">
        <f aca="true" t="shared" si="8" ref="F20:AG20">SUM(F21:F22)</f>
        <v>4713</v>
      </c>
      <c r="G20" s="151">
        <f t="shared" si="8"/>
        <v>4</v>
      </c>
      <c r="H20" s="151">
        <f t="shared" si="8"/>
        <v>0</v>
      </c>
      <c r="I20" s="151">
        <f t="shared" si="8"/>
        <v>0</v>
      </c>
      <c r="J20" s="151">
        <f t="shared" si="8"/>
        <v>0</v>
      </c>
      <c r="K20" s="151">
        <f t="shared" si="8"/>
        <v>1</v>
      </c>
      <c r="L20" s="151">
        <f t="shared" si="8"/>
        <v>5</v>
      </c>
      <c r="M20" s="151">
        <f t="shared" si="8"/>
        <v>1</v>
      </c>
      <c r="N20" s="151">
        <f t="shared" si="8"/>
        <v>5</v>
      </c>
      <c r="O20" s="151">
        <f t="shared" si="8"/>
        <v>4</v>
      </c>
      <c r="P20" s="151">
        <f t="shared" si="8"/>
        <v>8</v>
      </c>
      <c r="Q20" s="153">
        <f t="shared" si="8"/>
        <v>2</v>
      </c>
      <c r="R20" s="154">
        <f t="shared" si="8"/>
        <v>23</v>
      </c>
      <c r="S20" s="155">
        <f t="shared" si="8"/>
        <v>24</v>
      </c>
      <c r="T20" s="153">
        <f t="shared" si="8"/>
        <v>35</v>
      </c>
      <c r="U20" s="153">
        <f t="shared" si="8"/>
        <v>51</v>
      </c>
      <c r="V20" s="153">
        <f t="shared" si="8"/>
        <v>109</v>
      </c>
      <c r="W20" s="153">
        <f t="shared" si="8"/>
        <v>137</v>
      </c>
      <c r="X20" s="153">
        <f t="shared" si="8"/>
        <v>210</v>
      </c>
      <c r="Y20" s="153">
        <f t="shared" si="8"/>
        <v>297</v>
      </c>
      <c r="Z20" s="153">
        <f t="shared" si="8"/>
        <v>450</v>
      </c>
      <c r="AA20" s="153">
        <f t="shared" si="8"/>
        <v>660</v>
      </c>
      <c r="AB20" s="153">
        <f t="shared" si="8"/>
        <v>820</v>
      </c>
      <c r="AC20" s="153">
        <f t="shared" si="8"/>
        <v>819</v>
      </c>
      <c r="AD20" s="153">
        <f t="shared" si="8"/>
        <v>706</v>
      </c>
      <c r="AE20" s="153">
        <f t="shared" si="8"/>
        <v>282</v>
      </c>
      <c r="AF20" s="153">
        <f t="shared" si="8"/>
        <v>65</v>
      </c>
      <c r="AG20" s="153">
        <f t="shared" si="8"/>
        <v>0</v>
      </c>
      <c r="AH20" s="156" t="s">
        <v>308</v>
      </c>
    </row>
    <row r="21" spans="1:34" ht="12.75" customHeight="1">
      <c r="A21" s="148"/>
      <c r="B21" s="149"/>
      <c r="C21" s="159"/>
      <c r="D21" s="160"/>
      <c r="E21" s="150" t="s">
        <v>11</v>
      </c>
      <c r="F21" s="151">
        <f>SUM(L21:AG21)</f>
        <v>2297</v>
      </c>
      <c r="G21" s="151">
        <f aca="true" t="shared" si="9" ref="G21:AG21">SUM(G25,G29,G33,G37,G41,G45,G49,G53)</f>
        <v>1</v>
      </c>
      <c r="H21" s="151">
        <f t="shared" si="9"/>
        <v>0</v>
      </c>
      <c r="I21" s="151">
        <f t="shared" si="9"/>
        <v>0</v>
      </c>
      <c r="J21" s="151">
        <f t="shared" si="9"/>
        <v>0</v>
      </c>
      <c r="K21" s="151">
        <f t="shared" si="9"/>
        <v>1</v>
      </c>
      <c r="L21" s="151">
        <f t="shared" si="9"/>
        <v>2</v>
      </c>
      <c r="M21" s="151">
        <f t="shared" si="9"/>
        <v>1</v>
      </c>
      <c r="N21" s="151">
        <f t="shared" si="9"/>
        <v>0</v>
      </c>
      <c r="O21" s="151">
        <f t="shared" si="9"/>
        <v>3</v>
      </c>
      <c r="P21" s="151">
        <f t="shared" si="9"/>
        <v>7</v>
      </c>
      <c r="Q21" s="151">
        <f t="shared" si="9"/>
        <v>2</v>
      </c>
      <c r="R21" s="161">
        <f t="shared" si="9"/>
        <v>20</v>
      </c>
      <c r="S21" s="162">
        <f t="shared" si="9"/>
        <v>16</v>
      </c>
      <c r="T21" s="151">
        <f t="shared" si="9"/>
        <v>30</v>
      </c>
      <c r="U21" s="151">
        <f t="shared" si="9"/>
        <v>45</v>
      </c>
      <c r="V21" s="151">
        <f t="shared" si="9"/>
        <v>82</v>
      </c>
      <c r="W21" s="151">
        <f t="shared" si="9"/>
        <v>100</v>
      </c>
      <c r="X21" s="151">
        <f t="shared" si="9"/>
        <v>166</v>
      </c>
      <c r="Y21" s="151">
        <f t="shared" si="9"/>
        <v>216</v>
      </c>
      <c r="Z21" s="151">
        <f t="shared" si="9"/>
        <v>284</v>
      </c>
      <c r="AA21" s="151">
        <f t="shared" si="9"/>
        <v>388</v>
      </c>
      <c r="AB21" s="151">
        <f t="shared" si="9"/>
        <v>374</v>
      </c>
      <c r="AC21" s="151">
        <f t="shared" si="9"/>
        <v>277</v>
      </c>
      <c r="AD21" s="151">
        <f t="shared" si="9"/>
        <v>201</v>
      </c>
      <c r="AE21" s="151">
        <f t="shared" si="9"/>
        <v>70</v>
      </c>
      <c r="AF21" s="151">
        <f t="shared" si="9"/>
        <v>13</v>
      </c>
      <c r="AG21" s="161">
        <f t="shared" si="9"/>
        <v>0</v>
      </c>
      <c r="AH21" s="156"/>
    </row>
    <row r="22" spans="1:34" ht="12.75" customHeight="1">
      <c r="A22" s="148"/>
      <c r="B22" s="149"/>
      <c r="C22" s="159"/>
      <c r="D22" s="160"/>
      <c r="E22" s="150" t="s">
        <v>12</v>
      </c>
      <c r="F22" s="151">
        <f>SUM(L22:AG22)</f>
        <v>2416</v>
      </c>
      <c r="G22" s="151">
        <f aca="true" t="shared" si="10" ref="G22:AG22">SUM(G26,G30,G34,G38,G42,G46,G50,G54)</f>
        <v>3</v>
      </c>
      <c r="H22" s="151">
        <f t="shared" si="10"/>
        <v>0</v>
      </c>
      <c r="I22" s="151">
        <f t="shared" si="10"/>
        <v>0</v>
      </c>
      <c r="J22" s="151">
        <f t="shared" si="10"/>
        <v>0</v>
      </c>
      <c r="K22" s="151">
        <f t="shared" si="10"/>
        <v>0</v>
      </c>
      <c r="L22" s="151">
        <f t="shared" si="10"/>
        <v>3</v>
      </c>
      <c r="M22" s="151">
        <f t="shared" si="10"/>
        <v>0</v>
      </c>
      <c r="N22" s="151">
        <f t="shared" si="10"/>
        <v>5</v>
      </c>
      <c r="O22" s="151">
        <f t="shared" si="10"/>
        <v>1</v>
      </c>
      <c r="P22" s="151">
        <f t="shared" si="10"/>
        <v>1</v>
      </c>
      <c r="Q22" s="151">
        <f t="shared" si="10"/>
        <v>0</v>
      </c>
      <c r="R22" s="161">
        <f t="shared" si="10"/>
        <v>3</v>
      </c>
      <c r="S22" s="162">
        <f t="shared" si="10"/>
        <v>8</v>
      </c>
      <c r="T22" s="151">
        <f t="shared" si="10"/>
        <v>5</v>
      </c>
      <c r="U22" s="151">
        <f t="shared" si="10"/>
        <v>6</v>
      </c>
      <c r="V22" s="151">
        <f t="shared" si="10"/>
        <v>27</v>
      </c>
      <c r="W22" s="151">
        <f t="shared" si="10"/>
        <v>37</v>
      </c>
      <c r="X22" s="151">
        <f t="shared" si="10"/>
        <v>44</v>
      </c>
      <c r="Y22" s="151">
        <f t="shared" si="10"/>
        <v>81</v>
      </c>
      <c r="Z22" s="151">
        <f t="shared" si="10"/>
        <v>166</v>
      </c>
      <c r="AA22" s="151">
        <f t="shared" si="10"/>
        <v>272</v>
      </c>
      <c r="AB22" s="151">
        <f t="shared" si="10"/>
        <v>446</v>
      </c>
      <c r="AC22" s="151">
        <f t="shared" si="10"/>
        <v>542</v>
      </c>
      <c r="AD22" s="151">
        <f t="shared" si="10"/>
        <v>505</v>
      </c>
      <c r="AE22" s="151">
        <f t="shared" si="10"/>
        <v>212</v>
      </c>
      <c r="AF22" s="151">
        <f t="shared" si="10"/>
        <v>52</v>
      </c>
      <c r="AG22" s="161">
        <f t="shared" si="10"/>
        <v>0</v>
      </c>
      <c r="AH22" s="156"/>
    </row>
    <row r="23" spans="1:34" ht="12.75" customHeight="1">
      <c r="A23" s="148"/>
      <c r="B23" s="149"/>
      <c r="C23" s="159"/>
      <c r="D23" s="160"/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154"/>
      <c r="S23" s="155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6"/>
    </row>
    <row r="24" spans="1:34" ht="12.75" customHeight="1">
      <c r="A24" s="148" t="s">
        <v>310</v>
      </c>
      <c r="B24" s="149"/>
      <c r="C24" s="158"/>
      <c r="D24" s="165" t="s">
        <v>311</v>
      </c>
      <c r="E24" s="150" t="s">
        <v>10</v>
      </c>
      <c r="F24" s="151">
        <f aca="true" t="shared" si="11" ref="F24:AG24">SUM(F25:F26)</f>
        <v>87</v>
      </c>
      <c r="G24" s="152">
        <f t="shared" si="11"/>
        <v>0</v>
      </c>
      <c r="H24" s="152">
        <f t="shared" si="11"/>
        <v>0</v>
      </c>
      <c r="I24" s="152">
        <f t="shared" si="11"/>
        <v>0</v>
      </c>
      <c r="J24" s="152">
        <f t="shared" si="11"/>
        <v>0</v>
      </c>
      <c r="K24" s="152">
        <f t="shared" si="11"/>
        <v>0</v>
      </c>
      <c r="L24" s="152">
        <f t="shared" si="11"/>
        <v>0</v>
      </c>
      <c r="M24" s="152">
        <f t="shared" si="11"/>
        <v>0</v>
      </c>
      <c r="N24" s="152">
        <f t="shared" si="11"/>
        <v>0</v>
      </c>
      <c r="O24" s="152">
        <f t="shared" si="11"/>
        <v>0</v>
      </c>
      <c r="P24" s="152">
        <f t="shared" si="11"/>
        <v>0</v>
      </c>
      <c r="Q24" s="153">
        <f t="shared" si="11"/>
        <v>0</v>
      </c>
      <c r="R24" s="154">
        <f t="shared" si="11"/>
        <v>0</v>
      </c>
      <c r="S24" s="155">
        <f t="shared" si="11"/>
        <v>1</v>
      </c>
      <c r="T24" s="153">
        <f t="shared" si="11"/>
        <v>0</v>
      </c>
      <c r="U24" s="153">
        <f t="shared" si="11"/>
        <v>0</v>
      </c>
      <c r="V24" s="153">
        <f t="shared" si="11"/>
        <v>0</v>
      </c>
      <c r="W24" s="153">
        <f t="shared" si="11"/>
        <v>2</v>
      </c>
      <c r="X24" s="153">
        <f t="shared" si="11"/>
        <v>0</v>
      </c>
      <c r="Y24" s="153">
        <f t="shared" si="11"/>
        <v>3</v>
      </c>
      <c r="Z24" s="153">
        <f t="shared" si="11"/>
        <v>12</v>
      </c>
      <c r="AA24" s="153">
        <f t="shared" si="11"/>
        <v>13</v>
      </c>
      <c r="AB24" s="153">
        <f t="shared" si="11"/>
        <v>11</v>
      </c>
      <c r="AC24" s="153">
        <f t="shared" si="11"/>
        <v>22</v>
      </c>
      <c r="AD24" s="153">
        <f t="shared" si="11"/>
        <v>15</v>
      </c>
      <c r="AE24" s="153">
        <f t="shared" si="11"/>
        <v>6</v>
      </c>
      <c r="AF24" s="153">
        <f t="shared" si="11"/>
        <v>2</v>
      </c>
      <c r="AG24" s="153">
        <f t="shared" si="11"/>
        <v>0</v>
      </c>
      <c r="AH24" s="156" t="s">
        <v>310</v>
      </c>
    </row>
    <row r="25" spans="1:34" ht="12.75" customHeight="1">
      <c r="A25" s="148"/>
      <c r="B25" s="149"/>
      <c r="C25" s="159"/>
      <c r="D25" s="160"/>
      <c r="E25" s="150" t="s">
        <v>11</v>
      </c>
      <c r="F25" s="151">
        <f>SUM(L25:AG25)</f>
        <v>29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f>SUM(G25:K25)</f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4">
        <v>0</v>
      </c>
      <c r="S25" s="155">
        <v>0</v>
      </c>
      <c r="T25" s="153">
        <v>0</v>
      </c>
      <c r="U25" s="153">
        <v>0</v>
      </c>
      <c r="V25" s="153">
        <v>0</v>
      </c>
      <c r="W25" s="153">
        <v>2</v>
      </c>
      <c r="X25" s="153">
        <v>0</v>
      </c>
      <c r="Y25" s="153">
        <v>0</v>
      </c>
      <c r="Z25" s="153">
        <v>5</v>
      </c>
      <c r="AA25" s="153">
        <v>6</v>
      </c>
      <c r="AB25" s="153">
        <v>3</v>
      </c>
      <c r="AC25" s="153">
        <v>6</v>
      </c>
      <c r="AD25" s="153">
        <v>5</v>
      </c>
      <c r="AE25" s="153">
        <v>2</v>
      </c>
      <c r="AF25" s="153">
        <v>0</v>
      </c>
      <c r="AG25" s="153">
        <v>0</v>
      </c>
      <c r="AH25" s="156"/>
    </row>
    <row r="26" spans="1:34" ht="12.75" customHeight="1">
      <c r="A26" s="148"/>
      <c r="B26" s="149"/>
      <c r="C26" s="159"/>
      <c r="D26" s="160"/>
      <c r="E26" s="150" t="s">
        <v>12</v>
      </c>
      <c r="F26" s="151">
        <f>SUM(L26:AG26)</f>
        <v>58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f>SUM(G26:K26)</f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4">
        <v>0</v>
      </c>
      <c r="S26" s="155">
        <v>1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3</v>
      </c>
      <c r="Z26" s="153">
        <v>7</v>
      </c>
      <c r="AA26" s="153">
        <v>7</v>
      </c>
      <c r="AB26" s="153">
        <v>8</v>
      </c>
      <c r="AC26" s="153">
        <v>16</v>
      </c>
      <c r="AD26" s="153">
        <v>10</v>
      </c>
      <c r="AE26" s="153">
        <v>4</v>
      </c>
      <c r="AF26" s="153">
        <v>2</v>
      </c>
      <c r="AG26" s="153">
        <v>0</v>
      </c>
      <c r="AH26" s="156"/>
    </row>
    <row r="27" spans="1:34" ht="12.75" customHeight="1">
      <c r="A27" s="148"/>
      <c r="B27" s="149"/>
      <c r="C27" s="159"/>
      <c r="D27" s="160"/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4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6"/>
    </row>
    <row r="28" spans="1:34" ht="12.75" customHeight="1">
      <c r="A28" s="148" t="s">
        <v>312</v>
      </c>
      <c r="B28" s="149"/>
      <c r="C28" s="157"/>
      <c r="D28" s="158" t="s">
        <v>313</v>
      </c>
      <c r="E28" s="150" t="s">
        <v>10</v>
      </c>
      <c r="F28" s="151">
        <f aca="true" t="shared" si="12" ref="F28:AG28">SUM(F29:F30)</f>
        <v>1317</v>
      </c>
      <c r="G28" s="152">
        <f t="shared" si="12"/>
        <v>0</v>
      </c>
      <c r="H28" s="152">
        <f t="shared" si="12"/>
        <v>0</v>
      </c>
      <c r="I28" s="152">
        <f t="shared" si="12"/>
        <v>0</v>
      </c>
      <c r="J28" s="152">
        <f t="shared" si="12"/>
        <v>0</v>
      </c>
      <c r="K28" s="152">
        <f t="shared" si="12"/>
        <v>0</v>
      </c>
      <c r="L28" s="152">
        <f t="shared" si="12"/>
        <v>0</v>
      </c>
      <c r="M28" s="152">
        <f t="shared" si="12"/>
        <v>0</v>
      </c>
      <c r="N28" s="152">
        <f t="shared" si="12"/>
        <v>0</v>
      </c>
      <c r="O28" s="152">
        <f t="shared" si="12"/>
        <v>1</v>
      </c>
      <c r="P28" s="152">
        <f t="shared" si="12"/>
        <v>2</v>
      </c>
      <c r="Q28" s="153">
        <f t="shared" si="12"/>
        <v>1</v>
      </c>
      <c r="R28" s="154">
        <f t="shared" si="12"/>
        <v>4</v>
      </c>
      <c r="S28" s="155">
        <f t="shared" si="12"/>
        <v>4</v>
      </c>
      <c r="T28" s="153">
        <f t="shared" si="12"/>
        <v>13</v>
      </c>
      <c r="U28" s="153">
        <f t="shared" si="12"/>
        <v>18</v>
      </c>
      <c r="V28" s="153">
        <f t="shared" si="12"/>
        <v>38</v>
      </c>
      <c r="W28" s="153">
        <f t="shared" si="12"/>
        <v>50</v>
      </c>
      <c r="X28" s="153">
        <f t="shared" si="12"/>
        <v>66</v>
      </c>
      <c r="Y28" s="153">
        <f t="shared" si="12"/>
        <v>91</v>
      </c>
      <c r="Z28" s="153">
        <f t="shared" si="12"/>
        <v>146</v>
      </c>
      <c r="AA28" s="153">
        <f t="shared" si="12"/>
        <v>224</v>
      </c>
      <c r="AB28" s="153">
        <f t="shared" si="12"/>
        <v>255</v>
      </c>
      <c r="AC28" s="153">
        <f t="shared" si="12"/>
        <v>193</v>
      </c>
      <c r="AD28" s="153">
        <f t="shared" si="12"/>
        <v>162</v>
      </c>
      <c r="AE28" s="153">
        <f t="shared" si="12"/>
        <v>41</v>
      </c>
      <c r="AF28" s="153">
        <f t="shared" si="12"/>
        <v>8</v>
      </c>
      <c r="AG28" s="153">
        <f t="shared" si="12"/>
        <v>0</v>
      </c>
      <c r="AH28" s="156" t="s">
        <v>312</v>
      </c>
    </row>
    <row r="29" spans="1:34" ht="12.75" customHeight="1">
      <c r="A29" s="148"/>
      <c r="B29" s="149"/>
      <c r="C29" s="157"/>
      <c r="D29" s="158"/>
      <c r="E29" s="150" t="s">
        <v>11</v>
      </c>
      <c r="F29" s="151">
        <f>SUM(L29:AG29)</f>
        <v>708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f>SUM(G29:K29)</f>
        <v>0</v>
      </c>
      <c r="M29" s="152">
        <v>0</v>
      </c>
      <c r="N29" s="152">
        <v>0</v>
      </c>
      <c r="O29" s="152">
        <v>1</v>
      </c>
      <c r="P29" s="152">
        <v>2</v>
      </c>
      <c r="Q29" s="153">
        <v>1</v>
      </c>
      <c r="R29" s="154">
        <v>3</v>
      </c>
      <c r="S29" s="155">
        <v>2</v>
      </c>
      <c r="T29" s="153">
        <v>12</v>
      </c>
      <c r="U29" s="153">
        <v>15</v>
      </c>
      <c r="V29" s="153">
        <v>26</v>
      </c>
      <c r="W29" s="153">
        <v>40</v>
      </c>
      <c r="X29" s="153">
        <v>54</v>
      </c>
      <c r="Y29" s="153">
        <v>70</v>
      </c>
      <c r="Z29" s="153">
        <v>95</v>
      </c>
      <c r="AA29" s="153">
        <v>140</v>
      </c>
      <c r="AB29" s="153">
        <v>119</v>
      </c>
      <c r="AC29" s="153">
        <v>70</v>
      </c>
      <c r="AD29" s="153">
        <v>48</v>
      </c>
      <c r="AE29" s="153">
        <v>8</v>
      </c>
      <c r="AF29" s="153">
        <v>2</v>
      </c>
      <c r="AG29" s="153">
        <v>0</v>
      </c>
      <c r="AH29" s="156"/>
    </row>
    <row r="30" spans="1:34" ht="12.75" customHeight="1">
      <c r="A30" s="148"/>
      <c r="B30" s="149"/>
      <c r="C30" s="157"/>
      <c r="D30" s="158"/>
      <c r="E30" s="150" t="s">
        <v>12</v>
      </c>
      <c r="F30" s="151">
        <f>SUM(L30:AG30)</f>
        <v>609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f>SUM(G30:K30)</f>
        <v>0</v>
      </c>
      <c r="M30" s="152">
        <v>0</v>
      </c>
      <c r="N30" s="152">
        <v>0</v>
      </c>
      <c r="O30" s="152">
        <v>0</v>
      </c>
      <c r="P30" s="152">
        <v>0</v>
      </c>
      <c r="Q30" s="153">
        <v>0</v>
      </c>
      <c r="R30" s="154">
        <v>1</v>
      </c>
      <c r="S30" s="155">
        <v>2</v>
      </c>
      <c r="T30" s="153">
        <v>1</v>
      </c>
      <c r="U30" s="153">
        <v>3</v>
      </c>
      <c r="V30" s="153">
        <v>12</v>
      </c>
      <c r="W30" s="153">
        <v>10</v>
      </c>
      <c r="X30" s="153">
        <v>12</v>
      </c>
      <c r="Y30" s="153">
        <v>21</v>
      </c>
      <c r="Z30" s="153">
        <v>51</v>
      </c>
      <c r="AA30" s="153">
        <v>84</v>
      </c>
      <c r="AB30" s="153">
        <v>136</v>
      </c>
      <c r="AC30" s="153">
        <v>123</v>
      </c>
      <c r="AD30" s="153">
        <v>114</v>
      </c>
      <c r="AE30" s="153">
        <v>33</v>
      </c>
      <c r="AF30" s="153">
        <v>6</v>
      </c>
      <c r="AG30" s="153">
        <v>0</v>
      </c>
      <c r="AH30" s="156"/>
    </row>
    <row r="31" spans="1:34" ht="12.75" customHeight="1">
      <c r="A31" s="148"/>
      <c r="B31" s="149"/>
      <c r="C31" s="157"/>
      <c r="D31" s="158"/>
      <c r="E31" s="150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154"/>
      <c r="S31" s="155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6"/>
    </row>
    <row r="32" spans="1:34" ht="12.75" customHeight="1">
      <c r="A32" s="148" t="s">
        <v>314</v>
      </c>
      <c r="B32" s="149"/>
      <c r="C32" s="157"/>
      <c r="D32" s="209" t="s">
        <v>315</v>
      </c>
      <c r="E32" s="150" t="s">
        <v>10</v>
      </c>
      <c r="F32" s="151">
        <f aca="true" t="shared" si="13" ref="F32:AG32">SUM(F33:F34)</f>
        <v>668</v>
      </c>
      <c r="G32" s="152">
        <f t="shared" si="13"/>
        <v>0</v>
      </c>
      <c r="H32" s="152">
        <f t="shared" si="13"/>
        <v>0</v>
      </c>
      <c r="I32" s="152">
        <f t="shared" si="13"/>
        <v>0</v>
      </c>
      <c r="J32" s="152">
        <f t="shared" si="13"/>
        <v>0</v>
      </c>
      <c r="K32" s="152">
        <f t="shared" si="13"/>
        <v>0</v>
      </c>
      <c r="L32" s="152">
        <f t="shared" si="13"/>
        <v>0</v>
      </c>
      <c r="M32" s="152">
        <f t="shared" si="13"/>
        <v>0</v>
      </c>
      <c r="N32" s="152">
        <f t="shared" si="13"/>
        <v>0</v>
      </c>
      <c r="O32" s="152">
        <f t="shared" si="13"/>
        <v>0</v>
      </c>
      <c r="P32" s="152">
        <f t="shared" si="13"/>
        <v>0</v>
      </c>
      <c r="Q32" s="153">
        <f t="shared" si="13"/>
        <v>0</v>
      </c>
      <c r="R32" s="154">
        <f t="shared" si="13"/>
        <v>1</v>
      </c>
      <c r="S32" s="155">
        <f t="shared" si="13"/>
        <v>5</v>
      </c>
      <c r="T32" s="153">
        <f t="shared" si="13"/>
        <v>4</v>
      </c>
      <c r="U32" s="153">
        <f t="shared" si="13"/>
        <v>6</v>
      </c>
      <c r="V32" s="153">
        <f t="shared" si="13"/>
        <v>14</v>
      </c>
      <c r="W32" s="153">
        <f t="shared" si="13"/>
        <v>23</v>
      </c>
      <c r="X32" s="153">
        <f t="shared" si="13"/>
        <v>36</v>
      </c>
      <c r="Y32" s="153">
        <f t="shared" si="13"/>
        <v>52</v>
      </c>
      <c r="Z32" s="153">
        <f t="shared" si="13"/>
        <v>77</v>
      </c>
      <c r="AA32" s="153">
        <f t="shared" si="13"/>
        <v>100</v>
      </c>
      <c r="AB32" s="153">
        <f t="shared" si="13"/>
        <v>107</v>
      </c>
      <c r="AC32" s="153">
        <f t="shared" si="13"/>
        <v>114</v>
      </c>
      <c r="AD32" s="153">
        <f t="shared" si="13"/>
        <v>90</v>
      </c>
      <c r="AE32" s="153">
        <f t="shared" si="13"/>
        <v>31</v>
      </c>
      <c r="AF32" s="153">
        <f t="shared" si="13"/>
        <v>8</v>
      </c>
      <c r="AG32" s="153">
        <f t="shared" si="13"/>
        <v>0</v>
      </c>
      <c r="AH32" s="156" t="s">
        <v>314</v>
      </c>
    </row>
    <row r="33" spans="1:34" ht="12.75" customHeight="1">
      <c r="A33" s="148"/>
      <c r="B33" s="149"/>
      <c r="C33" s="157"/>
      <c r="D33" s="158"/>
      <c r="E33" s="150" t="s">
        <v>11</v>
      </c>
      <c r="F33" s="151">
        <f>SUM(L33:AG33)</f>
        <v>360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f>SUM(G33:K33)</f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4">
        <v>1</v>
      </c>
      <c r="S33" s="155">
        <v>5</v>
      </c>
      <c r="T33" s="153">
        <v>3</v>
      </c>
      <c r="U33" s="153">
        <v>6</v>
      </c>
      <c r="V33" s="153">
        <v>12</v>
      </c>
      <c r="W33" s="153">
        <v>20</v>
      </c>
      <c r="X33" s="153">
        <v>25</v>
      </c>
      <c r="Y33" s="153">
        <v>37</v>
      </c>
      <c r="Z33" s="153">
        <v>47</v>
      </c>
      <c r="AA33" s="153">
        <v>59</v>
      </c>
      <c r="AB33" s="153">
        <v>61</v>
      </c>
      <c r="AC33" s="153">
        <v>46</v>
      </c>
      <c r="AD33" s="153">
        <v>28</v>
      </c>
      <c r="AE33" s="153">
        <v>8</v>
      </c>
      <c r="AF33" s="153">
        <v>2</v>
      </c>
      <c r="AG33" s="153">
        <v>0</v>
      </c>
      <c r="AH33" s="156"/>
    </row>
    <row r="34" spans="1:34" ht="12.75" customHeight="1">
      <c r="A34" s="148"/>
      <c r="B34" s="149"/>
      <c r="C34" s="157"/>
      <c r="D34" s="158"/>
      <c r="E34" s="150" t="s">
        <v>12</v>
      </c>
      <c r="F34" s="151">
        <f>SUM(L34:AG34)</f>
        <v>308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f>SUM(G34:K34)</f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4">
        <v>0</v>
      </c>
      <c r="S34" s="155">
        <v>0</v>
      </c>
      <c r="T34" s="153">
        <v>1</v>
      </c>
      <c r="U34" s="153">
        <v>0</v>
      </c>
      <c r="V34" s="153">
        <v>2</v>
      </c>
      <c r="W34" s="153">
        <v>3</v>
      </c>
      <c r="X34" s="153">
        <v>11</v>
      </c>
      <c r="Y34" s="153">
        <v>15</v>
      </c>
      <c r="Z34" s="153">
        <v>30</v>
      </c>
      <c r="AA34" s="153">
        <v>41</v>
      </c>
      <c r="AB34" s="153">
        <v>46</v>
      </c>
      <c r="AC34" s="153">
        <v>68</v>
      </c>
      <c r="AD34" s="153">
        <v>62</v>
      </c>
      <c r="AE34" s="153">
        <v>23</v>
      </c>
      <c r="AF34" s="153">
        <v>6</v>
      </c>
      <c r="AG34" s="153">
        <v>0</v>
      </c>
      <c r="AH34" s="156"/>
    </row>
    <row r="35" spans="1:34" ht="12.75" customHeight="1">
      <c r="A35" s="148"/>
      <c r="B35" s="149"/>
      <c r="C35" s="157"/>
      <c r="D35" s="158"/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4"/>
      <c r="S35" s="155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6"/>
    </row>
    <row r="36" spans="1:34" ht="12.75" customHeight="1">
      <c r="A36" s="148" t="s">
        <v>316</v>
      </c>
      <c r="B36" s="149"/>
      <c r="C36" s="157"/>
      <c r="D36" s="721" t="s">
        <v>504</v>
      </c>
      <c r="E36" s="150" t="s">
        <v>10</v>
      </c>
      <c r="F36" s="151">
        <f aca="true" t="shared" si="14" ref="F36:AG36">SUM(F37:F38)</f>
        <v>257</v>
      </c>
      <c r="G36" s="152">
        <f t="shared" si="14"/>
        <v>0</v>
      </c>
      <c r="H36" s="152">
        <f t="shared" si="14"/>
        <v>0</v>
      </c>
      <c r="I36" s="152">
        <f t="shared" si="14"/>
        <v>0</v>
      </c>
      <c r="J36" s="152">
        <f t="shared" si="14"/>
        <v>0</v>
      </c>
      <c r="K36" s="152">
        <f t="shared" si="14"/>
        <v>0</v>
      </c>
      <c r="L36" s="152">
        <f t="shared" si="14"/>
        <v>0</v>
      </c>
      <c r="M36" s="152">
        <f t="shared" si="14"/>
        <v>0</v>
      </c>
      <c r="N36" s="152">
        <f t="shared" si="14"/>
        <v>0</v>
      </c>
      <c r="O36" s="152">
        <f t="shared" si="14"/>
        <v>1</v>
      </c>
      <c r="P36" s="152">
        <f t="shared" si="14"/>
        <v>0</v>
      </c>
      <c r="Q36" s="153">
        <f t="shared" si="14"/>
        <v>0</v>
      </c>
      <c r="R36" s="154">
        <f t="shared" si="14"/>
        <v>2</v>
      </c>
      <c r="S36" s="155">
        <f t="shared" si="14"/>
        <v>0</v>
      </c>
      <c r="T36" s="153">
        <f t="shared" si="14"/>
        <v>0</v>
      </c>
      <c r="U36" s="153">
        <f t="shared" si="14"/>
        <v>0</v>
      </c>
      <c r="V36" s="153">
        <f t="shared" si="14"/>
        <v>3</v>
      </c>
      <c r="W36" s="153">
        <f t="shared" si="14"/>
        <v>2</v>
      </c>
      <c r="X36" s="153">
        <f t="shared" si="14"/>
        <v>3</v>
      </c>
      <c r="Y36" s="153">
        <f t="shared" si="14"/>
        <v>6</v>
      </c>
      <c r="Z36" s="153">
        <f t="shared" si="14"/>
        <v>21</v>
      </c>
      <c r="AA36" s="153">
        <f t="shared" si="14"/>
        <v>28</v>
      </c>
      <c r="AB36" s="153">
        <f t="shared" si="14"/>
        <v>53</v>
      </c>
      <c r="AC36" s="153">
        <f t="shared" si="14"/>
        <v>63</v>
      </c>
      <c r="AD36" s="153">
        <f t="shared" si="14"/>
        <v>48</v>
      </c>
      <c r="AE36" s="153">
        <f t="shared" si="14"/>
        <v>25</v>
      </c>
      <c r="AF36" s="153">
        <f t="shared" si="14"/>
        <v>2</v>
      </c>
      <c r="AG36" s="153">
        <f t="shared" si="14"/>
        <v>0</v>
      </c>
      <c r="AH36" s="156" t="s">
        <v>316</v>
      </c>
    </row>
    <row r="37" spans="1:34" ht="12.75" customHeight="1">
      <c r="A37" s="148"/>
      <c r="B37" s="149"/>
      <c r="C37" s="157"/>
      <c r="D37" s="732"/>
      <c r="E37" s="150" t="s">
        <v>11</v>
      </c>
      <c r="F37" s="151">
        <f>SUM(L37:AG37)</f>
        <v>92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f>SUM(G37:K37)</f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4">
        <v>2</v>
      </c>
      <c r="S37" s="155">
        <v>0</v>
      </c>
      <c r="T37" s="153">
        <v>0</v>
      </c>
      <c r="U37" s="153">
        <v>0</v>
      </c>
      <c r="V37" s="153">
        <v>2</v>
      </c>
      <c r="W37" s="153">
        <v>2</v>
      </c>
      <c r="X37" s="153">
        <v>2</v>
      </c>
      <c r="Y37" s="153">
        <v>3</v>
      </c>
      <c r="Z37" s="153">
        <v>14</v>
      </c>
      <c r="AA37" s="153">
        <v>15</v>
      </c>
      <c r="AB37" s="153">
        <v>18</v>
      </c>
      <c r="AC37" s="153">
        <v>12</v>
      </c>
      <c r="AD37" s="153">
        <v>15</v>
      </c>
      <c r="AE37" s="153">
        <v>7</v>
      </c>
      <c r="AF37" s="153">
        <v>0</v>
      </c>
      <c r="AG37" s="153">
        <v>0</v>
      </c>
      <c r="AH37" s="156"/>
    </row>
    <row r="38" spans="1:34" ht="12.75" customHeight="1">
      <c r="A38" s="148"/>
      <c r="B38" s="149"/>
      <c r="C38" s="157"/>
      <c r="D38" s="158"/>
      <c r="E38" s="150" t="s">
        <v>12</v>
      </c>
      <c r="F38" s="151">
        <f>SUM(L38:AG38)</f>
        <v>165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f>SUM(G38:K38)</f>
        <v>0</v>
      </c>
      <c r="M38" s="152">
        <v>0</v>
      </c>
      <c r="N38" s="152">
        <v>0</v>
      </c>
      <c r="O38" s="152">
        <v>1</v>
      </c>
      <c r="P38" s="152">
        <v>0</v>
      </c>
      <c r="Q38" s="152">
        <v>0</v>
      </c>
      <c r="R38" s="154">
        <v>0</v>
      </c>
      <c r="S38" s="155">
        <v>0</v>
      </c>
      <c r="T38" s="153">
        <v>0</v>
      </c>
      <c r="U38" s="153">
        <v>0</v>
      </c>
      <c r="V38" s="153">
        <v>1</v>
      </c>
      <c r="W38" s="153">
        <v>0</v>
      </c>
      <c r="X38" s="153">
        <v>1</v>
      </c>
      <c r="Y38" s="153">
        <v>3</v>
      </c>
      <c r="Z38" s="153">
        <v>7</v>
      </c>
      <c r="AA38" s="153">
        <v>13</v>
      </c>
      <c r="AB38" s="153">
        <v>35</v>
      </c>
      <c r="AC38" s="153">
        <v>51</v>
      </c>
      <c r="AD38" s="153">
        <v>33</v>
      </c>
      <c r="AE38" s="153">
        <v>18</v>
      </c>
      <c r="AF38" s="153">
        <v>2</v>
      </c>
      <c r="AG38" s="153">
        <v>0</v>
      </c>
      <c r="AH38" s="156"/>
    </row>
    <row r="39" spans="1:34" ht="12.75" customHeight="1">
      <c r="A39" s="148"/>
      <c r="B39" s="149"/>
      <c r="C39" s="157"/>
      <c r="D39" s="158"/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154"/>
      <c r="S39" s="15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6"/>
    </row>
    <row r="40" spans="1:34" ht="12.75" customHeight="1">
      <c r="A40" s="148" t="s">
        <v>317</v>
      </c>
      <c r="B40" s="149"/>
      <c r="C40" s="158"/>
      <c r="D40" s="160" t="s">
        <v>318</v>
      </c>
      <c r="E40" s="150" t="s">
        <v>10</v>
      </c>
      <c r="F40" s="151">
        <f aca="true" t="shared" si="15" ref="F40:AG40">SUM(F41:F42)</f>
        <v>84</v>
      </c>
      <c r="G40" s="152">
        <f t="shared" si="15"/>
        <v>0</v>
      </c>
      <c r="H40" s="152">
        <f t="shared" si="15"/>
        <v>0</v>
      </c>
      <c r="I40" s="152">
        <f t="shared" si="15"/>
        <v>0</v>
      </c>
      <c r="J40" s="152">
        <f t="shared" si="15"/>
        <v>0</v>
      </c>
      <c r="K40" s="152">
        <f t="shared" si="15"/>
        <v>0</v>
      </c>
      <c r="L40" s="152">
        <f t="shared" si="15"/>
        <v>0</v>
      </c>
      <c r="M40" s="152">
        <f t="shared" si="15"/>
        <v>0</v>
      </c>
      <c r="N40" s="152">
        <f t="shared" si="15"/>
        <v>1</v>
      </c>
      <c r="O40" s="152">
        <f t="shared" si="15"/>
        <v>0</v>
      </c>
      <c r="P40" s="152">
        <f t="shared" si="15"/>
        <v>2</v>
      </c>
      <c r="Q40" s="153">
        <f t="shared" si="15"/>
        <v>0</v>
      </c>
      <c r="R40" s="154">
        <f t="shared" si="15"/>
        <v>2</v>
      </c>
      <c r="S40" s="155">
        <f t="shared" si="15"/>
        <v>1</v>
      </c>
      <c r="T40" s="153">
        <f t="shared" si="15"/>
        <v>1</v>
      </c>
      <c r="U40" s="153">
        <f t="shared" si="15"/>
        <v>6</v>
      </c>
      <c r="V40" s="153">
        <f t="shared" si="15"/>
        <v>4</v>
      </c>
      <c r="W40" s="153">
        <f t="shared" si="15"/>
        <v>2</v>
      </c>
      <c r="X40" s="153">
        <f t="shared" si="15"/>
        <v>6</v>
      </c>
      <c r="Y40" s="153">
        <f t="shared" si="15"/>
        <v>6</v>
      </c>
      <c r="Z40" s="153">
        <f t="shared" si="15"/>
        <v>15</v>
      </c>
      <c r="AA40" s="153">
        <f t="shared" si="15"/>
        <v>14</v>
      </c>
      <c r="AB40" s="153">
        <f t="shared" si="15"/>
        <v>5</v>
      </c>
      <c r="AC40" s="153">
        <f t="shared" si="15"/>
        <v>8</v>
      </c>
      <c r="AD40" s="153">
        <f t="shared" si="15"/>
        <v>10</v>
      </c>
      <c r="AE40" s="153">
        <f t="shared" si="15"/>
        <v>1</v>
      </c>
      <c r="AF40" s="153">
        <f t="shared" si="15"/>
        <v>0</v>
      </c>
      <c r="AG40" s="153">
        <f t="shared" si="15"/>
        <v>0</v>
      </c>
      <c r="AH40" s="156" t="s">
        <v>317</v>
      </c>
    </row>
    <row r="41" spans="1:34" ht="12.75" customHeight="1">
      <c r="A41" s="148"/>
      <c r="B41" s="149"/>
      <c r="C41" s="159"/>
      <c r="D41" s="160"/>
      <c r="E41" s="150" t="s">
        <v>11</v>
      </c>
      <c r="F41" s="151">
        <f>SUM(L41:AG41)</f>
        <v>52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f>SUM(G41:K41)</f>
        <v>0</v>
      </c>
      <c r="M41" s="152">
        <v>0</v>
      </c>
      <c r="N41" s="152">
        <v>0</v>
      </c>
      <c r="O41" s="152">
        <v>0</v>
      </c>
      <c r="P41" s="152">
        <v>2</v>
      </c>
      <c r="Q41" s="153">
        <v>0</v>
      </c>
      <c r="R41" s="154">
        <v>2</v>
      </c>
      <c r="S41" s="155">
        <v>0</v>
      </c>
      <c r="T41" s="153">
        <v>1</v>
      </c>
      <c r="U41" s="153">
        <v>6</v>
      </c>
      <c r="V41" s="153">
        <v>2</v>
      </c>
      <c r="W41" s="153">
        <v>1</v>
      </c>
      <c r="X41" s="153">
        <v>4</v>
      </c>
      <c r="Y41" s="153">
        <v>5</v>
      </c>
      <c r="Z41" s="153">
        <v>11</v>
      </c>
      <c r="AA41" s="153">
        <v>9</v>
      </c>
      <c r="AB41" s="153">
        <v>2</v>
      </c>
      <c r="AC41" s="153">
        <v>2</v>
      </c>
      <c r="AD41" s="153">
        <v>5</v>
      </c>
      <c r="AE41" s="153">
        <v>0</v>
      </c>
      <c r="AF41" s="153">
        <v>0</v>
      </c>
      <c r="AG41" s="153">
        <v>0</v>
      </c>
      <c r="AH41" s="156"/>
    </row>
    <row r="42" spans="1:34" ht="12.75" customHeight="1">
      <c r="A42" s="148"/>
      <c r="B42" s="149"/>
      <c r="C42" s="159"/>
      <c r="D42" s="160"/>
      <c r="E42" s="150" t="s">
        <v>12</v>
      </c>
      <c r="F42" s="151">
        <f>SUM(L42:AG42)</f>
        <v>32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f>SUM(G42:K42)</f>
        <v>0</v>
      </c>
      <c r="M42" s="152">
        <v>0</v>
      </c>
      <c r="N42" s="152">
        <v>1</v>
      </c>
      <c r="O42" s="152">
        <v>0</v>
      </c>
      <c r="P42" s="152">
        <v>0</v>
      </c>
      <c r="Q42" s="153">
        <v>0</v>
      </c>
      <c r="R42" s="154">
        <v>0</v>
      </c>
      <c r="S42" s="155">
        <v>1</v>
      </c>
      <c r="T42" s="153">
        <v>0</v>
      </c>
      <c r="U42" s="153">
        <v>0</v>
      </c>
      <c r="V42" s="153">
        <v>2</v>
      </c>
      <c r="W42" s="153">
        <v>1</v>
      </c>
      <c r="X42" s="153">
        <v>2</v>
      </c>
      <c r="Y42" s="153">
        <v>1</v>
      </c>
      <c r="Z42" s="153">
        <v>4</v>
      </c>
      <c r="AA42" s="153">
        <v>5</v>
      </c>
      <c r="AB42" s="153">
        <v>3</v>
      </c>
      <c r="AC42" s="153">
        <v>6</v>
      </c>
      <c r="AD42" s="153">
        <v>5</v>
      </c>
      <c r="AE42" s="153">
        <v>1</v>
      </c>
      <c r="AF42" s="153">
        <v>0</v>
      </c>
      <c r="AG42" s="153">
        <v>0</v>
      </c>
      <c r="AH42" s="156"/>
    </row>
    <row r="43" spans="1:34" ht="12.75" customHeight="1">
      <c r="A43" s="148"/>
      <c r="B43" s="149"/>
      <c r="C43" s="159"/>
      <c r="D43" s="160"/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4"/>
      <c r="S43" s="155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6"/>
    </row>
    <row r="44" spans="1:34" ht="12.75" customHeight="1">
      <c r="A44" s="148" t="s">
        <v>319</v>
      </c>
      <c r="B44" s="149"/>
      <c r="C44" s="159"/>
      <c r="D44" s="160" t="s">
        <v>320</v>
      </c>
      <c r="E44" s="150" t="s">
        <v>10</v>
      </c>
      <c r="F44" s="151">
        <f aca="true" t="shared" si="16" ref="F44:AG44">SUM(F45:F46)</f>
        <v>660</v>
      </c>
      <c r="G44" s="152">
        <f t="shared" si="16"/>
        <v>3</v>
      </c>
      <c r="H44" s="152">
        <f t="shared" si="16"/>
        <v>0</v>
      </c>
      <c r="I44" s="152">
        <f t="shared" si="16"/>
        <v>0</v>
      </c>
      <c r="J44" s="152">
        <f t="shared" si="16"/>
        <v>0</v>
      </c>
      <c r="K44" s="152">
        <f t="shared" si="16"/>
        <v>0</v>
      </c>
      <c r="L44" s="152">
        <f t="shared" si="16"/>
        <v>3</v>
      </c>
      <c r="M44" s="152">
        <f t="shared" si="16"/>
        <v>0</v>
      </c>
      <c r="N44" s="152">
        <f t="shared" si="16"/>
        <v>3</v>
      </c>
      <c r="O44" s="152">
        <f t="shared" si="16"/>
        <v>1</v>
      </c>
      <c r="P44" s="152">
        <f t="shared" si="16"/>
        <v>1</v>
      </c>
      <c r="Q44" s="153">
        <f t="shared" si="16"/>
        <v>1</v>
      </c>
      <c r="R44" s="154">
        <f t="shared" si="16"/>
        <v>5</v>
      </c>
      <c r="S44" s="155">
        <f t="shared" si="16"/>
        <v>5</v>
      </c>
      <c r="T44" s="153">
        <f t="shared" si="16"/>
        <v>3</v>
      </c>
      <c r="U44" s="153">
        <f t="shared" si="16"/>
        <v>12</v>
      </c>
      <c r="V44" s="153">
        <f t="shared" si="16"/>
        <v>22</v>
      </c>
      <c r="W44" s="153">
        <f t="shared" si="16"/>
        <v>20</v>
      </c>
      <c r="X44" s="153">
        <f t="shared" si="16"/>
        <v>39</v>
      </c>
      <c r="Y44" s="153">
        <f t="shared" si="16"/>
        <v>39</v>
      </c>
      <c r="Z44" s="153">
        <f t="shared" si="16"/>
        <v>62</v>
      </c>
      <c r="AA44" s="153">
        <f t="shared" si="16"/>
        <v>84</v>
      </c>
      <c r="AB44" s="153">
        <f t="shared" si="16"/>
        <v>124</v>
      </c>
      <c r="AC44" s="153">
        <f t="shared" si="16"/>
        <v>97</v>
      </c>
      <c r="AD44" s="153">
        <f t="shared" si="16"/>
        <v>94</v>
      </c>
      <c r="AE44" s="153">
        <f t="shared" si="16"/>
        <v>37</v>
      </c>
      <c r="AF44" s="153">
        <f t="shared" si="16"/>
        <v>8</v>
      </c>
      <c r="AG44" s="153">
        <f t="shared" si="16"/>
        <v>0</v>
      </c>
      <c r="AH44" s="156" t="s">
        <v>319</v>
      </c>
    </row>
    <row r="45" spans="1:34" ht="12.75" customHeight="1">
      <c r="A45" s="148"/>
      <c r="B45" s="149"/>
      <c r="C45" s="159"/>
      <c r="D45" s="160"/>
      <c r="E45" s="150" t="s">
        <v>11</v>
      </c>
      <c r="F45" s="151">
        <f>SUM(L45:AG45)</f>
        <v>333</v>
      </c>
      <c r="G45" s="152">
        <v>1</v>
      </c>
      <c r="H45" s="152">
        <v>0</v>
      </c>
      <c r="I45" s="152">
        <v>0</v>
      </c>
      <c r="J45" s="152">
        <v>0</v>
      </c>
      <c r="K45" s="152">
        <v>0</v>
      </c>
      <c r="L45" s="152">
        <f>SUM(G45:K45)</f>
        <v>1</v>
      </c>
      <c r="M45" s="152">
        <v>0</v>
      </c>
      <c r="N45" s="152">
        <v>0</v>
      </c>
      <c r="O45" s="152">
        <v>1</v>
      </c>
      <c r="P45" s="152">
        <v>1</v>
      </c>
      <c r="Q45" s="153">
        <v>1</v>
      </c>
      <c r="R45" s="154">
        <v>4</v>
      </c>
      <c r="S45" s="155">
        <v>4</v>
      </c>
      <c r="T45" s="153">
        <v>3</v>
      </c>
      <c r="U45" s="153">
        <v>11</v>
      </c>
      <c r="V45" s="153">
        <v>17</v>
      </c>
      <c r="W45" s="153">
        <v>12</v>
      </c>
      <c r="X45" s="153">
        <v>31</v>
      </c>
      <c r="Y45" s="153">
        <v>28</v>
      </c>
      <c r="Z45" s="153">
        <v>39</v>
      </c>
      <c r="AA45" s="153">
        <v>49</v>
      </c>
      <c r="AB45" s="153">
        <v>54</v>
      </c>
      <c r="AC45" s="153">
        <v>34</v>
      </c>
      <c r="AD45" s="153">
        <v>32</v>
      </c>
      <c r="AE45" s="153">
        <v>9</v>
      </c>
      <c r="AF45" s="153">
        <v>2</v>
      </c>
      <c r="AG45" s="153">
        <v>0</v>
      </c>
      <c r="AH45" s="156"/>
    </row>
    <row r="46" spans="1:34" ht="12.75" customHeight="1">
      <c r="A46" s="148"/>
      <c r="B46" s="149"/>
      <c r="C46" s="159"/>
      <c r="D46" s="160"/>
      <c r="E46" s="150" t="s">
        <v>12</v>
      </c>
      <c r="F46" s="151">
        <f>SUM(L46:AG46)</f>
        <v>327</v>
      </c>
      <c r="G46" s="152">
        <v>2</v>
      </c>
      <c r="H46" s="152">
        <v>0</v>
      </c>
      <c r="I46" s="152">
        <v>0</v>
      </c>
      <c r="J46" s="152">
        <v>0</v>
      </c>
      <c r="K46" s="152">
        <v>0</v>
      </c>
      <c r="L46" s="152">
        <f>SUM(G46:K46)</f>
        <v>2</v>
      </c>
      <c r="M46" s="152">
        <v>0</v>
      </c>
      <c r="N46" s="152">
        <v>3</v>
      </c>
      <c r="O46" s="152">
        <v>0</v>
      </c>
      <c r="P46" s="152">
        <v>0</v>
      </c>
      <c r="Q46" s="153">
        <v>0</v>
      </c>
      <c r="R46" s="154">
        <v>1</v>
      </c>
      <c r="S46" s="155">
        <v>1</v>
      </c>
      <c r="T46" s="153">
        <v>0</v>
      </c>
      <c r="U46" s="153">
        <v>1</v>
      </c>
      <c r="V46" s="153">
        <v>5</v>
      </c>
      <c r="W46" s="153">
        <v>8</v>
      </c>
      <c r="X46" s="153">
        <v>8</v>
      </c>
      <c r="Y46" s="153">
        <v>11</v>
      </c>
      <c r="Z46" s="153">
        <v>23</v>
      </c>
      <c r="AA46" s="153">
        <v>35</v>
      </c>
      <c r="AB46" s="153">
        <v>70</v>
      </c>
      <c r="AC46" s="153">
        <v>63</v>
      </c>
      <c r="AD46" s="153">
        <v>62</v>
      </c>
      <c r="AE46" s="153">
        <v>28</v>
      </c>
      <c r="AF46" s="153">
        <v>6</v>
      </c>
      <c r="AG46" s="153">
        <v>0</v>
      </c>
      <c r="AH46" s="156"/>
    </row>
    <row r="47" spans="1:34" ht="12.75" customHeight="1">
      <c r="A47" s="148"/>
      <c r="B47" s="149"/>
      <c r="C47" s="159"/>
      <c r="D47" s="160"/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54"/>
      <c r="S47" s="155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6"/>
    </row>
    <row r="48" spans="1:34" ht="12.75" customHeight="1">
      <c r="A48" s="148" t="s">
        <v>321</v>
      </c>
      <c r="B48" s="167"/>
      <c r="C48" s="160"/>
      <c r="D48" s="160" t="s">
        <v>322</v>
      </c>
      <c r="E48" s="150" t="s">
        <v>10</v>
      </c>
      <c r="F48" s="151">
        <f aca="true" t="shared" si="17" ref="F48:AG48">SUM(F49:F50)</f>
        <v>1557</v>
      </c>
      <c r="G48" s="152">
        <f t="shared" si="17"/>
        <v>1</v>
      </c>
      <c r="H48" s="152">
        <f t="shared" si="17"/>
        <v>0</v>
      </c>
      <c r="I48" s="152">
        <f t="shared" si="17"/>
        <v>0</v>
      </c>
      <c r="J48" s="152">
        <f t="shared" si="17"/>
        <v>0</v>
      </c>
      <c r="K48" s="152">
        <f t="shared" si="17"/>
        <v>1</v>
      </c>
      <c r="L48" s="152">
        <f t="shared" si="17"/>
        <v>2</v>
      </c>
      <c r="M48" s="152">
        <f t="shared" si="17"/>
        <v>0</v>
      </c>
      <c r="N48" s="152">
        <f t="shared" si="17"/>
        <v>1</v>
      </c>
      <c r="O48" s="152">
        <f t="shared" si="17"/>
        <v>0</v>
      </c>
      <c r="P48" s="152">
        <f t="shared" si="17"/>
        <v>2</v>
      </c>
      <c r="Q48" s="153">
        <f t="shared" si="17"/>
        <v>0</v>
      </c>
      <c r="R48" s="154">
        <f t="shared" si="17"/>
        <v>8</v>
      </c>
      <c r="S48" s="155">
        <f t="shared" si="17"/>
        <v>8</v>
      </c>
      <c r="T48" s="153">
        <f t="shared" si="17"/>
        <v>11</v>
      </c>
      <c r="U48" s="153">
        <f t="shared" si="17"/>
        <v>8</v>
      </c>
      <c r="V48" s="153">
        <f t="shared" si="17"/>
        <v>24</v>
      </c>
      <c r="W48" s="153">
        <f t="shared" si="17"/>
        <v>32</v>
      </c>
      <c r="X48" s="153">
        <f t="shared" si="17"/>
        <v>47</v>
      </c>
      <c r="Y48" s="153">
        <f t="shared" si="17"/>
        <v>87</v>
      </c>
      <c r="Z48" s="153">
        <f t="shared" si="17"/>
        <v>111</v>
      </c>
      <c r="AA48" s="153">
        <f t="shared" si="17"/>
        <v>183</v>
      </c>
      <c r="AB48" s="153">
        <f t="shared" si="17"/>
        <v>261</v>
      </c>
      <c r="AC48" s="153">
        <f t="shared" si="17"/>
        <v>315</v>
      </c>
      <c r="AD48" s="153">
        <f t="shared" si="17"/>
        <v>283</v>
      </c>
      <c r="AE48" s="153">
        <f t="shared" si="17"/>
        <v>139</v>
      </c>
      <c r="AF48" s="153">
        <f t="shared" si="17"/>
        <v>35</v>
      </c>
      <c r="AG48" s="153">
        <f t="shared" si="17"/>
        <v>0</v>
      </c>
      <c r="AH48" s="156" t="s">
        <v>321</v>
      </c>
    </row>
    <row r="49" spans="1:34" ht="12.75" customHeight="1">
      <c r="A49" s="148"/>
      <c r="B49" s="168"/>
      <c r="C49" s="157"/>
      <c r="D49" s="160"/>
      <c r="E49" s="150" t="s">
        <v>11</v>
      </c>
      <c r="F49" s="151">
        <f>SUM(L49:AG49)</f>
        <v>674</v>
      </c>
      <c r="G49" s="152">
        <v>0</v>
      </c>
      <c r="H49" s="152">
        <v>0</v>
      </c>
      <c r="I49" s="152">
        <v>0</v>
      </c>
      <c r="J49" s="152">
        <v>0</v>
      </c>
      <c r="K49" s="152">
        <v>1</v>
      </c>
      <c r="L49" s="152">
        <f>SUM(G49:K49)</f>
        <v>1</v>
      </c>
      <c r="M49" s="152">
        <v>0</v>
      </c>
      <c r="N49" s="152">
        <v>0</v>
      </c>
      <c r="O49" s="152">
        <v>0</v>
      </c>
      <c r="P49" s="152">
        <v>1</v>
      </c>
      <c r="Q49" s="153">
        <v>0</v>
      </c>
      <c r="R49" s="154">
        <v>7</v>
      </c>
      <c r="S49" s="155">
        <v>5</v>
      </c>
      <c r="T49" s="153">
        <v>9</v>
      </c>
      <c r="U49" s="153">
        <v>6</v>
      </c>
      <c r="V49" s="153">
        <v>19</v>
      </c>
      <c r="W49" s="153">
        <v>20</v>
      </c>
      <c r="X49" s="153">
        <v>40</v>
      </c>
      <c r="Y49" s="153">
        <v>66</v>
      </c>
      <c r="Z49" s="153">
        <v>68</v>
      </c>
      <c r="AA49" s="153">
        <v>103</v>
      </c>
      <c r="AB49" s="153">
        <v>115</v>
      </c>
      <c r="AC49" s="153">
        <v>105</v>
      </c>
      <c r="AD49" s="153">
        <v>67</v>
      </c>
      <c r="AE49" s="153">
        <v>35</v>
      </c>
      <c r="AF49" s="153">
        <v>7</v>
      </c>
      <c r="AG49" s="153">
        <v>0</v>
      </c>
      <c r="AH49" s="156"/>
    </row>
    <row r="50" spans="1:34" ht="12.75" customHeight="1">
      <c r="A50" s="148"/>
      <c r="B50" s="168"/>
      <c r="C50" s="157"/>
      <c r="D50" s="160"/>
      <c r="E50" s="150" t="s">
        <v>12</v>
      </c>
      <c r="F50" s="151">
        <f>SUM(L50:AG50)</f>
        <v>883</v>
      </c>
      <c r="G50" s="152">
        <v>1</v>
      </c>
      <c r="H50" s="152">
        <v>0</v>
      </c>
      <c r="I50" s="152">
        <v>0</v>
      </c>
      <c r="J50" s="152">
        <v>0</v>
      </c>
      <c r="K50" s="152">
        <v>0</v>
      </c>
      <c r="L50" s="152">
        <f>SUM(G50:K50)</f>
        <v>1</v>
      </c>
      <c r="M50" s="152">
        <v>0</v>
      </c>
      <c r="N50" s="152">
        <v>1</v>
      </c>
      <c r="O50" s="152">
        <v>0</v>
      </c>
      <c r="P50" s="152">
        <v>1</v>
      </c>
      <c r="Q50" s="153">
        <v>0</v>
      </c>
      <c r="R50" s="154">
        <v>1</v>
      </c>
      <c r="S50" s="155">
        <v>3</v>
      </c>
      <c r="T50" s="153">
        <v>2</v>
      </c>
      <c r="U50" s="153">
        <v>2</v>
      </c>
      <c r="V50" s="153">
        <v>5</v>
      </c>
      <c r="W50" s="153">
        <v>12</v>
      </c>
      <c r="X50" s="153">
        <v>7</v>
      </c>
      <c r="Y50" s="153">
        <v>21</v>
      </c>
      <c r="Z50" s="153">
        <v>43</v>
      </c>
      <c r="AA50" s="153">
        <v>80</v>
      </c>
      <c r="AB50" s="153">
        <v>146</v>
      </c>
      <c r="AC50" s="153">
        <v>210</v>
      </c>
      <c r="AD50" s="153">
        <v>216</v>
      </c>
      <c r="AE50" s="153">
        <v>104</v>
      </c>
      <c r="AF50" s="153">
        <v>28</v>
      </c>
      <c r="AG50" s="153">
        <v>0</v>
      </c>
      <c r="AH50" s="156"/>
    </row>
    <row r="51" spans="1:34" ht="12.75" customHeight="1">
      <c r="A51" s="148"/>
      <c r="B51" s="168"/>
      <c r="C51" s="157"/>
      <c r="D51" s="160"/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5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6"/>
    </row>
    <row r="52" spans="1:34" ht="12.75" customHeight="1">
      <c r="A52" s="148" t="s">
        <v>323</v>
      </c>
      <c r="B52" s="149"/>
      <c r="C52" s="158"/>
      <c r="D52" s="160" t="s">
        <v>324</v>
      </c>
      <c r="E52" s="150" t="s">
        <v>10</v>
      </c>
      <c r="F52" s="151">
        <f aca="true" t="shared" si="18" ref="F52:AG52">SUM(F53:F54)</f>
        <v>83</v>
      </c>
      <c r="G52" s="152">
        <f t="shared" si="18"/>
        <v>0</v>
      </c>
      <c r="H52" s="152">
        <f t="shared" si="18"/>
        <v>0</v>
      </c>
      <c r="I52" s="152">
        <f t="shared" si="18"/>
        <v>0</v>
      </c>
      <c r="J52" s="152">
        <f t="shared" si="18"/>
        <v>0</v>
      </c>
      <c r="K52" s="152">
        <f t="shared" si="18"/>
        <v>0</v>
      </c>
      <c r="L52" s="152">
        <f t="shared" si="18"/>
        <v>0</v>
      </c>
      <c r="M52" s="152">
        <f t="shared" si="18"/>
        <v>1</v>
      </c>
      <c r="N52" s="152">
        <f t="shared" si="18"/>
        <v>0</v>
      </c>
      <c r="O52" s="152">
        <f t="shared" si="18"/>
        <v>1</v>
      </c>
      <c r="P52" s="152">
        <f t="shared" si="18"/>
        <v>1</v>
      </c>
      <c r="Q52" s="153">
        <f t="shared" si="18"/>
        <v>0</v>
      </c>
      <c r="R52" s="154">
        <f t="shared" si="18"/>
        <v>1</v>
      </c>
      <c r="S52" s="155">
        <f t="shared" si="18"/>
        <v>0</v>
      </c>
      <c r="T52" s="153">
        <f t="shared" si="18"/>
        <v>3</v>
      </c>
      <c r="U52" s="153">
        <f t="shared" si="18"/>
        <v>1</v>
      </c>
      <c r="V52" s="153">
        <f t="shared" si="18"/>
        <v>4</v>
      </c>
      <c r="W52" s="153">
        <f t="shared" si="18"/>
        <v>6</v>
      </c>
      <c r="X52" s="153">
        <f t="shared" si="18"/>
        <v>13</v>
      </c>
      <c r="Y52" s="153">
        <f t="shared" si="18"/>
        <v>13</v>
      </c>
      <c r="Z52" s="153">
        <f t="shared" si="18"/>
        <v>6</v>
      </c>
      <c r="AA52" s="153">
        <f t="shared" si="18"/>
        <v>14</v>
      </c>
      <c r="AB52" s="153">
        <f t="shared" si="18"/>
        <v>4</v>
      </c>
      <c r="AC52" s="153">
        <f t="shared" si="18"/>
        <v>7</v>
      </c>
      <c r="AD52" s="153">
        <f t="shared" si="18"/>
        <v>4</v>
      </c>
      <c r="AE52" s="153">
        <f t="shared" si="18"/>
        <v>2</v>
      </c>
      <c r="AF52" s="153">
        <f t="shared" si="18"/>
        <v>2</v>
      </c>
      <c r="AG52" s="153">
        <f t="shared" si="18"/>
        <v>0</v>
      </c>
      <c r="AH52" s="156" t="s">
        <v>323</v>
      </c>
    </row>
    <row r="53" spans="1:34" ht="12.75" customHeight="1">
      <c r="A53" s="148"/>
      <c r="B53" s="149"/>
      <c r="C53" s="159"/>
      <c r="D53" s="160"/>
      <c r="E53" s="150" t="s">
        <v>11</v>
      </c>
      <c r="F53" s="151">
        <f>SUM(L53:AG53)</f>
        <v>49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f>SUM(G53:K53)</f>
        <v>0</v>
      </c>
      <c r="M53" s="152">
        <v>1</v>
      </c>
      <c r="N53" s="152">
        <v>0</v>
      </c>
      <c r="O53" s="152">
        <v>1</v>
      </c>
      <c r="P53" s="152">
        <v>1</v>
      </c>
      <c r="Q53" s="153">
        <v>0</v>
      </c>
      <c r="R53" s="154">
        <v>1</v>
      </c>
      <c r="S53" s="155">
        <v>0</v>
      </c>
      <c r="T53" s="153">
        <v>2</v>
      </c>
      <c r="U53" s="153">
        <v>1</v>
      </c>
      <c r="V53" s="153">
        <v>4</v>
      </c>
      <c r="W53" s="153">
        <v>3</v>
      </c>
      <c r="X53" s="153">
        <v>10</v>
      </c>
      <c r="Y53" s="153">
        <v>7</v>
      </c>
      <c r="Z53" s="153">
        <v>5</v>
      </c>
      <c r="AA53" s="153">
        <v>7</v>
      </c>
      <c r="AB53" s="153">
        <v>2</v>
      </c>
      <c r="AC53" s="153">
        <v>2</v>
      </c>
      <c r="AD53" s="153">
        <v>1</v>
      </c>
      <c r="AE53" s="153">
        <v>1</v>
      </c>
      <c r="AF53" s="153">
        <v>0</v>
      </c>
      <c r="AG53" s="153">
        <v>0</v>
      </c>
      <c r="AH53" s="156"/>
    </row>
    <row r="54" spans="1:34" ht="12.75" customHeight="1">
      <c r="A54" s="148"/>
      <c r="B54" s="149"/>
      <c r="C54" s="159"/>
      <c r="D54" s="160"/>
      <c r="E54" s="150" t="s">
        <v>12</v>
      </c>
      <c r="F54" s="151">
        <f>SUM(L54:AG54)</f>
        <v>34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f>SUM(G54:K54)</f>
        <v>0</v>
      </c>
      <c r="M54" s="152">
        <v>0</v>
      </c>
      <c r="N54" s="152">
        <v>0</v>
      </c>
      <c r="O54" s="152">
        <v>0</v>
      </c>
      <c r="P54" s="152">
        <v>0</v>
      </c>
      <c r="Q54" s="153">
        <v>0</v>
      </c>
      <c r="R54" s="154">
        <v>0</v>
      </c>
      <c r="S54" s="155">
        <v>0</v>
      </c>
      <c r="T54" s="153">
        <v>1</v>
      </c>
      <c r="U54" s="153">
        <v>0</v>
      </c>
      <c r="V54" s="153">
        <v>0</v>
      </c>
      <c r="W54" s="153">
        <v>3</v>
      </c>
      <c r="X54" s="153">
        <v>3</v>
      </c>
      <c r="Y54" s="153">
        <v>6</v>
      </c>
      <c r="Z54" s="153">
        <v>1</v>
      </c>
      <c r="AA54" s="153">
        <v>7</v>
      </c>
      <c r="AB54" s="153">
        <v>2</v>
      </c>
      <c r="AC54" s="153">
        <v>5</v>
      </c>
      <c r="AD54" s="153">
        <v>3</v>
      </c>
      <c r="AE54" s="153">
        <v>1</v>
      </c>
      <c r="AF54" s="153">
        <v>2</v>
      </c>
      <c r="AG54" s="153">
        <v>0</v>
      </c>
      <c r="AH54" s="156"/>
    </row>
    <row r="55" spans="1:34" ht="12.75" customHeight="1">
      <c r="A55" s="148"/>
      <c r="B55" s="149"/>
      <c r="C55" s="159"/>
      <c r="D55" s="160"/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  <c r="R55" s="154"/>
      <c r="S55" s="155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6"/>
    </row>
    <row r="56" spans="1:34" ht="12.75" customHeight="1">
      <c r="A56" s="148" t="s">
        <v>325</v>
      </c>
      <c r="B56" s="149"/>
      <c r="C56" s="729" t="s">
        <v>326</v>
      </c>
      <c r="D56" s="729"/>
      <c r="E56" s="150" t="s">
        <v>10</v>
      </c>
      <c r="F56" s="151">
        <f aca="true" t="shared" si="19" ref="F56:AG56">SUM(F57:F58)</f>
        <v>4027</v>
      </c>
      <c r="G56" s="151">
        <f t="shared" si="19"/>
        <v>0</v>
      </c>
      <c r="H56" s="151">
        <f t="shared" si="19"/>
        <v>0</v>
      </c>
      <c r="I56" s="151">
        <f t="shared" si="19"/>
        <v>0</v>
      </c>
      <c r="J56" s="151">
        <f t="shared" si="19"/>
        <v>0</v>
      </c>
      <c r="K56" s="151">
        <f t="shared" si="19"/>
        <v>0</v>
      </c>
      <c r="L56" s="151">
        <f t="shared" si="19"/>
        <v>0</v>
      </c>
      <c r="M56" s="151">
        <f t="shared" si="19"/>
        <v>1</v>
      </c>
      <c r="N56" s="151">
        <f t="shared" si="19"/>
        <v>0</v>
      </c>
      <c r="O56" s="151">
        <f t="shared" si="19"/>
        <v>0</v>
      </c>
      <c r="P56" s="151">
        <f t="shared" si="19"/>
        <v>1</v>
      </c>
      <c r="Q56" s="153">
        <f t="shared" si="19"/>
        <v>3</v>
      </c>
      <c r="R56" s="154">
        <f t="shared" si="19"/>
        <v>4</v>
      </c>
      <c r="S56" s="155">
        <f t="shared" si="19"/>
        <v>14</v>
      </c>
      <c r="T56" s="153">
        <f t="shared" si="19"/>
        <v>33</v>
      </c>
      <c r="U56" s="153">
        <f t="shared" si="19"/>
        <v>57</v>
      </c>
      <c r="V56" s="153">
        <f t="shared" si="19"/>
        <v>86</v>
      </c>
      <c r="W56" s="153">
        <f t="shared" si="19"/>
        <v>134</v>
      </c>
      <c r="X56" s="153">
        <f t="shared" si="19"/>
        <v>163</v>
      </c>
      <c r="Y56" s="153">
        <f t="shared" si="19"/>
        <v>215</v>
      </c>
      <c r="Z56" s="153">
        <f t="shared" si="19"/>
        <v>369</v>
      </c>
      <c r="AA56" s="153">
        <f t="shared" si="19"/>
        <v>607</v>
      </c>
      <c r="AB56" s="153">
        <f t="shared" si="19"/>
        <v>740</v>
      </c>
      <c r="AC56" s="153">
        <f t="shared" si="19"/>
        <v>799</v>
      </c>
      <c r="AD56" s="153">
        <f t="shared" si="19"/>
        <v>567</v>
      </c>
      <c r="AE56" s="153">
        <f t="shared" si="19"/>
        <v>197</v>
      </c>
      <c r="AF56" s="153">
        <f t="shared" si="19"/>
        <v>37</v>
      </c>
      <c r="AG56" s="153">
        <f t="shared" si="19"/>
        <v>0</v>
      </c>
      <c r="AH56" s="156" t="s">
        <v>325</v>
      </c>
    </row>
    <row r="57" spans="1:34" ht="12.75" customHeight="1">
      <c r="A57" s="148"/>
      <c r="B57" s="149"/>
      <c r="C57" s="157"/>
      <c r="D57" s="158"/>
      <c r="E57" s="150" t="s">
        <v>11</v>
      </c>
      <c r="F57" s="151">
        <f>SUM(L57:AG57)</f>
        <v>1927</v>
      </c>
      <c r="G57" s="151">
        <f aca="true" t="shared" si="20" ref="G57:AG57">SUM(G61,G65,G69,G73)</f>
        <v>0</v>
      </c>
      <c r="H57" s="151">
        <f t="shared" si="20"/>
        <v>0</v>
      </c>
      <c r="I57" s="151">
        <f t="shared" si="20"/>
        <v>0</v>
      </c>
      <c r="J57" s="151">
        <f t="shared" si="20"/>
        <v>0</v>
      </c>
      <c r="K57" s="151">
        <f t="shared" si="20"/>
        <v>0</v>
      </c>
      <c r="L57" s="151">
        <f t="shared" si="20"/>
        <v>0</v>
      </c>
      <c r="M57" s="151">
        <f t="shared" si="20"/>
        <v>1</v>
      </c>
      <c r="N57" s="151">
        <f t="shared" si="20"/>
        <v>0</v>
      </c>
      <c r="O57" s="151">
        <f t="shared" si="20"/>
        <v>0</v>
      </c>
      <c r="P57" s="151">
        <f t="shared" si="20"/>
        <v>1</v>
      </c>
      <c r="Q57" s="151">
        <f t="shared" si="20"/>
        <v>2</v>
      </c>
      <c r="R57" s="161">
        <f t="shared" si="20"/>
        <v>4</v>
      </c>
      <c r="S57" s="162">
        <f t="shared" si="20"/>
        <v>9</v>
      </c>
      <c r="T57" s="151">
        <f t="shared" si="20"/>
        <v>24</v>
      </c>
      <c r="U57" s="151">
        <f t="shared" si="20"/>
        <v>38</v>
      </c>
      <c r="V57" s="151">
        <f t="shared" si="20"/>
        <v>58</v>
      </c>
      <c r="W57" s="151">
        <f t="shared" si="20"/>
        <v>86</v>
      </c>
      <c r="X57" s="151">
        <f t="shared" si="20"/>
        <v>114</v>
      </c>
      <c r="Y57" s="151">
        <f t="shared" si="20"/>
        <v>145</v>
      </c>
      <c r="Z57" s="151">
        <f t="shared" si="20"/>
        <v>230</v>
      </c>
      <c r="AA57" s="151">
        <f t="shared" si="20"/>
        <v>369</v>
      </c>
      <c r="AB57" s="151">
        <f t="shared" si="20"/>
        <v>325</v>
      </c>
      <c r="AC57" s="151">
        <f t="shared" si="20"/>
        <v>298</v>
      </c>
      <c r="AD57" s="151">
        <f t="shared" si="20"/>
        <v>176</v>
      </c>
      <c r="AE57" s="151">
        <f t="shared" si="20"/>
        <v>41</v>
      </c>
      <c r="AF57" s="151">
        <f t="shared" si="20"/>
        <v>6</v>
      </c>
      <c r="AG57" s="161">
        <f t="shared" si="20"/>
        <v>0</v>
      </c>
      <c r="AH57" s="156"/>
    </row>
    <row r="58" spans="1:34" ht="12.75" customHeight="1">
      <c r="A58" s="148"/>
      <c r="B58" s="149"/>
      <c r="C58" s="157"/>
      <c r="D58" s="158"/>
      <c r="E58" s="150" t="s">
        <v>12</v>
      </c>
      <c r="F58" s="151">
        <f>SUM(L58:AG58)</f>
        <v>2100</v>
      </c>
      <c r="G58" s="151">
        <f aca="true" t="shared" si="21" ref="G58:AG58">SUM(G62,G66,G70,G74)</f>
        <v>0</v>
      </c>
      <c r="H58" s="151">
        <f t="shared" si="21"/>
        <v>0</v>
      </c>
      <c r="I58" s="151">
        <f t="shared" si="21"/>
        <v>0</v>
      </c>
      <c r="J58" s="151">
        <f t="shared" si="21"/>
        <v>0</v>
      </c>
      <c r="K58" s="151">
        <f t="shared" si="21"/>
        <v>0</v>
      </c>
      <c r="L58" s="151">
        <f t="shared" si="21"/>
        <v>0</v>
      </c>
      <c r="M58" s="151">
        <f t="shared" si="21"/>
        <v>0</v>
      </c>
      <c r="N58" s="151">
        <f t="shared" si="21"/>
        <v>0</v>
      </c>
      <c r="O58" s="151">
        <f t="shared" si="21"/>
        <v>0</v>
      </c>
      <c r="P58" s="151">
        <f t="shared" si="21"/>
        <v>0</v>
      </c>
      <c r="Q58" s="151">
        <f t="shared" si="21"/>
        <v>1</v>
      </c>
      <c r="R58" s="161">
        <f t="shared" si="21"/>
        <v>0</v>
      </c>
      <c r="S58" s="162">
        <f t="shared" si="21"/>
        <v>5</v>
      </c>
      <c r="T58" s="151">
        <f t="shared" si="21"/>
        <v>9</v>
      </c>
      <c r="U58" s="151">
        <f t="shared" si="21"/>
        <v>19</v>
      </c>
      <c r="V58" s="151">
        <f t="shared" si="21"/>
        <v>28</v>
      </c>
      <c r="W58" s="151">
        <f t="shared" si="21"/>
        <v>48</v>
      </c>
      <c r="X58" s="151">
        <f t="shared" si="21"/>
        <v>49</v>
      </c>
      <c r="Y58" s="151">
        <f t="shared" si="21"/>
        <v>70</v>
      </c>
      <c r="Z58" s="151">
        <f t="shared" si="21"/>
        <v>139</v>
      </c>
      <c r="AA58" s="151">
        <f t="shared" si="21"/>
        <v>238</v>
      </c>
      <c r="AB58" s="151">
        <f t="shared" si="21"/>
        <v>415</v>
      </c>
      <c r="AC58" s="151">
        <f t="shared" si="21"/>
        <v>501</v>
      </c>
      <c r="AD58" s="151">
        <f t="shared" si="21"/>
        <v>391</v>
      </c>
      <c r="AE58" s="151">
        <f t="shared" si="21"/>
        <v>156</v>
      </c>
      <c r="AF58" s="151">
        <f t="shared" si="21"/>
        <v>31</v>
      </c>
      <c r="AG58" s="161">
        <f t="shared" si="21"/>
        <v>0</v>
      </c>
      <c r="AH58" s="156"/>
    </row>
    <row r="59" spans="1:34" ht="12.75" customHeight="1">
      <c r="A59" s="148"/>
      <c r="B59" s="149"/>
      <c r="C59" s="157"/>
      <c r="D59" s="158"/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54"/>
      <c r="S59" s="155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6"/>
    </row>
    <row r="60" spans="1:34" ht="12.75" customHeight="1">
      <c r="A60" s="148" t="s">
        <v>327</v>
      </c>
      <c r="B60" s="149"/>
      <c r="C60" s="157"/>
      <c r="D60" s="158" t="s">
        <v>328</v>
      </c>
      <c r="E60" s="150" t="s">
        <v>10</v>
      </c>
      <c r="F60" s="151">
        <f aca="true" t="shared" si="22" ref="F60:AG60">SUM(F61:F62)</f>
        <v>436</v>
      </c>
      <c r="G60" s="152">
        <f t="shared" si="22"/>
        <v>0</v>
      </c>
      <c r="H60" s="152">
        <f t="shared" si="22"/>
        <v>0</v>
      </c>
      <c r="I60" s="152">
        <f t="shared" si="22"/>
        <v>0</v>
      </c>
      <c r="J60" s="152">
        <f t="shared" si="22"/>
        <v>0</v>
      </c>
      <c r="K60" s="152">
        <f t="shared" si="22"/>
        <v>0</v>
      </c>
      <c r="L60" s="152">
        <f t="shared" si="22"/>
        <v>0</v>
      </c>
      <c r="M60" s="152">
        <f t="shared" si="22"/>
        <v>0</v>
      </c>
      <c r="N60" s="152">
        <f t="shared" si="22"/>
        <v>0</v>
      </c>
      <c r="O60" s="152">
        <f t="shared" si="22"/>
        <v>0</v>
      </c>
      <c r="P60" s="152">
        <f t="shared" si="22"/>
        <v>0</v>
      </c>
      <c r="Q60" s="153">
        <f t="shared" si="22"/>
        <v>2</v>
      </c>
      <c r="R60" s="154">
        <f t="shared" si="22"/>
        <v>2</v>
      </c>
      <c r="S60" s="155">
        <f t="shared" si="22"/>
        <v>6</v>
      </c>
      <c r="T60" s="153">
        <f t="shared" si="22"/>
        <v>15</v>
      </c>
      <c r="U60" s="153">
        <f t="shared" si="22"/>
        <v>25</v>
      </c>
      <c r="V60" s="153">
        <f t="shared" si="22"/>
        <v>33</v>
      </c>
      <c r="W60" s="153">
        <f t="shared" si="22"/>
        <v>36</v>
      </c>
      <c r="X60" s="153">
        <f t="shared" si="22"/>
        <v>33</v>
      </c>
      <c r="Y60" s="153">
        <f t="shared" si="22"/>
        <v>40</v>
      </c>
      <c r="Z60" s="153">
        <f t="shared" si="22"/>
        <v>51</v>
      </c>
      <c r="AA60" s="153">
        <f t="shared" si="22"/>
        <v>54</v>
      </c>
      <c r="AB60" s="153">
        <f t="shared" si="22"/>
        <v>65</v>
      </c>
      <c r="AC60" s="153">
        <f t="shared" si="22"/>
        <v>45</v>
      </c>
      <c r="AD60" s="153">
        <f t="shared" si="22"/>
        <v>21</v>
      </c>
      <c r="AE60" s="153">
        <f t="shared" si="22"/>
        <v>7</v>
      </c>
      <c r="AF60" s="153">
        <f t="shared" si="22"/>
        <v>1</v>
      </c>
      <c r="AG60" s="153">
        <f t="shared" si="22"/>
        <v>0</v>
      </c>
      <c r="AH60" s="156" t="s">
        <v>327</v>
      </c>
    </row>
    <row r="61" spans="1:34" ht="12.75" customHeight="1">
      <c r="A61" s="148"/>
      <c r="B61" s="149"/>
      <c r="C61" s="157"/>
      <c r="D61" s="158"/>
      <c r="E61" s="150" t="s">
        <v>11</v>
      </c>
      <c r="F61" s="151">
        <f>SUM(L61:AG61)</f>
        <v>162</v>
      </c>
      <c r="G61" s="152">
        <v>0</v>
      </c>
      <c r="H61" s="152">
        <v>0</v>
      </c>
      <c r="I61" s="152">
        <v>0</v>
      </c>
      <c r="J61" s="152">
        <v>0</v>
      </c>
      <c r="K61" s="152">
        <v>0</v>
      </c>
      <c r="L61" s="152">
        <f>SUM(G61:K61)</f>
        <v>0</v>
      </c>
      <c r="M61" s="152">
        <v>0</v>
      </c>
      <c r="N61" s="152">
        <v>0</v>
      </c>
      <c r="O61" s="152">
        <v>0</v>
      </c>
      <c r="P61" s="152">
        <v>0</v>
      </c>
      <c r="Q61" s="153">
        <v>1</v>
      </c>
      <c r="R61" s="154">
        <v>2</v>
      </c>
      <c r="S61" s="155">
        <v>6</v>
      </c>
      <c r="T61" s="153">
        <v>10</v>
      </c>
      <c r="U61" s="153">
        <v>15</v>
      </c>
      <c r="V61" s="153">
        <v>20</v>
      </c>
      <c r="W61" s="153">
        <v>15</v>
      </c>
      <c r="X61" s="153">
        <v>17</v>
      </c>
      <c r="Y61" s="153">
        <v>14</v>
      </c>
      <c r="Z61" s="153">
        <v>20</v>
      </c>
      <c r="AA61" s="153">
        <v>16</v>
      </c>
      <c r="AB61" s="153">
        <v>12</v>
      </c>
      <c r="AC61" s="153">
        <v>9</v>
      </c>
      <c r="AD61" s="153">
        <v>3</v>
      </c>
      <c r="AE61" s="153">
        <v>2</v>
      </c>
      <c r="AF61" s="153">
        <v>0</v>
      </c>
      <c r="AG61" s="153">
        <v>0</v>
      </c>
      <c r="AH61" s="156"/>
    </row>
    <row r="62" spans="1:34" ht="12.75" customHeight="1">
      <c r="A62" s="148"/>
      <c r="B62" s="149"/>
      <c r="C62" s="157"/>
      <c r="D62" s="158"/>
      <c r="E62" s="150" t="s">
        <v>12</v>
      </c>
      <c r="F62" s="151">
        <f>SUM(L62:AG62)</f>
        <v>274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f>SUM(G62:K62)</f>
        <v>0</v>
      </c>
      <c r="M62" s="152">
        <v>0</v>
      </c>
      <c r="N62" s="152">
        <v>0</v>
      </c>
      <c r="O62" s="152">
        <v>0</v>
      </c>
      <c r="P62" s="152">
        <v>0</v>
      </c>
      <c r="Q62" s="153">
        <v>1</v>
      </c>
      <c r="R62" s="154">
        <v>0</v>
      </c>
      <c r="S62" s="155">
        <v>0</v>
      </c>
      <c r="T62" s="153">
        <v>5</v>
      </c>
      <c r="U62" s="153">
        <v>10</v>
      </c>
      <c r="V62" s="153">
        <v>13</v>
      </c>
      <c r="W62" s="153">
        <v>21</v>
      </c>
      <c r="X62" s="153">
        <v>16</v>
      </c>
      <c r="Y62" s="153">
        <v>26</v>
      </c>
      <c r="Z62" s="153">
        <v>31</v>
      </c>
      <c r="AA62" s="153">
        <v>38</v>
      </c>
      <c r="AB62" s="153">
        <v>53</v>
      </c>
      <c r="AC62" s="153">
        <v>36</v>
      </c>
      <c r="AD62" s="153">
        <v>18</v>
      </c>
      <c r="AE62" s="153">
        <v>5</v>
      </c>
      <c r="AF62" s="153">
        <v>1</v>
      </c>
      <c r="AG62" s="153">
        <v>0</v>
      </c>
      <c r="AH62" s="156"/>
    </row>
    <row r="63" spans="1:34" ht="12.75" customHeight="1">
      <c r="A63" s="148"/>
      <c r="B63" s="149"/>
      <c r="C63" s="157"/>
      <c r="D63" s="158"/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3"/>
      <c r="R63" s="154"/>
      <c r="S63" s="155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6"/>
    </row>
    <row r="64" spans="1:34" ht="12.75" customHeight="1">
      <c r="A64" s="148" t="s">
        <v>329</v>
      </c>
      <c r="B64" s="149"/>
      <c r="C64" s="157"/>
      <c r="D64" s="158" t="s">
        <v>330</v>
      </c>
      <c r="E64" s="150" t="s">
        <v>10</v>
      </c>
      <c r="F64" s="151">
        <f aca="true" t="shared" si="23" ref="F64:AG64">SUM(F65:F66)</f>
        <v>1085</v>
      </c>
      <c r="G64" s="152">
        <f t="shared" si="23"/>
        <v>0</v>
      </c>
      <c r="H64" s="152">
        <f t="shared" si="23"/>
        <v>0</v>
      </c>
      <c r="I64" s="152">
        <f t="shared" si="23"/>
        <v>0</v>
      </c>
      <c r="J64" s="152">
        <f t="shared" si="23"/>
        <v>0</v>
      </c>
      <c r="K64" s="152">
        <f t="shared" si="23"/>
        <v>0</v>
      </c>
      <c r="L64" s="152">
        <f t="shared" si="23"/>
        <v>0</v>
      </c>
      <c r="M64" s="152">
        <f t="shared" si="23"/>
        <v>1</v>
      </c>
      <c r="N64" s="152">
        <f t="shared" si="23"/>
        <v>0</v>
      </c>
      <c r="O64" s="152">
        <f t="shared" si="23"/>
        <v>0</v>
      </c>
      <c r="P64" s="152">
        <f t="shared" si="23"/>
        <v>1</v>
      </c>
      <c r="Q64" s="153">
        <f t="shared" si="23"/>
        <v>1</v>
      </c>
      <c r="R64" s="154">
        <f t="shared" si="23"/>
        <v>2</v>
      </c>
      <c r="S64" s="155">
        <f t="shared" si="23"/>
        <v>5</v>
      </c>
      <c r="T64" s="153">
        <f t="shared" si="23"/>
        <v>14</v>
      </c>
      <c r="U64" s="153">
        <f t="shared" si="23"/>
        <v>23</v>
      </c>
      <c r="V64" s="153">
        <f t="shared" si="23"/>
        <v>44</v>
      </c>
      <c r="W64" s="153">
        <f t="shared" si="23"/>
        <v>75</v>
      </c>
      <c r="X64" s="153">
        <f t="shared" si="23"/>
        <v>68</v>
      </c>
      <c r="Y64" s="153">
        <f t="shared" si="23"/>
        <v>91</v>
      </c>
      <c r="Z64" s="153">
        <f t="shared" si="23"/>
        <v>145</v>
      </c>
      <c r="AA64" s="153">
        <f t="shared" si="23"/>
        <v>165</v>
      </c>
      <c r="AB64" s="153">
        <f t="shared" si="23"/>
        <v>188</v>
      </c>
      <c r="AC64" s="153">
        <f t="shared" si="23"/>
        <v>139</v>
      </c>
      <c r="AD64" s="153">
        <f t="shared" si="23"/>
        <v>100</v>
      </c>
      <c r="AE64" s="153">
        <f t="shared" si="23"/>
        <v>21</v>
      </c>
      <c r="AF64" s="153">
        <f t="shared" si="23"/>
        <v>2</v>
      </c>
      <c r="AG64" s="153">
        <f t="shared" si="23"/>
        <v>0</v>
      </c>
      <c r="AH64" s="156" t="s">
        <v>329</v>
      </c>
    </row>
    <row r="65" spans="1:34" ht="12.75" customHeight="1">
      <c r="A65" s="168"/>
      <c r="B65" s="149"/>
      <c r="C65" s="157"/>
      <c r="D65" s="159"/>
      <c r="E65" s="150" t="s">
        <v>11</v>
      </c>
      <c r="F65" s="151">
        <f>SUM(L65:AG65)</f>
        <v>571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f>SUM(G65:K65)</f>
        <v>0</v>
      </c>
      <c r="M65" s="152">
        <v>1</v>
      </c>
      <c r="N65" s="152">
        <v>0</v>
      </c>
      <c r="O65" s="152">
        <v>0</v>
      </c>
      <c r="P65" s="152">
        <v>1</v>
      </c>
      <c r="Q65" s="153">
        <v>1</v>
      </c>
      <c r="R65" s="154">
        <v>2</v>
      </c>
      <c r="S65" s="155">
        <v>1</v>
      </c>
      <c r="T65" s="153">
        <v>12</v>
      </c>
      <c r="U65" s="153">
        <v>16</v>
      </c>
      <c r="V65" s="153">
        <v>30</v>
      </c>
      <c r="W65" s="153">
        <v>57</v>
      </c>
      <c r="X65" s="153">
        <v>48</v>
      </c>
      <c r="Y65" s="153">
        <v>68</v>
      </c>
      <c r="Z65" s="153">
        <v>90</v>
      </c>
      <c r="AA65" s="153">
        <v>94</v>
      </c>
      <c r="AB65" s="153">
        <v>74</v>
      </c>
      <c r="AC65" s="153">
        <v>47</v>
      </c>
      <c r="AD65" s="153">
        <v>24</v>
      </c>
      <c r="AE65" s="153">
        <v>5</v>
      </c>
      <c r="AF65" s="153">
        <v>0</v>
      </c>
      <c r="AG65" s="153">
        <v>0</v>
      </c>
      <c r="AH65" s="156"/>
    </row>
    <row r="66" spans="1:34" ht="12.75" customHeight="1">
      <c r="A66" s="168"/>
      <c r="B66" s="149"/>
      <c r="C66" s="157"/>
      <c r="D66" s="159"/>
      <c r="E66" s="150" t="s">
        <v>12</v>
      </c>
      <c r="F66" s="151">
        <f>SUM(L66:AG66)</f>
        <v>514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f>SUM(G66:K66)</f>
        <v>0</v>
      </c>
      <c r="M66" s="152">
        <v>0</v>
      </c>
      <c r="N66" s="152">
        <v>0</v>
      </c>
      <c r="O66" s="152">
        <v>0</v>
      </c>
      <c r="P66" s="152">
        <v>0</v>
      </c>
      <c r="Q66" s="153">
        <v>0</v>
      </c>
      <c r="R66" s="154">
        <v>0</v>
      </c>
      <c r="S66" s="155">
        <v>4</v>
      </c>
      <c r="T66" s="153">
        <v>2</v>
      </c>
      <c r="U66" s="153">
        <v>7</v>
      </c>
      <c r="V66" s="153">
        <v>14</v>
      </c>
      <c r="W66" s="153">
        <v>18</v>
      </c>
      <c r="X66" s="153">
        <v>20</v>
      </c>
      <c r="Y66" s="153">
        <v>23</v>
      </c>
      <c r="Z66" s="153">
        <v>55</v>
      </c>
      <c r="AA66" s="153">
        <v>71</v>
      </c>
      <c r="AB66" s="153">
        <v>114</v>
      </c>
      <c r="AC66" s="153">
        <v>92</v>
      </c>
      <c r="AD66" s="153">
        <v>76</v>
      </c>
      <c r="AE66" s="153">
        <v>16</v>
      </c>
      <c r="AF66" s="153">
        <v>2</v>
      </c>
      <c r="AG66" s="153">
        <v>0</v>
      </c>
      <c r="AH66" s="156"/>
    </row>
    <row r="67" spans="1:34" ht="12.75" customHeight="1">
      <c r="A67" s="170"/>
      <c r="B67" s="170"/>
      <c r="C67" s="171"/>
      <c r="D67" s="171"/>
      <c r="E67" s="172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4"/>
      <c r="R67" s="175"/>
      <c r="S67" s="176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7"/>
    </row>
    <row r="68" spans="1:34" ht="12.75" customHeight="1">
      <c r="A68" s="148" t="s">
        <v>331</v>
      </c>
      <c r="B68" s="167"/>
      <c r="C68" s="160"/>
      <c r="D68" s="160" t="s">
        <v>332</v>
      </c>
      <c r="E68" s="150" t="s">
        <v>10</v>
      </c>
      <c r="F68" s="151">
        <f aca="true" t="shared" si="24" ref="F68:AG68">SUM(F69:F70)</f>
        <v>2399</v>
      </c>
      <c r="G68" s="151">
        <f t="shared" si="24"/>
        <v>0</v>
      </c>
      <c r="H68" s="151">
        <f t="shared" si="24"/>
        <v>0</v>
      </c>
      <c r="I68" s="151">
        <f t="shared" si="24"/>
        <v>0</v>
      </c>
      <c r="J68" s="151">
        <f t="shared" si="24"/>
        <v>0</v>
      </c>
      <c r="K68" s="151">
        <f t="shared" si="24"/>
        <v>0</v>
      </c>
      <c r="L68" s="151">
        <f t="shared" si="24"/>
        <v>0</v>
      </c>
      <c r="M68" s="151">
        <f t="shared" si="24"/>
        <v>0</v>
      </c>
      <c r="N68" s="151">
        <f t="shared" si="24"/>
        <v>0</v>
      </c>
      <c r="O68" s="151">
        <f t="shared" si="24"/>
        <v>0</v>
      </c>
      <c r="P68" s="151">
        <f t="shared" si="24"/>
        <v>0</v>
      </c>
      <c r="Q68" s="151">
        <f t="shared" si="24"/>
        <v>0</v>
      </c>
      <c r="R68" s="161">
        <f t="shared" si="24"/>
        <v>0</v>
      </c>
      <c r="S68" s="162">
        <f t="shared" si="24"/>
        <v>3</v>
      </c>
      <c r="T68" s="151">
        <f t="shared" si="24"/>
        <v>4</v>
      </c>
      <c r="U68" s="151">
        <f t="shared" si="24"/>
        <v>5</v>
      </c>
      <c r="V68" s="151">
        <f t="shared" si="24"/>
        <v>6</v>
      </c>
      <c r="W68" s="151">
        <f t="shared" si="24"/>
        <v>18</v>
      </c>
      <c r="X68" s="151">
        <f t="shared" si="24"/>
        <v>51</v>
      </c>
      <c r="Y68" s="151">
        <f t="shared" si="24"/>
        <v>76</v>
      </c>
      <c r="Z68" s="151">
        <f t="shared" si="24"/>
        <v>166</v>
      </c>
      <c r="AA68" s="151">
        <f t="shared" si="24"/>
        <v>376</v>
      </c>
      <c r="AB68" s="151">
        <f t="shared" si="24"/>
        <v>469</v>
      </c>
      <c r="AC68" s="151">
        <f t="shared" si="24"/>
        <v>594</v>
      </c>
      <c r="AD68" s="151">
        <f t="shared" si="24"/>
        <v>433</v>
      </c>
      <c r="AE68" s="151">
        <f t="shared" si="24"/>
        <v>165</v>
      </c>
      <c r="AF68" s="151">
        <f t="shared" si="24"/>
        <v>33</v>
      </c>
      <c r="AG68" s="153">
        <f t="shared" si="24"/>
        <v>0</v>
      </c>
      <c r="AH68" s="156" t="s">
        <v>331</v>
      </c>
    </row>
    <row r="69" spans="1:34" ht="12.75" customHeight="1">
      <c r="A69" s="178"/>
      <c r="B69" s="178"/>
      <c r="C69" s="179"/>
      <c r="D69" s="210"/>
      <c r="E69" s="150" t="s">
        <v>11</v>
      </c>
      <c r="F69" s="151">
        <f>SUM(L69:AG69)</f>
        <v>1140</v>
      </c>
      <c r="G69" s="151">
        <v>0</v>
      </c>
      <c r="H69" s="151">
        <v>0</v>
      </c>
      <c r="I69" s="151">
        <v>0</v>
      </c>
      <c r="J69" s="151">
        <v>0</v>
      </c>
      <c r="K69" s="151">
        <v>0</v>
      </c>
      <c r="L69" s="152">
        <f>SUM(G69:K69)</f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161">
        <v>0</v>
      </c>
      <c r="S69" s="162">
        <v>2</v>
      </c>
      <c r="T69" s="151">
        <v>2</v>
      </c>
      <c r="U69" s="151">
        <v>4</v>
      </c>
      <c r="V69" s="151">
        <v>5</v>
      </c>
      <c r="W69" s="151">
        <v>11</v>
      </c>
      <c r="X69" s="151">
        <v>41</v>
      </c>
      <c r="Y69" s="151">
        <v>60</v>
      </c>
      <c r="Z69" s="151">
        <v>115</v>
      </c>
      <c r="AA69" s="151">
        <v>252</v>
      </c>
      <c r="AB69" s="151">
        <v>231</v>
      </c>
      <c r="AC69" s="151">
        <v>233</v>
      </c>
      <c r="AD69" s="151">
        <v>144</v>
      </c>
      <c r="AE69" s="151">
        <v>34</v>
      </c>
      <c r="AF69" s="151">
        <v>6</v>
      </c>
      <c r="AG69" s="153">
        <v>0</v>
      </c>
      <c r="AH69" s="156"/>
    </row>
    <row r="70" spans="1:34" ht="12.75" customHeight="1">
      <c r="A70" s="168"/>
      <c r="B70" s="168"/>
      <c r="C70" s="157"/>
      <c r="D70" s="160"/>
      <c r="E70" s="150" t="s">
        <v>12</v>
      </c>
      <c r="F70" s="151">
        <f>SUM(L70:AG70)</f>
        <v>1259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2">
        <f>SUM(G70:K70)</f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61">
        <v>0</v>
      </c>
      <c r="S70" s="162">
        <v>1</v>
      </c>
      <c r="T70" s="151">
        <v>2</v>
      </c>
      <c r="U70" s="151">
        <v>1</v>
      </c>
      <c r="V70" s="151">
        <v>1</v>
      </c>
      <c r="W70" s="151">
        <v>7</v>
      </c>
      <c r="X70" s="151">
        <v>10</v>
      </c>
      <c r="Y70" s="151">
        <v>16</v>
      </c>
      <c r="Z70" s="151">
        <v>51</v>
      </c>
      <c r="AA70" s="151">
        <v>124</v>
      </c>
      <c r="AB70" s="151">
        <v>238</v>
      </c>
      <c r="AC70" s="151">
        <v>361</v>
      </c>
      <c r="AD70" s="151">
        <v>289</v>
      </c>
      <c r="AE70" s="151">
        <v>131</v>
      </c>
      <c r="AF70" s="151">
        <v>27</v>
      </c>
      <c r="AG70" s="153">
        <v>0</v>
      </c>
      <c r="AH70" s="156"/>
    </row>
    <row r="71" spans="1:34" ht="12.75" customHeight="1">
      <c r="A71" s="168"/>
      <c r="B71" s="168"/>
      <c r="C71" s="157"/>
      <c r="D71" s="160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61"/>
      <c r="S71" s="162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3"/>
      <c r="AH71" s="156"/>
    </row>
    <row r="72" spans="1:34" ht="12.75" customHeight="1">
      <c r="A72" s="148" t="s">
        <v>333</v>
      </c>
      <c r="B72" s="167"/>
      <c r="C72" s="160"/>
      <c r="D72" s="160" t="s">
        <v>334</v>
      </c>
      <c r="E72" s="150" t="s">
        <v>10</v>
      </c>
      <c r="F72" s="151">
        <f aca="true" t="shared" si="25" ref="F72:AG72">SUM(F73:F74)</f>
        <v>107</v>
      </c>
      <c r="G72" s="152">
        <f t="shared" si="25"/>
        <v>0</v>
      </c>
      <c r="H72" s="152">
        <f t="shared" si="25"/>
        <v>0</v>
      </c>
      <c r="I72" s="152">
        <f t="shared" si="25"/>
        <v>0</v>
      </c>
      <c r="J72" s="152">
        <f t="shared" si="25"/>
        <v>0</v>
      </c>
      <c r="K72" s="152">
        <f t="shared" si="25"/>
        <v>0</v>
      </c>
      <c r="L72" s="152">
        <f t="shared" si="25"/>
        <v>0</v>
      </c>
      <c r="M72" s="152">
        <f t="shared" si="25"/>
        <v>0</v>
      </c>
      <c r="N72" s="152">
        <f t="shared" si="25"/>
        <v>0</v>
      </c>
      <c r="O72" s="152">
        <f t="shared" si="25"/>
        <v>0</v>
      </c>
      <c r="P72" s="152">
        <f t="shared" si="25"/>
        <v>0</v>
      </c>
      <c r="Q72" s="153">
        <f t="shared" si="25"/>
        <v>0</v>
      </c>
      <c r="R72" s="154">
        <f t="shared" si="25"/>
        <v>0</v>
      </c>
      <c r="S72" s="155">
        <f t="shared" si="25"/>
        <v>0</v>
      </c>
      <c r="T72" s="153">
        <f t="shared" si="25"/>
        <v>0</v>
      </c>
      <c r="U72" s="153">
        <f t="shared" si="25"/>
        <v>4</v>
      </c>
      <c r="V72" s="153">
        <f t="shared" si="25"/>
        <v>3</v>
      </c>
      <c r="W72" s="153">
        <f t="shared" si="25"/>
        <v>5</v>
      </c>
      <c r="X72" s="153">
        <f t="shared" si="25"/>
        <v>11</v>
      </c>
      <c r="Y72" s="153">
        <f t="shared" si="25"/>
        <v>8</v>
      </c>
      <c r="Z72" s="153">
        <f t="shared" si="25"/>
        <v>7</v>
      </c>
      <c r="AA72" s="153">
        <f t="shared" si="25"/>
        <v>12</v>
      </c>
      <c r="AB72" s="153">
        <f t="shared" si="25"/>
        <v>18</v>
      </c>
      <c r="AC72" s="153">
        <f t="shared" si="25"/>
        <v>21</v>
      </c>
      <c r="AD72" s="153">
        <f t="shared" si="25"/>
        <v>13</v>
      </c>
      <c r="AE72" s="153">
        <f t="shared" si="25"/>
        <v>4</v>
      </c>
      <c r="AF72" s="153">
        <f t="shared" si="25"/>
        <v>1</v>
      </c>
      <c r="AG72" s="153">
        <f t="shared" si="25"/>
        <v>0</v>
      </c>
      <c r="AH72" s="156" t="s">
        <v>333</v>
      </c>
    </row>
    <row r="73" spans="1:34" ht="12.75" customHeight="1">
      <c r="A73" s="148"/>
      <c r="B73" s="168"/>
      <c r="C73" s="157"/>
      <c r="D73" s="160"/>
      <c r="E73" s="150" t="s">
        <v>11</v>
      </c>
      <c r="F73" s="151">
        <f>SUM(L73:AG73)</f>
        <v>54</v>
      </c>
      <c r="G73" s="152">
        <v>0</v>
      </c>
      <c r="H73" s="152">
        <v>0</v>
      </c>
      <c r="I73" s="152">
        <v>0</v>
      </c>
      <c r="J73" s="152">
        <v>0</v>
      </c>
      <c r="K73" s="152">
        <v>0</v>
      </c>
      <c r="L73" s="152">
        <f>SUM(G73:K73)</f>
        <v>0</v>
      </c>
      <c r="M73" s="152">
        <v>0</v>
      </c>
      <c r="N73" s="152">
        <v>0</v>
      </c>
      <c r="O73" s="152">
        <v>0</v>
      </c>
      <c r="P73" s="152">
        <v>0</v>
      </c>
      <c r="Q73" s="152">
        <v>0</v>
      </c>
      <c r="R73" s="154">
        <v>0</v>
      </c>
      <c r="S73" s="155">
        <v>0</v>
      </c>
      <c r="T73" s="153">
        <v>0</v>
      </c>
      <c r="U73" s="153">
        <v>3</v>
      </c>
      <c r="V73" s="153">
        <v>3</v>
      </c>
      <c r="W73" s="153">
        <v>3</v>
      </c>
      <c r="X73" s="153">
        <v>8</v>
      </c>
      <c r="Y73" s="153">
        <v>3</v>
      </c>
      <c r="Z73" s="153">
        <v>5</v>
      </c>
      <c r="AA73" s="153">
        <v>7</v>
      </c>
      <c r="AB73" s="153">
        <v>8</v>
      </c>
      <c r="AC73" s="153">
        <v>9</v>
      </c>
      <c r="AD73" s="153">
        <v>5</v>
      </c>
      <c r="AE73" s="153">
        <v>0</v>
      </c>
      <c r="AF73" s="153">
        <v>0</v>
      </c>
      <c r="AG73" s="153">
        <v>0</v>
      </c>
      <c r="AH73" s="156"/>
    </row>
    <row r="74" spans="1:34" ht="12.75" customHeight="1">
      <c r="A74" s="148"/>
      <c r="B74" s="168"/>
      <c r="C74" s="157"/>
      <c r="D74" s="160"/>
      <c r="E74" s="150" t="s">
        <v>12</v>
      </c>
      <c r="F74" s="151">
        <f>SUM(L74:AG74)</f>
        <v>53</v>
      </c>
      <c r="G74" s="152">
        <v>0</v>
      </c>
      <c r="H74" s="152">
        <v>0</v>
      </c>
      <c r="I74" s="152">
        <v>0</v>
      </c>
      <c r="J74" s="152">
        <v>0</v>
      </c>
      <c r="K74" s="152">
        <v>0</v>
      </c>
      <c r="L74" s="152">
        <f>SUM(G74:K74)</f>
        <v>0</v>
      </c>
      <c r="M74" s="152">
        <v>0</v>
      </c>
      <c r="N74" s="152">
        <v>0</v>
      </c>
      <c r="O74" s="152">
        <v>0</v>
      </c>
      <c r="P74" s="152">
        <v>0</v>
      </c>
      <c r="Q74" s="152">
        <v>0</v>
      </c>
      <c r="R74" s="154">
        <v>0</v>
      </c>
      <c r="S74" s="155">
        <v>0</v>
      </c>
      <c r="T74" s="153">
        <v>0</v>
      </c>
      <c r="U74" s="153">
        <v>1</v>
      </c>
      <c r="V74" s="153">
        <v>0</v>
      </c>
      <c r="W74" s="153">
        <v>2</v>
      </c>
      <c r="X74" s="153">
        <v>3</v>
      </c>
      <c r="Y74" s="153">
        <v>5</v>
      </c>
      <c r="Z74" s="153">
        <v>2</v>
      </c>
      <c r="AA74" s="153">
        <v>5</v>
      </c>
      <c r="AB74" s="153">
        <v>10</v>
      </c>
      <c r="AC74" s="153">
        <v>12</v>
      </c>
      <c r="AD74" s="153">
        <v>8</v>
      </c>
      <c r="AE74" s="153">
        <v>4</v>
      </c>
      <c r="AF74" s="153">
        <v>1</v>
      </c>
      <c r="AG74" s="153">
        <v>0</v>
      </c>
      <c r="AH74" s="156"/>
    </row>
    <row r="75" spans="1:34" ht="12.75" customHeight="1">
      <c r="A75" s="148"/>
      <c r="B75" s="168"/>
      <c r="C75" s="157"/>
      <c r="D75" s="160"/>
      <c r="E75" s="150"/>
      <c r="F75" s="151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3"/>
      <c r="R75" s="154"/>
      <c r="S75" s="155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6"/>
    </row>
    <row r="76" spans="1:34" ht="12.75" customHeight="1">
      <c r="A76" s="148" t="s">
        <v>335</v>
      </c>
      <c r="B76" s="149"/>
      <c r="C76" s="739" t="s">
        <v>336</v>
      </c>
      <c r="D76" s="729"/>
      <c r="E76" s="150" t="s">
        <v>10</v>
      </c>
      <c r="F76" s="151">
        <f aca="true" t="shared" si="26" ref="F76:AG76">SUM(F77:F78)</f>
        <v>323</v>
      </c>
      <c r="G76" s="152">
        <f t="shared" si="26"/>
        <v>0</v>
      </c>
      <c r="H76" s="152">
        <f t="shared" si="26"/>
        <v>0</v>
      </c>
      <c r="I76" s="152">
        <f t="shared" si="26"/>
        <v>0</v>
      </c>
      <c r="J76" s="152">
        <f t="shared" si="26"/>
        <v>0</v>
      </c>
      <c r="K76" s="152">
        <f t="shared" si="26"/>
        <v>0</v>
      </c>
      <c r="L76" s="152">
        <f t="shared" si="26"/>
        <v>0</v>
      </c>
      <c r="M76" s="152">
        <f t="shared" si="26"/>
        <v>0</v>
      </c>
      <c r="N76" s="152">
        <f t="shared" si="26"/>
        <v>0</v>
      </c>
      <c r="O76" s="152">
        <f t="shared" si="26"/>
        <v>0</v>
      </c>
      <c r="P76" s="152">
        <f t="shared" si="26"/>
        <v>1</v>
      </c>
      <c r="Q76" s="153">
        <f t="shared" si="26"/>
        <v>0</v>
      </c>
      <c r="R76" s="154">
        <f t="shared" si="26"/>
        <v>0</v>
      </c>
      <c r="S76" s="155">
        <f t="shared" si="26"/>
        <v>1</v>
      </c>
      <c r="T76" s="153">
        <f t="shared" si="26"/>
        <v>4</v>
      </c>
      <c r="U76" s="153">
        <f t="shared" si="26"/>
        <v>4</v>
      </c>
      <c r="V76" s="153">
        <f t="shared" si="26"/>
        <v>3</v>
      </c>
      <c r="W76" s="153">
        <f t="shared" si="26"/>
        <v>14</v>
      </c>
      <c r="X76" s="153">
        <f t="shared" si="26"/>
        <v>23</v>
      </c>
      <c r="Y76" s="153">
        <f t="shared" si="26"/>
        <v>23</v>
      </c>
      <c r="Z76" s="153">
        <f t="shared" si="26"/>
        <v>35</v>
      </c>
      <c r="AA76" s="153">
        <f t="shared" si="26"/>
        <v>56</v>
      </c>
      <c r="AB76" s="153">
        <f t="shared" si="26"/>
        <v>61</v>
      </c>
      <c r="AC76" s="153">
        <f t="shared" si="26"/>
        <v>62</v>
      </c>
      <c r="AD76" s="153">
        <f t="shared" si="26"/>
        <v>26</v>
      </c>
      <c r="AE76" s="153">
        <f t="shared" si="26"/>
        <v>9</v>
      </c>
      <c r="AF76" s="153">
        <f t="shared" si="26"/>
        <v>1</v>
      </c>
      <c r="AG76" s="153">
        <f t="shared" si="26"/>
        <v>0</v>
      </c>
      <c r="AH76" s="156" t="s">
        <v>335</v>
      </c>
    </row>
    <row r="77" spans="1:34" ht="12.75" customHeight="1">
      <c r="A77" s="148"/>
      <c r="B77" s="149"/>
      <c r="C77" s="159"/>
      <c r="D77" s="160"/>
      <c r="E77" s="150" t="s">
        <v>11</v>
      </c>
      <c r="F77" s="151">
        <f>SUM(L77:AG77)</f>
        <v>181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f>SUM(G77:K77)</f>
        <v>0</v>
      </c>
      <c r="M77" s="152">
        <v>0</v>
      </c>
      <c r="N77" s="152">
        <v>0</v>
      </c>
      <c r="O77" s="152">
        <v>0</v>
      </c>
      <c r="P77" s="152">
        <v>1</v>
      </c>
      <c r="Q77" s="153">
        <v>0</v>
      </c>
      <c r="R77" s="154">
        <v>0</v>
      </c>
      <c r="S77" s="155">
        <v>1</v>
      </c>
      <c r="T77" s="153">
        <v>4</v>
      </c>
      <c r="U77" s="153">
        <v>4</v>
      </c>
      <c r="V77" s="153">
        <v>3</v>
      </c>
      <c r="W77" s="153">
        <v>9</v>
      </c>
      <c r="X77" s="153">
        <v>17</v>
      </c>
      <c r="Y77" s="153">
        <v>17</v>
      </c>
      <c r="Z77" s="153">
        <v>24</v>
      </c>
      <c r="AA77" s="153">
        <v>36</v>
      </c>
      <c r="AB77" s="153">
        <v>31</v>
      </c>
      <c r="AC77" s="153">
        <v>26</v>
      </c>
      <c r="AD77" s="153">
        <v>7</v>
      </c>
      <c r="AE77" s="153">
        <v>1</v>
      </c>
      <c r="AF77" s="153">
        <v>0</v>
      </c>
      <c r="AG77" s="153">
        <v>0</v>
      </c>
      <c r="AH77" s="156"/>
    </row>
    <row r="78" spans="1:34" ht="12.75" customHeight="1">
      <c r="A78" s="181"/>
      <c r="B78" s="182"/>
      <c r="C78" s="217"/>
      <c r="D78" s="218"/>
      <c r="E78" s="185" t="s">
        <v>12</v>
      </c>
      <c r="F78" s="186">
        <f>SUM(L78:AG78)</f>
        <v>142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f>SUM(G78:K78)</f>
        <v>0</v>
      </c>
      <c r="M78" s="187">
        <v>0</v>
      </c>
      <c r="N78" s="187">
        <v>0</v>
      </c>
      <c r="O78" s="187">
        <v>0</v>
      </c>
      <c r="P78" s="187">
        <v>0</v>
      </c>
      <c r="Q78" s="188">
        <v>0</v>
      </c>
      <c r="R78" s="189">
        <v>0</v>
      </c>
      <c r="S78" s="190">
        <v>0</v>
      </c>
      <c r="T78" s="188">
        <v>0</v>
      </c>
      <c r="U78" s="188">
        <v>0</v>
      </c>
      <c r="V78" s="188">
        <v>0</v>
      </c>
      <c r="W78" s="188">
        <v>5</v>
      </c>
      <c r="X78" s="188">
        <v>6</v>
      </c>
      <c r="Y78" s="188">
        <v>6</v>
      </c>
      <c r="Z78" s="188">
        <v>11</v>
      </c>
      <c r="AA78" s="188">
        <v>20</v>
      </c>
      <c r="AB78" s="188">
        <v>30</v>
      </c>
      <c r="AC78" s="188">
        <v>36</v>
      </c>
      <c r="AD78" s="188">
        <v>19</v>
      </c>
      <c r="AE78" s="188">
        <v>8</v>
      </c>
      <c r="AF78" s="188">
        <v>1</v>
      </c>
      <c r="AG78" s="188">
        <v>0</v>
      </c>
      <c r="AH78" s="191"/>
    </row>
    <row r="79" spans="1:34" ht="12.75" customHeight="1">
      <c r="A79" s="213"/>
      <c r="B79" s="157"/>
      <c r="C79" s="159"/>
      <c r="D79" s="160"/>
      <c r="E79" s="214"/>
      <c r="F79" s="151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213"/>
    </row>
    <row r="80" spans="3:26" ht="12.75" customHeight="1">
      <c r="C80" s="192"/>
      <c r="D80" s="216"/>
      <c r="E80" s="193"/>
      <c r="F80" s="196"/>
      <c r="G80" s="196"/>
      <c r="H80" s="196"/>
      <c r="I80" s="197" t="s">
        <v>525</v>
      </c>
      <c r="J80" s="196"/>
      <c r="K80" s="196"/>
      <c r="L80" s="196"/>
      <c r="M80" s="196"/>
      <c r="N80" s="196"/>
      <c r="O80" s="196"/>
      <c r="P80" s="196"/>
      <c r="Z80" s="198" t="s">
        <v>696</v>
      </c>
    </row>
    <row r="81" spans="3:16" ht="12.75" customHeight="1">
      <c r="C81" s="192"/>
      <c r="D81" s="216"/>
      <c r="E81" s="193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3:16" ht="12.75" customHeight="1">
      <c r="C82" s="171"/>
      <c r="D82" s="171"/>
      <c r="E82" s="193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3:16" ht="12.75" customHeight="1">
      <c r="C83" s="171"/>
      <c r="D83" s="192"/>
      <c r="E83" s="193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3:16" ht="12.75" customHeight="1">
      <c r="C84" s="171"/>
      <c r="D84" s="192"/>
      <c r="E84" s="193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</row>
    <row r="85" spans="3:16" ht="12.75" customHeight="1">
      <c r="C85" s="171"/>
      <c r="D85" s="171"/>
      <c r="E85" s="193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</row>
    <row r="86" spans="3:16" ht="12.75" customHeight="1">
      <c r="C86" s="171"/>
      <c r="D86" s="192"/>
      <c r="E86" s="193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3:16" ht="12.75" customHeight="1">
      <c r="C87" s="171"/>
      <c r="D87" s="192"/>
      <c r="E87" s="193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</row>
    <row r="88" spans="3:16" ht="12.75" customHeight="1">
      <c r="C88" s="171"/>
      <c r="D88" s="171"/>
      <c r="E88" s="193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</row>
    <row r="89" spans="3:16" ht="12.75" customHeight="1">
      <c r="C89" s="171"/>
      <c r="D89" s="192"/>
      <c r="E89" s="19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</row>
    <row r="90" spans="3:16" ht="12.75" customHeight="1">
      <c r="C90" s="171"/>
      <c r="D90" s="192"/>
      <c r="E90" s="193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</row>
    <row r="91" spans="3:16" ht="12.75" customHeight="1">
      <c r="C91" s="171"/>
      <c r="D91" s="171"/>
      <c r="E91" s="193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3:16" ht="12.75" customHeight="1">
      <c r="C92" s="171"/>
      <c r="D92" s="192"/>
      <c r="E92" s="193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3:16" ht="12.75" customHeight="1">
      <c r="C93" s="171"/>
      <c r="D93" s="192"/>
      <c r="E93" s="193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</row>
    <row r="94" spans="3:16" ht="12.75" customHeight="1">
      <c r="C94" s="171"/>
      <c r="D94" s="171"/>
      <c r="E94" s="193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3:16" ht="12.75" customHeight="1">
      <c r="C95" s="171"/>
      <c r="D95" s="192"/>
      <c r="E95" s="193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</row>
    <row r="96" spans="3:16" ht="12.75" customHeight="1">
      <c r="C96" s="171"/>
      <c r="D96" s="192"/>
      <c r="E96" s="193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</row>
    <row r="97" spans="3:16" ht="12.75" customHeight="1">
      <c r="C97" s="171"/>
      <c r="D97" s="171"/>
      <c r="E97" s="193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3:16" ht="12.75" customHeight="1">
      <c r="C98" s="171"/>
      <c r="D98" s="192"/>
      <c r="E98" s="193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</row>
    <row r="99" spans="3:16" ht="12.75" customHeight="1">
      <c r="C99" s="171"/>
      <c r="D99" s="192"/>
      <c r="E99" s="193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</row>
    <row r="100" spans="3:16" ht="12.75" customHeight="1">
      <c r="C100" s="171"/>
      <c r="D100" s="171"/>
      <c r="E100" s="193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</row>
    <row r="101" spans="3:16" ht="12.75" customHeight="1">
      <c r="C101" s="192"/>
      <c r="D101" s="171"/>
      <c r="E101" s="193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3:16" ht="12.75" customHeight="1">
      <c r="C102" s="192"/>
      <c r="D102" s="171"/>
      <c r="E102" s="193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</row>
    <row r="103" spans="3:16" ht="12.75" customHeight="1">
      <c r="C103" s="171"/>
      <c r="D103" s="171"/>
      <c r="E103" s="193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</row>
    <row r="104" spans="3:16" ht="12.75" customHeight="1">
      <c r="C104" s="171"/>
      <c r="D104" s="192"/>
      <c r="E104" s="193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3:16" ht="12.75" customHeight="1">
      <c r="C105" s="171"/>
      <c r="D105" s="192"/>
      <c r="E105" s="193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</row>
    <row r="106" spans="3:16" ht="12.75" customHeight="1">
      <c r="C106" s="171"/>
      <c r="D106" s="171"/>
      <c r="E106" s="193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</row>
    <row r="107" spans="3:16" ht="12.75" customHeight="1">
      <c r="C107" s="171"/>
      <c r="D107" s="192"/>
      <c r="E107" s="193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3:16" ht="12.75" customHeight="1">
      <c r="C108" s="171"/>
      <c r="D108" s="192"/>
      <c r="E108" s="193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</row>
    <row r="109" spans="3:16" ht="12.75" customHeight="1">
      <c r="C109" s="171"/>
      <c r="D109" s="171"/>
      <c r="E109" s="193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</row>
    <row r="110" spans="3:16" ht="12.75" customHeight="1">
      <c r="C110" s="171"/>
      <c r="D110" s="192"/>
      <c r="E110" s="193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</row>
    <row r="111" spans="3:16" ht="12.75" customHeight="1">
      <c r="C111" s="171"/>
      <c r="D111" s="192"/>
      <c r="E111" s="193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</row>
    <row r="112" spans="3:16" ht="12.75" customHeight="1">
      <c r="C112" s="171"/>
      <c r="D112" s="171"/>
      <c r="E112" s="193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</row>
    <row r="113" spans="3:16" ht="12.75" customHeight="1">
      <c r="C113" s="171"/>
      <c r="D113" s="192"/>
      <c r="E113" s="193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</row>
    <row r="114" spans="3:16" ht="12.75" customHeight="1">
      <c r="C114" s="171"/>
      <c r="D114" s="192"/>
      <c r="E114" s="193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</row>
    <row r="115" spans="3:16" ht="12.75" customHeight="1">
      <c r="C115" s="171"/>
      <c r="D115" s="171"/>
      <c r="E115" s="193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</row>
    <row r="116" spans="3:16" ht="12.75" customHeight="1">
      <c r="C116" s="171"/>
      <c r="D116" s="192"/>
      <c r="E116" s="193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</row>
    <row r="117" spans="3:16" ht="12.75" customHeight="1">
      <c r="C117" s="171"/>
      <c r="D117" s="192"/>
      <c r="E117" s="193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</row>
    <row r="118" spans="3:16" ht="12.75" customHeight="1">
      <c r="C118" s="171"/>
      <c r="D118" s="171"/>
      <c r="E118" s="193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</row>
    <row r="119" spans="3:16" ht="12.75" customHeight="1">
      <c r="C119" s="171"/>
      <c r="D119" s="192"/>
      <c r="E119" s="193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3:16" ht="12.75" customHeight="1">
      <c r="C120" s="171"/>
      <c r="D120" s="192"/>
      <c r="E120" s="193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</row>
    <row r="121" spans="3:16" ht="12.75" customHeight="1">
      <c r="C121" s="171"/>
      <c r="D121" s="171"/>
      <c r="E121" s="193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</row>
    <row r="122" spans="3:16" ht="12.75" customHeight="1">
      <c r="C122" s="171"/>
      <c r="D122" s="192"/>
      <c r="E122" s="193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</row>
    <row r="123" spans="3:16" ht="12.75" customHeight="1">
      <c r="C123" s="171"/>
      <c r="D123" s="192"/>
      <c r="E123" s="193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</row>
    <row r="124" spans="3:16" ht="12.75" customHeight="1">
      <c r="C124" s="171"/>
      <c r="D124" s="171"/>
      <c r="E124" s="193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</row>
    <row r="125" spans="3:16" ht="12.75" customHeight="1">
      <c r="C125" s="171"/>
      <c r="D125" s="192"/>
      <c r="E125" s="193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</row>
    <row r="126" spans="3:16" ht="12.75" customHeight="1">
      <c r="C126" s="171"/>
      <c r="D126" s="192"/>
      <c r="E126" s="193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</row>
    <row r="127" spans="3:16" ht="12.75" customHeight="1">
      <c r="C127" s="171"/>
      <c r="D127" s="171"/>
      <c r="E127" s="193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</row>
    <row r="128" spans="3:16" ht="12.75" customHeight="1">
      <c r="C128" s="192"/>
      <c r="D128" s="171"/>
      <c r="E128" s="193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3:16" ht="12.75" customHeight="1">
      <c r="C129" s="192"/>
      <c r="D129" s="171"/>
      <c r="E129" s="193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</row>
    <row r="130" spans="3:16" ht="12.75" customHeight="1">
      <c r="C130" s="171"/>
      <c r="D130" s="171"/>
      <c r="E130" s="193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</row>
    <row r="131" spans="3:16" ht="12.75" customHeight="1">
      <c r="C131" s="171"/>
      <c r="D131" s="192"/>
      <c r="E131" s="193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3:16" ht="12.75" customHeight="1">
      <c r="C132" s="171"/>
      <c r="D132" s="192"/>
      <c r="E132" s="193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</row>
    <row r="133" spans="3:16" ht="12.75" customHeight="1">
      <c r="C133" s="171"/>
      <c r="D133" s="171"/>
      <c r="E133" s="193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</row>
    <row r="134" spans="3:16" ht="12.75" customHeight="1">
      <c r="C134" s="171"/>
      <c r="D134" s="192"/>
      <c r="E134" s="193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3:16" ht="12.75" customHeight="1">
      <c r="C135" s="171"/>
      <c r="D135" s="192"/>
      <c r="E135" s="193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</row>
    <row r="136" spans="3:16" ht="12.75" customHeight="1">
      <c r="C136" s="171"/>
      <c r="D136" s="171"/>
      <c r="E136" s="193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</row>
    <row r="137" spans="3:16" ht="12.75" customHeight="1">
      <c r="C137" s="192"/>
      <c r="D137" s="171"/>
      <c r="E137" s="193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</row>
    <row r="138" spans="3:16" ht="12.75" customHeight="1">
      <c r="C138" s="192"/>
      <c r="D138" s="171"/>
      <c r="E138" s="193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</row>
    <row r="139" spans="3:16" ht="12.75" customHeight="1">
      <c r="C139" s="171"/>
      <c r="D139" s="171"/>
      <c r="E139" s="193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</row>
    <row r="140" spans="3:16" ht="12.75" customHeight="1">
      <c r="C140" s="171"/>
      <c r="D140" s="192"/>
      <c r="E140" s="193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3:16" ht="12.75" customHeight="1">
      <c r="C141" s="171"/>
      <c r="D141" s="192"/>
      <c r="E141" s="193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</row>
    <row r="142" spans="3:16" ht="12.75" customHeight="1">
      <c r="C142" s="171"/>
      <c r="D142" s="171"/>
      <c r="E142" s="193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</row>
    <row r="143" spans="3:16" ht="12.75" customHeight="1">
      <c r="C143" s="192"/>
      <c r="D143" s="171"/>
      <c r="E143" s="193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3:16" ht="12.75" customHeight="1">
      <c r="C144" s="192"/>
      <c r="D144" s="171"/>
      <c r="E144" s="193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</row>
    <row r="145" spans="3:16" ht="12.75" customHeight="1">
      <c r="C145" s="171"/>
      <c r="D145" s="171"/>
      <c r="E145" s="193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</row>
    <row r="146" spans="3:16" ht="12.75" customHeight="1">
      <c r="C146" s="171"/>
      <c r="D146" s="192"/>
      <c r="E146" s="193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3:16" ht="12.75" customHeight="1">
      <c r="C147" s="171"/>
      <c r="D147" s="192"/>
      <c r="E147" s="193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3:16" ht="12.75" customHeight="1">
      <c r="C148" s="171"/>
      <c r="D148" s="171"/>
      <c r="E148" s="193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</row>
    <row r="149" spans="3:16" ht="12.75" customHeight="1">
      <c r="C149" s="171"/>
      <c r="D149" s="192"/>
      <c r="E149" s="193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3:16" ht="12.75" customHeight="1">
      <c r="C150" s="171"/>
      <c r="D150" s="192"/>
      <c r="E150" s="193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</row>
    <row r="151" spans="3:16" ht="12.75" customHeight="1">
      <c r="C151" s="171"/>
      <c r="D151" s="171"/>
      <c r="E151" s="193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</row>
    <row r="152" spans="3:16" ht="12.75" customHeight="1">
      <c r="C152" s="192"/>
      <c r="D152" s="171"/>
      <c r="E152" s="193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3:16" ht="12.75" customHeight="1">
      <c r="C153" s="192"/>
      <c r="D153" s="171"/>
      <c r="E153" s="193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</row>
    <row r="154" spans="3:16" ht="12.75" customHeight="1">
      <c r="C154" s="171"/>
      <c r="D154" s="171"/>
      <c r="E154" s="193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</row>
    <row r="155" spans="3:16" ht="12.75" customHeight="1">
      <c r="C155" s="171"/>
      <c r="D155" s="192"/>
      <c r="E155" s="193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3:16" ht="12.75" customHeight="1">
      <c r="C156" s="171"/>
      <c r="D156" s="192"/>
      <c r="E156" s="193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3:16" ht="12.75" customHeight="1">
      <c r="C157" s="171"/>
      <c r="D157" s="171"/>
      <c r="E157" s="193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</row>
    <row r="158" spans="3:16" ht="12.75" customHeight="1">
      <c r="C158" s="171"/>
      <c r="D158" s="192"/>
      <c r="E158" s="193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3:16" ht="12.75" customHeight="1">
      <c r="C159" s="171"/>
      <c r="D159" s="192"/>
      <c r="E159" s="193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3:16" ht="12.75" customHeight="1">
      <c r="C160" s="171"/>
      <c r="D160" s="171"/>
      <c r="E160" s="193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</row>
    <row r="161" spans="3:16" ht="12.75" customHeight="1">
      <c r="C161" s="171"/>
      <c r="D161" s="192"/>
      <c r="E161" s="193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3:16" ht="12.75" customHeight="1">
      <c r="C162" s="171"/>
      <c r="D162" s="192"/>
      <c r="E162" s="193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</row>
    <row r="163" spans="3:16" ht="12.75" customHeight="1">
      <c r="C163" s="171"/>
      <c r="D163" s="171"/>
      <c r="E163" s="193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</row>
    <row r="164" spans="3:16" ht="12.75" customHeight="1">
      <c r="C164" s="171"/>
      <c r="D164" s="192"/>
      <c r="E164" s="193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3:16" ht="12.75" customHeight="1">
      <c r="C165" s="171"/>
      <c r="D165" s="192"/>
      <c r="E165" s="193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</row>
    <row r="166" spans="3:16" ht="12.75" customHeight="1">
      <c r="C166" s="171"/>
      <c r="D166" s="171"/>
      <c r="E166" s="193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</row>
    <row r="167" spans="3:16" ht="12.75" customHeight="1">
      <c r="C167" s="192"/>
      <c r="D167" s="171"/>
      <c r="E167" s="193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3:16" ht="12.75" customHeight="1">
      <c r="C168" s="192"/>
      <c r="D168" s="171"/>
      <c r="E168" s="193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</row>
    <row r="169" spans="3:16" ht="12.75" customHeight="1">
      <c r="C169" s="171"/>
      <c r="D169" s="171"/>
      <c r="E169" s="193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</row>
    <row r="170" spans="3:16" ht="12.75" customHeight="1">
      <c r="C170" s="171"/>
      <c r="D170" s="192"/>
      <c r="E170" s="193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3:16" ht="12.75" customHeight="1">
      <c r="C171" s="171"/>
      <c r="D171" s="192"/>
      <c r="E171" s="193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</row>
    <row r="172" spans="3:16" ht="12.75" customHeight="1">
      <c r="C172" s="171"/>
      <c r="D172" s="171"/>
      <c r="E172" s="193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</row>
    <row r="173" spans="3:16" ht="12.75" customHeight="1">
      <c r="C173" s="192"/>
      <c r="D173" s="171"/>
      <c r="E173" s="193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3:16" ht="12.75" customHeight="1">
      <c r="C174" s="192"/>
      <c r="D174" s="171"/>
      <c r="E174" s="193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</row>
    <row r="175" spans="3:16" ht="12.75" customHeight="1">
      <c r="C175" s="171"/>
      <c r="D175" s="171"/>
      <c r="E175" s="193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</row>
    <row r="176" spans="3:16" ht="12.75" customHeight="1">
      <c r="C176" s="171"/>
      <c r="D176" s="192"/>
      <c r="E176" s="193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3:16" ht="12.75" customHeight="1">
      <c r="C177" s="171"/>
      <c r="D177" s="192"/>
      <c r="E177" s="193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</row>
    <row r="178" spans="3:16" ht="12.75" customHeight="1">
      <c r="C178" s="171"/>
      <c r="D178" s="171"/>
      <c r="E178" s="193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</row>
    <row r="179" spans="3:16" ht="12.75" customHeight="1">
      <c r="C179" s="171"/>
      <c r="D179" s="192"/>
      <c r="E179" s="193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3:16" ht="12.75" customHeight="1">
      <c r="C180" s="171"/>
      <c r="D180" s="192"/>
      <c r="E180" s="193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</row>
    <row r="181" spans="3:16" ht="12.75" customHeight="1">
      <c r="C181" s="171"/>
      <c r="D181" s="171"/>
      <c r="E181" s="193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</row>
    <row r="182" spans="3:16" ht="12.75" customHeight="1">
      <c r="C182" s="171"/>
      <c r="D182" s="192"/>
      <c r="E182" s="193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3:16" ht="12.75" customHeight="1">
      <c r="C183" s="171"/>
      <c r="D183" s="192"/>
      <c r="E183" s="193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</row>
    <row r="184" spans="3:16" ht="12.75" customHeight="1">
      <c r="C184" s="171"/>
      <c r="D184" s="171"/>
      <c r="E184" s="193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</row>
    <row r="185" spans="3:16" ht="12.75" customHeight="1">
      <c r="C185" s="171"/>
      <c r="D185" s="192"/>
      <c r="E185" s="193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3:16" ht="12.75" customHeight="1">
      <c r="C186" s="171"/>
      <c r="D186" s="192"/>
      <c r="E186" s="193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</row>
    <row r="187" spans="3:16" ht="12.75" customHeight="1">
      <c r="C187" s="171"/>
      <c r="D187" s="171"/>
      <c r="E187" s="193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</row>
    <row r="188" spans="3:16" ht="12.75" customHeight="1">
      <c r="C188" s="192"/>
      <c r="D188" s="171"/>
      <c r="E188" s="193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3:16" ht="12.75" customHeight="1">
      <c r="C189" s="192"/>
      <c r="D189" s="171"/>
      <c r="E189" s="193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</row>
    <row r="190" spans="3:16" ht="12.75" customHeight="1">
      <c r="C190" s="171"/>
      <c r="D190" s="171"/>
      <c r="E190" s="193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</row>
    <row r="191" spans="3:16" ht="12.75" customHeight="1">
      <c r="C191" s="171"/>
      <c r="D191" s="192"/>
      <c r="E191" s="193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3:16" ht="12.75" customHeight="1">
      <c r="C192" s="171"/>
      <c r="D192" s="192"/>
      <c r="E192" s="193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</row>
    <row r="193" spans="3:16" ht="12.75" customHeight="1">
      <c r="C193" s="171"/>
      <c r="D193" s="171"/>
      <c r="E193" s="193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</row>
    <row r="194" spans="3:16" ht="12.75" customHeight="1">
      <c r="C194" s="171"/>
      <c r="D194" s="192"/>
      <c r="E194" s="193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3:16" ht="12.75" customHeight="1">
      <c r="C195" s="171"/>
      <c r="D195" s="192"/>
      <c r="E195" s="193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</row>
    <row r="196" spans="3:16" ht="12.75" customHeight="1">
      <c r="C196" s="171"/>
      <c r="D196" s="171"/>
      <c r="E196" s="193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</row>
    <row r="197" spans="3:16" ht="12.75" customHeight="1">
      <c r="C197" s="171"/>
      <c r="D197" s="192"/>
      <c r="E197" s="193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3:16" ht="12.75" customHeight="1">
      <c r="C198" s="171"/>
      <c r="D198" s="192"/>
      <c r="E198" s="193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</row>
    <row r="199" spans="3:16" ht="12.75" customHeight="1">
      <c r="C199" s="171"/>
      <c r="D199" s="171"/>
      <c r="E199" s="193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</row>
    <row r="200" spans="3:16" ht="12.75" customHeight="1">
      <c r="C200" s="171"/>
      <c r="D200" s="192"/>
      <c r="E200" s="193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3:16" ht="12.75" customHeight="1">
      <c r="C201" s="171"/>
      <c r="D201" s="192"/>
      <c r="E201" s="193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</row>
    <row r="202" spans="3:16" ht="12.75" customHeight="1">
      <c r="C202" s="171"/>
      <c r="D202" s="171"/>
      <c r="E202" s="193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</row>
    <row r="203" spans="3:16" ht="12.75" customHeight="1">
      <c r="C203" s="171"/>
      <c r="D203" s="192"/>
      <c r="E203" s="193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3:16" ht="12.75" customHeight="1">
      <c r="C204" s="171"/>
      <c r="D204" s="192"/>
      <c r="E204" s="193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</row>
    <row r="205" spans="3:16" ht="12.75" customHeight="1">
      <c r="C205" s="171"/>
      <c r="D205" s="171"/>
      <c r="E205" s="193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</row>
    <row r="206" spans="3:16" ht="12.75" customHeight="1">
      <c r="C206" s="171"/>
      <c r="D206" s="192"/>
      <c r="E206" s="193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3:16" ht="12.75" customHeight="1">
      <c r="C207" s="171"/>
      <c r="D207" s="192"/>
      <c r="E207" s="193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</row>
    <row r="208" spans="3:16" ht="12.75" customHeight="1">
      <c r="C208" s="171"/>
      <c r="D208" s="171"/>
      <c r="E208" s="193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</row>
    <row r="209" spans="3:16" ht="12.75" customHeight="1">
      <c r="C209" s="171"/>
      <c r="D209" s="192"/>
      <c r="E209" s="193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3:16" ht="12.75" customHeight="1">
      <c r="C210" s="171"/>
      <c r="D210" s="192"/>
      <c r="E210" s="193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</row>
    <row r="211" spans="3:16" ht="12.75" customHeight="1">
      <c r="C211" s="171"/>
      <c r="D211" s="171"/>
      <c r="E211" s="193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</row>
    <row r="212" spans="3:16" ht="12.75" customHeight="1">
      <c r="C212" s="171"/>
      <c r="D212" s="192"/>
      <c r="E212" s="193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</row>
    <row r="213" spans="3:16" ht="12.75" customHeight="1">
      <c r="C213" s="171"/>
      <c r="D213" s="192"/>
      <c r="E213" s="193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</row>
    <row r="214" spans="3:16" ht="12.75" customHeight="1">
      <c r="C214" s="171"/>
      <c r="D214" s="171"/>
      <c r="E214" s="193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</row>
    <row r="215" spans="3:16" ht="12.75" customHeight="1">
      <c r="C215" s="171"/>
      <c r="D215" s="192"/>
      <c r="E215" s="193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3:16" ht="12.75" customHeight="1">
      <c r="C216" s="171"/>
      <c r="D216" s="192"/>
      <c r="E216" s="193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</row>
    <row r="217" spans="3:16" ht="12.75" customHeight="1">
      <c r="C217" s="171"/>
      <c r="D217" s="171"/>
      <c r="E217" s="193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</row>
    <row r="218" spans="3:16" ht="12.75" customHeight="1">
      <c r="C218" s="192"/>
      <c r="D218" s="171"/>
      <c r="E218" s="193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</row>
    <row r="219" spans="3:16" ht="12.75" customHeight="1">
      <c r="C219" s="192"/>
      <c r="D219" s="171"/>
      <c r="E219" s="193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</row>
    <row r="220" spans="3:16" ht="12.75" customHeight="1">
      <c r="C220" s="171"/>
      <c r="D220" s="171"/>
      <c r="E220" s="193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</row>
    <row r="221" spans="3:16" ht="12.75" customHeight="1">
      <c r="C221" s="171"/>
      <c r="D221" s="192"/>
      <c r="E221" s="193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</row>
    <row r="222" spans="3:16" ht="12.75" customHeight="1">
      <c r="C222" s="171"/>
      <c r="D222" s="192"/>
      <c r="E222" s="193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</row>
    <row r="223" spans="3:16" ht="12.75" customHeight="1">
      <c r="C223" s="171"/>
      <c r="D223" s="171"/>
      <c r="E223" s="193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</row>
    <row r="224" spans="3:16" ht="12.75" customHeight="1">
      <c r="C224" s="171"/>
      <c r="D224" s="192"/>
      <c r="E224" s="193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</row>
    <row r="225" spans="3:16" ht="12.75" customHeight="1">
      <c r="C225" s="171"/>
      <c r="D225" s="192"/>
      <c r="E225" s="193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</row>
    <row r="226" spans="3:16" ht="12.75" customHeight="1">
      <c r="C226" s="171"/>
      <c r="D226" s="171"/>
      <c r="E226" s="193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</row>
    <row r="227" spans="3:16" ht="12.75" customHeight="1">
      <c r="C227" s="171"/>
      <c r="D227" s="192"/>
      <c r="E227" s="193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</row>
    <row r="228" spans="3:16" ht="12.75" customHeight="1">
      <c r="C228" s="171"/>
      <c r="D228" s="192"/>
      <c r="E228" s="193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</row>
    <row r="229" spans="3:16" ht="12.75" customHeight="1">
      <c r="C229" s="171"/>
      <c r="D229" s="171"/>
      <c r="E229" s="193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</row>
    <row r="230" spans="3:16" ht="12.75" customHeight="1">
      <c r="C230" s="171"/>
      <c r="D230" s="192"/>
      <c r="E230" s="193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3:16" ht="12.75" customHeight="1">
      <c r="C231" s="171"/>
      <c r="D231" s="192"/>
      <c r="E231" s="193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</row>
    <row r="232" spans="3:16" ht="12.75" customHeight="1">
      <c r="C232" s="171"/>
      <c r="D232" s="171"/>
      <c r="E232" s="193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</row>
    <row r="233" spans="3:16" ht="12.75" customHeight="1">
      <c r="C233" s="171"/>
      <c r="D233" s="192"/>
      <c r="E233" s="193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</row>
    <row r="234" spans="3:16" ht="12.75" customHeight="1">
      <c r="C234" s="171"/>
      <c r="D234" s="192"/>
      <c r="E234" s="193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</row>
    <row r="235" spans="3:16" ht="12.75" customHeight="1">
      <c r="C235" s="171"/>
      <c r="D235" s="171"/>
      <c r="E235" s="193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</row>
    <row r="236" spans="3:16" ht="12.75" customHeight="1">
      <c r="C236" s="171"/>
      <c r="D236" s="192"/>
      <c r="E236" s="193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</row>
    <row r="237" spans="3:16" ht="12.75" customHeight="1">
      <c r="C237" s="171"/>
      <c r="D237" s="192"/>
      <c r="E237" s="193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</row>
    <row r="238" spans="3:16" ht="12.75" customHeight="1">
      <c r="C238" s="171"/>
      <c r="D238" s="171"/>
      <c r="E238" s="193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</row>
    <row r="239" spans="3:16" ht="12.75" customHeight="1">
      <c r="C239" s="192"/>
      <c r="D239" s="171"/>
      <c r="E239" s="193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</row>
    <row r="240" spans="3:16" ht="12.75" customHeight="1">
      <c r="C240" s="192"/>
      <c r="D240" s="171"/>
      <c r="E240" s="193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</row>
    <row r="241" spans="3:16" ht="12.75" customHeight="1">
      <c r="C241" s="171"/>
      <c r="D241" s="171"/>
      <c r="E241" s="193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</row>
    <row r="242" spans="3:16" ht="12.75" customHeight="1">
      <c r="C242" s="171"/>
      <c r="D242" s="192"/>
      <c r="E242" s="193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</row>
    <row r="243" spans="3:16" ht="12.75" customHeight="1">
      <c r="C243" s="171"/>
      <c r="D243" s="192"/>
      <c r="E243" s="193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</row>
    <row r="244" spans="3:16" ht="12.75" customHeight="1">
      <c r="C244" s="171"/>
      <c r="D244" s="171"/>
      <c r="E244" s="193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</row>
    <row r="245" spans="3:16" ht="12.75" customHeight="1">
      <c r="C245" s="171"/>
      <c r="D245" s="192"/>
      <c r="E245" s="193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</row>
    <row r="246" spans="3:16" ht="12.75" customHeight="1">
      <c r="C246" s="171"/>
      <c r="D246" s="192"/>
      <c r="E246" s="193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</row>
    <row r="247" spans="3:16" ht="12.75" customHeight="1">
      <c r="C247" s="171"/>
      <c r="D247" s="171"/>
      <c r="E247" s="193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</row>
    <row r="248" spans="3:16" ht="12.75" customHeight="1">
      <c r="C248" s="171"/>
      <c r="D248" s="192"/>
      <c r="E248" s="193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</row>
    <row r="249" spans="3:16" ht="12.75" customHeight="1">
      <c r="C249" s="171"/>
      <c r="D249" s="192"/>
      <c r="E249" s="193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</row>
    <row r="250" spans="3:16" ht="12.75" customHeight="1">
      <c r="C250" s="171"/>
      <c r="D250" s="171"/>
      <c r="E250" s="193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</row>
    <row r="251" spans="3:16" ht="12.75" customHeight="1">
      <c r="C251" s="171"/>
      <c r="D251" s="192"/>
      <c r="E251" s="193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</row>
    <row r="252" spans="3:16" ht="12.75" customHeight="1">
      <c r="C252" s="171"/>
      <c r="D252" s="192"/>
      <c r="E252" s="193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</row>
    <row r="253" spans="3:16" ht="12.75" customHeight="1">
      <c r="C253" s="171"/>
      <c r="D253" s="171"/>
      <c r="E253" s="193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</row>
    <row r="254" spans="3:16" ht="12.75" customHeight="1">
      <c r="C254" s="171"/>
      <c r="D254" s="192"/>
      <c r="E254" s="193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</row>
    <row r="255" spans="3:16" ht="12.75" customHeight="1">
      <c r="C255" s="171"/>
      <c r="D255" s="192"/>
      <c r="E255" s="193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</row>
    <row r="256" spans="3:16" ht="12.75" customHeight="1">
      <c r="C256" s="171"/>
      <c r="D256" s="171"/>
      <c r="E256" s="193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</row>
    <row r="257" spans="3:16" ht="12.75" customHeight="1">
      <c r="C257" s="171"/>
      <c r="D257" s="192"/>
      <c r="E257" s="193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</row>
    <row r="258" spans="3:16" ht="12.75" customHeight="1">
      <c r="C258" s="171"/>
      <c r="D258" s="192"/>
      <c r="E258" s="193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</row>
    <row r="259" spans="3:16" ht="12.75" customHeight="1">
      <c r="C259" s="171"/>
      <c r="D259" s="171"/>
      <c r="E259" s="193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</row>
    <row r="260" spans="3:16" ht="12.75" customHeight="1">
      <c r="C260" s="171"/>
      <c r="D260" s="192"/>
      <c r="E260" s="193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</row>
    <row r="261" spans="3:16" ht="12.75" customHeight="1">
      <c r="C261" s="171"/>
      <c r="D261" s="192"/>
      <c r="E261" s="193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</row>
    <row r="262" spans="3:16" ht="12.75" customHeight="1">
      <c r="C262" s="171"/>
      <c r="D262" s="171"/>
      <c r="E262" s="193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</row>
    <row r="263" spans="3:16" ht="12.75" customHeight="1">
      <c r="C263" s="192"/>
      <c r="D263" s="171"/>
      <c r="E263" s="193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</row>
    <row r="264" spans="3:16" ht="12.75" customHeight="1">
      <c r="C264" s="192"/>
      <c r="D264" s="171"/>
      <c r="E264" s="193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</row>
    <row r="265" spans="3:16" ht="12.75" customHeight="1">
      <c r="C265" s="171"/>
      <c r="D265" s="171"/>
      <c r="E265" s="193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</row>
    <row r="266" spans="3:16" ht="12.75" customHeight="1">
      <c r="C266" s="171"/>
      <c r="D266" s="192"/>
      <c r="E266" s="193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</row>
    <row r="267" spans="3:16" ht="12.75" customHeight="1">
      <c r="C267" s="171"/>
      <c r="D267" s="192"/>
      <c r="E267" s="193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</row>
    <row r="268" spans="3:16" ht="12.75" customHeight="1">
      <c r="C268" s="171"/>
      <c r="D268" s="171"/>
      <c r="E268" s="193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</row>
    <row r="269" spans="3:16" ht="12.75" customHeight="1">
      <c r="C269" s="171"/>
      <c r="D269" s="192"/>
      <c r="E269" s="193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</row>
    <row r="270" spans="3:16" ht="12.75" customHeight="1">
      <c r="C270" s="171"/>
      <c r="D270" s="192"/>
      <c r="E270" s="193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</row>
    <row r="271" spans="3:16" ht="12.75" customHeight="1">
      <c r="C271" s="171"/>
      <c r="D271" s="171"/>
      <c r="E271" s="193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</row>
    <row r="272" spans="3:16" ht="12.75" customHeight="1">
      <c r="C272" s="171"/>
      <c r="D272" s="192"/>
      <c r="E272" s="193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</row>
    <row r="273" spans="3:16" ht="12.75" customHeight="1">
      <c r="C273" s="171"/>
      <c r="D273" s="192"/>
      <c r="E273" s="193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</row>
    <row r="274" spans="3:16" ht="12.75" customHeight="1">
      <c r="C274" s="171"/>
      <c r="D274" s="171"/>
      <c r="E274" s="193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</row>
    <row r="275" spans="3:16" ht="12.75" customHeight="1">
      <c r="C275" s="171"/>
      <c r="D275" s="192"/>
      <c r="E275" s="193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</row>
    <row r="276" spans="3:16" ht="12.75" customHeight="1">
      <c r="C276" s="171"/>
      <c r="D276" s="192"/>
      <c r="E276" s="193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</row>
    <row r="277" spans="3:16" ht="12.75" customHeight="1">
      <c r="C277" s="171"/>
      <c r="D277" s="171"/>
      <c r="E277" s="193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</row>
    <row r="278" spans="3:16" ht="12.75" customHeight="1">
      <c r="C278" s="171"/>
      <c r="D278" s="192"/>
      <c r="E278" s="193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</row>
    <row r="279" spans="3:16" ht="12.75" customHeight="1">
      <c r="C279" s="171"/>
      <c r="D279" s="192"/>
      <c r="E279" s="193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</row>
    <row r="280" spans="3:16" ht="12.75" customHeight="1">
      <c r="C280" s="171"/>
      <c r="D280" s="171"/>
      <c r="E280" s="193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</row>
    <row r="281" spans="3:16" ht="12.75" customHeight="1">
      <c r="C281" s="171"/>
      <c r="D281" s="192"/>
      <c r="E281" s="193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</row>
    <row r="282" spans="3:16" ht="12.75" customHeight="1">
      <c r="C282" s="171"/>
      <c r="D282" s="192"/>
      <c r="E282" s="193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</row>
    <row r="283" spans="3:16" ht="12.75" customHeight="1">
      <c r="C283" s="171"/>
      <c r="D283" s="171"/>
      <c r="E283" s="193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</row>
    <row r="284" spans="3:16" ht="12.75" customHeight="1">
      <c r="C284" s="171"/>
      <c r="D284" s="192"/>
      <c r="E284" s="193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</row>
    <row r="285" spans="3:16" ht="12.75" customHeight="1">
      <c r="C285" s="171"/>
      <c r="D285" s="192"/>
      <c r="E285" s="193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</row>
    <row r="286" spans="3:16" ht="12.75" customHeight="1">
      <c r="C286" s="171"/>
      <c r="D286" s="171"/>
      <c r="E286" s="193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</row>
    <row r="287" spans="3:16" ht="12.75" customHeight="1">
      <c r="C287" s="192"/>
      <c r="D287" s="171"/>
      <c r="E287" s="193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</row>
    <row r="288" spans="3:16" ht="12.75" customHeight="1">
      <c r="C288" s="192"/>
      <c r="D288" s="171"/>
      <c r="E288" s="193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</row>
    <row r="289" spans="3:16" ht="12.75" customHeight="1">
      <c r="C289" s="171"/>
      <c r="D289" s="171"/>
      <c r="E289" s="193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</row>
    <row r="290" spans="3:16" ht="12.75" customHeight="1">
      <c r="C290" s="171"/>
      <c r="D290" s="192"/>
      <c r="E290" s="193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</row>
    <row r="291" spans="3:16" ht="12.75" customHeight="1">
      <c r="C291" s="171"/>
      <c r="D291" s="192"/>
      <c r="E291" s="193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</row>
    <row r="292" spans="3:16" ht="12.75" customHeight="1">
      <c r="C292" s="171"/>
      <c r="D292" s="171"/>
      <c r="E292" s="193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</row>
    <row r="293" spans="3:16" ht="12.75" customHeight="1">
      <c r="C293" s="192"/>
      <c r="D293" s="171"/>
      <c r="E293" s="193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</row>
    <row r="294" spans="3:16" ht="12.75" customHeight="1">
      <c r="C294" s="192"/>
      <c r="D294" s="171"/>
      <c r="E294" s="193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</row>
    <row r="295" spans="3:16" ht="12.75" customHeight="1">
      <c r="C295" s="171"/>
      <c r="D295" s="171"/>
      <c r="E295" s="193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</row>
    <row r="296" spans="3:16" ht="12.75" customHeight="1">
      <c r="C296" s="171"/>
      <c r="D296" s="192"/>
      <c r="E296" s="193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</row>
    <row r="297" spans="3:16" ht="12.75" customHeight="1">
      <c r="C297" s="171"/>
      <c r="D297" s="192"/>
      <c r="E297" s="193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</row>
    <row r="298" spans="3:16" ht="12.75" customHeight="1">
      <c r="C298" s="171"/>
      <c r="D298" s="171"/>
      <c r="E298" s="193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</row>
    <row r="299" spans="3:16" ht="12.75" customHeight="1">
      <c r="C299" s="171"/>
      <c r="D299" s="192"/>
      <c r="E299" s="193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</row>
    <row r="300" spans="3:16" ht="12.75" customHeight="1">
      <c r="C300" s="171"/>
      <c r="D300" s="192"/>
      <c r="E300" s="193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</row>
    <row r="301" spans="3:16" ht="12.75" customHeight="1">
      <c r="C301" s="171"/>
      <c r="D301" s="171"/>
      <c r="E301" s="193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</row>
    <row r="302" spans="3:16" ht="12.75" customHeight="1">
      <c r="C302" s="171"/>
      <c r="D302" s="192"/>
      <c r="E302" s="193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</row>
    <row r="303" spans="3:16" ht="12.75" customHeight="1">
      <c r="C303" s="171"/>
      <c r="D303" s="192"/>
      <c r="E303" s="193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</row>
    <row r="304" spans="3:16" ht="12.75" customHeight="1">
      <c r="C304" s="171"/>
      <c r="D304" s="171"/>
      <c r="E304" s="193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</row>
    <row r="305" spans="3:16" ht="12.75" customHeight="1">
      <c r="C305" s="171"/>
      <c r="D305" s="192"/>
      <c r="E305" s="193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</row>
    <row r="306" spans="3:16" ht="12.75" customHeight="1">
      <c r="C306" s="171"/>
      <c r="D306" s="192"/>
      <c r="E306" s="193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</row>
    <row r="307" spans="3:16" ht="12.75" customHeight="1">
      <c r="C307" s="171"/>
      <c r="D307" s="171"/>
      <c r="E307" s="193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</row>
    <row r="308" spans="3:16" ht="12.75" customHeight="1">
      <c r="C308" s="171"/>
      <c r="D308" s="171"/>
      <c r="E308" s="193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</row>
    <row r="309" spans="3:16" ht="12.75" customHeight="1">
      <c r="C309" s="171"/>
      <c r="D309" s="171"/>
      <c r="E309" s="193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</row>
    <row r="310" spans="3:16" ht="12.75" customHeight="1">
      <c r="C310" s="171"/>
      <c r="D310" s="171"/>
      <c r="E310" s="193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</row>
    <row r="311" spans="3:16" ht="12.75" customHeight="1">
      <c r="C311" s="171"/>
      <c r="D311" s="192"/>
      <c r="E311" s="193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</row>
    <row r="312" spans="3:16" ht="12.75" customHeight="1">
      <c r="C312" s="171"/>
      <c r="D312" s="192"/>
      <c r="E312" s="193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</row>
    <row r="313" spans="3:16" ht="12.75" customHeight="1">
      <c r="C313" s="171"/>
      <c r="D313" s="171"/>
      <c r="E313" s="193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</row>
    <row r="314" spans="3:16" ht="12.75" customHeight="1">
      <c r="C314" s="171"/>
      <c r="D314" s="192"/>
      <c r="E314" s="193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</row>
    <row r="315" spans="3:16" ht="12.75" customHeight="1">
      <c r="C315" s="171"/>
      <c r="D315" s="192"/>
      <c r="E315" s="193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</row>
    <row r="316" spans="3:16" ht="12.75" customHeight="1">
      <c r="C316" s="171"/>
      <c r="D316" s="171"/>
      <c r="E316" s="193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</row>
    <row r="317" spans="5:16" ht="12.75" customHeight="1">
      <c r="E317" s="193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</row>
    <row r="318" spans="5:16" ht="12.75" customHeight="1">
      <c r="E318" s="193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</row>
  </sheetData>
  <mergeCells count="10">
    <mergeCell ref="D36:D37"/>
    <mergeCell ref="AG2:AH2"/>
    <mergeCell ref="C76:D76"/>
    <mergeCell ref="O2:P2"/>
    <mergeCell ref="B3:E3"/>
    <mergeCell ref="B4:D4"/>
    <mergeCell ref="C8:D8"/>
    <mergeCell ref="C20:D20"/>
    <mergeCell ref="C56:D56"/>
    <mergeCell ref="D12:D1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5" r:id="rId1"/>
  <colBreaks count="1" manualBreakCount="1">
    <brk id="18" max="8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14"/>
  <sheetViews>
    <sheetView showGridLines="0" zoomScaleSheetLayoutView="75" workbookViewId="0" topLeftCell="A3">
      <pane xSplit="6" ySplit="1" topLeftCell="T70" activePane="bottomRight" state="frozen"/>
      <selection pane="topLeft" activeCell="AB19" sqref="AB19"/>
      <selection pane="topRight" activeCell="AB19" sqref="AB19"/>
      <selection pane="bottomLeft" activeCell="AB19" sqref="AB19"/>
      <selection pane="bottomRight" activeCell="Z81" sqref="Z81"/>
    </sheetView>
  </sheetViews>
  <sheetFormatPr defaultColWidth="9.00390625" defaultRowHeight="12.75" customHeight="1"/>
  <cols>
    <col min="1" max="1" width="9.125" style="125" customWidth="1"/>
    <col min="2" max="3" width="3.625" style="125" customWidth="1"/>
    <col min="4" max="4" width="17.625" style="125" customWidth="1"/>
    <col min="5" max="5" width="4.625" style="125" customWidth="1"/>
    <col min="6" max="6" width="6.625" style="125" customWidth="1"/>
    <col min="7" max="11" width="4.625" style="125" customWidth="1"/>
    <col min="12" max="32" width="6.625" style="125" customWidth="1"/>
    <col min="33" max="33" width="4.625" style="125" customWidth="1"/>
    <col min="34" max="34" width="9.125" style="125" customWidth="1"/>
    <col min="35" max="16384" width="13.375" style="125" customWidth="1"/>
  </cols>
  <sheetData>
    <row r="1" spans="1:3" ht="15" customHeight="1">
      <c r="A1" s="124"/>
      <c r="C1" s="126"/>
    </row>
    <row r="2" spans="1:34" ht="12">
      <c r="A2" s="215" t="s">
        <v>56</v>
      </c>
      <c r="C2" s="128"/>
      <c r="D2" s="129" t="s">
        <v>0</v>
      </c>
      <c r="O2" s="719"/>
      <c r="P2" s="719"/>
      <c r="AG2" s="719" t="s">
        <v>709</v>
      </c>
      <c r="AH2" s="719"/>
    </row>
    <row r="3" spans="1:34" ht="24">
      <c r="A3" s="130" t="s">
        <v>368</v>
      </c>
      <c r="B3" s="726" t="s">
        <v>173</v>
      </c>
      <c r="C3" s="727"/>
      <c r="D3" s="727"/>
      <c r="E3" s="728"/>
      <c r="F3" s="133" t="s">
        <v>174</v>
      </c>
      <c r="G3" s="134" t="s">
        <v>175</v>
      </c>
      <c r="H3" s="135" t="s">
        <v>176</v>
      </c>
      <c r="I3" s="135" t="s">
        <v>177</v>
      </c>
      <c r="J3" s="135" t="s">
        <v>178</v>
      </c>
      <c r="K3" s="136" t="s">
        <v>179</v>
      </c>
      <c r="L3" s="134" t="s">
        <v>180</v>
      </c>
      <c r="M3" s="135" t="s">
        <v>181</v>
      </c>
      <c r="N3" s="135" t="s">
        <v>182</v>
      </c>
      <c r="O3" s="135" t="s">
        <v>183</v>
      </c>
      <c r="P3" s="135" t="s">
        <v>184</v>
      </c>
      <c r="Q3" s="137" t="s">
        <v>185</v>
      </c>
      <c r="R3" s="138" t="s">
        <v>186</v>
      </c>
      <c r="S3" s="139" t="s">
        <v>187</v>
      </c>
      <c r="T3" s="137" t="s">
        <v>188</v>
      </c>
      <c r="U3" s="137" t="s">
        <v>189</v>
      </c>
      <c r="V3" s="137" t="s">
        <v>190</v>
      </c>
      <c r="W3" s="137" t="s">
        <v>191</v>
      </c>
      <c r="X3" s="137" t="s">
        <v>192</v>
      </c>
      <c r="Y3" s="137" t="s">
        <v>193</v>
      </c>
      <c r="Z3" s="137" t="s">
        <v>194</v>
      </c>
      <c r="AA3" s="137" t="s">
        <v>195</v>
      </c>
      <c r="AB3" s="137" t="s">
        <v>196</v>
      </c>
      <c r="AC3" s="137" t="s">
        <v>197</v>
      </c>
      <c r="AD3" s="137" t="s">
        <v>198</v>
      </c>
      <c r="AE3" s="137" t="s">
        <v>199</v>
      </c>
      <c r="AF3" s="137" t="s">
        <v>200</v>
      </c>
      <c r="AG3" s="131" t="s">
        <v>201</v>
      </c>
      <c r="AH3" s="140" t="s">
        <v>202</v>
      </c>
    </row>
    <row r="4" spans="1:34" ht="12.75" customHeight="1">
      <c r="A4" s="141" t="s">
        <v>337</v>
      </c>
      <c r="B4" s="142"/>
      <c r="C4" s="747" t="s">
        <v>505</v>
      </c>
      <c r="D4" s="740"/>
      <c r="E4" s="132" t="s">
        <v>10</v>
      </c>
      <c r="F4" s="143">
        <f aca="true" t="shared" si="0" ref="F4:AG4">SUM(F5:F6)</f>
        <v>157</v>
      </c>
      <c r="G4" s="144">
        <f t="shared" si="0"/>
        <v>0</v>
      </c>
      <c r="H4" s="144">
        <f t="shared" si="0"/>
        <v>0</v>
      </c>
      <c r="I4" s="144">
        <f t="shared" si="0"/>
        <v>0</v>
      </c>
      <c r="J4" s="144">
        <f t="shared" si="0"/>
        <v>0</v>
      </c>
      <c r="K4" s="144">
        <f t="shared" si="0"/>
        <v>0</v>
      </c>
      <c r="L4" s="144">
        <f t="shared" si="0"/>
        <v>0</v>
      </c>
      <c r="M4" s="144">
        <f t="shared" si="0"/>
        <v>0</v>
      </c>
      <c r="N4" s="144">
        <f t="shared" si="0"/>
        <v>0</v>
      </c>
      <c r="O4" s="144">
        <f t="shared" si="0"/>
        <v>0</v>
      </c>
      <c r="P4" s="144">
        <f t="shared" si="0"/>
        <v>0</v>
      </c>
      <c r="Q4" s="145">
        <f t="shared" si="0"/>
        <v>0</v>
      </c>
      <c r="R4" s="146">
        <f t="shared" si="0"/>
        <v>1</v>
      </c>
      <c r="S4" s="147">
        <f t="shared" si="0"/>
        <v>2</v>
      </c>
      <c r="T4" s="145">
        <f t="shared" si="0"/>
        <v>2</v>
      </c>
      <c r="U4" s="145">
        <f t="shared" si="0"/>
        <v>3</v>
      </c>
      <c r="V4" s="145">
        <f t="shared" si="0"/>
        <v>1</v>
      </c>
      <c r="W4" s="145">
        <f t="shared" si="0"/>
        <v>6</v>
      </c>
      <c r="X4" s="145">
        <f t="shared" si="0"/>
        <v>8</v>
      </c>
      <c r="Y4" s="145">
        <f t="shared" si="0"/>
        <v>11</v>
      </c>
      <c r="Z4" s="145">
        <f t="shared" si="0"/>
        <v>17</v>
      </c>
      <c r="AA4" s="145">
        <f t="shared" si="0"/>
        <v>16</v>
      </c>
      <c r="AB4" s="145">
        <f t="shared" si="0"/>
        <v>25</v>
      </c>
      <c r="AC4" s="145">
        <f t="shared" si="0"/>
        <v>30</v>
      </c>
      <c r="AD4" s="145">
        <f t="shared" si="0"/>
        <v>22</v>
      </c>
      <c r="AE4" s="145">
        <f t="shared" si="0"/>
        <v>13</v>
      </c>
      <c r="AF4" s="145">
        <f t="shared" si="0"/>
        <v>0</v>
      </c>
      <c r="AG4" s="146">
        <f t="shared" si="0"/>
        <v>0</v>
      </c>
      <c r="AH4" s="133" t="s">
        <v>337</v>
      </c>
    </row>
    <row r="5" spans="1:34" ht="12.75" customHeight="1">
      <c r="A5" s="148"/>
      <c r="B5" s="149"/>
      <c r="C5" s="732"/>
      <c r="D5" s="732"/>
      <c r="E5" s="150" t="s">
        <v>11</v>
      </c>
      <c r="F5" s="151">
        <f>SUM(L5:AG5)</f>
        <v>66</v>
      </c>
      <c r="G5" s="152">
        <v>0</v>
      </c>
      <c r="H5" s="152">
        <v>0</v>
      </c>
      <c r="I5" s="152">
        <v>0</v>
      </c>
      <c r="J5" s="152">
        <v>0</v>
      </c>
      <c r="K5" s="152">
        <v>0</v>
      </c>
      <c r="L5" s="152">
        <f>SUM(G5:K5)</f>
        <v>0</v>
      </c>
      <c r="M5" s="152">
        <v>0</v>
      </c>
      <c r="N5" s="152">
        <v>0</v>
      </c>
      <c r="O5" s="152">
        <v>0</v>
      </c>
      <c r="P5" s="152">
        <v>0</v>
      </c>
      <c r="Q5" s="153">
        <v>0</v>
      </c>
      <c r="R5" s="154">
        <v>0</v>
      </c>
      <c r="S5" s="155">
        <v>1</v>
      </c>
      <c r="T5" s="153">
        <v>0</v>
      </c>
      <c r="U5" s="153">
        <v>1</v>
      </c>
      <c r="V5" s="153">
        <v>1</v>
      </c>
      <c r="W5" s="153">
        <v>5</v>
      </c>
      <c r="X5" s="153">
        <v>5</v>
      </c>
      <c r="Y5" s="153">
        <v>7</v>
      </c>
      <c r="Z5" s="153">
        <v>10</v>
      </c>
      <c r="AA5" s="153">
        <v>6</v>
      </c>
      <c r="AB5" s="153">
        <v>14</v>
      </c>
      <c r="AC5" s="153">
        <v>8</v>
      </c>
      <c r="AD5" s="153">
        <v>7</v>
      </c>
      <c r="AE5" s="153">
        <v>1</v>
      </c>
      <c r="AF5" s="153">
        <v>0</v>
      </c>
      <c r="AG5" s="154">
        <v>0</v>
      </c>
      <c r="AH5" s="156"/>
    </row>
    <row r="6" spans="1:34" ht="12.75" customHeight="1">
      <c r="A6" s="148"/>
      <c r="B6" s="149"/>
      <c r="C6" s="159"/>
      <c r="D6" s="160"/>
      <c r="E6" s="150" t="s">
        <v>12</v>
      </c>
      <c r="F6" s="151">
        <f>SUM(L6:AG6)</f>
        <v>91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f>SUM(G6:K6)</f>
        <v>0</v>
      </c>
      <c r="M6" s="152">
        <v>0</v>
      </c>
      <c r="N6" s="152">
        <v>0</v>
      </c>
      <c r="O6" s="152">
        <v>0</v>
      </c>
      <c r="P6" s="152">
        <v>0</v>
      </c>
      <c r="Q6" s="153">
        <v>0</v>
      </c>
      <c r="R6" s="154">
        <v>1</v>
      </c>
      <c r="S6" s="155">
        <v>1</v>
      </c>
      <c r="T6" s="153">
        <v>2</v>
      </c>
      <c r="U6" s="153">
        <v>2</v>
      </c>
      <c r="V6" s="153">
        <v>0</v>
      </c>
      <c r="W6" s="153">
        <v>1</v>
      </c>
      <c r="X6" s="153">
        <v>3</v>
      </c>
      <c r="Y6" s="153">
        <v>4</v>
      </c>
      <c r="Z6" s="153">
        <v>7</v>
      </c>
      <c r="AA6" s="153">
        <v>10</v>
      </c>
      <c r="AB6" s="153">
        <v>11</v>
      </c>
      <c r="AC6" s="153">
        <v>22</v>
      </c>
      <c r="AD6" s="153">
        <v>15</v>
      </c>
      <c r="AE6" s="153">
        <v>12</v>
      </c>
      <c r="AF6" s="153">
        <v>0</v>
      </c>
      <c r="AG6" s="154">
        <v>0</v>
      </c>
      <c r="AH6" s="156"/>
    </row>
    <row r="7" spans="1:34" ht="12.75" customHeight="1">
      <c r="A7" s="148"/>
      <c r="B7" s="149"/>
      <c r="C7" s="159"/>
      <c r="D7" s="160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4"/>
      <c r="S7" s="155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4"/>
      <c r="AH7" s="156"/>
    </row>
    <row r="8" spans="1:34" ht="12.75" customHeight="1">
      <c r="A8" s="148" t="s">
        <v>338</v>
      </c>
      <c r="B8" s="736" t="s">
        <v>339</v>
      </c>
      <c r="C8" s="729"/>
      <c r="D8" s="729"/>
      <c r="E8" s="150" t="s">
        <v>10</v>
      </c>
      <c r="F8" s="151">
        <f aca="true" t="shared" si="1" ref="F8:AG8">SUM(F9:F10)</f>
        <v>4109</v>
      </c>
      <c r="G8" s="151">
        <f t="shared" si="1"/>
        <v>7</v>
      </c>
      <c r="H8" s="151">
        <f t="shared" si="1"/>
        <v>2</v>
      </c>
      <c r="I8" s="151">
        <f t="shared" si="1"/>
        <v>1</v>
      </c>
      <c r="J8" s="151">
        <f t="shared" si="1"/>
        <v>0</v>
      </c>
      <c r="K8" s="151">
        <f t="shared" si="1"/>
        <v>2</v>
      </c>
      <c r="L8" s="151">
        <f t="shared" si="1"/>
        <v>12</v>
      </c>
      <c r="M8" s="151">
        <f t="shared" si="1"/>
        <v>2</v>
      </c>
      <c r="N8" s="151">
        <f t="shared" si="1"/>
        <v>2</v>
      </c>
      <c r="O8" s="151">
        <f t="shared" si="1"/>
        <v>1</v>
      </c>
      <c r="P8" s="151">
        <f t="shared" si="1"/>
        <v>2</v>
      </c>
      <c r="Q8" s="153">
        <f t="shared" si="1"/>
        <v>4</v>
      </c>
      <c r="R8" s="154">
        <f t="shared" si="1"/>
        <v>3</v>
      </c>
      <c r="S8" s="155">
        <f t="shared" si="1"/>
        <v>8</v>
      </c>
      <c r="T8" s="153">
        <f t="shared" si="1"/>
        <v>8</v>
      </c>
      <c r="U8" s="153">
        <f t="shared" si="1"/>
        <v>8</v>
      </c>
      <c r="V8" s="153">
        <f t="shared" si="1"/>
        <v>24</v>
      </c>
      <c r="W8" s="153">
        <f t="shared" si="1"/>
        <v>36</v>
      </c>
      <c r="X8" s="153">
        <f t="shared" si="1"/>
        <v>82</v>
      </c>
      <c r="Y8" s="153">
        <f t="shared" si="1"/>
        <v>169</v>
      </c>
      <c r="Z8" s="153">
        <f t="shared" si="1"/>
        <v>293</v>
      </c>
      <c r="AA8" s="153">
        <f t="shared" si="1"/>
        <v>622</v>
      </c>
      <c r="AB8" s="153">
        <f t="shared" si="1"/>
        <v>793</v>
      </c>
      <c r="AC8" s="153">
        <f t="shared" si="1"/>
        <v>959</v>
      </c>
      <c r="AD8" s="153">
        <f t="shared" si="1"/>
        <v>716</v>
      </c>
      <c r="AE8" s="153">
        <f t="shared" si="1"/>
        <v>303</v>
      </c>
      <c r="AF8" s="153">
        <f t="shared" si="1"/>
        <v>62</v>
      </c>
      <c r="AG8" s="154">
        <f t="shared" si="1"/>
        <v>0</v>
      </c>
      <c r="AH8" s="156" t="s">
        <v>338</v>
      </c>
    </row>
    <row r="9" spans="1:34" ht="12.75" customHeight="1">
      <c r="A9" s="148"/>
      <c r="B9" s="149"/>
      <c r="C9" s="157"/>
      <c r="D9" s="158"/>
      <c r="E9" s="150" t="s">
        <v>11</v>
      </c>
      <c r="F9" s="151">
        <f>SUM(L9:AG9)</f>
        <v>2267</v>
      </c>
      <c r="G9" s="151">
        <f aca="true" t="shared" si="2" ref="G9:AG9">SUM(G13,G17,G21,G25,G29,G33)</f>
        <v>4</v>
      </c>
      <c r="H9" s="151">
        <f t="shared" si="2"/>
        <v>0</v>
      </c>
      <c r="I9" s="151">
        <f t="shared" si="2"/>
        <v>1</v>
      </c>
      <c r="J9" s="151">
        <f t="shared" si="2"/>
        <v>0</v>
      </c>
      <c r="K9" s="151">
        <f t="shared" si="2"/>
        <v>2</v>
      </c>
      <c r="L9" s="151">
        <f t="shared" si="2"/>
        <v>7</v>
      </c>
      <c r="M9" s="151">
        <f t="shared" si="2"/>
        <v>0</v>
      </c>
      <c r="N9" s="151">
        <f t="shared" si="2"/>
        <v>2</v>
      </c>
      <c r="O9" s="151">
        <f t="shared" si="2"/>
        <v>0</v>
      </c>
      <c r="P9" s="151">
        <f t="shared" si="2"/>
        <v>2</v>
      </c>
      <c r="Q9" s="151">
        <f t="shared" si="2"/>
        <v>2</v>
      </c>
      <c r="R9" s="161">
        <f t="shared" si="2"/>
        <v>2</v>
      </c>
      <c r="S9" s="162">
        <f t="shared" si="2"/>
        <v>5</v>
      </c>
      <c r="T9" s="151">
        <f t="shared" si="2"/>
        <v>4</v>
      </c>
      <c r="U9" s="151">
        <f t="shared" si="2"/>
        <v>4</v>
      </c>
      <c r="V9" s="151">
        <f t="shared" si="2"/>
        <v>17</v>
      </c>
      <c r="W9" s="151">
        <f t="shared" si="2"/>
        <v>26</v>
      </c>
      <c r="X9" s="151">
        <f t="shared" si="2"/>
        <v>59</v>
      </c>
      <c r="Y9" s="151">
        <f t="shared" si="2"/>
        <v>129</v>
      </c>
      <c r="Z9" s="151">
        <f t="shared" si="2"/>
        <v>219</v>
      </c>
      <c r="AA9" s="151">
        <f t="shared" si="2"/>
        <v>453</v>
      </c>
      <c r="AB9" s="151">
        <f t="shared" si="2"/>
        <v>439</v>
      </c>
      <c r="AC9" s="151">
        <f t="shared" si="2"/>
        <v>468</v>
      </c>
      <c r="AD9" s="151">
        <f t="shared" si="2"/>
        <v>326</v>
      </c>
      <c r="AE9" s="151">
        <f t="shared" si="2"/>
        <v>87</v>
      </c>
      <c r="AF9" s="151">
        <f t="shared" si="2"/>
        <v>16</v>
      </c>
      <c r="AG9" s="161">
        <f t="shared" si="2"/>
        <v>0</v>
      </c>
      <c r="AH9" s="156"/>
    </row>
    <row r="10" spans="1:34" ht="12.75" customHeight="1">
      <c r="A10" s="148"/>
      <c r="B10" s="149"/>
      <c r="C10" s="157"/>
      <c r="D10" s="158"/>
      <c r="E10" s="150" t="s">
        <v>12</v>
      </c>
      <c r="F10" s="151">
        <f>SUM(L10:AG10)</f>
        <v>1842</v>
      </c>
      <c r="G10" s="151">
        <f aca="true" t="shared" si="3" ref="G10:AG10">SUM(G14,G18,G22,G26,G30,G34)</f>
        <v>3</v>
      </c>
      <c r="H10" s="151">
        <f t="shared" si="3"/>
        <v>2</v>
      </c>
      <c r="I10" s="151">
        <f t="shared" si="3"/>
        <v>0</v>
      </c>
      <c r="J10" s="151">
        <f t="shared" si="3"/>
        <v>0</v>
      </c>
      <c r="K10" s="151">
        <f t="shared" si="3"/>
        <v>0</v>
      </c>
      <c r="L10" s="151">
        <f t="shared" si="3"/>
        <v>5</v>
      </c>
      <c r="M10" s="151">
        <f t="shared" si="3"/>
        <v>2</v>
      </c>
      <c r="N10" s="151">
        <f t="shared" si="3"/>
        <v>0</v>
      </c>
      <c r="O10" s="151">
        <f t="shared" si="3"/>
        <v>1</v>
      </c>
      <c r="P10" s="151">
        <f t="shared" si="3"/>
        <v>0</v>
      </c>
      <c r="Q10" s="151">
        <f t="shared" si="3"/>
        <v>2</v>
      </c>
      <c r="R10" s="161">
        <f t="shared" si="3"/>
        <v>1</v>
      </c>
      <c r="S10" s="162">
        <f t="shared" si="3"/>
        <v>3</v>
      </c>
      <c r="T10" s="151">
        <f t="shared" si="3"/>
        <v>4</v>
      </c>
      <c r="U10" s="151">
        <f t="shared" si="3"/>
        <v>4</v>
      </c>
      <c r="V10" s="151">
        <f t="shared" si="3"/>
        <v>7</v>
      </c>
      <c r="W10" s="151">
        <f t="shared" si="3"/>
        <v>10</v>
      </c>
      <c r="X10" s="151">
        <f t="shared" si="3"/>
        <v>23</v>
      </c>
      <c r="Y10" s="151">
        <f t="shared" si="3"/>
        <v>40</v>
      </c>
      <c r="Z10" s="151">
        <f t="shared" si="3"/>
        <v>74</v>
      </c>
      <c r="AA10" s="151">
        <f t="shared" si="3"/>
        <v>169</v>
      </c>
      <c r="AB10" s="151">
        <f t="shared" si="3"/>
        <v>354</v>
      </c>
      <c r="AC10" s="151">
        <f t="shared" si="3"/>
        <v>491</v>
      </c>
      <c r="AD10" s="151">
        <f t="shared" si="3"/>
        <v>390</v>
      </c>
      <c r="AE10" s="151">
        <f t="shared" si="3"/>
        <v>216</v>
      </c>
      <c r="AF10" s="151">
        <f t="shared" si="3"/>
        <v>46</v>
      </c>
      <c r="AG10" s="161">
        <f t="shared" si="3"/>
        <v>0</v>
      </c>
      <c r="AH10" s="156"/>
    </row>
    <row r="11" spans="1:34" ht="12.75" customHeight="1">
      <c r="A11" s="148"/>
      <c r="B11" s="149"/>
      <c r="C11" s="157"/>
      <c r="D11" s="158"/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/>
      <c r="S11" s="155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4"/>
      <c r="AH11" s="156"/>
    </row>
    <row r="12" spans="1:34" ht="12.75" customHeight="1">
      <c r="A12" s="148" t="s">
        <v>340</v>
      </c>
      <c r="B12" s="149"/>
      <c r="C12" s="729" t="s">
        <v>341</v>
      </c>
      <c r="D12" s="729"/>
      <c r="E12" s="150" t="s">
        <v>10</v>
      </c>
      <c r="F12" s="151">
        <f aca="true" t="shared" si="4" ref="F12:AG12">SUM(F13:F14)</f>
        <v>24</v>
      </c>
      <c r="G12" s="152">
        <f t="shared" si="4"/>
        <v>0</v>
      </c>
      <c r="H12" s="152">
        <f t="shared" si="4"/>
        <v>0</v>
      </c>
      <c r="I12" s="152">
        <f t="shared" si="4"/>
        <v>0</v>
      </c>
      <c r="J12" s="152">
        <f t="shared" si="4"/>
        <v>0</v>
      </c>
      <c r="K12" s="152">
        <f t="shared" si="4"/>
        <v>0</v>
      </c>
      <c r="L12" s="152">
        <f t="shared" si="4"/>
        <v>0</v>
      </c>
      <c r="M12" s="152">
        <f t="shared" si="4"/>
        <v>0</v>
      </c>
      <c r="N12" s="152">
        <f t="shared" si="4"/>
        <v>0</v>
      </c>
      <c r="O12" s="152">
        <f t="shared" si="4"/>
        <v>0</v>
      </c>
      <c r="P12" s="152">
        <f t="shared" si="4"/>
        <v>0</v>
      </c>
      <c r="Q12" s="153">
        <f t="shared" si="4"/>
        <v>0</v>
      </c>
      <c r="R12" s="154">
        <f t="shared" si="4"/>
        <v>0</v>
      </c>
      <c r="S12" s="155">
        <f t="shared" si="4"/>
        <v>0</v>
      </c>
      <c r="T12" s="153">
        <f t="shared" si="4"/>
        <v>0</v>
      </c>
      <c r="U12" s="153">
        <f t="shared" si="4"/>
        <v>0</v>
      </c>
      <c r="V12" s="153">
        <f t="shared" si="4"/>
        <v>0</v>
      </c>
      <c r="W12" s="153">
        <f t="shared" si="4"/>
        <v>0</v>
      </c>
      <c r="X12" s="153">
        <f t="shared" si="4"/>
        <v>0</v>
      </c>
      <c r="Y12" s="153">
        <f t="shared" si="4"/>
        <v>2</v>
      </c>
      <c r="Z12" s="153">
        <f t="shared" si="4"/>
        <v>0</v>
      </c>
      <c r="AA12" s="153">
        <f t="shared" si="4"/>
        <v>4</v>
      </c>
      <c r="AB12" s="153">
        <f t="shared" si="4"/>
        <v>2</v>
      </c>
      <c r="AC12" s="153">
        <f t="shared" si="4"/>
        <v>6</v>
      </c>
      <c r="AD12" s="153">
        <f t="shared" si="4"/>
        <v>7</v>
      </c>
      <c r="AE12" s="153">
        <f t="shared" si="4"/>
        <v>3</v>
      </c>
      <c r="AF12" s="153">
        <f t="shared" si="4"/>
        <v>0</v>
      </c>
      <c r="AG12" s="154">
        <f t="shared" si="4"/>
        <v>0</v>
      </c>
      <c r="AH12" s="156" t="s">
        <v>340</v>
      </c>
    </row>
    <row r="13" spans="1:34" ht="12.75" customHeight="1">
      <c r="A13" s="148"/>
      <c r="B13" s="149"/>
      <c r="C13" s="157"/>
      <c r="D13" s="158"/>
      <c r="E13" s="150" t="s">
        <v>11</v>
      </c>
      <c r="F13" s="151">
        <f>SUM(L13:AG13)</f>
        <v>13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f>SUM(G13:K13)</f>
        <v>0</v>
      </c>
      <c r="M13" s="152">
        <v>0</v>
      </c>
      <c r="N13" s="152">
        <v>0</v>
      </c>
      <c r="O13" s="152">
        <v>0</v>
      </c>
      <c r="P13" s="152">
        <v>0</v>
      </c>
      <c r="Q13" s="153">
        <v>0</v>
      </c>
      <c r="R13" s="154">
        <v>0</v>
      </c>
      <c r="S13" s="155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2</v>
      </c>
      <c r="Z13" s="153">
        <v>0</v>
      </c>
      <c r="AA13" s="153">
        <v>2</v>
      </c>
      <c r="AB13" s="153">
        <v>1</v>
      </c>
      <c r="AC13" s="153">
        <v>2</v>
      </c>
      <c r="AD13" s="153">
        <v>5</v>
      </c>
      <c r="AE13" s="153">
        <v>1</v>
      </c>
      <c r="AF13" s="153">
        <v>0</v>
      </c>
      <c r="AG13" s="154">
        <v>0</v>
      </c>
      <c r="AH13" s="156"/>
    </row>
    <row r="14" spans="1:34" ht="12.75" customHeight="1">
      <c r="A14" s="148"/>
      <c r="B14" s="149"/>
      <c r="C14" s="157"/>
      <c r="D14" s="158"/>
      <c r="E14" s="150" t="s">
        <v>12</v>
      </c>
      <c r="F14" s="151">
        <f>SUM(L14:AG14)</f>
        <v>11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f>SUM(G14:K14)</f>
        <v>0</v>
      </c>
      <c r="M14" s="152">
        <v>0</v>
      </c>
      <c r="N14" s="152">
        <v>0</v>
      </c>
      <c r="O14" s="152">
        <v>0</v>
      </c>
      <c r="P14" s="152">
        <v>0</v>
      </c>
      <c r="Q14" s="153">
        <v>0</v>
      </c>
      <c r="R14" s="154">
        <v>0</v>
      </c>
      <c r="S14" s="155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2</v>
      </c>
      <c r="AB14" s="153">
        <v>1</v>
      </c>
      <c r="AC14" s="153">
        <v>4</v>
      </c>
      <c r="AD14" s="153">
        <v>2</v>
      </c>
      <c r="AE14" s="153">
        <v>2</v>
      </c>
      <c r="AF14" s="153">
        <v>0</v>
      </c>
      <c r="AG14" s="154">
        <v>0</v>
      </c>
      <c r="AH14" s="156"/>
    </row>
    <row r="15" spans="1:34" ht="12.75" customHeight="1">
      <c r="A15" s="148"/>
      <c r="B15" s="149"/>
      <c r="C15" s="157"/>
      <c r="D15" s="158"/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54"/>
      <c r="S15" s="155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  <c r="AH15" s="156"/>
    </row>
    <row r="16" spans="1:34" ht="12.75" customHeight="1">
      <c r="A16" s="148" t="s">
        <v>342</v>
      </c>
      <c r="B16" s="149"/>
      <c r="C16" s="739" t="s">
        <v>343</v>
      </c>
      <c r="D16" s="729"/>
      <c r="E16" s="150" t="s">
        <v>10</v>
      </c>
      <c r="F16" s="151">
        <f aca="true" t="shared" si="5" ref="F16:AG16">SUM(F17:F18)</f>
        <v>2526</v>
      </c>
      <c r="G16" s="152">
        <f t="shared" si="5"/>
        <v>4</v>
      </c>
      <c r="H16" s="152">
        <f t="shared" si="5"/>
        <v>0</v>
      </c>
      <c r="I16" s="152">
        <f t="shared" si="5"/>
        <v>1</v>
      </c>
      <c r="J16" s="152">
        <f t="shared" si="5"/>
        <v>0</v>
      </c>
      <c r="K16" s="152">
        <f t="shared" si="5"/>
        <v>1</v>
      </c>
      <c r="L16" s="152">
        <f t="shared" si="5"/>
        <v>6</v>
      </c>
      <c r="M16" s="152">
        <f t="shared" si="5"/>
        <v>1</v>
      </c>
      <c r="N16" s="152">
        <f t="shared" si="5"/>
        <v>2</v>
      </c>
      <c r="O16" s="152">
        <f t="shared" si="5"/>
        <v>0</v>
      </c>
      <c r="P16" s="152">
        <f t="shared" si="5"/>
        <v>2</v>
      </c>
      <c r="Q16" s="153">
        <f t="shared" si="5"/>
        <v>0</v>
      </c>
      <c r="R16" s="154">
        <f t="shared" si="5"/>
        <v>2</v>
      </c>
      <c r="S16" s="155">
        <f t="shared" si="5"/>
        <v>4</v>
      </c>
      <c r="T16" s="153">
        <f t="shared" si="5"/>
        <v>3</v>
      </c>
      <c r="U16" s="153">
        <f t="shared" si="5"/>
        <v>6</v>
      </c>
      <c r="V16" s="153">
        <f t="shared" si="5"/>
        <v>8</v>
      </c>
      <c r="W16" s="153">
        <f t="shared" si="5"/>
        <v>20</v>
      </c>
      <c r="X16" s="153">
        <f t="shared" si="5"/>
        <v>42</v>
      </c>
      <c r="Y16" s="153">
        <f t="shared" si="5"/>
        <v>92</v>
      </c>
      <c r="Z16" s="153">
        <f t="shared" si="5"/>
        <v>150</v>
      </c>
      <c r="AA16" s="153">
        <f t="shared" si="5"/>
        <v>334</v>
      </c>
      <c r="AB16" s="153">
        <f t="shared" si="5"/>
        <v>480</v>
      </c>
      <c r="AC16" s="153">
        <f t="shared" si="5"/>
        <v>627</v>
      </c>
      <c r="AD16" s="153">
        <f t="shared" si="5"/>
        <v>486</v>
      </c>
      <c r="AE16" s="153">
        <f t="shared" si="5"/>
        <v>214</v>
      </c>
      <c r="AF16" s="153">
        <f t="shared" si="5"/>
        <v>47</v>
      </c>
      <c r="AG16" s="154">
        <f t="shared" si="5"/>
        <v>0</v>
      </c>
      <c r="AH16" s="156" t="s">
        <v>342</v>
      </c>
    </row>
    <row r="17" spans="1:34" ht="12.75" customHeight="1">
      <c r="A17" s="148"/>
      <c r="B17" s="149"/>
      <c r="C17" s="159"/>
      <c r="D17" s="160"/>
      <c r="E17" s="150" t="s">
        <v>11</v>
      </c>
      <c r="F17" s="151">
        <f>SUM(L17:AG17)</f>
        <v>1339</v>
      </c>
      <c r="G17" s="152">
        <v>3</v>
      </c>
      <c r="H17" s="152">
        <v>0</v>
      </c>
      <c r="I17" s="152">
        <v>1</v>
      </c>
      <c r="J17" s="152">
        <v>0</v>
      </c>
      <c r="K17" s="152">
        <v>1</v>
      </c>
      <c r="L17" s="152">
        <f>SUM(G17:K17)</f>
        <v>5</v>
      </c>
      <c r="M17" s="152">
        <v>0</v>
      </c>
      <c r="N17" s="152">
        <v>2</v>
      </c>
      <c r="O17" s="152">
        <v>0</v>
      </c>
      <c r="P17" s="152">
        <v>2</v>
      </c>
      <c r="Q17" s="153">
        <v>0</v>
      </c>
      <c r="R17" s="154">
        <v>1</v>
      </c>
      <c r="S17" s="155">
        <v>2</v>
      </c>
      <c r="T17" s="153">
        <v>2</v>
      </c>
      <c r="U17" s="153">
        <v>3</v>
      </c>
      <c r="V17" s="153">
        <v>7</v>
      </c>
      <c r="W17" s="153">
        <v>15</v>
      </c>
      <c r="X17" s="153">
        <v>30</v>
      </c>
      <c r="Y17" s="153">
        <v>72</v>
      </c>
      <c r="Z17" s="153">
        <v>117</v>
      </c>
      <c r="AA17" s="153">
        <v>243</v>
      </c>
      <c r="AB17" s="153">
        <v>249</v>
      </c>
      <c r="AC17" s="153">
        <v>299</v>
      </c>
      <c r="AD17" s="153">
        <v>222</v>
      </c>
      <c r="AE17" s="153">
        <v>55</v>
      </c>
      <c r="AF17" s="153">
        <v>13</v>
      </c>
      <c r="AG17" s="154">
        <v>0</v>
      </c>
      <c r="AH17" s="156"/>
    </row>
    <row r="18" spans="1:34" ht="12.75" customHeight="1">
      <c r="A18" s="148"/>
      <c r="B18" s="149"/>
      <c r="C18" s="159"/>
      <c r="D18" s="160"/>
      <c r="E18" s="150" t="s">
        <v>12</v>
      </c>
      <c r="F18" s="151">
        <f>SUM(L18:AG18)</f>
        <v>1187</v>
      </c>
      <c r="G18" s="152">
        <v>1</v>
      </c>
      <c r="H18" s="152">
        <v>0</v>
      </c>
      <c r="I18" s="152">
        <v>0</v>
      </c>
      <c r="J18" s="152">
        <v>0</v>
      </c>
      <c r="K18" s="152">
        <v>0</v>
      </c>
      <c r="L18" s="152">
        <f>SUM(G18:K18)</f>
        <v>1</v>
      </c>
      <c r="M18" s="152">
        <v>1</v>
      </c>
      <c r="N18" s="152">
        <v>0</v>
      </c>
      <c r="O18" s="152">
        <v>0</v>
      </c>
      <c r="P18" s="152">
        <v>0</v>
      </c>
      <c r="Q18" s="153">
        <v>0</v>
      </c>
      <c r="R18" s="154">
        <v>1</v>
      </c>
      <c r="S18" s="155">
        <v>2</v>
      </c>
      <c r="T18" s="153">
        <v>1</v>
      </c>
      <c r="U18" s="153">
        <v>3</v>
      </c>
      <c r="V18" s="153">
        <v>1</v>
      </c>
      <c r="W18" s="153">
        <v>5</v>
      </c>
      <c r="X18" s="153">
        <v>12</v>
      </c>
      <c r="Y18" s="153">
        <v>20</v>
      </c>
      <c r="Z18" s="153">
        <v>33</v>
      </c>
      <c r="AA18" s="153">
        <v>91</v>
      </c>
      <c r="AB18" s="153">
        <v>231</v>
      </c>
      <c r="AC18" s="153">
        <v>328</v>
      </c>
      <c r="AD18" s="153">
        <v>264</v>
      </c>
      <c r="AE18" s="153">
        <v>159</v>
      </c>
      <c r="AF18" s="153">
        <v>34</v>
      </c>
      <c r="AG18" s="154">
        <v>0</v>
      </c>
      <c r="AH18" s="156"/>
    </row>
    <row r="19" spans="1:34" ht="12.75" customHeight="1">
      <c r="A19" s="148"/>
      <c r="B19" s="149"/>
      <c r="C19" s="159"/>
      <c r="D19" s="160"/>
      <c r="E19" s="164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  <c r="R19" s="154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4"/>
      <c r="AH19" s="156"/>
    </row>
    <row r="20" spans="1:34" ht="12.75" customHeight="1">
      <c r="A20" s="148" t="s">
        <v>344</v>
      </c>
      <c r="B20" s="149"/>
      <c r="C20" s="739" t="s">
        <v>345</v>
      </c>
      <c r="D20" s="729"/>
      <c r="E20" s="150" t="s">
        <v>10</v>
      </c>
      <c r="F20" s="151">
        <f aca="true" t="shared" si="6" ref="F20:AG20">SUM(F21:F22)</f>
        <v>27</v>
      </c>
      <c r="G20" s="152">
        <f t="shared" si="6"/>
        <v>0</v>
      </c>
      <c r="H20" s="152">
        <f t="shared" si="6"/>
        <v>0</v>
      </c>
      <c r="I20" s="152">
        <f t="shared" si="6"/>
        <v>0</v>
      </c>
      <c r="J20" s="152">
        <f t="shared" si="6"/>
        <v>0</v>
      </c>
      <c r="K20" s="152">
        <f t="shared" si="6"/>
        <v>0</v>
      </c>
      <c r="L20" s="152">
        <f t="shared" si="6"/>
        <v>0</v>
      </c>
      <c r="M20" s="152">
        <f t="shared" si="6"/>
        <v>0</v>
      </c>
      <c r="N20" s="152">
        <f t="shared" si="6"/>
        <v>0</v>
      </c>
      <c r="O20" s="152">
        <f t="shared" si="6"/>
        <v>0</v>
      </c>
      <c r="P20" s="152">
        <f t="shared" si="6"/>
        <v>0</v>
      </c>
      <c r="Q20" s="153">
        <f t="shared" si="6"/>
        <v>0</v>
      </c>
      <c r="R20" s="154">
        <f t="shared" si="6"/>
        <v>0</v>
      </c>
      <c r="S20" s="155">
        <f t="shared" si="6"/>
        <v>0</v>
      </c>
      <c r="T20" s="153">
        <f t="shared" si="6"/>
        <v>0</v>
      </c>
      <c r="U20" s="153">
        <f t="shared" si="6"/>
        <v>0</v>
      </c>
      <c r="V20" s="153">
        <f t="shared" si="6"/>
        <v>0</v>
      </c>
      <c r="W20" s="153">
        <f t="shared" si="6"/>
        <v>0</v>
      </c>
      <c r="X20" s="153">
        <f t="shared" si="6"/>
        <v>0</v>
      </c>
      <c r="Y20" s="153">
        <f t="shared" si="6"/>
        <v>1</v>
      </c>
      <c r="Z20" s="153">
        <f t="shared" si="6"/>
        <v>1</v>
      </c>
      <c r="AA20" s="153">
        <f t="shared" si="6"/>
        <v>4</v>
      </c>
      <c r="AB20" s="153">
        <f t="shared" si="6"/>
        <v>4</v>
      </c>
      <c r="AC20" s="153">
        <f t="shared" si="6"/>
        <v>11</v>
      </c>
      <c r="AD20" s="153">
        <f t="shared" si="6"/>
        <v>5</v>
      </c>
      <c r="AE20" s="153">
        <f t="shared" si="6"/>
        <v>1</v>
      </c>
      <c r="AF20" s="153">
        <f t="shared" si="6"/>
        <v>0</v>
      </c>
      <c r="AG20" s="154">
        <f t="shared" si="6"/>
        <v>0</v>
      </c>
      <c r="AH20" s="156" t="s">
        <v>344</v>
      </c>
    </row>
    <row r="21" spans="1:34" ht="12.75" customHeight="1">
      <c r="A21" s="148"/>
      <c r="B21" s="149"/>
      <c r="C21" s="159"/>
      <c r="D21" s="160"/>
      <c r="E21" s="150" t="s">
        <v>11</v>
      </c>
      <c r="F21" s="151">
        <f>SUM(L21:AG21)</f>
        <v>10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f>SUM(G21:K21)</f>
        <v>0</v>
      </c>
      <c r="M21" s="152">
        <v>0</v>
      </c>
      <c r="N21" s="152">
        <v>0</v>
      </c>
      <c r="O21" s="152">
        <v>0</v>
      </c>
      <c r="P21" s="152">
        <v>0</v>
      </c>
      <c r="Q21" s="153">
        <v>0</v>
      </c>
      <c r="R21" s="154">
        <v>0</v>
      </c>
      <c r="S21" s="155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3</v>
      </c>
      <c r="AB21" s="153">
        <v>2</v>
      </c>
      <c r="AC21" s="153">
        <v>4</v>
      </c>
      <c r="AD21" s="153">
        <v>1</v>
      </c>
      <c r="AE21" s="153">
        <v>0</v>
      </c>
      <c r="AF21" s="153">
        <v>0</v>
      </c>
      <c r="AG21" s="154">
        <v>0</v>
      </c>
      <c r="AH21" s="156"/>
    </row>
    <row r="22" spans="1:34" ht="12.75" customHeight="1">
      <c r="A22" s="148"/>
      <c r="B22" s="149"/>
      <c r="C22" s="159"/>
      <c r="D22" s="160"/>
      <c r="E22" s="150" t="s">
        <v>12</v>
      </c>
      <c r="F22" s="151">
        <f>SUM(L22:AG22)</f>
        <v>17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f>SUM(G22:K22)</f>
        <v>0</v>
      </c>
      <c r="M22" s="152">
        <v>0</v>
      </c>
      <c r="N22" s="152">
        <v>0</v>
      </c>
      <c r="O22" s="152">
        <v>0</v>
      </c>
      <c r="P22" s="152">
        <v>0</v>
      </c>
      <c r="Q22" s="153">
        <v>0</v>
      </c>
      <c r="R22" s="154">
        <v>0</v>
      </c>
      <c r="S22" s="155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1</v>
      </c>
      <c r="Z22" s="153">
        <v>1</v>
      </c>
      <c r="AA22" s="153">
        <v>1</v>
      </c>
      <c r="AB22" s="153">
        <v>2</v>
      </c>
      <c r="AC22" s="153">
        <v>7</v>
      </c>
      <c r="AD22" s="153">
        <v>4</v>
      </c>
      <c r="AE22" s="153">
        <v>1</v>
      </c>
      <c r="AF22" s="153">
        <v>0</v>
      </c>
      <c r="AG22" s="154">
        <v>0</v>
      </c>
      <c r="AH22" s="156"/>
    </row>
    <row r="23" spans="1:34" ht="12.75" customHeight="1">
      <c r="A23" s="148"/>
      <c r="B23" s="149"/>
      <c r="C23" s="159"/>
      <c r="D23" s="160"/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154"/>
      <c r="S23" s="155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156"/>
    </row>
    <row r="24" spans="1:34" ht="12.75" customHeight="1">
      <c r="A24" s="148" t="s">
        <v>346</v>
      </c>
      <c r="B24" s="149"/>
      <c r="C24" s="729" t="s">
        <v>347</v>
      </c>
      <c r="D24" s="724"/>
      <c r="E24" s="150" t="s">
        <v>10</v>
      </c>
      <c r="F24" s="151">
        <f aca="true" t="shared" si="7" ref="F24:AG24">SUM(F25:F26)</f>
        <v>376</v>
      </c>
      <c r="G24" s="152">
        <f t="shared" si="7"/>
        <v>0</v>
      </c>
      <c r="H24" s="152">
        <f t="shared" si="7"/>
        <v>0</v>
      </c>
      <c r="I24" s="152">
        <f t="shared" si="7"/>
        <v>0</v>
      </c>
      <c r="J24" s="152">
        <f t="shared" si="7"/>
        <v>0</v>
      </c>
      <c r="K24" s="152">
        <f t="shared" si="7"/>
        <v>0</v>
      </c>
      <c r="L24" s="152">
        <f t="shared" si="7"/>
        <v>0</v>
      </c>
      <c r="M24" s="152">
        <f t="shared" si="7"/>
        <v>0</v>
      </c>
      <c r="N24" s="152">
        <f t="shared" si="7"/>
        <v>0</v>
      </c>
      <c r="O24" s="152">
        <f t="shared" si="7"/>
        <v>0</v>
      </c>
      <c r="P24" s="152">
        <f t="shared" si="7"/>
        <v>0</v>
      </c>
      <c r="Q24" s="153">
        <f t="shared" si="7"/>
        <v>0</v>
      </c>
      <c r="R24" s="154">
        <f t="shared" si="7"/>
        <v>0</v>
      </c>
      <c r="S24" s="155">
        <f t="shared" si="7"/>
        <v>0</v>
      </c>
      <c r="T24" s="153">
        <f t="shared" si="7"/>
        <v>1</v>
      </c>
      <c r="U24" s="153">
        <f t="shared" si="7"/>
        <v>0</v>
      </c>
      <c r="V24" s="153">
        <f t="shared" si="7"/>
        <v>0</v>
      </c>
      <c r="W24" s="153">
        <f t="shared" si="7"/>
        <v>4</v>
      </c>
      <c r="X24" s="153">
        <f t="shared" si="7"/>
        <v>9</v>
      </c>
      <c r="Y24" s="153">
        <f t="shared" si="7"/>
        <v>16</v>
      </c>
      <c r="Z24" s="153">
        <f t="shared" si="7"/>
        <v>33</v>
      </c>
      <c r="AA24" s="153">
        <f t="shared" si="7"/>
        <v>88</v>
      </c>
      <c r="AB24" s="153">
        <f t="shared" si="7"/>
        <v>92</v>
      </c>
      <c r="AC24" s="153">
        <f t="shared" si="7"/>
        <v>72</v>
      </c>
      <c r="AD24" s="153">
        <f t="shared" si="7"/>
        <v>46</v>
      </c>
      <c r="AE24" s="153">
        <f t="shared" si="7"/>
        <v>14</v>
      </c>
      <c r="AF24" s="153">
        <f t="shared" si="7"/>
        <v>1</v>
      </c>
      <c r="AG24" s="154">
        <f t="shared" si="7"/>
        <v>0</v>
      </c>
      <c r="AH24" s="156" t="s">
        <v>346</v>
      </c>
    </row>
    <row r="25" spans="1:34" ht="12.75" customHeight="1">
      <c r="A25" s="148"/>
      <c r="B25" s="149"/>
      <c r="C25" s="157"/>
      <c r="D25" s="158"/>
      <c r="E25" s="150" t="s">
        <v>11</v>
      </c>
      <c r="F25" s="151">
        <f>SUM(L25:AG25)</f>
        <v>301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f>SUM(G25:K25)</f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63">
        <v>0</v>
      </c>
      <c r="S25" s="204">
        <v>0</v>
      </c>
      <c r="T25" s="153">
        <v>1</v>
      </c>
      <c r="U25" s="153">
        <v>0</v>
      </c>
      <c r="V25" s="153">
        <v>0</v>
      </c>
      <c r="W25" s="153">
        <v>3</v>
      </c>
      <c r="X25" s="153">
        <v>7</v>
      </c>
      <c r="Y25" s="153">
        <v>15</v>
      </c>
      <c r="Z25" s="153">
        <v>30</v>
      </c>
      <c r="AA25" s="153">
        <v>80</v>
      </c>
      <c r="AB25" s="153">
        <v>78</v>
      </c>
      <c r="AC25" s="153">
        <v>50</v>
      </c>
      <c r="AD25" s="153">
        <v>30</v>
      </c>
      <c r="AE25" s="153">
        <v>7</v>
      </c>
      <c r="AF25" s="153">
        <v>0</v>
      </c>
      <c r="AG25" s="154">
        <v>0</v>
      </c>
      <c r="AH25" s="156"/>
    </row>
    <row r="26" spans="1:34" ht="12.75" customHeight="1">
      <c r="A26" s="148"/>
      <c r="B26" s="149"/>
      <c r="C26" s="157"/>
      <c r="D26" s="158"/>
      <c r="E26" s="150" t="s">
        <v>12</v>
      </c>
      <c r="F26" s="151">
        <f>SUM(L26:AG26)</f>
        <v>75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f>SUM(G26:K26)</f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63">
        <v>0</v>
      </c>
      <c r="S26" s="204">
        <v>0</v>
      </c>
      <c r="T26" s="153">
        <v>0</v>
      </c>
      <c r="U26" s="153">
        <v>0</v>
      </c>
      <c r="V26" s="153">
        <v>0</v>
      </c>
      <c r="W26" s="153">
        <v>1</v>
      </c>
      <c r="X26" s="153">
        <v>2</v>
      </c>
      <c r="Y26" s="153">
        <v>1</v>
      </c>
      <c r="Z26" s="153">
        <v>3</v>
      </c>
      <c r="AA26" s="153">
        <v>8</v>
      </c>
      <c r="AB26" s="153">
        <v>14</v>
      </c>
      <c r="AC26" s="153">
        <v>22</v>
      </c>
      <c r="AD26" s="153">
        <v>16</v>
      </c>
      <c r="AE26" s="153">
        <v>7</v>
      </c>
      <c r="AF26" s="153">
        <v>1</v>
      </c>
      <c r="AG26" s="154">
        <v>0</v>
      </c>
      <c r="AH26" s="156"/>
    </row>
    <row r="27" spans="1:34" ht="12.75" customHeight="1">
      <c r="A27" s="148"/>
      <c r="B27" s="149"/>
      <c r="C27" s="157"/>
      <c r="D27" s="158"/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4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  <c r="AH27" s="156"/>
    </row>
    <row r="28" spans="1:34" ht="12.75" customHeight="1">
      <c r="A28" s="148" t="s">
        <v>348</v>
      </c>
      <c r="B28" s="149"/>
      <c r="C28" s="729" t="s">
        <v>349</v>
      </c>
      <c r="D28" s="729"/>
      <c r="E28" s="150" t="s">
        <v>10</v>
      </c>
      <c r="F28" s="151">
        <f aca="true" t="shared" si="8" ref="F28:AG28">SUM(F29:F30)</f>
        <v>63</v>
      </c>
      <c r="G28" s="152">
        <f t="shared" si="8"/>
        <v>0</v>
      </c>
      <c r="H28" s="152">
        <f t="shared" si="8"/>
        <v>0</v>
      </c>
      <c r="I28" s="152">
        <f t="shared" si="8"/>
        <v>0</v>
      </c>
      <c r="J28" s="152">
        <f t="shared" si="8"/>
        <v>0</v>
      </c>
      <c r="K28" s="152">
        <f t="shared" si="8"/>
        <v>0</v>
      </c>
      <c r="L28" s="152">
        <f t="shared" si="8"/>
        <v>0</v>
      </c>
      <c r="M28" s="152">
        <f t="shared" si="8"/>
        <v>0</v>
      </c>
      <c r="N28" s="152">
        <f t="shared" si="8"/>
        <v>0</v>
      </c>
      <c r="O28" s="152">
        <f t="shared" si="8"/>
        <v>0</v>
      </c>
      <c r="P28" s="152">
        <f t="shared" si="8"/>
        <v>0</v>
      </c>
      <c r="Q28" s="153">
        <f t="shared" si="8"/>
        <v>0</v>
      </c>
      <c r="R28" s="154">
        <f t="shared" si="8"/>
        <v>0</v>
      </c>
      <c r="S28" s="155">
        <f t="shared" si="8"/>
        <v>0</v>
      </c>
      <c r="T28" s="153">
        <f t="shared" si="8"/>
        <v>1</v>
      </c>
      <c r="U28" s="153">
        <f t="shared" si="8"/>
        <v>0</v>
      </c>
      <c r="V28" s="153">
        <f t="shared" si="8"/>
        <v>4</v>
      </c>
      <c r="W28" s="153">
        <f t="shared" si="8"/>
        <v>1</v>
      </c>
      <c r="X28" s="153">
        <f t="shared" si="8"/>
        <v>2</v>
      </c>
      <c r="Y28" s="153">
        <f t="shared" si="8"/>
        <v>3</v>
      </c>
      <c r="Z28" s="153">
        <f t="shared" si="8"/>
        <v>1</v>
      </c>
      <c r="AA28" s="153">
        <f t="shared" si="8"/>
        <v>11</v>
      </c>
      <c r="AB28" s="153">
        <f t="shared" si="8"/>
        <v>12</v>
      </c>
      <c r="AC28" s="153">
        <f t="shared" si="8"/>
        <v>10</v>
      </c>
      <c r="AD28" s="153">
        <f t="shared" si="8"/>
        <v>10</v>
      </c>
      <c r="AE28" s="153">
        <f t="shared" si="8"/>
        <v>5</v>
      </c>
      <c r="AF28" s="153">
        <f t="shared" si="8"/>
        <v>3</v>
      </c>
      <c r="AG28" s="154">
        <f t="shared" si="8"/>
        <v>0</v>
      </c>
      <c r="AH28" s="156" t="s">
        <v>348</v>
      </c>
    </row>
    <row r="29" spans="1:34" ht="12.75" customHeight="1">
      <c r="A29" s="148"/>
      <c r="B29" s="149"/>
      <c r="C29" s="157"/>
      <c r="D29" s="158"/>
      <c r="E29" s="150" t="s">
        <v>11</v>
      </c>
      <c r="F29" s="151">
        <f>SUM(L29:AG29)</f>
        <v>28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f>SUM(G29:K29)</f>
        <v>0</v>
      </c>
      <c r="M29" s="152">
        <v>0</v>
      </c>
      <c r="N29" s="152">
        <v>0</v>
      </c>
      <c r="O29" s="152">
        <v>0</v>
      </c>
      <c r="P29" s="152">
        <v>0</v>
      </c>
      <c r="Q29" s="153">
        <v>0</v>
      </c>
      <c r="R29" s="154">
        <v>0</v>
      </c>
      <c r="S29" s="155">
        <v>0</v>
      </c>
      <c r="T29" s="153">
        <v>0</v>
      </c>
      <c r="U29" s="153">
        <v>0</v>
      </c>
      <c r="V29" s="153">
        <v>2</v>
      </c>
      <c r="W29" s="153">
        <v>0</v>
      </c>
      <c r="X29" s="153">
        <v>2</v>
      </c>
      <c r="Y29" s="153">
        <v>1</v>
      </c>
      <c r="Z29" s="153">
        <v>1</v>
      </c>
      <c r="AA29" s="153">
        <v>6</v>
      </c>
      <c r="AB29" s="153">
        <v>8</v>
      </c>
      <c r="AC29" s="153">
        <v>4</v>
      </c>
      <c r="AD29" s="153">
        <v>2</v>
      </c>
      <c r="AE29" s="153">
        <v>1</v>
      </c>
      <c r="AF29" s="153">
        <v>1</v>
      </c>
      <c r="AG29" s="154">
        <v>0</v>
      </c>
      <c r="AH29" s="156"/>
    </row>
    <row r="30" spans="1:34" ht="12.75" customHeight="1">
      <c r="A30" s="148"/>
      <c r="B30" s="149"/>
      <c r="C30" s="157"/>
      <c r="D30" s="158"/>
      <c r="E30" s="150" t="s">
        <v>12</v>
      </c>
      <c r="F30" s="151">
        <f>SUM(L30:AG30)</f>
        <v>35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f>SUM(G30:K30)</f>
        <v>0</v>
      </c>
      <c r="M30" s="152">
        <v>0</v>
      </c>
      <c r="N30" s="152">
        <v>0</v>
      </c>
      <c r="O30" s="152">
        <v>0</v>
      </c>
      <c r="P30" s="152">
        <v>0</v>
      </c>
      <c r="Q30" s="153">
        <v>0</v>
      </c>
      <c r="R30" s="154">
        <v>0</v>
      </c>
      <c r="S30" s="155">
        <v>0</v>
      </c>
      <c r="T30" s="153">
        <v>1</v>
      </c>
      <c r="U30" s="153">
        <v>0</v>
      </c>
      <c r="V30" s="153">
        <v>2</v>
      </c>
      <c r="W30" s="153">
        <v>1</v>
      </c>
      <c r="X30" s="153">
        <v>0</v>
      </c>
      <c r="Y30" s="153">
        <v>2</v>
      </c>
      <c r="Z30" s="153">
        <v>0</v>
      </c>
      <c r="AA30" s="153">
        <v>5</v>
      </c>
      <c r="AB30" s="153">
        <v>4</v>
      </c>
      <c r="AC30" s="153">
        <v>6</v>
      </c>
      <c r="AD30" s="153">
        <v>8</v>
      </c>
      <c r="AE30" s="153">
        <v>4</v>
      </c>
      <c r="AF30" s="153">
        <v>2</v>
      </c>
      <c r="AG30" s="154">
        <v>0</v>
      </c>
      <c r="AH30" s="156"/>
    </row>
    <row r="31" spans="1:34" ht="12.75" customHeight="1">
      <c r="A31" s="148"/>
      <c r="B31" s="149"/>
      <c r="C31" s="157"/>
      <c r="D31" s="158"/>
      <c r="E31" s="150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154"/>
      <c r="S31" s="155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6"/>
    </row>
    <row r="32" spans="1:34" ht="12.75" customHeight="1">
      <c r="A32" s="148" t="s">
        <v>350</v>
      </c>
      <c r="B32" s="149"/>
      <c r="C32" s="724" t="s">
        <v>506</v>
      </c>
      <c r="D32" s="724"/>
      <c r="E32" s="150" t="s">
        <v>10</v>
      </c>
      <c r="F32" s="151">
        <f aca="true" t="shared" si="9" ref="F32:AG32">SUM(F33:F34)</f>
        <v>1093</v>
      </c>
      <c r="G32" s="152">
        <f t="shared" si="9"/>
        <v>3</v>
      </c>
      <c r="H32" s="152">
        <f t="shared" si="9"/>
        <v>2</v>
      </c>
      <c r="I32" s="152">
        <f t="shared" si="9"/>
        <v>0</v>
      </c>
      <c r="J32" s="152">
        <f t="shared" si="9"/>
        <v>0</v>
      </c>
      <c r="K32" s="152">
        <f t="shared" si="9"/>
        <v>1</v>
      </c>
      <c r="L32" s="152">
        <f t="shared" si="9"/>
        <v>6</v>
      </c>
      <c r="M32" s="152">
        <f t="shared" si="9"/>
        <v>1</v>
      </c>
      <c r="N32" s="152">
        <f t="shared" si="9"/>
        <v>0</v>
      </c>
      <c r="O32" s="152">
        <f t="shared" si="9"/>
        <v>1</v>
      </c>
      <c r="P32" s="152">
        <f t="shared" si="9"/>
        <v>0</v>
      </c>
      <c r="Q32" s="153">
        <f t="shared" si="9"/>
        <v>4</v>
      </c>
      <c r="R32" s="154">
        <f t="shared" si="9"/>
        <v>1</v>
      </c>
      <c r="S32" s="155">
        <f t="shared" si="9"/>
        <v>4</v>
      </c>
      <c r="T32" s="153">
        <f t="shared" si="9"/>
        <v>3</v>
      </c>
      <c r="U32" s="153">
        <f t="shared" si="9"/>
        <v>2</v>
      </c>
      <c r="V32" s="153">
        <f t="shared" si="9"/>
        <v>12</v>
      </c>
      <c r="W32" s="153">
        <f t="shared" si="9"/>
        <v>11</v>
      </c>
      <c r="X32" s="153">
        <f t="shared" si="9"/>
        <v>29</v>
      </c>
      <c r="Y32" s="153">
        <f t="shared" si="9"/>
        <v>55</v>
      </c>
      <c r="Z32" s="153">
        <f t="shared" si="9"/>
        <v>108</v>
      </c>
      <c r="AA32" s="153">
        <f t="shared" si="9"/>
        <v>181</v>
      </c>
      <c r="AB32" s="153">
        <f t="shared" si="9"/>
        <v>203</v>
      </c>
      <c r="AC32" s="153">
        <f t="shared" si="9"/>
        <v>233</v>
      </c>
      <c r="AD32" s="153">
        <f t="shared" si="9"/>
        <v>162</v>
      </c>
      <c r="AE32" s="153">
        <f t="shared" si="9"/>
        <v>66</v>
      </c>
      <c r="AF32" s="153">
        <f t="shared" si="9"/>
        <v>11</v>
      </c>
      <c r="AG32" s="154">
        <f t="shared" si="9"/>
        <v>0</v>
      </c>
      <c r="AH32" s="156" t="s">
        <v>350</v>
      </c>
    </row>
    <row r="33" spans="1:34" ht="12.75" customHeight="1">
      <c r="A33" s="148"/>
      <c r="B33" s="149"/>
      <c r="C33" s="732"/>
      <c r="D33" s="732"/>
      <c r="E33" s="150" t="s">
        <v>11</v>
      </c>
      <c r="F33" s="151">
        <f>SUM(L33:AG33)</f>
        <v>576</v>
      </c>
      <c r="G33" s="152">
        <v>1</v>
      </c>
      <c r="H33" s="152">
        <v>0</v>
      </c>
      <c r="I33" s="152">
        <v>0</v>
      </c>
      <c r="J33" s="152">
        <v>0</v>
      </c>
      <c r="K33" s="152">
        <v>1</v>
      </c>
      <c r="L33" s="152">
        <f>SUM(G33:K33)</f>
        <v>2</v>
      </c>
      <c r="M33" s="152">
        <v>0</v>
      </c>
      <c r="N33" s="152">
        <v>0</v>
      </c>
      <c r="O33" s="152">
        <v>0</v>
      </c>
      <c r="P33" s="152">
        <v>0</v>
      </c>
      <c r="Q33" s="153">
        <v>2</v>
      </c>
      <c r="R33" s="154">
        <v>1</v>
      </c>
      <c r="S33" s="155">
        <v>3</v>
      </c>
      <c r="T33" s="153">
        <v>1</v>
      </c>
      <c r="U33" s="153">
        <v>1</v>
      </c>
      <c r="V33" s="153">
        <v>8</v>
      </c>
      <c r="W33" s="153">
        <v>8</v>
      </c>
      <c r="X33" s="153">
        <v>20</v>
      </c>
      <c r="Y33" s="153">
        <v>39</v>
      </c>
      <c r="Z33" s="153">
        <v>71</v>
      </c>
      <c r="AA33" s="153">
        <v>119</v>
      </c>
      <c r="AB33" s="153">
        <v>101</v>
      </c>
      <c r="AC33" s="153">
        <v>109</v>
      </c>
      <c r="AD33" s="153">
        <v>66</v>
      </c>
      <c r="AE33" s="153">
        <v>23</v>
      </c>
      <c r="AF33" s="153">
        <v>2</v>
      </c>
      <c r="AG33" s="154">
        <v>0</v>
      </c>
      <c r="AH33" s="156"/>
    </row>
    <row r="34" spans="1:34" ht="12.75" customHeight="1">
      <c r="A34" s="148"/>
      <c r="B34" s="149"/>
      <c r="C34" s="157"/>
      <c r="D34" s="158"/>
      <c r="E34" s="150" t="s">
        <v>12</v>
      </c>
      <c r="F34" s="151">
        <f>SUM(L34:AG34)</f>
        <v>517</v>
      </c>
      <c r="G34" s="152">
        <v>2</v>
      </c>
      <c r="H34" s="152">
        <v>2</v>
      </c>
      <c r="I34" s="152">
        <v>0</v>
      </c>
      <c r="J34" s="152">
        <v>0</v>
      </c>
      <c r="K34" s="152">
        <v>0</v>
      </c>
      <c r="L34" s="152">
        <f>SUM(G34:K34)</f>
        <v>4</v>
      </c>
      <c r="M34" s="152">
        <v>1</v>
      </c>
      <c r="N34" s="152">
        <v>0</v>
      </c>
      <c r="O34" s="152">
        <v>1</v>
      </c>
      <c r="P34" s="152">
        <v>0</v>
      </c>
      <c r="Q34" s="153">
        <v>2</v>
      </c>
      <c r="R34" s="154">
        <v>0</v>
      </c>
      <c r="S34" s="155">
        <v>1</v>
      </c>
      <c r="T34" s="153">
        <v>2</v>
      </c>
      <c r="U34" s="153">
        <v>1</v>
      </c>
      <c r="V34" s="153">
        <v>4</v>
      </c>
      <c r="W34" s="153">
        <v>3</v>
      </c>
      <c r="X34" s="153">
        <v>9</v>
      </c>
      <c r="Y34" s="153">
        <v>16</v>
      </c>
      <c r="Z34" s="153">
        <v>37</v>
      </c>
      <c r="AA34" s="153">
        <v>62</v>
      </c>
      <c r="AB34" s="153">
        <v>102</v>
      </c>
      <c r="AC34" s="153">
        <v>124</v>
      </c>
      <c r="AD34" s="153">
        <v>96</v>
      </c>
      <c r="AE34" s="153">
        <v>43</v>
      </c>
      <c r="AF34" s="153">
        <v>9</v>
      </c>
      <c r="AG34" s="154">
        <v>0</v>
      </c>
      <c r="AH34" s="156"/>
    </row>
    <row r="35" spans="1:34" ht="12.75" customHeight="1">
      <c r="A35" s="148"/>
      <c r="B35" s="149"/>
      <c r="C35" s="157"/>
      <c r="D35" s="158"/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4"/>
      <c r="S35" s="155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4"/>
      <c r="AH35" s="156"/>
    </row>
    <row r="36" spans="1:34" ht="12.75" customHeight="1">
      <c r="A36" s="148" t="s">
        <v>351</v>
      </c>
      <c r="B36" s="736" t="s">
        <v>352</v>
      </c>
      <c r="C36" s="729"/>
      <c r="D36" s="729"/>
      <c r="E36" s="150" t="s">
        <v>10</v>
      </c>
      <c r="F36" s="151">
        <f aca="true" t="shared" si="10" ref="F36:AG36">SUM(F37:F38)</f>
        <v>1026</v>
      </c>
      <c r="G36" s="151">
        <f t="shared" si="10"/>
        <v>0</v>
      </c>
      <c r="H36" s="151">
        <f t="shared" si="10"/>
        <v>1</v>
      </c>
      <c r="I36" s="151">
        <f t="shared" si="10"/>
        <v>0</v>
      </c>
      <c r="J36" s="151">
        <f t="shared" si="10"/>
        <v>0</v>
      </c>
      <c r="K36" s="151">
        <f t="shared" si="10"/>
        <v>0</v>
      </c>
      <c r="L36" s="151">
        <f t="shared" si="10"/>
        <v>1</v>
      </c>
      <c r="M36" s="151">
        <f t="shared" si="10"/>
        <v>0</v>
      </c>
      <c r="N36" s="151">
        <f t="shared" si="10"/>
        <v>2</v>
      </c>
      <c r="O36" s="151">
        <f t="shared" si="10"/>
        <v>1</v>
      </c>
      <c r="P36" s="151">
        <f t="shared" si="10"/>
        <v>1</v>
      </c>
      <c r="Q36" s="153">
        <f t="shared" si="10"/>
        <v>2</v>
      </c>
      <c r="R36" s="154">
        <f t="shared" si="10"/>
        <v>3</v>
      </c>
      <c r="S36" s="155">
        <f t="shared" si="10"/>
        <v>4</v>
      </c>
      <c r="T36" s="153">
        <f t="shared" si="10"/>
        <v>12</v>
      </c>
      <c r="U36" s="153">
        <f t="shared" si="10"/>
        <v>17</v>
      </c>
      <c r="V36" s="153">
        <f t="shared" si="10"/>
        <v>54</v>
      </c>
      <c r="W36" s="153">
        <f t="shared" si="10"/>
        <v>64</v>
      </c>
      <c r="X36" s="153">
        <f t="shared" si="10"/>
        <v>69</v>
      </c>
      <c r="Y36" s="153">
        <f t="shared" si="10"/>
        <v>77</v>
      </c>
      <c r="Z36" s="153">
        <f t="shared" si="10"/>
        <v>104</v>
      </c>
      <c r="AA36" s="153">
        <f t="shared" si="10"/>
        <v>133</v>
      </c>
      <c r="AB36" s="153">
        <f t="shared" si="10"/>
        <v>150</v>
      </c>
      <c r="AC36" s="153">
        <f t="shared" si="10"/>
        <v>181</v>
      </c>
      <c r="AD36" s="153">
        <f t="shared" si="10"/>
        <v>108</v>
      </c>
      <c r="AE36" s="153">
        <f t="shared" si="10"/>
        <v>37</v>
      </c>
      <c r="AF36" s="153">
        <f t="shared" si="10"/>
        <v>6</v>
      </c>
      <c r="AG36" s="154">
        <f t="shared" si="10"/>
        <v>0</v>
      </c>
      <c r="AH36" s="156" t="s">
        <v>351</v>
      </c>
    </row>
    <row r="37" spans="1:34" ht="12.75" customHeight="1">
      <c r="A37" s="148"/>
      <c r="B37" s="149"/>
      <c r="C37" s="159"/>
      <c r="D37" s="160"/>
      <c r="E37" s="150" t="s">
        <v>11</v>
      </c>
      <c r="F37" s="151">
        <f>SUM(L37:AG37)</f>
        <v>519</v>
      </c>
      <c r="G37" s="151">
        <f aca="true" t="shared" si="11" ref="G37:AG37">SUM(G41,G45,G49,G61)</f>
        <v>0</v>
      </c>
      <c r="H37" s="151">
        <f t="shared" si="11"/>
        <v>1</v>
      </c>
      <c r="I37" s="151">
        <f t="shared" si="11"/>
        <v>0</v>
      </c>
      <c r="J37" s="151">
        <f t="shared" si="11"/>
        <v>0</v>
      </c>
      <c r="K37" s="151">
        <f t="shared" si="11"/>
        <v>0</v>
      </c>
      <c r="L37" s="151">
        <f t="shared" si="11"/>
        <v>1</v>
      </c>
      <c r="M37" s="151">
        <f t="shared" si="11"/>
        <v>0</v>
      </c>
      <c r="N37" s="151">
        <f t="shared" si="11"/>
        <v>1</v>
      </c>
      <c r="O37" s="151">
        <f t="shared" si="11"/>
        <v>1</v>
      </c>
      <c r="P37" s="151">
        <f t="shared" si="11"/>
        <v>0</v>
      </c>
      <c r="Q37" s="151">
        <f t="shared" si="11"/>
        <v>2</v>
      </c>
      <c r="R37" s="161">
        <f t="shared" si="11"/>
        <v>3</v>
      </c>
      <c r="S37" s="162">
        <f t="shared" si="11"/>
        <v>1</v>
      </c>
      <c r="T37" s="151">
        <f t="shared" si="11"/>
        <v>10</v>
      </c>
      <c r="U37" s="151">
        <f t="shared" si="11"/>
        <v>14</v>
      </c>
      <c r="V37" s="151">
        <f t="shared" si="11"/>
        <v>44</v>
      </c>
      <c r="W37" s="151">
        <f t="shared" si="11"/>
        <v>46</v>
      </c>
      <c r="X37" s="151">
        <f t="shared" si="11"/>
        <v>52</v>
      </c>
      <c r="Y37" s="151">
        <f t="shared" si="11"/>
        <v>50</v>
      </c>
      <c r="Z37" s="151">
        <f t="shared" si="11"/>
        <v>63</v>
      </c>
      <c r="AA37" s="151">
        <f t="shared" si="11"/>
        <v>67</v>
      </c>
      <c r="AB37" s="151">
        <f t="shared" si="11"/>
        <v>61</v>
      </c>
      <c r="AC37" s="151">
        <f t="shared" si="11"/>
        <v>63</v>
      </c>
      <c r="AD37" s="151">
        <f t="shared" si="11"/>
        <v>33</v>
      </c>
      <c r="AE37" s="151">
        <f t="shared" si="11"/>
        <v>6</v>
      </c>
      <c r="AF37" s="151">
        <f t="shared" si="11"/>
        <v>1</v>
      </c>
      <c r="AG37" s="161">
        <f t="shared" si="11"/>
        <v>0</v>
      </c>
      <c r="AH37" s="156"/>
    </row>
    <row r="38" spans="1:34" ht="12.75" customHeight="1">
      <c r="A38" s="148"/>
      <c r="B38" s="149"/>
      <c r="C38" s="159"/>
      <c r="D38" s="160"/>
      <c r="E38" s="150" t="s">
        <v>12</v>
      </c>
      <c r="F38" s="151">
        <f>SUM(L38:AG38)</f>
        <v>507</v>
      </c>
      <c r="G38" s="151">
        <f aca="true" t="shared" si="12" ref="G38:AG38">SUM(G42,G46,G50,G62)</f>
        <v>0</v>
      </c>
      <c r="H38" s="151">
        <f t="shared" si="12"/>
        <v>0</v>
      </c>
      <c r="I38" s="151">
        <f t="shared" si="12"/>
        <v>0</v>
      </c>
      <c r="J38" s="151">
        <f t="shared" si="12"/>
        <v>0</v>
      </c>
      <c r="K38" s="151">
        <f t="shared" si="12"/>
        <v>0</v>
      </c>
      <c r="L38" s="151">
        <f t="shared" si="12"/>
        <v>0</v>
      </c>
      <c r="M38" s="151">
        <f t="shared" si="12"/>
        <v>0</v>
      </c>
      <c r="N38" s="151">
        <f t="shared" si="12"/>
        <v>1</v>
      </c>
      <c r="O38" s="151">
        <f t="shared" si="12"/>
        <v>0</v>
      </c>
      <c r="P38" s="151">
        <f t="shared" si="12"/>
        <v>1</v>
      </c>
      <c r="Q38" s="151">
        <f t="shared" si="12"/>
        <v>0</v>
      </c>
      <c r="R38" s="161">
        <f t="shared" si="12"/>
        <v>0</v>
      </c>
      <c r="S38" s="162">
        <f t="shared" si="12"/>
        <v>3</v>
      </c>
      <c r="T38" s="151">
        <f t="shared" si="12"/>
        <v>2</v>
      </c>
      <c r="U38" s="151">
        <f t="shared" si="12"/>
        <v>3</v>
      </c>
      <c r="V38" s="151">
        <f t="shared" si="12"/>
        <v>10</v>
      </c>
      <c r="W38" s="151">
        <f t="shared" si="12"/>
        <v>18</v>
      </c>
      <c r="X38" s="151">
        <f t="shared" si="12"/>
        <v>17</v>
      </c>
      <c r="Y38" s="151">
        <f t="shared" si="12"/>
        <v>27</v>
      </c>
      <c r="Z38" s="151">
        <f t="shared" si="12"/>
        <v>41</v>
      </c>
      <c r="AA38" s="151">
        <f t="shared" si="12"/>
        <v>66</v>
      </c>
      <c r="AB38" s="151">
        <f t="shared" si="12"/>
        <v>89</v>
      </c>
      <c r="AC38" s="151">
        <f t="shared" si="12"/>
        <v>118</v>
      </c>
      <c r="AD38" s="151">
        <f t="shared" si="12"/>
        <v>75</v>
      </c>
      <c r="AE38" s="151">
        <f t="shared" si="12"/>
        <v>31</v>
      </c>
      <c r="AF38" s="151">
        <f t="shared" si="12"/>
        <v>5</v>
      </c>
      <c r="AG38" s="161">
        <f t="shared" si="12"/>
        <v>0</v>
      </c>
      <c r="AH38" s="156"/>
    </row>
    <row r="39" spans="1:34" ht="12.75" customHeight="1">
      <c r="A39" s="148"/>
      <c r="B39" s="149"/>
      <c r="C39" s="159"/>
      <c r="D39" s="160"/>
      <c r="E39" s="150"/>
      <c r="F39" s="166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154"/>
      <c r="S39" s="15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4"/>
      <c r="AH39" s="156"/>
    </row>
    <row r="40" spans="1:34" ht="12.75" customHeight="1">
      <c r="A40" s="148" t="s">
        <v>353</v>
      </c>
      <c r="B40" s="149"/>
      <c r="C40" s="721" t="s">
        <v>507</v>
      </c>
      <c r="D40" s="724"/>
      <c r="E40" s="150" t="s">
        <v>10</v>
      </c>
      <c r="F40" s="151">
        <f aca="true" t="shared" si="13" ref="F40:AG40">SUM(F41:F42)</f>
        <v>103</v>
      </c>
      <c r="G40" s="152">
        <f t="shared" si="13"/>
        <v>0</v>
      </c>
      <c r="H40" s="152">
        <f t="shared" si="13"/>
        <v>0</v>
      </c>
      <c r="I40" s="152">
        <f t="shared" si="13"/>
        <v>0</v>
      </c>
      <c r="J40" s="152">
        <f t="shared" si="13"/>
        <v>0</v>
      </c>
      <c r="K40" s="152">
        <f t="shared" si="13"/>
        <v>0</v>
      </c>
      <c r="L40" s="152">
        <f t="shared" si="13"/>
        <v>0</v>
      </c>
      <c r="M40" s="152">
        <f t="shared" si="13"/>
        <v>0</v>
      </c>
      <c r="N40" s="152">
        <f t="shared" si="13"/>
        <v>0</v>
      </c>
      <c r="O40" s="152">
        <f t="shared" si="13"/>
        <v>0</v>
      </c>
      <c r="P40" s="152">
        <f t="shared" si="13"/>
        <v>0</v>
      </c>
      <c r="Q40" s="153">
        <f t="shared" si="13"/>
        <v>0</v>
      </c>
      <c r="R40" s="154">
        <f t="shared" si="13"/>
        <v>0</v>
      </c>
      <c r="S40" s="155">
        <f t="shared" si="13"/>
        <v>0</v>
      </c>
      <c r="T40" s="153">
        <f t="shared" si="13"/>
        <v>1</v>
      </c>
      <c r="U40" s="153">
        <f t="shared" si="13"/>
        <v>1</v>
      </c>
      <c r="V40" s="153">
        <f t="shared" si="13"/>
        <v>3</v>
      </c>
      <c r="W40" s="153">
        <f t="shared" si="13"/>
        <v>1</v>
      </c>
      <c r="X40" s="153">
        <f t="shared" si="13"/>
        <v>5</v>
      </c>
      <c r="Y40" s="153">
        <f t="shared" si="13"/>
        <v>4</v>
      </c>
      <c r="Z40" s="153">
        <f t="shared" si="13"/>
        <v>7</v>
      </c>
      <c r="AA40" s="153">
        <f t="shared" si="13"/>
        <v>23</v>
      </c>
      <c r="AB40" s="153">
        <f t="shared" si="13"/>
        <v>18</v>
      </c>
      <c r="AC40" s="153">
        <f t="shared" si="13"/>
        <v>22</v>
      </c>
      <c r="AD40" s="153">
        <f t="shared" si="13"/>
        <v>14</v>
      </c>
      <c r="AE40" s="153">
        <f t="shared" si="13"/>
        <v>2</v>
      </c>
      <c r="AF40" s="153">
        <f t="shared" si="13"/>
        <v>2</v>
      </c>
      <c r="AG40" s="154">
        <f t="shared" si="13"/>
        <v>0</v>
      </c>
      <c r="AH40" s="156" t="s">
        <v>353</v>
      </c>
    </row>
    <row r="41" spans="1:34" ht="12.75" customHeight="1">
      <c r="A41" s="148"/>
      <c r="B41" s="149"/>
      <c r="C41" s="732"/>
      <c r="D41" s="732"/>
      <c r="E41" s="150" t="s">
        <v>11</v>
      </c>
      <c r="F41" s="151">
        <f>SUM(L41:AG41)</f>
        <v>47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f>SUM(G41:K41)</f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4">
        <v>0</v>
      </c>
      <c r="S41" s="155">
        <v>0</v>
      </c>
      <c r="T41" s="153">
        <v>1</v>
      </c>
      <c r="U41" s="153">
        <v>1</v>
      </c>
      <c r="V41" s="153">
        <v>3</v>
      </c>
      <c r="W41" s="153">
        <v>0</v>
      </c>
      <c r="X41" s="153">
        <v>3</v>
      </c>
      <c r="Y41" s="153">
        <v>2</v>
      </c>
      <c r="Z41" s="153">
        <v>5</v>
      </c>
      <c r="AA41" s="153">
        <v>13</v>
      </c>
      <c r="AB41" s="153">
        <v>7</v>
      </c>
      <c r="AC41" s="153">
        <v>8</v>
      </c>
      <c r="AD41" s="153">
        <v>3</v>
      </c>
      <c r="AE41" s="153">
        <v>1</v>
      </c>
      <c r="AF41" s="153">
        <v>0</v>
      </c>
      <c r="AG41" s="154">
        <v>0</v>
      </c>
      <c r="AH41" s="156"/>
    </row>
    <row r="42" spans="1:34" ht="12.75" customHeight="1">
      <c r="A42" s="148"/>
      <c r="B42" s="149"/>
      <c r="C42" s="159"/>
      <c r="D42" s="160"/>
      <c r="E42" s="150" t="s">
        <v>12</v>
      </c>
      <c r="F42" s="151">
        <f>SUM(L42:AG42)</f>
        <v>56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f>SUM(G42:K42)</f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4">
        <v>0</v>
      </c>
      <c r="S42" s="155">
        <v>0</v>
      </c>
      <c r="T42" s="153">
        <v>0</v>
      </c>
      <c r="U42" s="153">
        <v>0</v>
      </c>
      <c r="V42" s="153">
        <v>0</v>
      </c>
      <c r="W42" s="153">
        <v>1</v>
      </c>
      <c r="X42" s="153">
        <v>2</v>
      </c>
      <c r="Y42" s="153">
        <v>2</v>
      </c>
      <c r="Z42" s="153">
        <v>2</v>
      </c>
      <c r="AA42" s="153">
        <v>10</v>
      </c>
      <c r="AB42" s="153">
        <v>11</v>
      </c>
      <c r="AC42" s="153">
        <v>14</v>
      </c>
      <c r="AD42" s="153">
        <v>11</v>
      </c>
      <c r="AE42" s="153">
        <v>1</v>
      </c>
      <c r="AF42" s="153">
        <v>2</v>
      </c>
      <c r="AG42" s="154">
        <v>0</v>
      </c>
      <c r="AH42" s="156"/>
    </row>
    <row r="43" spans="1:34" ht="12.75" customHeight="1">
      <c r="A43" s="148"/>
      <c r="B43" s="149"/>
      <c r="C43" s="159"/>
      <c r="D43" s="160"/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4"/>
      <c r="S43" s="155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4"/>
      <c r="AH43" s="156"/>
    </row>
    <row r="44" spans="1:34" ht="12.75" customHeight="1">
      <c r="A44" s="148" t="s">
        <v>354</v>
      </c>
      <c r="B44" s="167"/>
      <c r="C44" s="729" t="s">
        <v>355</v>
      </c>
      <c r="D44" s="729"/>
      <c r="E44" s="150" t="s">
        <v>10</v>
      </c>
      <c r="F44" s="151">
        <f aca="true" t="shared" si="14" ref="F44:AG44">SUM(F45:F46)</f>
        <v>126</v>
      </c>
      <c r="G44" s="152">
        <f t="shared" si="14"/>
        <v>0</v>
      </c>
      <c r="H44" s="152">
        <f t="shared" si="14"/>
        <v>0</v>
      </c>
      <c r="I44" s="152">
        <f t="shared" si="14"/>
        <v>0</v>
      </c>
      <c r="J44" s="152">
        <f t="shared" si="14"/>
        <v>0</v>
      </c>
      <c r="K44" s="152">
        <f t="shared" si="14"/>
        <v>0</v>
      </c>
      <c r="L44" s="152">
        <f t="shared" si="14"/>
        <v>0</v>
      </c>
      <c r="M44" s="152">
        <f t="shared" si="14"/>
        <v>0</v>
      </c>
      <c r="N44" s="152">
        <f t="shared" si="14"/>
        <v>1</v>
      </c>
      <c r="O44" s="152">
        <f t="shared" si="14"/>
        <v>0</v>
      </c>
      <c r="P44" s="152">
        <f t="shared" si="14"/>
        <v>1</v>
      </c>
      <c r="Q44" s="153">
        <f t="shared" si="14"/>
        <v>0</v>
      </c>
      <c r="R44" s="154">
        <f t="shared" si="14"/>
        <v>0</v>
      </c>
      <c r="S44" s="155">
        <f t="shared" si="14"/>
        <v>0</v>
      </c>
      <c r="T44" s="153">
        <f t="shared" si="14"/>
        <v>2</v>
      </c>
      <c r="U44" s="153">
        <f t="shared" si="14"/>
        <v>0</v>
      </c>
      <c r="V44" s="153">
        <f t="shared" si="14"/>
        <v>1</v>
      </c>
      <c r="W44" s="153">
        <f t="shared" si="14"/>
        <v>5</v>
      </c>
      <c r="X44" s="153">
        <f t="shared" si="14"/>
        <v>3</v>
      </c>
      <c r="Y44" s="153">
        <f t="shared" si="14"/>
        <v>5</v>
      </c>
      <c r="Z44" s="153">
        <f t="shared" si="14"/>
        <v>9</v>
      </c>
      <c r="AA44" s="153">
        <f t="shared" si="14"/>
        <v>13</v>
      </c>
      <c r="AB44" s="153">
        <f t="shared" si="14"/>
        <v>21</v>
      </c>
      <c r="AC44" s="153">
        <f t="shared" si="14"/>
        <v>36</v>
      </c>
      <c r="AD44" s="153">
        <f t="shared" si="14"/>
        <v>19</v>
      </c>
      <c r="AE44" s="153">
        <f t="shared" si="14"/>
        <v>9</v>
      </c>
      <c r="AF44" s="153">
        <f t="shared" si="14"/>
        <v>1</v>
      </c>
      <c r="AG44" s="154">
        <f t="shared" si="14"/>
        <v>0</v>
      </c>
      <c r="AH44" s="156" t="s">
        <v>354</v>
      </c>
    </row>
    <row r="45" spans="1:34" ht="12.75" customHeight="1">
      <c r="A45" s="148"/>
      <c r="B45" s="168"/>
      <c r="C45" s="157"/>
      <c r="D45" s="160"/>
      <c r="E45" s="150" t="s">
        <v>11</v>
      </c>
      <c r="F45" s="151">
        <f>SUM(L45:AG45)</f>
        <v>53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f>SUM(G45:K45)</f>
        <v>0</v>
      </c>
      <c r="M45" s="152">
        <v>0</v>
      </c>
      <c r="N45" s="152">
        <v>1</v>
      </c>
      <c r="O45" s="152">
        <v>0</v>
      </c>
      <c r="P45" s="152">
        <v>0</v>
      </c>
      <c r="Q45" s="152">
        <v>0</v>
      </c>
      <c r="R45" s="163">
        <v>0</v>
      </c>
      <c r="S45" s="204">
        <v>0</v>
      </c>
      <c r="T45" s="153">
        <v>1</v>
      </c>
      <c r="U45" s="153">
        <v>0</v>
      </c>
      <c r="V45" s="153">
        <v>1</v>
      </c>
      <c r="W45" s="153">
        <v>5</v>
      </c>
      <c r="X45" s="153">
        <v>3</v>
      </c>
      <c r="Y45" s="153">
        <v>4</v>
      </c>
      <c r="Z45" s="153">
        <v>6</v>
      </c>
      <c r="AA45" s="153">
        <v>5</v>
      </c>
      <c r="AB45" s="153">
        <v>8</v>
      </c>
      <c r="AC45" s="153">
        <v>13</v>
      </c>
      <c r="AD45" s="153">
        <v>4</v>
      </c>
      <c r="AE45" s="153">
        <v>2</v>
      </c>
      <c r="AF45" s="153">
        <v>0</v>
      </c>
      <c r="AG45" s="154">
        <v>0</v>
      </c>
      <c r="AH45" s="156"/>
    </row>
    <row r="46" spans="1:34" ht="12.75" customHeight="1">
      <c r="A46" s="148"/>
      <c r="B46" s="168"/>
      <c r="C46" s="157"/>
      <c r="D46" s="160"/>
      <c r="E46" s="150" t="s">
        <v>12</v>
      </c>
      <c r="F46" s="151">
        <f>SUM(L46:AG46)</f>
        <v>73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f>SUM(G46:K46)</f>
        <v>0</v>
      </c>
      <c r="M46" s="152">
        <v>0</v>
      </c>
      <c r="N46" s="152">
        <v>0</v>
      </c>
      <c r="O46" s="152">
        <v>0</v>
      </c>
      <c r="P46" s="152">
        <v>1</v>
      </c>
      <c r="Q46" s="152">
        <v>0</v>
      </c>
      <c r="R46" s="163">
        <v>0</v>
      </c>
      <c r="S46" s="204">
        <v>0</v>
      </c>
      <c r="T46" s="153">
        <v>1</v>
      </c>
      <c r="U46" s="153">
        <v>0</v>
      </c>
      <c r="V46" s="153">
        <v>0</v>
      </c>
      <c r="W46" s="153">
        <v>0</v>
      </c>
      <c r="X46" s="153">
        <v>0</v>
      </c>
      <c r="Y46" s="153">
        <v>1</v>
      </c>
      <c r="Z46" s="153">
        <v>3</v>
      </c>
      <c r="AA46" s="153">
        <v>8</v>
      </c>
      <c r="AB46" s="153">
        <v>13</v>
      </c>
      <c r="AC46" s="153">
        <v>23</v>
      </c>
      <c r="AD46" s="153">
        <v>15</v>
      </c>
      <c r="AE46" s="153">
        <v>7</v>
      </c>
      <c r="AF46" s="153">
        <v>1</v>
      </c>
      <c r="AG46" s="154">
        <v>0</v>
      </c>
      <c r="AH46" s="156"/>
    </row>
    <row r="47" spans="1:34" ht="12.75" customHeight="1">
      <c r="A47" s="148"/>
      <c r="B47" s="168"/>
      <c r="C47" s="157"/>
      <c r="D47" s="160"/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54"/>
      <c r="S47" s="155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4"/>
      <c r="AH47" s="156"/>
    </row>
    <row r="48" spans="1:34" ht="12.75" customHeight="1">
      <c r="A48" s="148" t="s">
        <v>356</v>
      </c>
      <c r="B48" s="149"/>
      <c r="C48" s="739" t="s">
        <v>357</v>
      </c>
      <c r="D48" s="729"/>
      <c r="E48" s="150" t="s">
        <v>10</v>
      </c>
      <c r="F48" s="151">
        <f aca="true" t="shared" si="15" ref="F48:AG48">SUM(F49:F50)</f>
        <v>383</v>
      </c>
      <c r="G48" s="151">
        <f t="shared" si="15"/>
        <v>0</v>
      </c>
      <c r="H48" s="151">
        <f t="shared" si="15"/>
        <v>0</v>
      </c>
      <c r="I48" s="151">
        <f t="shared" si="15"/>
        <v>0</v>
      </c>
      <c r="J48" s="151">
        <f t="shared" si="15"/>
        <v>0</v>
      </c>
      <c r="K48" s="151">
        <f t="shared" si="15"/>
        <v>0</v>
      </c>
      <c r="L48" s="151">
        <f t="shared" si="15"/>
        <v>0</v>
      </c>
      <c r="M48" s="151">
        <f t="shared" si="15"/>
        <v>0</v>
      </c>
      <c r="N48" s="151">
        <f t="shared" si="15"/>
        <v>0</v>
      </c>
      <c r="O48" s="151">
        <f t="shared" si="15"/>
        <v>0</v>
      </c>
      <c r="P48" s="151">
        <f t="shared" si="15"/>
        <v>0</v>
      </c>
      <c r="Q48" s="153">
        <f t="shared" si="15"/>
        <v>1</v>
      </c>
      <c r="R48" s="154">
        <f t="shared" si="15"/>
        <v>3</v>
      </c>
      <c r="S48" s="155">
        <f t="shared" si="15"/>
        <v>2</v>
      </c>
      <c r="T48" s="153">
        <f t="shared" si="15"/>
        <v>7</v>
      </c>
      <c r="U48" s="153">
        <f t="shared" si="15"/>
        <v>11</v>
      </c>
      <c r="V48" s="153">
        <f t="shared" si="15"/>
        <v>43</v>
      </c>
      <c r="W48" s="153">
        <f t="shared" si="15"/>
        <v>45</v>
      </c>
      <c r="X48" s="153">
        <f t="shared" si="15"/>
        <v>46</v>
      </c>
      <c r="Y48" s="153">
        <f t="shared" si="15"/>
        <v>49</v>
      </c>
      <c r="Z48" s="153">
        <f t="shared" si="15"/>
        <v>45</v>
      </c>
      <c r="AA48" s="153">
        <f t="shared" si="15"/>
        <v>42</v>
      </c>
      <c r="AB48" s="153">
        <f t="shared" si="15"/>
        <v>48</v>
      </c>
      <c r="AC48" s="153">
        <f t="shared" si="15"/>
        <v>26</v>
      </c>
      <c r="AD48" s="153">
        <f t="shared" si="15"/>
        <v>9</v>
      </c>
      <c r="AE48" s="153">
        <f t="shared" si="15"/>
        <v>6</v>
      </c>
      <c r="AF48" s="153">
        <f t="shared" si="15"/>
        <v>0</v>
      </c>
      <c r="AG48" s="154">
        <f t="shared" si="15"/>
        <v>0</v>
      </c>
      <c r="AH48" s="156" t="s">
        <v>356</v>
      </c>
    </row>
    <row r="49" spans="1:34" ht="12.75" customHeight="1">
      <c r="A49" s="148"/>
      <c r="B49" s="149"/>
      <c r="C49" s="159"/>
      <c r="D49" s="160"/>
      <c r="E49" s="150" t="s">
        <v>11</v>
      </c>
      <c r="F49" s="151">
        <f>SUM(L49:AG49)</f>
        <v>236</v>
      </c>
      <c r="G49" s="151">
        <f aca="true" t="shared" si="16" ref="G49:AG49">SUM(G53,G57)</f>
        <v>0</v>
      </c>
      <c r="H49" s="151">
        <f t="shared" si="16"/>
        <v>0</v>
      </c>
      <c r="I49" s="151">
        <f t="shared" si="16"/>
        <v>0</v>
      </c>
      <c r="J49" s="151">
        <f t="shared" si="16"/>
        <v>0</v>
      </c>
      <c r="K49" s="151">
        <f t="shared" si="16"/>
        <v>0</v>
      </c>
      <c r="L49" s="151">
        <f t="shared" si="16"/>
        <v>0</v>
      </c>
      <c r="M49" s="151">
        <f t="shared" si="16"/>
        <v>0</v>
      </c>
      <c r="N49" s="151">
        <f t="shared" si="16"/>
        <v>0</v>
      </c>
      <c r="O49" s="151">
        <f t="shared" si="16"/>
        <v>0</v>
      </c>
      <c r="P49" s="151">
        <f t="shared" si="16"/>
        <v>0</v>
      </c>
      <c r="Q49" s="151">
        <f t="shared" si="16"/>
        <v>1</v>
      </c>
      <c r="R49" s="161">
        <f t="shared" si="16"/>
        <v>3</v>
      </c>
      <c r="S49" s="151">
        <f t="shared" si="16"/>
        <v>0</v>
      </c>
      <c r="T49" s="151">
        <f t="shared" si="16"/>
        <v>7</v>
      </c>
      <c r="U49" s="151">
        <f t="shared" si="16"/>
        <v>10</v>
      </c>
      <c r="V49" s="151">
        <f t="shared" si="16"/>
        <v>33</v>
      </c>
      <c r="W49" s="151">
        <f t="shared" si="16"/>
        <v>31</v>
      </c>
      <c r="X49" s="151">
        <f t="shared" si="16"/>
        <v>36</v>
      </c>
      <c r="Y49" s="151">
        <f t="shared" si="16"/>
        <v>35</v>
      </c>
      <c r="Z49" s="151">
        <f t="shared" si="16"/>
        <v>29</v>
      </c>
      <c r="AA49" s="151">
        <f t="shared" si="16"/>
        <v>21</v>
      </c>
      <c r="AB49" s="151">
        <f t="shared" si="16"/>
        <v>21</v>
      </c>
      <c r="AC49" s="151">
        <f t="shared" si="16"/>
        <v>7</v>
      </c>
      <c r="AD49" s="151">
        <f t="shared" si="16"/>
        <v>1</v>
      </c>
      <c r="AE49" s="151">
        <f t="shared" si="16"/>
        <v>1</v>
      </c>
      <c r="AF49" s="151">
        <f t="shared" si="16"/>
        <v>0</v>
      </c>
      <c r="AG49" s="161">
        <f t="shared" si="16"/>
        <v>0</v>
      </c>
      <c r="AH49" s="156"/>
    </row>
    <row r="50" spans="1:34" ht="12.75" customHeight="1">
      <c r="A50" s="148"/>
      <c r="B50" s="149"/>
      <c r="C50" s="159"/>
      <c r="D50" s="160"/>
      <c r="E50" s="150" t="s">
        <v>12</v>
      </c>
      <c r="F50" s="151">
        <f>SUM(L50:AG50)</f>
        <v>147</v>
      </c>
      <c r="G50" s="151">
        <f aca="true" t="shared" si="17" ref="G50:AG50">SUM(G54,G58)</f>
        <v>0</v>
      </c>
      <c r="H50" s="151">
        <f t="shared" si="17"/>
        <v>0</v>
      </c>
      <c r="I50" s="151">
        <f t="shared" si="17"/>
        <v>0</v>
      </c>
      <c r="J50" s="151">
        <f t="shared" si="17"/>
        <v>0</v>
      </c>
      <c r="K50" s="151">
        <f t="shared" si="17"/>
        <v>0</v>
      </c>
      <c r="L50" s="151">
        <f t="shared" si="17"/>
        <v>0</v>
      </c>
      <c r="M50" s="151">
        <f t="shared" si="17"/>
        <v>0</v>
      </c>
      <c r="N50" s="151">
        <f t="shared" si="17"/>
        <v>0</v>
      </c>
      <c r="O50" s="151">
        <f t="shared" si="17"/>
        <v>0</v>
      </c>
      <c r="P50" s="151">
        <f t="shared" si="17"/>
        <v>0</v>
      </c>
      <c r="Q50" s="151">
        <f t="shared" si="17"/>
        <v>0</v>
      </c>
      <c r="R50" s="151">
        <f t="shared" si="17"/>
        <v>0</v>
      </c>
      <c r="S50" s="162">
        <f t="shared" si="17"/>
        <v>2</v>
      </c>
      <c r="T50" s="151">
        <f t="shared" si="17"/>
        <v>0</v>
      </c>
      <c r="U50" s="151">
        <f t="shared" si="17"/>
        <v>1</v>
      </c>
      <c r="V50" s="151">
        <f t="shared" si="17"/>
        <v>10</v>
      </c>
      <c r="W50" s="151">
        <f t="shared" si="17"/>
        <v>14</v>
      </c>
      <c r="X50" s="151">
        <f t="shared" si="17"/>
        <v>10</v>
      </c>
      <c r="Y50" s="151">
        <f t="shared" si="17"/>
        <v>14</v>
      </c>
      <c r="Z50" s="151">
        <f t="shared" si="17"/>
        <v>16</v>
      </c>
      <c r="AA50" s="151">
        <f t="shared" si="17"/>
        <v>21</v>
      </c>
      <c r="AB50" s="151">
        <f t="shared" si="17"/>
        <v>27</v>
      </c>
      <c r="AC50" s="151">
        <f t="shared" si="17"/>
        <v>19</v>
      </c>
      <c r="AD50" s="151">
        <f t="shared" si="17"/>
        <v>8</v>
      </c>
      <c r="AE50" s="151">
        <f t="shared" si="17"/>
        <v>5</v>
      </c>
      <c r="AF50" s="151">
        <f t="shared" si="17"/>
        <v>0</v>
      </c>
      <c r="AG50" s="161">
        <f t="shared" si="17"/>
        <v>0</v>
      </c>
      <c r="AH50" s="156"/>
    </row>
    <row r="51" spans="1:34" ht="12.75" customHeight="1">
      <c r="A51" s="148"/>
      <c r="B51" s="149"/>
      <c r="C51" s="159"/>
      <c r="D51" s="160"/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5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4"/>
      <c r="AH51" s="156"/>
    </row>
    <row r="52" spans="1:34" ht="12.75" customHeight="1">
      <c r="A52" s="148" t="s">
        <v>358</v>
      </c>
      <c r="B52" s="149"/>
      <c r="C52" s="157"/>
      <c r="D52" s="733" t="s">
        <v>508</v>
      </c>
      <c r="E52" s="150" t="s">
        <v>10</v>
      </c>
      <c r="F52" s="151">
        <f aca="true" t="shared" si="18" ref="F52:AG52">SUM(F53:F54)</f>
        <v>223</v>
      </c>
      <c r="G52" s="152">
        <f t="shared" si="18"/>
        <v>0</v>
      </c>
      <c r="H52" s="152">
        <f t="shared" si="18"/>
        <v>0</v>
      </c>
      <c r="I52" s="152">
        <f t="shared" si="18"/>
        <v>0</v>
      </c>
      <c r="J52" s="152">
        <f t="shared" si="18"/>
        <v>0</v>
      </c>
      <c r="K52" s="152">
        <f t="shared" si="18"/>
        <v>0</v>
      </c>
      <c r="L52" s="152">
        <f t="shared" si="18"/>
        <v>0</v>
      </c>
      <c r="M52" s="152">
        <f t="shared" si="18"/>
        <v>0</v>
      </c>
      <c r="N52" s="152">
        <f t="shared" si="18"/>
        <v>0</v>
      </c>
      <c r="O52" s="152">
        <f t="shared" si="18"/>
        <v>0</v>
      </c>
      <c r="P52" s="152">
        <f t="shared" si="18"/>
        <v>0</v>
      </c>
      <c r="Q52" s="153">
        <f t="shared" si="18"/>
        <v>0</v>
      </c>
      <c r="R52" s="154">
        <f t="shared" si="18"/>
        <v>1</v>
      </c>
      <c r="S52" s="155">
        <f t="shared" si="18"/>
        <v>1</v>
      </c>
      <c r="T52" s="153">
        <f t="shared" si="18"/>
        <v>3</v>
      </c>
      <c r="U52" s="153">
        <f t="shared" si="18"/>
        <v>6</v>
      </c>
      <c r="V52" s="153">
        <f t="shared" si="18"/>
        <v>22</v>
      </c>
      <c r="W52" s="153">
        <f t="shared" si="18"/>
        <v>27</v>
      </c>
      <c r="X52" s="153">
        <f t="shared" si="18"/>
        <v>28</v>
      </c>
      <c r="Y52" s="153">
        <f t="shared" si="18"/>
        <v>25</v>
      </c>
      <c r="Z52" s="153">
        <f t="shared" si="18"/>
        <v>32</v>
      </c>
      <c r="AA52" s="153">
        <f t="shared" si="18"/>
        <v>29</v>
      </c>
      <c r="AB52" s="153">
        <f t="shared" si="18"/>
        <v>28</v>
      </c>
      <c r="AC52" s="153">
        <f t="shared" si="18"/>
        <v>12</v>
      </c>
      <c r="AD52" s="153">
        <f t="shared" si="18"/>
        <v>7</v>
      </c>
      <c r="AE52" s="153">
        <f t="shared" si="18"/>
        <v>2</v>
      </c>
      <c r="AF52" s="153">
        <f t="shared" si="18"/>
        <v>0</v>
      </c>
      <c r="AG52" s="154">
        <f t="shared" si="18"/>
        <v>0</v>
      </c>
      <c r="AH52" s="156" t="s">
        <v>358</v>
      </c>
    </row>
    <row r="53" spans="1:34" ht="12.75" customHeight="1">
      <c r="A53" s="148"/>
      <c r="B53" s="149"/>
      <c r="C53" s="157"/>
      <c r="D53" s="746"/>
      <c r="E53" s="150" t="s">
        <v>11</v>
      </c>
      <c r="F53" s="151">
        <f>SUM(L53:AG53)</f>
        <v>131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f>SUM(G53:K53)</f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63">
        <v>1</v>
      </c>
      <c r="S53" s="204">
        <v>0</v>
      </c>
      <c r="T53" s="153">
        <v>3</v>
      </c>
      <c r="U53" s="153">
        <v>5</v>
      </c>
      <c r="V53" s="153">
        <v>19</v>
      </c>
      <c r="W53" s="153">
        <v>15</v>
      </c>
      <c r="X53" s="153">
        <v>22</v>
      </c>
      <c r="Y53" s="153">
        <v>18</v>
      </c>
      <c r="Z53" s="153">
        <v>19</v>
      </c>
      <c r="AA53" s="153">
        <v>12</v>
      </c>
      <c r="AB53" s="153">
        <v>12</v>
      </c>
      <c r="AC53" s="153">
        <v>3</v>
      </c>
      <c r="AD53" s="153">
        <v>1</v>
      </c>
      <c r="AE53" s="153">
        <v>1</v>
      </c>
      <c r="AF53" s="153">
        <v>0</v>
      </c>
      <c r="AG53" s="154">
        <v>0</v>
      </c>
      <c r="AH53" s="156"/>
    </row>
    <row r="54" spans="1:34" ht="12.75" customHeight="1">
      <c r="A54" s="148"/>
      <c r="B54" s="149"/>
      <c r="C54" s="157"/>
      <c r="D54" s="158"/>
      <c r="E54" s="150" t="s">
        <v>12</v>
      </c>
      <c r="F54" s="151">
        <f>SUM(L54:AG54)</f>
        <v>92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f>SUM(G54:K54)</f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63">
        <v>0</v>
      </c>
      <c r="S54" s="204">
        <v>1</v>
      </c>
      <c r="T54" s="153">
        <v>0</v>
      </c>
      <c r="U54" s="153">
        <v>1</v>
      </c>
      <c r="V54" s="153">
        <v>3</v>
      </c>
      <c r="W54" s="153">
        <v>12</v>
      </c>
      <c r="X54" s="153">
        <v>6</v>
      </c>
      <c r="Y54" s="153">
        <v>7</v>
      </c>
      <c r="Z54" s="153">
        <v>13</v>
      </c>
      <c r="AA54" s="153">
        <v>17</v>
      </c>
      <c r="AB54" s="153">
        <v>16</v>
      </c>
      <c r="AC54" s="153">
        <v>9</v>
      </c>
      <c r="AD54" s="153">
        <v>6</v>
      </c>
      <c r="AE54" s="153">
        <v>1</v>
      </c>
      <c r="AF54" s="153">
        <v>0</v>
      </c>
      <c r="AG54" s="154">
        <v>0</v>
      </c>
      <c r="AH54" s="156"/>
    </row>
    <row r="55" spans="1:34" ht="12.75" customHeight="1">
      <c r="A55" s="148"/>
      <c r="B55" s="149"/>
      <c r="C55" s="157"/>
      <c r="D55" s="158"/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  <c r="R55" s="154"/>
      <c r="S55" s="155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4"/>
      <c r="AH55" s="156"/>
    </row>
    <row r="56" spans="1:34" ht="12.75" customHeight="1">
      <c r="A56" s="148" t="s">
        <v>359</v>
      </c>
      <c r="B56" s="149"/>
      <c r="C56" s="157"/>
      <c r="D56" s="158" t="s">
        <v>360</v>
      </c>
      <c r="E56" s="150" t="s">
        <v>10</v>
      </c>
      <c r="F56" s="151">
        <f aca="true" t="shared" si="19" ref="F56:AG56">SUM(F57:F58)</f>
        <v>160</v>
      </c>
      <c r="G56" s="152">
        <f t="shared" si="19"/>
        <v>0</v>
      </c>
      <c r="H56" s="152">
        <f t="shared" si="19"/>
        <v>0</v>
      </c>
      <c r="I56" s="152">
        <f t="shared" si="19"/>
        <v>0</v>
      </c>
      <c r="J56" s="152">
        <f t="shared" si="19"/>
        <v>0</v>
      </c>
      <c r="K56" s="152">
        <f t="shared" si="19"/>
        <v>0</v>
      </c>
      <c r="L56" s="152">
        <f t="shared" si="19"/>
        <v>0</v>
      </c>
      <c r="M56" s="152">
        <f t="shared" si="19"/>
        <v>0</v>
      </c>
      <c r="N56" s="152">
        <f t="shared" si="19"/>
        <v>0</v>
      </c>
      <c r="O56" s="152">
        <f t="shared" si="19"/>
        <v>0</v>
      </c>
      <c r="P56" s="152">
        <f t="shared" si="19"/>
        <v>0</v>
      </c>
      <c r="Q56" s="153">
        <f t="shared" si="19"/>
        <v>1</v>
      </c>
      <c r="R56" s="154">
        <f t="shared" si="19"/>
        <v>2</v>
      </c>
      <c r="S56" s="155">
        <f t="shared" si="19"/>
        <v>1</v>
      </c>
      <c r="T56" s="153">
        <f t="shared" si="19"/>
        <v>4</v>
      </c>
      <c r="U56" s="153">
        <f t="shared" si="19"/>
        <v>5</v>
      </c>
      <c r="V56" s="153">
        <f t="shared" si="19"/>
        <v>21</v>
      </c>
      <c r="W56" s="153">
        <f t="shared" si="19"/>
        <v>18</v>
      </c>
      <c r="X56" s="153">
        <f t="shared" si="19"/>
        <v>18</v>
      </c>
      <c r="Y56" s="153">
        <f t="shared" si="19"/>
        <v>24</v>
      </c>
      <c r="Z56" s="153">
        <f t="shared" si="19"/>
        <v>13</v>
      </c>
      <c r="AA56" s="153">
        <f t="shared" si="19"/>
        <v>13</v>
      </c>
      <c r="AB56" s="153">
        <f t="shared" si="19"/>
        <v>20</v>
      </c>
      <c r="AC56" s="153">
        <f t="shared" si="19"/>
        <v>14</v>
      </c>
      <c r="AD56" s="153">
        <f t="shared" si="19"/>
        <v>2</v>
      </c>
      <c r="AE56" s="153">
        <f t="shared" si="19"/>
        <v>4</v>
      </c>
      <c r="AF56" s="153">
        <f t="shared" si="19"/>
        <v>0</v>
      </c>
      <c r="AG56" s="154">
        <f t="shared" si="19"/>
        <v>0</v>
      </c>
      <c r="AH56" s="156" t="s">
        <v>359</v>
      </c>
    </row>
    <row r="57" spans="1:34" ht="12.75" customHeight="1">
      <c r="A57" s="148"/>
      <c r="B57" s="149"/>
      <c r="C57" s="157"/>
      <c r="D57" s="158"/>
      <c r="E57" s="150" t="s">
        <v>11</v>
      </c>
      <c r="F57" s="151">
        <f>SUM(L57:AG57)</f>
        <v>105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f>SUM(G57:K57)</f>
        <v>0</v>
      </c>
      <c r="M57" s="152">
        <v>0</v>
      </c>
      <c r="N57" s="152">
        <v>0</v>
      </c>
      <c r="O57" s="152">
        <v>0</v>
      </c>
      <c r="P57" s="152">
        <v>0</v>
      </c>
      <c r="Q57" s="152">
        <v>1</v>
      </c>
      <c r="R57" s="163">
        <v>2</v>
      </c>
      <c r="S57" s="155">
        <v>0</v>
      </c>
      <c r="T57" s="153">
        <v>4</v>
      </c>
      <c r="U57" s="153">
        <v>5</v>
      </c>
      <c r="V57" s="153">
        <v>14</v>
      </c>
      <c r="W57" s="153">
        <v>16</v>
      </c>
      <c r="X57" s="153">
        <v>14</v>
      </c>
      <c r="Y57" s="153">
        <v>17</v>
      </c>
      <c r="Z57" s="153">
        <v>10</v>
      </c>
      <c r="AA57" s="153">
        <v>9</v>
      </c>
      <c r="AB57" s="153">
        <v>9</v>
      </c>
      <c r="AC57" s="153">
        <v>4</v>
      </c>
      <c r="AD57" s="153">
        <v>0</v>
      </c>
      <c r="AE57" s="153">
        <v>0</v>
      </c>
      <c r="AF57" s="153">
        <v>0</v>
      </c>
      <c r="AG57" s="154">
        <v>0</v>
      </c>
      <c r="AH57" s="156"/>
    </row>
    <row r="58" spans="1:34" ht="12.75" customHeight="1">
      <c r="A58" s="148"/>
      <c r="B58" s="149"/>
      <c r="C58" s="157"/>
      <c r="D58" s="158"/>
      <c r="E58" s="150" t="s">
        <v>12</v>
      </c>
      <c r="F58" s="151">
        <f>SUM(L58:AG58)</f>
        <v>55</v>
      </c>
      <c r="G58" s="152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f>SUM(G58:K58)</f>
        <v>0</v>
      </c>
      <c r="M58" s="152">
        <v>0</v>
      </c>
      <c r="N58" s="152">
        <v>0</v>
      </c>
      <c r="O58" s="152">
        <v>0</v>
      </c>
      <c r="P58" s="152">
        <v>0</v>
      </c>
      <c r="Q58" s="152">
        <v>0</v>
      </c>
      <c r="R58" s="163">
        <v>0</v>
      </c>
      <c r="S58" s="155">
        <v>1</v>
      </c>
      <c r="T58" s="153">
        <v>0</v>
      </c>
      <c r="U58" s="153">
        <v>0</v>
      </c>
      <c r="V58" s="153">
        <v>7</v>
      </c>
      <c r="W58" s="153">
        <v>2</v>
      </c>
      <c r="X58" s="153">
        <v>4</v>
      </c>
      <c r="Y58" s="153">
        <v>7</v>
      </c>
      <c r="Z58" s="153">
        <v>3</v>
      </c>
      <c r="AA58" s="153">
        <v>4</v>
      </c>
      <c r="AB58" s="153">
        <v>11</v>
      </c>
      <c r="AC58" s="153">
        <v>10</v>
      </c>
      <c r="AD58" s="153">
        <v>2</v>
      </c>
      <c r="AE58" s="153">
        <v>4</v>
      </c>
      <c r="AF58" s="153">
        <v>0</v>
      </c>
      <c r="AG58" s="154">
        <v>0</v>
      </c>
      <c r="AH58" s="156"/>
    </row>
    <row r="59" spans="1:34" ht="12.75" customHeight="1">
      <c r="A59" s="148"/>
      <c r="B59" s="149"/>
      <c r="C59" s="157"/>
      <c r="D59" s="158"/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54"/>
      <c r="S59" s="155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4"/>
      <c r="AH59" s="156"/>
    </row>
    <row r="60" spans="1:34" ht="12.75" customHeight="1">
      <c r="A60" s="148" t="s">
        <v>361</v>
      </c>
      <c r="B60" s="149"/>
      <c r="C60" s="724" t="s">
        <v>509</v>
      </c>
      <c r="D60" s="724"/>
      <c r="E60" s="150" t="s">
        <v>10</v>
      </c>
      <c r="F60" s="151">
        <f aca="true" t="shared" si="20" ref="F60:AG60">SUM(F61:F62)</f>
        <v>414</v>
      </c>
      <c r="G60" s="152">
        <f t="shared" si="20"/>
        <v>0</v>
      </c>
      <c r="H60" s="152">
        <f t="shared" si="20"/>
        <v>1</v>
      </c>
      <c r="I60" s="152">
        <f t="shared" si="20"/>
        <v>0</v>
      </c>
      <c r="J60" s="152">
        <f t="shared" si="20"/>
        <v>0</v>
      </c>
      <c r="K60" s="152">
        <f t="shared" si="20"/>
        <v>0</v>
      </c>
      <c r="L60" s="152">
        <f t="shared" si="20"/>
        <v>1</v>
      </c>
      <c r="M60" s="152">
        <f t="shared" si="20"/>
        <v>0</v>
      </c>
      <c r="N60" s="152">
        <f t="shared" si="20"/>
        <v>1</v>
      </c>
      <c r="O60" s="152">
        <f t="shared" si="20"/>
        <v>1</v>
      </c>
      <c r="P60" s="152">
        <f t="shared" si="20"/>
        <v>0</v>
      </c>
      <c r="Q60" s="153">
        <f t="shared" si="20"/>
        <v>1</v>
      </c>
      <c r="R60" s="154">
        <f t="shared" si="20"/>
        <v>0</v>
      </c>
      <c r="S60" s="155">
        <f t="shared" si="20"/>
        <v>2</v>
      </c>
      <c r="T60" s="153">
        <f t="shared" si="20"/>
        <v>2</v>
      </c>
      <c r="U60" s="153">
        <f t="shared" si="20"/>
        <v>5</v>
      </c>
      <c r="V60" s="153">
        <f t="shared" si="20"/>
        <v>7</v>
      </c>
      <c r="W60" s="153">
        <f t="shared" si="20"/>
        <v>13</v>
      </c>
      <c r="X60" s="153">
        <f t="shared" si="20"/>
        <v>15</v>
      </c>
      <c r="Y60" s="153">
        <f t="shared" si="20"/>
        <v>19</v>
      </c>
      <c r="Z60" s="153">
        <f t="shared" si="20"/>
        <v>43</v>
      </c>
      <c r="AA60" s="153">
        <f t="shared" si="20"/>
        <v>55</v>
      </c>
      <c r="AB60" s="153">
        <f t="shared" si="20"/>
        <v>63</v>
      </c>
      <c r="AC60" s="153">
        <f t="shared" si="20"/>
        <v>97</v>
      </c>
      <c r="AD60" s="153">
        <f t="shared" si="20"/>
        <v>66</v>
      </c>
      <c r="AE60" s="153">
        <f t="shared" si="20"/>
        <v>20</v>
      </c>
      <c r="AF60" s="153">
        <f t="shared" si="20"/>
        <v>3</v>
      </c>
      <c r="AG60" s="154">
        <f t="shared" si="20"/>
        <v>0</v>
      </c>
      <c r="AH60" s="156" t="s">
        <v>361</v>
      </c>
    </row>
    <row r="61" spans="1:34" ht="12.75" customHeight="1">
      <c r="A61" s="168"/>
      <c r="B61" s="149"/>
      <c r="C61" s="732"/>
      <c r="D61" s="732"/>
      <c r="E61" s="150" t="s">
        <v>11</v>
      </c>
      <c r="F61" s="151">
        <f>SUM(L61:AG61)</f>
        <v>183</v>
      </c>
      <c r="G61" s="152">
        <v>0</v>
      </c>
      <c r="H61" s="152">
        <v>1</v>
      </c>
      <c r="I61" s="152">
        <v>0</v>
      </c>
      <c r="J61" s="152">
        <v>0</v>
      </c>
      <c r="K61" s="152">
        <v>0</v>
      </c>
      <c r="L61" s="152">
        <f>SUM(G61:K61)</f>
        <v>1</v>
      </c>
      <c r="M61" s="152">
        <v>0</v>
      </c>
      <c r="N61" s="152">
        <v>0</v>
      </c>
      <c r="O61" s="152">
        <v>1</v>
      </c>
      <c r="P61" s="152">
        <v>0</v>
      </c>
      <c r="Q61" s="153">
        <v>1</v>
      </c>
      <c r="R61" s="154">
        <v>0</v>
      </c>
      <c r="S61" s="155">
        <v>1</v>
      </c>
      <c r="T61" s="153">
        <v>1</v>
      </c>
      <c r="U61" s="153">
        <v>3</v>
      </c>
      <c r="V61" s="153">
        <v>7</v>
      </c>
      <c r="W61" s="153">
        <v>10</v>
      </c>
      <c r="X61" s="153">
        <v>10</v>
      </c>
      <c r="Y61" s="153">
        <v>9</v>
      </c>
      <c r="Z61" s="153">
        <v>23</v>
      </c>
      <c r="AA61" s="153">
        <v>28</v>
      </c>
      <c r="AB61" s="153">
        <v>25</v>
      </c>
      <c r="AC61" s="153">
        <v>35</v>
      </c>
      <c r="AD61" s="153">
        <v>25</v>
      </c>
      <c r="AE61" s="153">
        <v>2</v>
      </c>
      <c r="AF61" s="153">
        <v>1</v>
      </c>
      <c r="AG61" s="154">
        <v>0</v>
      </c>
      <c r="AH61" s="156"/>
    </row>
    <row r="62" spans="1:34" ht="12.75" customHeight="1">
      <c r="A62" s="168"/>
      <c r="B62" s="149"/>
      <c r="C62" s="157"/>
      <c r="D62" s="159"/>
      <c r="E62" s="150" t="s">
        <v>12</v>
      </c>
      <c r="F62" s="151">
        <f>SUM(L62:AG62)</f>
        <v>231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f>SUM(G62:K62)</f>
        <v>0</v>
      </c>
      <c r="M62" s="152">
        <v>0</v>
      </c>
      <c r="N62" s="152">
        <v>1</v>
      </c>
      <c r="O62" s="152">
        <v>0</v>
      </c>
      <c r="P62" s="152">
        <v>0</v>
      </c>
      <c r="Q62" s="153">
        <v>0</v>
      </c>
      <c r="R62" s="154">
        <v>0</v>
      </c>
      <c r="S62" s="155">
        <v>1</v>
      </c>
      <c r="T62" s="153">
        <v>1</v>
      </c>
      <c r="U62" s="153">
        <v>2</v>
      </c>
      <c r="V62" s="153">
        <v>0</v>
      </c>
      <c r="W62" s="153">
        <v>3</v>
      </c>
      <c r="X62" s="153">
        <v>5</v>
      </c>
      <c r="Y62" s="153">
        <v>10</v>
      </c>
      <c r="Z62" s="153">
        <v>20</v>
      </c>
      <c r="AA62" s="153">
        <v>27</v>
      </c>
      <c r="AB62" s="153">
        <v>38</v>
      </c>
      <c r="AC62" s="153">
        <v>62</v>
      </c>
      <c r="AD62" s="153">
        <v>41</v>
      </c>
      <c r="AE62" s="153">
        <v>18</v>
      </c>
      <c r="AF62" s="153">
        <v>2</v>
      </c>
      <c r="AG62" s="154">
        <v>0</v>
      </c>
      <c r="AH62" s="156"/>
    </row>
    <row r="63" spans="1:34" ht="12.75" customHeight="1">
      <c r="A63" s="170"/>
      <c r="B63" s="170"/>
      <c r="C63" s="171"/>
      <c r="D63" s="171"/>
      <c r="E63" s="172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4"/>
      <c r="R63" s="175"/>
      <c r="S63" s="176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5"/>
      <c r="AH63" s="177"/>
    </row>
    <row r="64" spans="1:34" ht="12.75" customHeight="1">
      <c r="A64" s="148" t="s">
        <v>362</v>
      </c>
      <c r="B64" s="737" t="s">
        <v>363</v>
      </c>
      <c r="C64" s="729"/>
      <c r="D64" s="729"/>
      <c r="E64" s="150" t="s">
        <v>10</v>
      </c>
      <c r="F64" s="151">
        <f aca="true" t="shared" si="21" ref="F64:AG64">SUM(F65:F66)</f>
        <v>32</v>
      </c>
      <c r="G64" s="151">
        <f t="shared" si="21"/>
        <v>0</v>
      </c>
      <c r="H64" s="151">
        <f t="shared" si="21"/>
        <v>0</v>
      </c>
      <c r="I64" s="151">
        <f t="shared" si="21"/>
        <v>0</v>
      </c>
      <c r="J64" s="151">
        <f t="shared" si="21"/>
        <v>0</v>
      </c>
      <c r="K64" s="151">
        <f t="shared" si="21"/>
        <v>0</v>
      </c>
      <c r="L64" s="151">
        <f t="shared" si="21"/>
        <v>0</v>
      </c>
      <c r="M64" s="151">
        <f t="shared" si="21"/>
        <v>0</v>
      </c>
      <c r="N64" s="151">
        <f t="shared" si="21"/>
        <v>0</v>
      </c>
      <c r="O64" s="151">
        <f t="shared" si="21"/>
        <v>0</v>
      </c>
      <c r="P64" s="151">
        <f t="shared" si="21"/>
        <v>0</v>
      </c>
      <c r="Q64" s="151">
        <f t="shared" si="21"/>
        <v>0</v>
      </c>
      <c r="R64" s="161">
        <f t="shared" si="21"/>
        <v>0</v>
      </c>
      <c r="S64" s="162">
        <f t="shared" si="21"/>
        <v>0</v>
      </c>
      <c r="T64" s="151">
        <f t="shared" si="21"/>
        <v>0</v>
      </c>
      <c r="U64" s="151">
        <f t="shared" si="21"/>
        <v>1</v>
      </c>
      <c r="V64" s="151">
        <f t="shared" si="21"/>
        <v>0</v>
      </c>
      <c r="W64" s="151">
        <f t="shared" si="21"/>
        <v>3</v>
      </c>
      <c r="X64" s="151">
        <f t="shared" si="21"/>
        <v>4</v>
      </c>
      <c r="Y64" s="151">
        <f t="shared" si="21"/>
        <v>0</v>
      </c>
      <c r="Z64" s="151">
        <f t="shared" si="21"/>
        <v>1</v>
      </c>
      <c r="AA64" s="151">
        <f t="shared" si="21"/>
        <v>2</v>
      </c>
      <c r="AB64" s="151">
        <f t="shared" si="21"/>
        <v>4</v>
      </c>
      <c r="AC64" s="151">
        <f t="shared" si="21"/>
        <v>7</v>
      </c>
      <c r="AD64" s="151">
        <f t="shared" si="21"/>
        <v>9</v>
      </c>
      <c r="AE64" s="151">
        <f t="shared" si="21"/>
        <v>1</v>
      </c>
      <c r="AF64" s="151">
        <f t="shared" si="21"/>
        <v>0</v>
      </c>
      <c r="AG64" s="154">
        <f t="shared" si="21"/>
        <v>0</v>
      </c>
      <c r="AH64" s="156" t="s">
        <v>362</v>
      </c>
    </row>
    <row r="65" spans="1:34" ht="12.75" customHeight="1">
      <c r="A65" s="178"/>
      <c r="B65" s="178"/>
      <c r="C65" s="179"/>
      <c r="D65" s="210"/>
      <c r="E65" s="150" t="s">
        <v>11</v>
      </c>
      <c r="F65" s="151">
        <f>SUM(L65:AG65)</f>
        <v>14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2">
        <f>SUM(G65:K65)</f>
        <v>0</v>
      </c>
      <c r="M65" s="151">
        <v>0</v>
      </c>
      <c r="N65" s="151">
        <v>0</v>
      </c>
      <c r="O65" s="151">
        <v>0</v>
      </c>
      <c r="P65" s="151">
        <v>0</v>
      </c>
      <c r="Q65" s="151">
        <v>0</v>
      </c>
      <c r="R65" s="161">
        <v>0</v>
      </c>
      <c r="S65" s="162">
        <v>0</v>
      </c>
      <c r="T65" s="151">
        <v>0</v>
      </c>
      <c r="U65" s="151">
        <v>0</v>
      </c>
      <c r="V65" s="151">
        <v>0</v>
      </c>
      <c r="W65" s="151">
        <v>2</v>
      </c>
      <c r="X65" s="151">
        <v>2</v>
      </c>
      <c r="Y65" s="151">
        <v>0</v>
      </c>
      <c r="Z65" s="151">
        <v>1</v>
      </c>
      <c r="AA65" s="151">
        <v>2</v>
      </c>
      <c r="AB65" s="151">
        <v>1</v>
      </c>
      <c r="AC65" s="151">
        <v>2</v>
      </c>
      <c r="AD65" s="151">
        <v>4</v>
      </c>
      <c r="AE65" s="151">
        <v>0</v>
      </c>
      <c r="AF65" s="151">
        <v>0</v>
      </c>
      <c r="AG65" s="154">
        <v>0</v>
      </c>
      <c r="AH65" s="156"/>
    </row>
    <row r="66" spans="1:34" ht="12.75" customHeight="1">
      <c r="A66" s="168"/>
      <c r="B66" s="168"/>
      <c r="C66" s="157"/>
      <c r="D66" s="160"/>
      <c r="E66" s="150" t="s">
        <v>12</v>
      </c>
      <c r="F66" s="151">
        <f>SUM(L66:AG66)</f>
        <v>18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52">
        <f>SUM(G66:K66)</f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61">
        <v>0</v>
      </c>
      <c r="S66" s="162">
        <v>0</v>
      </c>
      <c r="T66" s="151">
        <v>0</v>
      </c>
      <c r="U66" s="151">
        <v>1</v>
      </c>
      <c r="V66" s="151">
        <v>0</v>
      </c>
      <c r="W66" s="151">
        <v>1</v>
      </c>
      <c r="X66" s="151">
        <v>2</v>
      </c>
      <c r="Y66" s="151">
        <v>0</v>
      </c>
      <c r="Z66" s="151">
        <v>0</v>
      </c>
      <c r="AA66" s="151">
        <v>0</v>
      </c>
      <c r="AB66" s="151">
        <v>3</v>
      </c>
      <c r="AC66" s="151">
        <v>5</v>
      </c>
      <c r="AD66" s="151">
        <v>5</v>
      </c>
      <c r="AE66" s="151">
        <v>1</v>
      </c>
      <c r="AF66" s="151">
        <v>0</v>
      </c>
      <c r="AG66" s="154">
        <v>0</v>
      </c>
      <c r="AH66" s="156"/>
    </row>
    <row r="67" spans="1:34" ht="12.75" customHeight="1">
      <c r="A67" s="168"/>
      <c r="B67" s="168"/>
      <c r="C67" s="157"/>
      <c r="D67" s="160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61"/>
      <c r="S67" s="162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4"/>
      <c r="AH67" s="156"/>
    </row>
    <row r="68" spans="1:34" ht="12.75" customHeight="1">
      <c r="A68" s="148" t="s">
        <v>364</v>
      </c>
      <c r="B68" s="748" t="s">
        <v>510</v>
      </c>
      <c r="C68" s="724"/>
      <c r="D68" s="724"/>
      <c r="E68" s="150" t="s">
        <v>10</v>
      </c>
      <c r="F68" s="151">
        <f aca="true" t="shared" si="22" ref="F68:AG68">SUM(F69:F70)</f>
        <v>160</v>
      </c>
      <c r="G68" s="152">
        <f t="shared" si="22"/>
        <v>0</v>
      </c>
      <c r="H68" s="152">
        <f t="shared" si="22"/>
        <v>0</v>
      </c>
      <c r="I68" s="152">
        <f t="shared" si="22"/>
        <v>0</v>
      </c>
      <c r="J68" s="152">
        <f t="shared" si="22"/>
        <v>0</v>
      </c>
      <c r="K68" s="152">
        <f t="shared" si="22"/>
        <v>0</v>
      </c>
      <c r="L68" s="152">
        <f t="shared" si="22"/>
        <v>0</v>
      </c>
      <c r="M68" s="152">
        <f t="shared" si="22"/>
        <v>0</v>
      </c>
      <c r="N68" s="152">
        <f t="shared" si="22"/>
        <v>0</v>
      </c>
      <c r="O68" s="152">
        <f t="shared" si="22"/>
        <v>0</v>
      </c>
      <c r="P68" s="152">
        <f t="shared" si="22"/>
        <v>0</v>
      </c>
      <c r="Q68" s="153">
        <f t="shared" si="22"/>
        <v>0</v>
      </c>
      <c r="R68" s="154">
        <f t="shared" si="22"/>
        <v>1</v>
      </c>
      <c r="S68" s="155">
        <f t="shared" si="22"/>
        <v>1</v>
      </c>
      <c r="T68" s="153">
        <f t="shared" si="22"/>
        <v>0</v>
      </c>
      <c r="U68" s="153">
        <f t="shared" si="22"/>
        <v>2</v>
      </c>
      <c r="V68" s="153">
        <f t="shared" si="22"/>
        <v>2</v>
      </c>
      <c r="W68" s="153">
        <f t="shared" si="22"/>
        <v>5</v>
      </c>
      <c r="X68" s="153">
        <f t="shared" si="22"/>
        <v>14</v>
      </c>
      <c r="Y68" s="153">
        <f t="shared" si="22"/>
        <v>18</v>
      </c>
      <c r="Z68" s="153">
        <f t="shared" si="22"/>
        <v>28</v>
      </c>
      <c r="AA68" s="153">
        <f t="shared" si="22"/>
        <v>41</v>
      </c>
      <c r="AB68" s="153">
        <f t="shared" si="22"/>
        <v>20</v>
      </c>
      <c r="AC68" s="153">
        <f t="shared" si="22"/>
        <v>17</v>
      </c>
      <c r="AD68" s="153">
        <f t="shared" si="22"/>
        <v>8</v>
      </c>
      <c r="AE68" s="153">
        <f t="shared" si="22"/>
        <v>3</v>
      </c>
      <c r="AF68" s="153">
        <f t="shared" si="22"/>
        <v>0</v>
      </c>
      <c r="AG68" s="154">
        <f t="shared" si="22"/>
        <v>0</v>
      </c>
      <c r="AH68" s="156" t="s">
        <v>364</v>
      </c>
    </row>
    <row r="69" spans="1:34" ht="12.75" customHeight="1">
      <c r="A69" s="148"/>
      <c r="B69" s="749"/>
      <c r="C69" s="732"/>
      <c r="D69" s="732"/>
      <c r="E69" s="150" t="s">
        <v>11</v>
      </c>
      <c r="F69" s="151">
        <f>SUM(L69:AG69)</f>
        <v>61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f>SUM(G69:K69)</f>
        <v>0</v>
      </c>
      <c r="M69" s="152">
        <v>0</v>
      </c>
      <c r="N69" s="152">
        <v>0</v>
      </c>
      <c r="O69" s="152">
        <v>0</v>
      </c>
      <c r="P69" s="152">
        <v>0</v>
      </c>
      <c r="Q69" s="153">
        <v>0</v>
      </c>
      <c r="R69" s="154">
        <v>1</v>
      </c>
      <c r="S69" s="155">
        <v>0</v>
      </c>
      <c r="T69" s="153">
        <v>0</v>
      </c>
      <c r="U69" s="153">
        <v>0</v>
      </c>
      <c r="V69" s="153">
        <v>2</v>
      </c>
      <c r="W69" s="153">
        <v>4</v>
      </c>
      <c r="X69" s="153">
        <v>3</v>
      </c>
      <c r="Y69" s="153">
        <v>7</v>
      </c>
      <c r="Z69" s="153">
        <v>11</v>
      </c>
      <c r="AA69" s="153">
        <v>20</v>
      </c>
      <c r="AB69" s="153">
        <v>6</v>
      </c>
      <c r="AC69" s="153">
        <v>4</v>
      </c>
      <c r="AD69" s="153">
        <v>2</v>
      </c>
      <c r="AE69" s="153">
        <v>1</v>
      </c>
      <c r="AF69" s="153">
        <v>0</v>
      </c>
      <c r="AG69" s="154">
        <v>0</v>
      </c>
      <c r="AH69" s="156"/>
    </row>
    <row r="70" spans="1:34" ht="12.75" customHeight="1">
      <c r="A70" s="148"/>
      <c r="B70" s="168"/>
      <c r="C70" s="157"/>
      <c r="D70" s="160"/>
      <c r="E70" s="150" t="s">
        <v>12</v>
      </c>
      <c r="F70" s="151">
        <f>SUM(L70:AG70)</f>
        <v>99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f>SUM(G70:K70)</f>
        <v>0</v>
      </c>
      <c r="M70" s="152">
        <v>0</v>
      </c>
      <c r="N70" s="152">
        <v>0</v>
      </c>
      <c r="O70" s="152">
        <v>0</v>
      </c>
      <c r="P70" s="152">
        <v>0</v>
      </c>
      <c r="Q70" s="153">
        <v>0</v>
      </c>
      <c r="R70" s="154">
        <v>0</v>
      </c>
      <c r="S70" s="155">
        <v>1</v>
      </c>
      <c r="T70" s="153">
        <v>0</v>
      </c>
      <c r="U70" s="153">
        <v>2</v>
      </c>
      <c r="V70" s="153">
        <v>0</v>
      </c>
      <c r="W70" s="153">
        <v>1</v>
      </c>
      <c r="X70" s="153">
        <v>11</v>
      </c>
      <c r="Y70" s="153">
        <v>11</v>
      </c>
      <c r="Z70" s="153">
        <v>17</v>
      </c>
      <c r="AA70" s="153">
        <v>21</v>
      </c>
      <c r="AB70" s="153">
        <v>14</v>
      </c>
      <c r="AC70" s="153">
        <v>13</v>
      </c>
      <c r="AD70" s="153">
        <v>6</v>
      </c>
      <c r="AE70" s="153">
        <v>2</v>
      </c>
      <c r="AF70" s="153">
        <v>0</v>
      </c>
      <c r="AG70" s="154">
        <v>0</v>
      </c>
      <c r="AH70" s="156"/>
    </row>
    <row r="71" spans="1:34" ht="12.75" customHeight="1">
      <c r="A71" s="148"/>
      <c r="B71" s="168"/>
      <c r="C71" s="157"/>
      <c r="D71" s="160"/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54"/>
      <c r="S71" s="155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4"/>
      <c r="AH71" s="156"/>
    </row>
    <row r="72" spans="1:34" ht="12.75" customHeight="1">
      <c r="A72" s="148" t="s">
        <v>365</v>
      </c>
      <c r="B72" s="736" t="s">
        <v>366</v>
      </c>
      <c r="C72" s="729"/>
      <c r="D72" s="729"/>
      <c r="E72" s="150" t="s">
        <v>10</v>
      </c>
      <c r="F72" s="151">
        <f aca="true" t="shared" si="23" ref="F72:AG72">SUM(F73:F74)</f>
        <v>722</v>
      </c>
      <c r="G72" s="151">
        <f t="shared" si="23"/>
        <v>0</v>
      </c>
      <c r="H72" s="151">
        <f t="shared" si="23"/>
        <v>0</v>
      </c>
      <c r="I72" s="151">
        <f t="shared" si="23"/>
        <v>0</v>
      </c>
      <c r="J72" s="151">
        <f t="shared" si="23"/>
        <v>0</v>
      </c>
      <c r="K72" s="151">
        <f t="shared" si="23"/>
        <v>0</v>
      </c>
      <c r="L72" s="151">
        <f t="shared" si="23"/>
        <v>0</v>
      </c>
      <c r="M72" s="151">
        <f t="shared" si="23"/>
        <v>0</v>
      </c>
      <c r="N72" s="151">
        <f t="shared" si="23"/>
        <v>0</v>
      </c>
      <c r="O72" s="151">
        <f t="shared" si="23"/>
        <v>0</v>
      </c>
      <c r="P72" s="151">
        <f t="shared" si="23"/>
        <v>0</v>
      </c>
      <c r="Q72" s="153">
        <f t="shared" si="23"/>
        <v>0</v>
      </c>
      <c r="R72" s="154">
        <f t="shared" si="23"/>
        <v>1</v>
      </c>
      <c r="S72" s="155">
        <f t="shared" si="23"/>
        <v>0</v>
      </c>
      <c r="T72" s="153">
        <f t="shared" si="23"/>
        <v>2</v>
      </c>
      <c r="U72" s="153">
        <f t="shared" si="23"/>
        <v>4</v>
      </c>
      <c r="V72" s="153">
        <f t="shared" si="23"/>
        <v>6</v>
      </c>
      <c r="W72" s="153">
        <f t="shared" si="23"/>
        <v>7</v>
      </c>
      <c r="X72" s="153">
        <f t="shared" si="23"/>
        <v>15</v>
      </c>
      <c r="Y72" s="153">
        <f t="shared" si="23"/>
        <v>28</v>
      </c>
      <c r="Z72" s="153">
        <f t="shared" si="23"/>
        <v>64</v>
      </c>
      <c r="AA72" s="153">
        <f t="shared" si="23"/>
        <v>104</v>
      </c>
      <c r="AB72" s="153">
        <f t="shared" si="23"/>
        <v>150</v>
      </c>
      <c r="AC72" s="153">
        <f t="shared" si="23"/>
        <v>152</v>
      </c>
      <c r="AD72" s="153">
        <f t="shared" si="23"/>
        <v>142</v>
      </c>
      <c r="AE72" s="153">
        <f t="shared" si="23"/>
        <v>42</v>
      </c>
      <c r="AF72" s="153">
        <f t="shared" si="23"/>
        <v>5</v>
      </c>
      <c r="AG72" s="154">
        <f t="shared" si="23"/>
        <v>0</v>
      </c>
      <c r="AH72" s="156" t="s">
        <v>365</v>
      </c>
    </row>
    <row r="73" spans="1:34" ht="12.75" customHeight="1">
      <c r="A73" s="148"/>
      <c r="B73" s="149"/>
      <c r="C73" s="159"/>
      <c r="D73" s="160"/>
      <c r="E73" s="150" t="s">
        <v>11</v>
      </c>
      <c r="F73" s="151">
        <f>SUM(L73:AG73)</f>
        <v>337</v>
      </c>
      <c r="G73" s="151">
        <f>SUM(G77,'表5-6'!G5,'表5-6'!G21)</f>
        <v>0</v>
      </c>
      <c r="H73" s="151">
        <f>SUM(H77,'表5-6'!H5,'表5-6'!H21)</f>
        <v>0</v>
      </c>
      <c r="I73" s="151">
        <f>SUM(I77,'表5-6'!I5,'表5-6'!I21)</f>
        <v>0</v>
      </c>
      <c r="J73" s="151">
        <f>SUM(J77,'表5-6'!J5,'表5-6'!J21)</f>
        <v>0</v>
      </c>
      <c r="K73" s="151">
        <f>SUM(K77,'表5-6'!K5,'表5-6'!K21)</f>
        <v>0</v>
      </c>
      <c r="L73" s="151">
        <f>SUM(L77,'表5-6'!L5,'表5-6'!L21)</f>
        <v>0</v>
      </c>
      <c r="M73" s="151">
        <f>SUM(M77,'表5-6'!M5,'表5-6'!M21)</f>
        <v>0</v>
      </c>
      <c r="N73" s="151">
        <f>SUM(N77,'表5-6'!N5,'表5-6'!N21)</f>
        <v>0</v>
      </c>
      <c r="O73" s="151">
        <f>SUM(O77,'表5-6'!O5,'表5-6'!O21)</f>
        <v>0</v>
      </c>
      <c r="P73" s="151">
        <f>SUM(P77,'表5-6'!P5,'表5-6'!P21)</f>
        <v>0</v>
      </c>
      <c r="Q73" s="151">
        <f>SUM(Q77,'表5-6'!Q5,'表5-6'!Q21)</f>
        <v>0</v>
      </c>
      <c r="R73" s="161">
        <f>SUM(R77,'表5-6'!R5,'表5-6'!R21)</f>
        <v>0</v>
      </c>
      <c r="S73" s="162">
        <f>SUM(S77,'表5-6'!S5,'表5-6'!S21)</f>
        <v>0</v>
      </c>
      <c r="T73" s="151">
        <f>SUM(T77,'表5-6'!T5,'表5-6'!T21)</f>
        <v>0</v>
      </c>
      <c r="U73" s="151">
        <f>SUM(U77,'表5-6'!U5,'表5-6'!U21)</f>
        <v>2</v>
      </c>
      <c r="V73" s="151">
        <f>SUM(V77,'表5-6'!V5,'表5-6'!V21)</f>
        <v>5</v>
      </c>
      <c r="W73" s="151">
        <f>SUM(W77,'表5-6'!W5,'表5-6'!W21)</f>
        <v>6</v>
      </c>
      <c r="X73" s="151">
        <f>SUM(X77,'表5-6'!X5,'表5-6'!X21)</f>
        <v>13</v>
      </c>
      <c r="Y73" s="151">
        <f>SUM(Y77,'表5-6'!Y5,'表5-6'!Y21)</f>
        <v>15</v>
      </c>
      <c r="Z73" s="151">
        <f>SUM(Z77,'表5-6'!Z5,'表5-6'!Z21)</f>
        <v>42</v>
      </c>
      <c r="AA73" s="151">
        <f>SUM(AA77,'表5-6'!AA5,'表5-6'!AA21)</f>
        <v>59</v>
      </c>
      <c r="AB73" s="151">
        <f>SUM(AB77,'表5-6'!AB5,'表5-6'!AB21)</f>
        <v>66</v>
      </c>
      <c r="AC73" s="151">
        <f>SUM(AC77,'表5-6'!AC5,'表5-6'!AC21)</f>
        <v>65</v>
      </c>
      <c r="AD73" s="151">
        <f>SUM(AD77,'表5-6'!AD5,'表5-6'!AD21)</f>
        <v>49</v>
      </c>
      <c r="AE73" s="151">
        <f>SUM(AE77,'表5-6'!AE5,'表5-6'!AE21)</f>
        <v>14</v>
      </c>
      <c r="AF73" s="151">
        <f>SUM(AF77,'表5-6'!AF5,'表5-6'!AF21)</f>
        <v>1</v>
      </c>
      <c r="AG73" s="151">
        <f>SUM(AG77,'表5-6'!AG5,'表5-6'!AG21)</f>
        <v>0</v>
      </c>
      <c r="AH73" s="156"/>
    </row>
    <row r="74" spans="1:34" ht="12.75" customHeight="1">
      <c r="A74" s="148"/>
      <c r="B74" s="149"/>
      <c r="C74" s="159"/>
      <c r="D74" s="160"/>
      <c r="E74" s="150" t="s">
        <v>12</v>
      </c>
      <c r="F74" s="151">
        <f>SUM(L74:AG74)</f>
        <v>385</v>
      </c>
      <c r="G74" s="151">
        <f>SUM(G78,'表5-6'!G6,'表5-6'!G22)</f>
        <v>0</v>
      </c>
      <c r="H74" s="151">
        <f>SUM(H78,'表5-6'!H6,'表5-6'!H22)</f>
        <v>0</v>
      </c>
      <c r="I74" s="151">
        <f>SUM(I78,'表5-6'!I6,'表5-6'!I22)</f>
        <v>0</v>
      </c>
      <c r="J74" s="151">
        <f>SUM(J78,'表5-6'!J6,'表5-6'!J22)</f>
        <v>0</v>
      </c>
      <c r="K74" s="151">
        <f>SUM(K78,'表5-6'!K6,'表5-6'!K22)</f>
        <v>0</v>
      </c>
      <c r="L74" s="151">
        <f>SUM(L78,'表5-6'!L6,'表5-6'!L22)</f>
        <v>0</v>
      </c>
      <c r="M74" s="151">
        <f>SUM(M78,'表5-6'!M6,'表5-6'!M22)</f>
        <v>0</v>
      </c>
      <c r="N74" s="151">
        <f>SUM(N78,'表5-6'!N6,'表5-6'!N22)</f>
        <v>0</v>
      </c>
      <c r="O74" s="151">
        <f>SUM(O78,'表5-6'!O6,'表5-6'!O22)</f>
        <v>0</v>
      </c>
      <c r="P74" s="151">
        <f>SUM(P78,'表5-6'!P6,'表5-6'!P22)</f>
        <v>0</v>
      </c>
      <c r="Q74" s="151">
        <f>SUM(Q78,'表5-6'!Q6,'表5-6'!Q22)</f>
        <v>0</v>
      </c>
      <c r="R74" s="161">
        <f>SUM(R78,'表5-6'!R6,'表5-6'!R22)</f>
        <v>1</v>
      </c>
      <c r="S74" s="162">
        <f>SUM(S78,'表5-6'!S6,'表5-6'!S22)</f>
        <v>0</v>
      </c>
      <c r="T74" s="151">
        <f>SUM(T78,'表5-6'!T6,'表5-6'!T22)</f>
        <v>2</v>
      </c>
      <c r="U74" s="151">
        <f>SUM(U78,'表5-6'!U6,'表5-6'!U22)</f>
        <v>2</v>
      </c>
      <c r="V74" s="151">
        <f>SUM(V78,'表5-6'!V6,'表5-6'!V22)</f>
        <v>1</v>
      </c>
      <c r="W74" s="151">
        <f>SUM(W78,'表5-6'!W6,'表5-6'!W22)</f>
        <v>1</v>
      </c>
      <c r="X74" s="151">
        <f>SUM(X78,'表5-6'!X6,'表5-6'!X22)</f>
        <v>2</v>
      </c>
      <c r="Y74" s="151">
        <f>SUM(Y78,'表5-6'!Y6,'表5-6'!Y22)</f>
        <v>13</v>
      </c>
      <c r="Z74" s="151">
        <f>SUM(Z78,'表5-6'!Z6,'表5-6'!Z22)</f>
        <v>22</v>
      </c>
      <c r="AA74" s="151">
        <f>SUM(AA78,'表5-6'!AA6,'表5-6'!AA22)</f>
        <v>45</v>
      </c>
      <c r="AB74" s="151">
        <f>SUM(AB78,'表5-6'!AB6,'表5-6'!AB22)</f>
        <v>84</v>
      </c>
      <c r="AC74" s="151">
        <f>SUM(AC78,'表5-6'!AC6,'表5-6'!AC22)</f>
        <v>87</v>
      </c>
      <c r="AD74" s="151">
        <f>SUM(AD78,'表5-6'!AD6,'表5-6'!AD22)</f>
        <v>93</v>
      </c>
      <c r="AE74" s="151">
        <f>SUM(AE78,'表5-6'!AE6,'表5-6'!AE22)</f>
        <v>28</v>
      </c>
      <c r="AF74" s="151">
        <f>SUM(AF78,'表5-6'!AF6,'表5-6'!AF22)</f>
        <v>4</v>
      </c>
      <c r="AG74" s="151">
        <f>SUM(AG78,'表5-6'!AG6,'表5-6'!AG22)</f>
        <v>0</v>
      </c>
      <c r="AH74" s="156"/>
    </row>
    <row r="75" spans="1:34" ht="12.75" customHeight="1">
      <c r="A75" s="170"/>
      <c r="B75" s="170"/>
      <c r="C75" s="171"/>
      <c r="D75" s="216"/>
      <c r="E75" s="172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4"/>
      <c r="R75" s="175"/>
      <c r="S75" s="176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5"/>
      <c r="AH75" s="177"/>
    </row>
    <row r="76" spans="1:34" ht="12.75" customHeight="1">
      <c r="A76" s="148" t="s">
        <v>367</v>
      </c>
      <c r="B76" s="149"/>
      <c r="C76" s="721" t="s">
        <v>511</v>
      </c>
      <c r="D76" s="724"/>
      <c r="E76" s="150" t="s">
        <v>10</v>
      </c>
      <c r="F76" s="151">
        <f aca="true" t="shared" si="24" ref="F76:AG76">SUM(F77:F78)</f>
        <v>70</v>
      </c>
      <c r="G76" s="152">
        <f t="shared" si="24"/>
        <v>0</v>
      </c>
      <c r="H76" s="152">
        <f t="shared" si="24"/>
        <v>0</v>
      </c>
      <c r="I76" s="152">
        <f t="shared" si="24"/>
        <v>0</v>
      </c>
      <c r="J76" s="152">
        <f t="shared" si="24"/>
        <v>0</v>
      </c>
      <c r="K76" s="152">
        <f t="shared" si="24"/>
        <v>0</v>
      </c>
      <c r="L76" s="152">
        <f t="shared" si="24"/>
        <v>0</v>
      </c>
      <c r="M76" s="152">
        <f t="shared" si="24"/>
        <v>0</v>
      </c>
      <c r="N76" s="152">
        <f t="shared" si="24"/>
        <v>0</v>
      </c>
      <c r="O76" s="152">
        <f t="shared" si="24"/>
        <v>0</v>
      </c>
      <c r="P76" s="152">
        <f t="shared" si="24"/>
        <v>0</v>
      </c>
      <c r="Q76" s="153">
        <f t="shared" si="24"/>
        <v>0</v>
      </c>
      <c r="R76" s="154">
        <f t="shared" si="24"/>
        <v>0</v>
      </c>
      <c r="S76" s="155">
        <f t="shared" si="24"/>
        <v>0</v>
      </c>
      <c r="T76" s="153">
        <f t="shared" si="24"/>
        <v>1</v>
      </c>
      <c r="U76" s="153">
        <f t="shared" si="24"/>
        <v>1</v>
      </c>
      <c r="V76" s="153">
        <f t="shared" si="24"/>
        <v>1</v>
      </c>
      <c r="W76" s="153">
        <f t="shared" si="24"/>
        <v>1</v>
      </c>
      <c r="X76" s="153">
        <f t="shared" si="24"/>
        <v>2</v>
      </c>
      <c r="Y76" s="153">
        <f t="shared" si="24"/>
        <v>4</v>
      </c>
      <c r="Z76" s="153">
        <f t="shared" si="24"/>
        <v>7</v>
      </c>
      <c r="AA76" s="153">
        <f t="shared" si="24"/>
        <v>13</v>
      </c>
      <c r="AB76" s="153">
        <f t="shared" si="24"/>
        <v>15</v>
      </c>
      <c r="AC76" s="153">
        <f t="shared" si="24"/>
        <v>12</v>
      </c>
      <c r="AD76" s="153">
        <f t="shared" si="24"/>
        <v>10</v>
      </c>
      <c r="AE76" s="153">
        <f t="shared" si="24"/>
        <v>2</v>
      </c>
      <c r="AF76" s="153">
        <f t="shared" si="24"/>
        <v>1</v>
      </c>
      <c r="AG76" s="154">
        <f t="shared" si="24"/>
        <v>0</v>
      </c>
      <c r="AH76" s="156" t="s">
        <v>367</v>
      </c>
    </row>
    <row r="77" spans="1:34" ht="12.75" customHeight="1">
      <c r="A77" s="148"/>
      <c r="B77" s="149"/>
      <c r="C77" s="750"/>
      <c r="D77" s="750"/>
      <c r="E77" s="150" t="s">
        <v>11</v>
      </c>
      <c r="F77" s="151">
        <f>SUM(L77:AG77)</f>
        <v>30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f>SUM(G77:K77)</f>
        <v>0</v>
      </c>
      <c r="M77" s="152">
        <v>0</v>
      </c>
      <c r="N77" s="152">
        <v>0</v>
      </c>
      <c r="O77" s="152">
        <v>0</v>
      </c>
      <c r="P77" s="152">
        <v>0</v>
      </c>
      <c r="Q77" s="153">
        <v>0</v>
      </c>
      <c r="R77" s="154">
        <v>0</v>
      </c>
      <c r="S77" s="155">
        <v>0</v>
      </c>
      <c r="T77" s="153">
        <v>0</v>
      </c>
      <c r="U77" s="153">
        <v>0</v>
      </c>
      <c r="V77" s="153">
        <v>1</v>
      </c>
      <c r="W77" s="153">
        <v>1</v>
      </c>
      <c r="X77" s="153">
        <v>2</v>
      </c>
      <c r="Y77" s="153">
        <v>2</v>
      </c>
      <c r="Z77" s="153">
        <v>5</v>
      </c>
      <c r="AA77" s="153">
        <v>9</v>
      </c>
      <c r="AB77" s="153">
        <v>3</v>
      </c>
      <c r="AC77" s="153">
        <v>4</v>
      </c>
      <c r="AD77" s="153">
        <v>3</v>
      </c>
      <c r="AE77" s="153">
        <v>0</v>
      </c>
      <c r="AF77" s="153">
        <v>0</v>
      </c>
      <c r="AG77" s="154">
        <v>0</v>
      </c>
      <c r="AH77" s="156"/>
    </row>
    <row r="78" spans="1:34" ht="12.75" customHeight="1">
      <c r="A78" s="181"/>
      <c r="B78" s="182"/>
      <c r="C78" s="217"/>
      <c r="D78" s="218"/>
      <c r="E78" s="185" t="s">
        <v>12</v>
      </c>
      <c r="F78" s="186">
        <f>SUM(L78:AG78)</f>
        <v>40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f>SUM(G78:K78)</f>
        <v>0</v>
      </c>
      <c r="M78" s="187">
        <v>0</v>
      </c>
      <c r="N78" s="187">
        <v>0</v>
      </c>
      <c r="O78" s="187">
        <v>0</v>
      </c>
      <c r="P78" s="187">
        <v>0</v>
      </c>
      <c r="Q78" s="188">
        <v>0</v>
      </c>
      <c r="R78" s="189">
        <v>0</v>
      </c>
      <c r="S78" s="190">
        <v>0</v>
      </c>
      <c r="T78" s="188">
        <v>1</v>
      </c>
      <c r="U78" s="188">
        <v>1</v>
      </c>
      <c r="V78" s="188">
        <v>0</v>
      </c>
      <c r="W78" s="188">
        <v>0</v>
      </c>
      <c r="X78" s="188">
        <v>0</v>
      </c>
      <c r="Y78" s="188">
        <v>2</v>
      </c>
      <c r="Z78" s="188">
        <v>2</v>
      </c>
      <c r="AA78" s="188">
        <v>4</v>
      </c>
      <c r="AB78" s="188">
        <v>12</v>
      </c>
      <c r="AC78" s="188">
        <v>8</v>
      </c>
      <c r="AD78" s="188">
        <v>7</v>
      </c>
      <c r="AE78" s="188">
        <v>2</v>
      </c>
      <c r="AF78" s="188">
        <v>1</v>
      </c>
      <c r="AG78" s="189">
        <v>0</v>
      </c>
      <c r="AH78" s="191"/>
    </row>
    <row r="79" spans="1:34" ht="12.75" customHeight="1">
      <c r="A79" s="213"/>
      <c r="B79" s="157"/>
      <c r="C79" s="159"/>
      <c r="D79" s="160"/>
      <c r="E79" s="214"/>
      <c r="F79" s="151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213"/>
    </row>
    <row r="80" spans="3:26" ht="12.75" customHeight="1">
      <c r="C80" s="171"/>
      <c r="D80" s="192"/>
      <c r="E80" s="193"/>
      <c r="F80" s="196"/>
      <c r="G80" s="196"/>
      <c r="H80" s="196"/>
      <c r="I80" s="197" t="s">
        <v>756</v>
      </c>
      <c r="J80" s="196"/>
      <c r="K80" s="196"/>
      <c r="L80" s="196"/>
      <c r="M80" s="196"/>
      <c r="N80" s="196"/>
      <c r="O80" s="196"/>
      <c r="P80" s="196"/>
      <c r="Z80" s="198" t="s">
        <v>757</v>
      </c>
    </row>
    <row r="81" spans="3:16" ht="12.75" customHeight="1">
      <c r="C81" s="171"/>
      <c r="D81" s="171"/>
      <c r="E81" s="193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3:16" ht="12.75" customHeight="1">
      <c r="C82" s="171"/>
      <c r="D82" s="192"/>
      <c r="E82" s="193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</row>
    <row r="83" spans="3:16" ht="12.75" customHeight="1">
      <c r="C83" s="171"/>
      <c r="D83" s="192"/>
      <c r="E83" s="193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3:16" ht="12.75" customHeight="1">
      <c r="C84" s="171"/>
      <c r="D84" s="171"/>
      <c r="E84" s="193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3:16" ht="12.75" customHeight="1">
      <c r="C85" s="171"/>
      <c r="D85" s="192"/>
      <c r="E85" s="193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</row>
    <row r="86" spans="3:16" ht="12.75" customHeight="1">
      <c r="C86" s="171"/>
      <c r="D86" s="192"/>
      <c r="E86" s="193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3:16" ht="12.75" customHeight="1">
      <c r="C87" s="171"/>
      <c r="D87" s="171"/>
      <c r="E87" s="193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</row>
    <row r="88" spans="3:16" ht="12.75" customHeight="1">
      <c r="C88" s="171"/>
      <c r="D88" s="192"/>
      <c r="E88" s="193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</row>
    <row r="89" spans="3:16" ht="12.75" customHeight="1">
      <c r="C89" s="171"/>
      <c r="D89" s="192"/>
      <c r="E89" s="19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</row>
    <row r="90" spans="3:16" ht="12.75" customHeight="1">
      <c r="C90" s="171"/>
      <c r="D90" s="171"/>
      <c r="E90" s="193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</row>
    <row r="91" spans="3:16" ht="12.75" customHeight="1">
      <c r="C91" s="171"/>
      <c r="D91" s="192"/>
      <c r="E91" s="193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</row>
    <row r="92" spans="3:16" ht="12.75" customHeight="1">
      <c r="C92" s="171"/>
      <c r="D92" s="192"/>
      <c r="E92" s="193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3:16" ht="12.75" customHeight="1">
      <c r="C93" s="171"/>
      <c r="D93" s="171"/>
      <c r="E93" s="193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3:16" ht="12.75" customHeight="1">
      <c r="C94" s="171"/>
      <c r="D94" s="192"/>
      <c r="E94" s="193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</row>
    <row r="95" spans="3:16" ht="12.75" customHeight="1">
      <c r="C95" s="171"/>
      <c r="D95" s="192"/>
      <c r="E95" s="193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</row>
    <row r="96" spans="3:16" ht="12.75" customHeight="1">
      <c r="C96" s="171"/>
      <c r="D96" s="171"/>
      <c r="E96" s="193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</row>
    <row r="97" spans="3:16" ht="12.75" customHeight="1">
      <c r="C97" s="192"/>
      <c r="D97" s="171"/>
      <c r="E97" s="193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</row>
    <row r="98" spans="3:16" ht="12.75" customHeight="1">
      <c r="C98" s="192"/>
      <c r="D98" s="171"/>
      <c r="E98" s="193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</row>
    <row r="99" spans="3:16" ht="12.75" customHeight="1">
      <c r="C99" s="171"/>
      <c r="D99" s="171"/>
      <c r="E99" s="193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</row>
    <row r="100" spans="3:16" ht="12.75" customHeight="1">
      <c r="C100" s="171"/>
      <c r="D100" s="192"/>
      <c r="E100" s="193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</row>
    <row r="101" spans="3:16" ht="12.75" customHeight="1">
      <c r="C101" s="171"/>
      <c r="D101" s="192"/>
      <c r="E101" s="193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3:16" ht="12.75" customHeight="1">
      <c r="C102" s="171"/>
      <c r="D102" s="171"/>
      <c r="E102" s="193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</row>
    <row r="103" spans="3:16" ht="12.75" customHeight="1">
      <c r="C103" s="171"/>
      <c r="D103" s="192"/>
      <c r="E103" s="193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</row>
    <row r="104" spans="3:16" ht="12.75" customHeight="1">
      <c r="C104" s="171"/>
      <c r="D104" s="192"/>
      <c r="E104" s="193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3:16" ht="12.75" customHeight="1">
      <c r="C105" s="171"/>
      <c r="D105" s="171"/>
      <c r="E105" s="193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</row>
    <row r="106" spans="3:16" ht="12.75" customHeight="1">
      <c r="C106" s="171"/>
      <c r="D106" s="192"/>
      <c r="E106" s="193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</row>
    <row r="107" spans="3:16" ht="12.75" customHeight="1">
      <c r="C107" s="171"/>
      <c r="D107" s="192"/>
      <c r="E107" s="193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3:16" ht="12.75" customHeight="1">
      <c r="C108" s="171"/>
      <c r="D108" s="171"/>
      <c r="E108" s="193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</row>
    <row r="109" spans="3:16" ht="12.75" customHeight="1">
      <c r="C109" s="171"/>
      <c r="D109" s="192"/>
      <c r="E109" s="193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</row>
    <row r="110" spans="3:16" ht="12.75" customHeight="1">
      <c r="C110" s="171"/>
      <c r="D110" s="192"/>
      <c r="E110" s="193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</row>
    <row r="111" spans="3:16" ht="12.75" customHeight="1">
      <c r="C111" s="171"/>
      <c r="D111" s="171"/>
      <c r="E111" s="193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</row>
    <row r="112" spans="3:16" ht="12.75" customHeight="1">
      <c r="C112" s="171"/>
      <c r="D112" s="192"/>
      <c r="E112" s="193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</row>
    <row r="113" spans="3:16" ht="12.75" customHeight="1">
      <c r="C113" s="171"/>
      <c r="D113" s="192"/>
      <c r="E113" s="193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</row>
    <row r="114" spans="3:16" ht="12.75" customHeight="1">
      <c r="C114" s="171"/>
      <c r="D114" s="171"/>
      <c r="E114" s="193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</row>
    <row r="115" spans="3:16" ht="12.75" customHeight="1">
      <c r="C115" s="171"/>
      <c r="D115" s="192"/>
      <c r="E115" s="193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</row>
    <row r="116" spans="3:16" ht="12.75" customHeight="1">
      <c r="C116" s="171"/>
      <c r="D116" s="192"/>
      <c r="E116" s="193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</row>
    <row r="117" spans="3:16" ht="12.75" customHeight="1">
      <c r="C117" s="171"/>
      <c r="D117" s="171"/>
      <c r="E117" s="193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</row>
    <row r="118" spans="3:16" ht="12.75" customHeight="1">
      <c r="C118" s="171"/>
      <c r="D118" s="192"/>
      <c r="E118" s="193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3:16" ht="12.75" customHeight="1">
      <c r="C119" s="171"/>
      <c r="D119" s="192"/>
      <c r="E119" s="193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3:16" ht="12.75" customHeight="1">
      <c r="C120" s="171"/>
      <c r="D120" s="171"/>
      <c r="E120" s="193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</row>
    <row r="121" spans="3:16" ht="12.75" customHeight="1">
      <c r="C121" s="171"/>
      <c r="D121" s="192"/>
      <c r="E121" s="193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</row>
    <row r="122" spans="3:16" ht="12.75" customHeight="1">
      <c r="C122" s="171"/>
      <c r="D122" s="192"/>
      <c r="E122" s="193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</row>
    <row r="123" spans="3:16" ht="12.75" customHeight="1">
      <c r="C123" s="171"/>
      <c r="D123" s="171"/>
      <c r="E123" s="193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</row>
    <row r="124" spans="3:16" ht="12.75" customHeight="1">
      <c r="C124" s="192"/>
      <c r="D124" s="171"/>
      <c r="E124" s="193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</row>
    <row r="125" spans="3:16" ht="12.75" customHeight="1">
      <c r="C125" s="192"/>
      <c r="D125" s="171"/>
      <c r="E125" s="193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</row>
    <row r="126" spans="3:16" ht="12.75" customHeight="1">
      <c r="C126" s="171"/>
      <c r="D126" s="171"/>
      <c r="E126" s="193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</row>
    <row r="127" spans="3:16" ht="12.75" customHeight="1">
      <c r="C127" s="171"/>
      <c r="D127" s="192"/>
      <c r="E127" s="193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</row>
    <row r="128" spans="3:16" ht="12.75" customHeight="1">
      <c r="C128" s="171"/>
      <c r="D128" s="192"/>
      <c r="E128" s="193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3:16" ht="12.75" customHeight="1">
      <c r="C129" s="171"/>
      <c r="D129" s="171"/>
      <c r="E129" s="193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</row>
    <row r="130" spans="3:16" ht="12.75" customHeight="1">
      <c r="C130" s="171"/>
      <c r="D130" s="192"/>
      <c r="E130" s="193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</row>
    <row r="131" spans="3:16" ht="12.75" customHeight="1">
      <c r="C131" s="171"/>
      <c r="D131" s="192"/>
      <c r="E131" s="193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3:16" ht="12.75" customHeight="1">
      <c r="C132" s="171"/>
      <c r="D132" s="171"/>
      <c r="E132" s="193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</row>
    <row r="133" spans="3:16" ht="12.75" customHeight="1">
      <c r="C133" s="192"/>
      <c r="D133" s="171"/>
      <c r="E133" s="193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</row>
    <row r="134" spans="3:16" ht="12.75" customHeight="1">
      <c r="C134" s="192"/>
      <c r="D134" s="171"/>
      <c r="E134" s="193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3:16" ht="12.75" customHeight="1">
      <c r="C135" s="171"/>
      <c r="D135" s="171"/>
      <c r="E135" s="193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</row>
    <row r="136" spans="3:16" ht="12.75" customHeight="1">
      <c r="C136" s="171"/>
      <c r="D136" s="192"/>
      <c r="E136" s="193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</row>
    <row r="137" spans="3:16" ht="12.75" customHeight="1">
      <c r="C137" s="171"/>
      <c r="D137" s="192"/>
      <c r="E137" s="193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</row>
    <row r="138" spans="3:16" ht="12.75" customHeight="1">
      <c r="C138" s="171"/>
      <c r="D138" s="171"/>
      <c r="E138" s="193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</row>
    <row r="139" spans="3:16" ht="12.75" customHeight="1">
      <c r="C139" s="192"/>
      <c r="D139" s="171"/>
      <c r="E139" s="193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</row>
    <row r="140" spans="3:16" ht="12.75" customHeight="1">
      <c r="C140" s="192"/>
      <c r="D140" s="171"/>
      <c r="E140" s="193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3:16" ht="12.75" customHeight="1">
      <c r="C141" s="171"/>
      <c r="D141" s="171"/>
      <c r="E141" s="193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</row>
    <row r="142" spans="3:16" ht="12.75" customHeight="1">
      <c r="C142" s="171"/>
      <c r="D142" s="192"/>
      <c r="E142" s="193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</row>
    <row r="143" spans="3:16" ht="12.75" customHeight="1">
      <c r="C143" s="171"/>
      <c r="D143" s="192"/>
      <c r="E143" s="193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3:16" ht="12.75" customHeight="1">
      <c r="C144" s="171"/>
      <c r="D144" s="171"/>
      <c r="E144" s="193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</row>
    <row r="145" spans="3:16" ht="12.75" customHeight="1">
      <c r="C145" s="171"/>
      <c r="D145" s="192"/>
      <c r="E145" s="193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</row>
    <row r="146" spans="3:16" ht="12.75" customHeight="1">
      <c r="C146" s="171"/>
      <c r="D146" s="192"/>
      <c r="E146" s="193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3:16" ht="12.75" customHeight="1">
      <c r="C147" s="171"/>
      <c r="D147" s="171"/>
      <c r="E147" s="193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</row>
    <row r="148" spans="3:16" ht="12.75" customHeight="1">
      <c r="C148" s="192"/>
      <c r="D148" s="171"/>
      <c r="E148" s="193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3:16" ht="12.75" customHeight="1">
      <c r="C149" s="192"/>
      <c r="D149" s="171"/>
      <c r="E149" s="193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3:16" ht="12.75" customHeight="1">
      <c r="C150" s="171"/>
      <c r="D150" s="171"/>
      <c r="E150" s="193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</row>
    <row r="151" spans="3:16" ht="12.75" customHeight="1">
      <c r="C151" s="171"/>
      <c r="D151" s="192"/>
      <c r="E151" s="193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</row>
    <row r="152" spans="3:16" ht="12.75" customHeight="1">
      <c r="C152" s="171"/>
      <c r="D152" s="192"/>
      <c r="E152" s="193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3:16" ht="12.75" customHeight="1">
      <c r="C153" s="171"/>
      <c r="D153" s="171"/>
      <c r="E153" s="193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</row>
    <row r="154" spans="3:16" ht="12.75" customHeight="1">
      <c r="C154" s="171"/>
      <c r="D154" s="192"/>
      <c r="E154" s="193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</row>
    <row r="155" spans="3:16" ht="12.75" customHeight="1">
      <c r="C155" s="171"/>
      <c r="D155" s="192"/>
      <c r="E155" s="193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3:16" ht="12.75" customHeight="1">
      <c r="C156" s="171"/>
      <c r="D156" s="171"/>
      <c r="E156" s="193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</row>
    <row r="157" spans="3:16" ht="12.75" customHeight="1">
      <c r="C157" s="171"/>
      <c r="D157" s="192"/>
      <c r="E157" s="193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3:16" ht="12.75" customHeight="1">
      <c r="C158" s="171"/>
      <c r="D158" s="192"/>
      <c r="E158" s="193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3:16" ht="12.75" customHeight="1">
      <c r="C159" s="171"/>
      <c r="D159" s="171"/>
      <c r="E159" s="193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</row>
    <row r="160" spans="3:16" ht="12.75" customHeight="1">
      <c r="C160" s="171"/>
      <c r="D160" s="192"/>
      <c r="E160" s="193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</row>
    <row r="161" spans="3:16" ht="12.75" customHeight="1">
      <c r="C161" s="171"/>
      <c r="D161" s="192"/>
      <c r="E161" s="193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3:16" ht="12.75" customHeight="1">
      <c r="C162" s="171"/>
      <c r="D162" s="171"/>
      <c r="E162" s="193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</row>
    <row r="163" spans="3:16" ht="12.75" customHeight="1">
      <c r="C163" s="192"/>
      <c r="D163" s="171"/>
      <c r="E163" s="193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</row>
    <row r="164" spans="3:16" ht="12.75" customHeight="1">
      <c r="C164" s="192"/>
      <c r="D164" s="171"/>
      <c r="E164" s="193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3:16" ht="12.75" customHeight="1">
      <c r="C165" s="171"/>
      <c r="D165" s="171"/>
      <c r="E165" s="193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</row>
    <row r="166" spans="3:16" ht="12.75" customHeight="1">
      <c r="C166" s="171"/>
      <c r="D166" s="192"/>
      <c r="E166" s="193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</row>
    <row r="167" spans="3:16" ht="12.75" customHeight="1">
      <c r="C167" s="171"/>
      <c r="D167" s="192"/>
      <c r="E167" s="193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3:16" ht="12.75" customHeight="1">
      <c r="C168" s="171"/>
      <c r="D168" s="171"/>
      <c r="E168" s="193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</row>
    <row r="169" spans="3:16" ht="12.75" customHeight="1">
      <c r="C169" s="192"/>
      <c r="D169" s="171"/>
      <c r="E169" s="193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</row>
    <row r="170" spans="3:16" ht="12.75" customHeight="1">
      <c r="C170" s="192"/>
      <c r="D170" s="171"/>
      <c r="E170" s="193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3:16" ht="12.75" customHeight="1">
      <c r="C171" s="171"/>
      <c r="D171" s="171"/>
      <c r="E171" s="193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</row>
    <row r="172" spans="3:16" ht="12.75" customHeight="1">
      <c r="C172" s="171"/>
      <c r="D172" s="192"/>
      <c r="E172" s="193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</row>
    <row r="173" spans="3:16" ht="12.75" customHeight="1">
      <c r="C173" s="171"/>
      <c r="D173" s="192"/>
      <c r="E173" s="193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3:16" ht="12.75" customHeight="1">
      <c r="C174" s="171"/>
      <c r="D174" s="171"/>
      <c r="E174" s="193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</row>
    <row r="175" spans="3:16" ht="12.75" customHeight="1">
      <c r="C175" s="171"/>
      <c r="D175" s="192"/>
      <c r="E175" s="193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</row>
    <row r="176" spans="3:16" ht="12.75" customHeight="1">
      <c r="C176" s="171"/>
      <c r="D176" s="192"/>
      <c r="E176" s="193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3:16" ht="12.75" customHeight="1">
      <c r="C177" s="171"/>
      <c r="D177" s="171"/>
      <c r="E177" s="193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</row>
    <row r="178" spans="3:16" ht="12.75" customHeight="1">
      <c r="C178" s="171"/>
      <c r="D178" s="192"/>
      <c r="E178" s="193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</row>
    <row r="179" spans="3:16" ht="12.75" customHeight="1">
      <c r="C179" s="171"/>
      <c r="D179" s="192"/>
      <c r="E179" s="193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3:16" ht="12.75" customHeight="1">
      <c r="C180" s="171"/>
      <c r="D180" s="171"/>
      <c r="E180" s="193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</row>
    <row r="181" spans="3:16" ht="12.75" customHeight="1">
      <c r="C181" s="171"/>
      <c r="D181" s="192"/>
      <c r="E181" s="193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</row>
    <row r="182" spans="3:16" ht="12.75" customHeight="1">
      <c r="C182" s="171"/>
      <c r="D182" s="192"/>
      <c r="E182" s="193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3:16" ht="12.75" customHeight="1">
      <c r="C183" s="171"/>
      <c r="D183" s="171"/>
      <c r="E183" s="193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</row>
    <row r="184" spans="3:16" ht="12.75" customHeight="1">
      <c r="C184" s="192"/>
      <c r="D184" s="171"/>
      <c r="E184" s="193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</row>
    <row r="185" spans="3:16" ht="12.75" customHeight="1">
      <c r="C185" s="192"/>
      <c r="D185" s="171"/>
      <c r="E185" s="193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3:16" ht="12.75" customHeight="1">
      <c r="C186" s="171"/>
      <c r="D186" s="171"/>
      <c r="E186" s="193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</row>
    <row r="187" spans="3:16" ht="12.75" customHeight="1">
      <c r="C187" s="171"/>
      <c r="D187" s="192"/>
      <c r="E187" s="193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</row>
    <row r="188" spans="3:16" ht="12.75" customHeight="1">
      <c r="C188" s="171"/>
      <c r="D188" s="192"/>
      <c r="E188" s="193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3:16" ht="12.75" customHeight="1">
      <c r="C189" s="171"/>
      <c r="D189" s="171"/>
      <c r="E189" s="193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</row>
    <row r="190" spans="3:16" ht="12.75" customHeight="1">
      <c r="C190" s="171"/>
      <c r="D190" s="192"/>
      <c r="E190" s="193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</row>
    <row r="191" spans="3:16" ht="12.75" customHeight="1">
      <c r="C191" s="171"/>
      <c r="D191" s="192"/>
      <c r="E191" s="193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3:16" ht="12.75" customHeight="1">
      <c r="C192" s="171"/>
      <c r="D192" s="171"/>
      <c r="E192" s="193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</row>
    <row r="193" spans="3:16" ht="12.75" customHeight="1">
      <c r="C193" s="171"/>
      <c r="D193" s="192"/>
      <c r="E193" s="193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</row>
    <row r="194" spans="3:16" ht="12.75" customHeight="1">
      <c r="C194" s="171"/>
      <c r="D194" s="192"/>
      <c r="E194" s="193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3:16" ht="12.75" customHeight="1">
      <c r="C195" s="171"/>
      <c r="D195" s="171"/>
      <c r="E195" s="193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</row>
    <row r="196" spans="3:16" ht="12.75" customHeight="1">
      <c r="C196" s="171"/>
      <c r="D196" s="192"/>
      <c r="E196" s="193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</row>
    <row r="197" spans="3:16" ht="12.75" customHeight="1">
      <c r="C197" s="171"/>
      <c r="D197" s="192"/>
      <c r="E197" s="193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3:16" ht="12.75" customHeight="1">
      <c r="C198" s="171"/>
      <c r="D198" s="171"/>
      <c r="E198" s="193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</row>
    <row r="199" spans="3:16" ht="12.75" customHeight="1">
      <c r="C199" s="171"/>
      <c r="D199" s="192"/>
      <c r="E199" s="193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</row>
    <row r="200" spans="3:16" ht="12.75" customHeight="1">
      <c r="C200" s="171"/>
      <c r="D200" s="192"/>
      <c r="E200" s="193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3:16" ht="12.75" customHeight="1">
      <c r="C201" s="171"/>
      <c r="D201" s="171"/>
      <c r="E201" s="193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</row>
    <row r="202" spans="3:16" ht="12.75" customHeight="1">
      <c r="C202" s="171"/>
      <c r="D202" s="192"/>
      <c r="E202" s="193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</row>
    <row r="203" spans="3:16" ht="12.75" customHeight="1">
      <c r="C203" s="171"/>
      <c r="D203" s="192"/>
      <c r="E203" s="193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3:16" ht="12.75" customHeight="1">
      <c r="C204" s="171"/>
      <c r="D204" s="171"/>
      <c r="E204" s="193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</row>
    <row r="205" spans="3:16" ht="12.75" customHeight="1">
      <c r="C205" s="171"/>
      <c r="D205" s="192"/>
      <c r="E205" s="193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</row>
    <row r="206" spans="3:16" ht="12.75" customHeight="1">
      <c r="C206" s="171"/>
      <c r="D206" s="192"/>
      <c r="E206" s="193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3:16" ht="12.75" customHeight="1">
      <c r="C207" s="171"/>
      <c r="D207" s="171"/>
      <c r="E207" s="193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</row>
    <row r="208" spans="3:16" ht="12.75" customHeight="1">
      <c r="C208" s="171"/>
      <c r="D208" s="192"/>
      <c r="E208" s="193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</row>
    <row r="209" spans="3:16" ht="12.75" customHeight="1">
      <c r="C209" s="171"/>
      <c r="D209" s="192"/>
      <c r="E209" s="193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3:16" ht="12.75" customHeight="1">
      <c r="C210" s="171"/>
      <c r="D210" s="171"/>
      <c r="E210" s="193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</row>
    <row r="211" spans="3:16" ht="12.75" customHeight="1">
      <c r="C211" s="171"/>
      <c r="D211" s="192"/>
      <c r="E211" s="193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</row>
    <row r="212" spans="3:16" ht="12.75" customHeight="1">
      <c r="C212" s="171"/>
      <c r="D212" s="192"/>
      <c r="E212" s="193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</row>
    <row r="213" spans="3:16" ht="12.75" customHeight="1">
      <c r="C213" s="171"/>
      <c r="D213" s="171"/>
      <c r="E213" s="193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</row>
    <row r="214" spans="3:16" ht="12.75" customHeight="1">
      <c r="C214" s="192"/>
      <c r="D214" s="171"/>
      <c r="E214" s="193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</row>
    <row r="215" spans="3:16" ht="12.75" customHeight="1">
      <c r="C215" s="192"/>
      <c r="D215" s="171"/>
      <c r="E215" s="193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3:16" ht="12.75" customHeight="1">
      <c r="C216" s="171"/>
      <c r="D216" s="171"/>
      <c r="E216" s="193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</row>
    <row r="217" spans="3:16" ht="12.75" customHeight="1">
      <c r="C217" s="171"/>
      <c r="D217" s="192"/>
      <c r="E217" s="193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</row>
    <row r="218" spans="3:16" ht="12.75" customHeight="1">
      <c r="C218" s="171"/>
      <c r="D218" s="192"/>
      <c r="E218" s="193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</row>
    <row r="219" spans="3:16" ht="12.75" customHeight="1">
      <c r="C219" s="171"/>
      <c r="D219" s="171"/>
      <c r="E219" s="193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</row>
    <row r="220" spans="3:16" ht="12.75" customHeight="1">
      <c r="C220" s="171"/>
      <c r="D220" s="192"/>
      <c r="E220" s="193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</row>
    <row r="221" spans="3:16" ht="12.75" customHeight="1">
      <c r="C221" s="171"/>
      <c r="D221" s="192"/>
      <c r="E221" s="193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</row>
    <row r="222" spans="3:16" ht="12.75" customHeight="1">
      <c r="C222" s="171"/>
      <c r="D222" s="171"/>
      <c r="E222" s="193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</row>
    <row r="223" spans="3:16" ht="12.75" customHeight="1">
      <c r="C223" s="171"/>
      <c r="D223" s="192"/>
      <c r="E223" s="193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</row>
    <row r="224" spans="3:16" ht="12.75" customHeight="1">
      <c r="C224" s="171"/>
      <c r="D224" s="192"/>
      <c r="E224" s="193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</row>
    <row r="225" spans="3:16" ht="12.75" customHeight="1">
      <c r="C225" s="171"/>
      <c r="D225" s="171"/>
      <c r="E225" s="193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</row>
    <row r="226" spans="3:16" ht="12.75" customHeight="1">
      <c r="C226" s="171"/>
      <c r="D226" s="192"/>
      <c r="E226" s="193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</row>
    <row r="227" spans="3:16" ht="12.75" customHeight="1">
      <c r="C227" s="171"/>
      <c r="D227" s="192"/>
      <c r="E227" s="193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</row>
    <row r="228" spans="3:16" ht="12.75" customHeight="1">
      <c r="C228" s="171"/>
      <c r="D228" s="171"/>
      <c r="E228" s="193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</row>
    <row r="229" spans="3:16" ht="12.75" customHeight="1">
      <c r="C229" s="171"/>
      <c r="D229" s="192"/>
      <c r="E229" s="193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</row>
    <row r="230" spans="3:16" ht="12.75" customHeight="1">
      <c r="C230" s="171"/>
      <c r="D230" s="192"/>
      <c r="E230" s="193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3:16" ht="12.75" customHeight="1">
      <c r="C231" s="171"/>
      <c r="D231" s="171"/>
      <c r="E231" s="193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</row>
    <row r="232" spans="3:16" ht="12.75" customHeight="1">
      <c r="C232" s="171"/>
      <c r="D232" s="192"/>
      <c r="E232" s="193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</row>
    <row r="233" spans="3:16" ht="12.75" customHeight="1">
      <c r="C233" s="171"/>
      <c r="D233" s="192"/>
      <c r="E233" s="193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</row>
    <row r="234" spans="3:16" ht="12.75" customHeight="1">
      <c r="C234" s="171"/>
      <c r="D234" s="171"/>
      <c r="E234" s="193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</row>
    <row r="235" spans="3:16" ht="12.75" customHeight="1">
      <c r="C235" s="192"/>
      <c r="D235" s="171"/>
      <c r="E235" s="193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</row>
    <row r="236" spans="3:16" ht="12.75" customHeight="1">
      <c r="C236" s="192"/>
      <c r="D236" s="171"/>
      <c r="E236" s="193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</row>
    <row r="237" spans="3:16" ht="12.75" customHeight="1">
      <c r="C237" s="171"/>
      <c r="D237" s="171"/>
      <c r="E237" s="193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</row>
    <row r="238" spans="3:16" ht="12.75" customHeight="1">
      <c r="C238" s="171"/>
      <c r="D238" s="192"/>
      <c r="E238" s="193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</row>
    <row r="239" spans="3:16" ht="12.75" customHeight="1">
      <c r="C239" s="171"/>
      <c r="D239" s="192"/>
      <c r="E239" s="193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</row>
    <row r="240" spans="3:16" ht="12.75" customHeight="1">
      <c r="C240" s="171"/>
      <c r="D240" s="171"/>
      <c r="E240" s="193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</row>
    <row r="241" spans="3:16" ht="12.75" customHeight="1">
      <c r="C241" s="171"/>
      <c r="D241" s="192"/>
      <c r="E241" s="193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</row>
    <row r="242" spans="3:16" ht="12.75" customHeight="1">
      <c r="C242" s="171"/>
      <c r="D242" s="192"/>
      <c r="E242" s="193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</row>
    <row r="243" spans="3:16" ht="12.75" customHeight="1">
      <c r="C243" s="171"/>
      <c r="D243" s="171"/>
      <c r="E243" s="193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</row>
    <row r="244" spans="3:16" ht="12.75" customHeight="1">
      <c r="C244" s="171"/>
      <c r="D244" s="192"/>
      <c r="E244" s="193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</row>
    <row r="245" spans="3:16" ht="12.75" customHeight="1">
      <c r="C245" s="171"/>
      <c r="D245" s="192"/>
      <c r="E245" s="193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</row>
    <row r="246" spans="3:16" ht="12.75" customHeight="1">
      <c r="C246" s="171"/>
      <c r="D246" s="171"/>
      <c r="E246" s="193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</row>
    <row r="247" spans="3:16" ht="12.75" customHeight="1">
      <c r="C247" s="171"/>
      <c r="D247" s="192"/>
      <c r="E247" s="193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</row>
    <row r="248" spans="3:16" ht="12.75" customHeight="1">
      <c r="C248" s="171"/>
      <c r="D248" s="192"/>
      <c r="E248" s="193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</row>
    <row r="249" spans="3:16" ht="12.75" customHeight="1">
      <c r="C249" s="171"/>
      <c r="D249" s="171"/>
      <c r="E249" s="193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</row>
    <row r="250" spans="3:16" ht="12.75" customHeight="1">
      <c r="C250" s="171"/>
      <c r="D250" s="192"/>
      <c r="E250" s="193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</row>
    <row r="251" spans="3:16" ht="12.75" customHeight="1">
      <c r="C251" s="171"/>
      <c r="D251" s="192"/>
      <c r="E251" s="193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</row>
    <row r="252" spans="3:16" ht="12.75" customHeight="1">
      <c r="C252" s="171"/>
      <c r="D252" s="171"/>
      <c r="E252" s="193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</row>
    <row r="253" spans="3:16" ht="12.75" customHeight="1">
      <c r="C253" s="171"/>
      <c r="D253" s="192"/>
      <c r="E253" s="193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</row>
    <row r="254" spans="3:16" ht="12.75" customHeight="1">
      <c r="C254" s="171"/>
      <c r="D254" s="192"/>
      <c r="E254" s="193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</row>
    <row r="255" spans="3:16" ht="12.75" customHeight="1">
      <c r="C255" s="171"/>
      <c r="D255" s="171"/>
      <c r="E255" s="193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</row>
    <row r="256" spans="3:16" ht="12.75" customHeight="1">
      <c r="C256" s="171"/>
      <c r="D256" s="192"/>
      <c r="E256" s="193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</row>
    <row r="257" spans="3:16" ht="12.75" customHeight="1">
      <c r="C257" s="171"/>
      <c r="D257" s="192"/>
      <c r="E257" s="193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</row>
    <row r="258" spans="3:16" ht="12.75" customHeight="1">
      <c r="C258" s="171"/>
      <c r="D258" s="171"/>
      <c r="E258" s="193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</row>
    <row r="259" spans="3:16" ht="12.75" customHeight="1">
      <c r="C259" s="192"/>
      <c r="D259" s="171"/>
      <c r="E259" s="193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</row>
    <row r="260" spans="3:16" ht="12.75" customHeight="1">
      <c r="C260" s="192"/>
      <c r="D260" s="171"/>
      <c r="E260" s="193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</row>
    <row r="261" spans="3:16" ht="12.75" customHeight="1">
      <c r="C261" s="171"/>
      <c r="D261" s="171"/>
      <c r="E261" s="193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</row>
    <row r="262" spans="3:16" ht="12.75" customHeight="1">
      <c r="C262" s="171"/>
      <c r="D262" s="192"/>
      <c r="E262" s="193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</row>
    <row r="263" spans="3:16" ht="12.75" customHeight="1">
      <c r="C263" s="171"/>
      <c r="D263" s="192"/>
      <c r="E263" s="193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</row>
    <row r="264" spans="3:16" ht="12.75" customHeight="1">
      <c r="C264" s="171"/>
      <c r="D264" s="171"/>
      <c r="E264" s="193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</row>
    <row r="265" spans="3:16" ht="12.75" customHeight="1">
      <c r="C265" s="171"/>
      <c r="D265" s="192"/>
      <c r="E265" s="193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</row>
    <row r="266" spans="3:16" ht="12.75" customHeight="1">
      <c r="C266" s="171"/>
      <c r="D266" s="192"/>
      <c r="E266" s="193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</row>
    <row r="267" spans="3:16" ht="12.75" customHeight="1">
      <c r="C267" s="171"/>
      <c r="D267" s="171"/>
      <c r="E267" s="193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</row>
    <row r="268" spans="3:16" ht="12.75" customHeight="1">
      <c r="C268" s="171"/>
      <c r="D268" s="192"/>
      <c r="E268" s="193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</row>
    <row r="269" spans="3:16" ht="12.75" customHeight="1">
      <c r="C269" s="171"/>
      <c r="D269" s="192"/>
      <c r="E269" s="193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</row>
    <row r="270" spans="3:16" ht="12.75" customHeight="1">
      <c r="C270" s="171"/>
      <c r="D270" s="171"/>
      <c r="E270" s="193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</row>
    <row r="271" spans="3:16" ht="12.75" customHeight="1">
      <c r="C271" s="171"/>
      <c r="D271" s="192"/>
      <c r="E271" s="193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</row>
    <row r="272" spans="3:16" ht="12.75" customHeight="1">
      <c r="C272" s="171"/>
      <c r="D272" s="192"/>
      <c r="E272" s="193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</row>
    <row r="273" spans="3:16" ht="12.75" customHeight="1">
      <c r="C273" s="171"/>
      <c r="D273" s="171"/>
      <c r="E273" s="193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</row>
    <row r="274" spans="3:16" ht="12.75" customHeight="1">
      <c r="C274" s="171"/>
      <c r="D274" s="192"/>
      <c r="E274" s="193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</row>
    <row r="275" spans="3:16" ht="12.75" customHeight="1">
      <c r="C275" s="171"/>
      <c r="D275" s="192"/>
      <c r="E275" s="193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</row>
    <row r="276" spans="3:16" ht="12.75" customHeight="1">
      <c r="C276" s="171"/>
      <c r="D276" s="171"/>
      <c r="E276" s="193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</row>
    <row r="277" spans="3:16" ht="12.75" customHeight="1">
      <c r="C277" s="171"/>
      <c r="D277" s="192"/>
      <c r="E277" s="193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</row>
    <row r="278" spans="3:16" ht="12.75" customHeight="1">
      <c r="C278" s="171"/>
      <c r="D278" s="192"/>
      <c r="E278" s="193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</row>
    <row r="279" spans="3:16" ht="12.75" customHeight="1">
      <c r="C279" s="171"/>
      <c r="D279" s="171"/>
      <c r="E279" s="193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</row>
    <row r="280" spans="3:16" ht="12.75" customHeight="1">
      <c r="C280" s="171"/>
      <c r="D280" s="192"/>
      <c r="E280" s="193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</row>
    <row r="281" spans="3:16" ht="12.75" customHeight="1">
      <c r="C281" s="171"/>
      <c r="D281" s="192"/>
      <c r="E281" s="193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</row>
    <row r="282" spans="3:16" ht="12.75" customHeight="1">
      <c r="C282" s="171"/>
      <c r="D282" s="171"/>
      <c r="E282" s="193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</row>
    <row r="283" spans="3:16" ht="12.75" customHeight="1">
      <c r="C283" s="192"/>
      <c r="D283" s="171"/>
      <c r="E283" s="193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</row>
    <row r="284" spans="3:16" ht="12.75" customHeight="1">
      <c r="C284" s="192"/>
      <c r="D284" s="171"/>
      <c r="E284" s="193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</row>
    <row r="285" spans="3:16" ht="12.75" customHeight="1">
      <c r="C285" s="171"/>
      <c r="D285" s="171"/>
      <c r="E285" s="193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</row>
    <row r="286" spans="3:16" ht="12.75" customHeight="1">
      <c r="C286" s="171"/>
      <c r="D286" s="192"/>
      <c r="E286" s="193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</row>
    <row r="287" spans="3:16" ht="12.75" customHeight="1">
      <c r="C287" s="171"/>
      <c r="D287" s="192"/>
      <c r="E287" s="193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</row>
    <row r="288" spans="3:16" ht="12.75" customHeight="1">
      <c r="C288" s="171"/>
      <c r="D288" s="171"/>
      <c r="E288" s="193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</row>
    <row r="289" spans="3:16" ht="12.75" customHeight="1">
      <c r="C289" s="192"/>
      <c r="D289" s="171"/>
      <c r="E289" s="193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</row>
    <row r="290" spans="3:16" ht="12.75" customHeight="1">
      <c r="C290" s="192"/>
      <c r="D290" s="171"/>
      <c r="E290" s="193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</row>
    <row r="291" spans="3:16" ht="12.75" customHeight="1">
      <c r="C291" s="171"/>
      <c r="D291" s="171"/>
      <c r="E291" s="193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</row>
    <row r="292" spans="3:16" ht="12.75" customHeight="1">
      <c r="C292" s="171"/>
      <c r="D292" s="192"/>
      <c r="E292" s="193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</row>
    <row r="293" spans="3:16" ht="12.75" customHeight="1">
      <c r="C293" s="171"/>
      <c r="D293" s="192"/>
      <c r="E293" s="193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</row>
    <row r="294" spans="3:16" ht="12.75" customHeight="1">
      <c r="C294" s="171"/>
      <c r="D294" s="171"/>
      <c r="E294" s="193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</row>
    <row r="295" spans="3:16" ht="12.75" customHeight="1">
      <c r="C295" s="171"/>
      <c r="D295" s="192"/>
      <c r="E295" s="193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</row>
    <row r="296" spans="3:16" ht="12.75" customHeight="1">
      <c r="C296" s="171"/>
      <c r="D296" s="192"/>
      <c r="E296" s="193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</row>
    <row r="297" spans="3:16" ht="12.75" customHeight="1">
      <c r="C297" s="171"/>
      <c r="D297" s="171"/>
      <c r="E297" s="193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</row>
    <row r="298" spans="3:16" ht="12.75" customHeight="1">
      <c r="C298" s="171"/>
      <c r="D298" s="192"/>
      <c r="E298" s="193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</row>
    <row r="299" spans="3:16" ht="12.75" customHeight="1">
      <c r="C299" s="171"/>
      <c r="D299" s="192"/>
      <c r="E299" s="193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</row>
    <row r="300" spans="3:16" ht="12.75" customHeight="1">
      <c r="C300" s="171"/>
      <c r="D300" s="171"/>
      <c r="E300" s="193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</row>
    <row r="301" spans="3:16" ht="12.75" customHeight="1">
      <c r="C301" s="171"/>
      <c r="D301" s="192"/>
      <c r="E301" s="193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</row>
    <row r="302" spans="3:16" ht="12.75" customHeight="1">
      <c r="C302" s="171"/>
      <c r="D302" s="192"/>
      <c r="E302" s="193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</row>
    <row r="303" spans="3:16" ht="12.75" customHeight="1">
      <c r="C303" s="171"/>
      <c r="D303" s="171"/>
      <c r="E303" s="193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</row>
    <row r="304" spans="3:16" ht="12.75" customHeight="1">
      <c r="C304" s="171"/>
      <c r="D304" s="171"/>
      <c r="E304" s="193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</row>
    <row r="305" spans="3:16" ht="12.75" customHeight="1">
      <c r="C305" s="171"/>
      <c r="D305" s="171"/>
      <c r="E305" s="193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</row>
    <row r="306" spans="3:16" ht="12.75" customHeight="1">
      <c r="C306" s="171"/>
      <c r="D306" s="171"/>
      <c r="E306" s="193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</row>
    <row r="307" spans="3:16" ht="12.75" customHeight="1">
      <c r="C307" s="171"/>
      <c r="D307" s="192"/>
      <c r="E307" s="193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</row>
    <row r="308" spans="3:16" ht="12.75" customHeight="1">
      <c r="C308" s="171"/>
      <c r="D308" s="192"/>
      <c r="E308" s="193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</row>
    <row r="309" spans="3:16" ht="12.75" customHeight="1">
      <c r="C309" s="171"/>
      <c r="D309" s="171"/>
      <c r="E309" s="193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</row>
    <row r="310" spans="3:16" ht="12.75" customHeight="1">
      <c r="C310" s="171"/>
      <c r="D310" s="192"/>
      <c r="E310" s="193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</row>
    <row r="311" spans="3:16" ht="12.75" customHeight="1">
      <c r="C311" s="171"/>
      <c r="D311" s="192"/>
      <c r="E311" s="193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</row>
    <row r="312" spans="3:16" ht="12.75" customHeight="1">
      <c r="C312" s="171"/>
      <c r="D312" s="171"/>
      <c r="E312" s="193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</row>
    <row r="313" spans="5:16" ht="12.75" customHeight="1">
      <c r="E313" s="193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</row>
    <row r="314" spans="5:16" ht="12.75" customHeight="1">
      <c r="E314" s="193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</row>
  </sheetData>
  <mergeCells count="21">
    <mergeCell ref="C76:D77"/>
    <mergeCell ref="B72:D72"/>
    <mergeCell ref="C32:D33"/>
    <mergeCell ref="C40:D41"/>
    <mergeCell ref="C60:D61"/>
    <mergeCell ref="C48:D48"/>
    <mergeCell ref="B36:D36"/>
    <mergeCell ref="AG2:AH2"/>
    <mergeCell ref="C28:D28"/>
    <mergeCell ref="C24:D24"/>
    <mergeCell ref="B68:D69"/>
    <mergeCell ref="B64:D64"/>
    <mergeCell ref="O2:P2"/>
    <mergeCell ref="B3:E3"/>
    <mergeCell ref="B8:D8"/>
    <mergeCell ref="C12:D12"/>
    <mergeCell ref="C16:D16"/>
    <mergeCell ref="C20:D20"/>
    <mergeCell ref="D52:D53"/>
    <mergeCell ref="C4:D5"/>
    <mergeCell ref="C44:D44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5" r:id="rId1"/>
  <colBreaks count="1" manualBreakCount="1">
    <brk id="18" max="7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09"/>
  <sheetViews>
    <sheetView showGridLines="0" zoomScaleSheetLayoutView="75" workbookViewId="0" topLeftCell="A3">
      <pane xSplit="6" ySplit="1" topLeftCell="U76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C80" sqref="AC80"/>
    </sheetView>
  </sheetViews>
  <sheetFormatPr defaultColWidth="9.00390625" defaultRowHeight="12.75" customHeight="1"/>
  <cols>
    <col min="1" max="1" width="9.125" style="125" customWidth="1"/>
    <col min="2" max="2" width="3.625" style="125" customWidth="1"/>
    <col min="3" max="3" width="3.50390625" style="125" customWidth="1"/>
    <col min="4" max="4" width="17.625" style="125" customWidth="1"/>
    <col min="5" max="5" width="4.625" style="125" customWidth="1"/>
    <col min="6" max="6" width="6.625" style="125" customWidth="1"/>
    <col min="7" max="11" width="4.625" style="125" customWidth="1"/>
    <col min="12" max="32" width="6.625" style="125" customWidth="1"/>
    <col min="33" max="33" width="4.625" style="125" customWidth="1"/>
    <col min="34" max="34" width="9.125" style="125" customWidth="1"/>
    <col min="35" max="16384" width="13.375" style="125" customWidth="1"/>
  </cols>
  <sheetData>
    <row r="1" spans="1:3" ht="15" customHeight="1">
      <c r="A1" s="124"/>
      <c r="C1" s="126"/>
    </row>
    <row r="2" spans="1:34" ht="12">
      <c r="A2" s="127" t="s">
        <v>56</v>
      </c>
      <c r="C2" s="128"/>
      <c r="D2" s="129" t="s">
        <v>0</v>
      </c>
      <c r="O2" s="719"/>
      <c r="P2" s="719"/>
      <c r="AG2" s="719" t="s">
        <v>709</v>
      </c>
      <c r="AH2" s="719"/>
    </row>
    <row r="3" spans="1:34" ht="24">
      <c r="A3" s="130" t="s">
        <v>237</v>
      </c>
      <c r="B3" s="726" t="s">
        <v>173</v>
      </c>
      <c r="C3" s="727"/>
      <c r="D3" s="727"/>
      <c r="E3" s="728"/>
      <c r="F3" s="133" t="s">
        <v>174</v>
      </c>
      <c r="G3" s="134" t="s">
        <v>175</v>
      </c>
      <c r="H3" s="135" t="s">
        <v>176</v>
      </c>
      <c r="I3" s="135" t="s">
        <v>177</v>
      </c>
      <c r="J3" s="135" t="s">
        <v>178</v>
      </c>
      <c r="K3" s="136" t="s">
        <v>179</v>
      </c>
      <c r="L3" s="134" t="s">
        <v>180</v>
      </c>
      <c r="M3" s="135" t="s">
        <v>181</v>
      </c>
      <c r="N3" s="135" t="s">
        <v>182</v>
      </c>
      <c r="O3" s="135" t="s">
        <v>183</v>
      </c>
      <c r="P3" s="135" t="s">
        <v>184</v>
      </c>
      <c r="Q3" s="137" t="s">
        <v>185</v>
      </c>
      <c r="R3" s="138" t="s">
        <v>186</v>
      </c>
      <c r="S3" s="139" t="s">
        <v>187</v>
      </c>
      <c r="T3" s="137" t="s">
        <v>188</v>
      </c>
      <c r="U3" s="137" t="s">
        <v>189</v>
      </c>
      <c r="V3" s="137" t="s">
        <v>190</v>
      </c>
      <c r="W3" s="137" t="s">
        <v>191</v>
      </c>
      <c r="X3" s="137" t="s">
        <v>192</v>
      </c>
      <c r="Y3" s="137" t="s">
        <v>193</v>
      </c>
      <c r="Z3" s="137" t="s">
        <v>194</v>
      </c>
      <c r="AA3" s="137" t="s">
        <v>195</v>
      </c>
      <c r="AB3" s="137" t="s">
        <v>196</v>
      </c>
      <c r="AC3" s="137" t="s">
        <v>197</v>
      </c>
      <c r="AD3" s="137" t="s">
        <v>198</v>
      </c>
      <c r="AE3" s="137" t="s">
        <v>199</v>
      </c>
      <c r="AF3" s="137" t="s">
        <v>200</v>
      </c>
      <c r="AG3" s="131" t="s">
        <v>201</v>
      </c>
      <c r="AH3" s="140" t="s">
        <v>202</v>
      </c>
    </row>
    <row r="4" spans="1:34" ht="12.75" customHeight="1">
      <c r="A4" s="141" t="s">
        <v>369</v>
      </c>
      <c r="B4" s="142"/>
      <c r="C4" s="745" t="s">
        <v>370</v>
      </c>
      <c r="D4" s="745"/>
      <c r="E4" s="132" t="s">
        <v>10</v>
      </c>
      <c r="F4" s="143">
        <f aca="true" t="shared" si="0" ref="F4:AG4">SUM(F5:F6)</f>
        <v>575</v>
      </c>
      <c r="G4" s="143">
        <f t="shared" si="0"/>
        <v>0</v>
      </c>
      <c r="H4" s="143">
        <f t="shared" si="0"/>
        <v>0</v>
      </c>
      <c r="I4" s="143">
        <f t="shared" si="0"/>
        <v>0</v>
      </c>
      <c r="J4" s="143">
        <f t="shared" si="0"/>
        <v>0</v>
      </c>
      <c r="K4" s="143">
        <f t="shared" si="0"/>
        <v>0</v>
      </c>
      <c r="L4" s="143">
        <f t="shared" si="0"/>
        <v>0</v>
      </c>
      <c r="M4" s="143">
        <f t="shared" si="0"/>
        <v>0</v>
      </c>
      <c r="N4" s="143">
        <f t="shared" si="0"/>
        <v>0</v>
      </c>
      <c r="O4" s="143">
        <f t="shared" si="0"/>
        <v>0</v>
      </c>
      <c r="P4" s="143">
        <f t="shared" si="0"/>
        <v>0</v>
      </c>
      <c r="Q4" s="145">
        <f t="shared" si="0"/>
        <v>0</v>
      </c>
      <c r="R4" s="146">
        <f t="shared" si="0"/>
        <v>1</v>
      </c>
      <c r="S4" s="147">
        <f t="shared" si="0"/>
        <v>0</v>
      </c>
      <c r="T4" s="145">
        <f t="shared" si="0"/>
        <v>1</v>
      </c>
      <c r="U4" s="145">
        <f t="shared" si="0"/>
        <v>3</v>
      </c>
      <c r="V4" s="145">
        <f t="shared" si="0"/>
        <v>5</v>
      </c>
      <c r="W4" s="145">
        <f t="shared" si="0"/>
        <v>6</v>
      </c>
      <c r="X4" s="145">
        <f t="shared" si="0"/>
        <v>12</v>
      </c>
      <c r="Y4" s="145">
        <f t="shared" si="0"/>
        <v>22</v>
      </c>
      <c r="Z4" s="145">
        <f t="shared" si="0"/>
        <v>51</v>
      </c>
      <c r="AA4" s="145">
        <f t="shared" si="0"/>
        <v>79</v>
      </c>
      <c r="AB4" s="145">
        <f t="shared" si="0"/>
        <v>118</v>
      </c>
      <c r="AC4" s="145">
        <f t="shared" si="0"/>
        <v>125</v>
      </c>
      <c r="AD4" s="145">
        <f t="shared" si="0"/>
        <v>119</v>
      </c>
      <c r="AE4" s="145">
        <f t="shared" si="0"/>
        <v>32</v>
      </c>
      <c r="AF4" s="145">
        <f t="shared" si="0"/>
        <v>1</v>
      </c>
      <c r="AG4" s="146">
        <f t="shared" si="0"/>
        <v>0</v>
      </c>
      <c r="AH4" s="133" t="s">
        <v>369</v>
      </c>
    </row>
    <row r="5" spans="1:34" ht="12.75" customHeight="1">
      <c r="A5" s="148"/>
      <c r="B5" s="149"/>
      <c r="C5" s="157"/>
      <c r="D5" s="158"/>
      <c r="E5" s="150" t="s">
        <v>11</v>
      </c>
      <c r="F5" s="151">
        <f>SUM(L5:AG5)</f>
        <v>282</v>
      </c>
      <c r="G5" s="151">
        <f aca="true" t="shared" si="1" ref="G5:AG5">SUM(G9,G13,G17)</f>
        <v>0</v>
      </c>
      <c r="H5" s="151">
        <f t="shared" si="1"/>
        <v>0</v>
      </c>
      <c r="I5" s="151">
        <f t="shared" si="1"/>
        <v>0</v>
      </c>
      <c r="J5" s="151">
        <f t="shared" si="1"/>
        <v>0</v>
      </c>
      <c r="K5" s="151">
        <f t="shared" si="1"/>
        <v>0</v>
      </c>
      <c r="L5" s="151">
        <f t="shared" si="1"/>
        <v>0</v>
      </c>
      <c r="M5" s="151">
        <f t="shared" si="1"/>
        <v>0</v>
      </c>
      <c r="N5" s="151">
        <f t="shared" si="1"/>
        <v>0</v>
      </c>
      <c r="O5" s="151">
        <f t="shared" si="1"/>
        <v>0</v>
      </c>
      <c r="P5" s="151">
        <f t="shared" si="1"/>
        <v>0</v>
      </c>
      <c r="Q5" s="151">
        <f t="shared" si="1"/>
        <v>0</v>
      </c>
      <c r="R5" s="161">
        <f t="shared" si="1"/>
        <v>0</v>
      </c>
      <c r="S5" s="162">
        <f t="shared" si="1"/>
        <v>0</v>
      </c>
      <c r="T5" s="151">
        <f t="shared" si="1"/>
        <v>0</v>
      </c>
      <c r="U5" s="151">
        <f t="shared" si="1"/>
        <v>2</v>
      </c>
      <c r="V5" s="151">
        <f t="shared" si="1"/>
        <v>4</v>
      </c>
      <c r="W5" s="151">
        <f t="shared" si="1"/>
        <v>5</v>
      </c>
      <c r="X5" s="151">
        <f t="shared" si="1"/>
        <v>10</v>
      </c>
      <c r="Y5" s="151">
        <f t="shared" si="1"/>
        <v>13</v>
      </c>
      <c r="Z5" s="151">
        <f t="shared" si="1"/>
        <v>34</v>
      </c>
      <c r="AA5" s="151">
        <f t="shared" si="1"/>
        <v>46</v>
      </c>
      <c r="AB5" s="151">
        <f t="shared" si="1"/>
        <v>57</v>
      </c>
      <c r="AC5" s="151">
        <f t="shared" si="1"/>
        <v>56</v>
      </c>
      <c r="AD5" s="151">
        <f t="shared" si="1"/>
        <v>44</v>
      </c>
      <c r="AE5" s="151">
        <f t="shared" si="1"/>
        <v>11</v>
      </c>
      <c r="AF5" s="151">
        <f t="shared" si="1"/>
        <v>0</v>
      </c>
      <c r="AG5" s="161">
        <f t="shared" si="1"/>
        <v>0</v>
      </c>
      <c r="AH5" s="156"/>
    </row>
    <row r="6" spans="1:34" ht="12.75" customHeight="1">
      <c r="A6" s="148"/>
      <c r="B6" s="149"/>
      <c r="C6" s="157"/>
      <c r="D6" s="158"/>
      <c r="E6" s="150" t="s">
        <v>12</v>
      </c>
      <c r="F6" s="151">
        <f>SUM(L6:AG6)</f>
        <v>293</v>
      </c>
      <c r="G6" s="151">
        <f aca="true" t="shared" si="2" ref="G6:AG6">SUM(G10,G14,G18)</f>
        <v>0</v>
      </c>
      <c r="H6" s="151">
        <f t="shared" si="2"/>
        <v>0</v>
      </c>
      <c r="I6" s="151">
        <f t="shared" si="2"/>
        <v>0</v>
      </c>
      <c r="J6" s="151">
        <f t="shared" si="2"/>
        <v>0</v>
      </c>
      <c r="K6" s="151">
        <f t="shared" si="2"/>
        <v>0</v>
      </c>
      <c r="L6" s="151">
        <f t="shared" si="2"/>
        <v>0</v>
      </c>
      <c r="M6" s="151">
        <f t="shared" si="2"/>
        <v>0</v>
      </c>
      <c r="N6" s="151">
        <f t="shared" si="2"/>
        <v>0</v>
      </c>
      <c r="O6" s="151">
        <f t="shared" si="2"/>
        <v>0</v>
      </c>
      <c r="P6" s="151">
        <f t="shared" si="2"/>
        <v>0</v>
      </c>
      <c r="Q6" s="151">
        <f t="shared" si="2"/>
        <v>0</v>
      </c>
      <c r="R6" s="161">
        <f t="shared" si="2"/>
        <v>1</v>
      </c>
      <c r="S6" s="162">
        <f t="shared" si="2"/>
        <v>0</v>
      </c>
      <c r="T6" s="151">
        <f t="shared" si="2"/>
        <v>1</v>
      </c>
      <c r="U6" s="151">
        <f t="shared" si="2"/>
        <v>1</v>
      </c>
      <c r="V6" s="151">
        <f t="shared" si="2"/>
        <v>1</v>
      </c>
      <c r="W6" s="151">
        <f t="shared" si="2"/>
        <v>1</v>
      </c>
      <c r="X6" s="151">
        <f t="shared" si="2"/>
        <v>2</v>
      </c>
      <c r="Y6" s="151">
        <f t="shared" si="2"/>
        <v>9</v>
      </c>
      <c r="Z6" s="151">
        <f t="shared" si="2"/>
        <v>17</v>
      </c>
      <c r="AA6" s="151">
        <f t="shared" si="2"/>
        <v>33</v>
      </c>
      <c r="AB6" s="151">
        <f t="shared" si="2"/>
        <v>61</v>
      </c>
      <c r="AC6" s="151">
        <f t="shared" si="2"/>
        <v>69</v>
      </c>
      <c r="AD6" s="151">
        <f t="shared" si="2"/>
        <v>75</v>
      </c>
      <c r="AE6" s="151">
        <f t="shared" si="2"/>
        <v>21</v>
      </c>
      <c r="AF6" s="151">
        <f t="shared" si="2"/>
        <v>1</v>
      </c>
      <c r="AG6" s="161">
        <f t="shared" si="2"/>
        <v>0</v>
      </c>
      <c r="AH6" s="156"/>
    </row>
    <row r="7" spans="1:34" ht="12.75" customHeight="1">
      <c r="A7" s="148"/>
      <c r="B7" s="149"/>
      <c r="C7" s="157"/>
      <c r="D7" s="158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4"/>
      <c r="S7" s="155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4"/>
      <c r="AH7" s="156"/>
    </row>
    <row r="8" spans="1:34" ht="12.75" customHeight="1">
      <c r="A8" s="148" t="s">
        <v>371</v>
      </c>
      <c r="B8" s="149"/>
      <c r="C8" s="157"/>
      <c r="D8" s="158" t="s">
        <v>372</v>
      </c>
      <c r="E8" s="150" t="s">
        <v>10</v>
      </c>
      <c r="F8" s="151">
        <f aca="true" t="shared" si="3" ref="F8:AG8">SUM(F9:F10)</f>
        <v>106</v>
      </c>
      <c r="G8" s="152">
        <f t="shared" si="3"/>
        <v>0</v>
      </c>
      <c r="H8" s="152">
        <f t="shared" si="3"/>
        <v>0</v>
      </c>
      <c r="I8" s="152">
        <f t="shared" si="3"/>
        <v>0</v>
      </c>
      <c r="J8" s="152">
        <f t="shared" si="3"/>
        <v>0</v>
      </c>
      <c r="K8" s="152">
        <f t="shared" si="3"/>
        <v>0</v>
      </c>
      <c r="L8" s="152">
        <f t="shared" si="3"/>
        <v>0</v>
      </c>
      <c r="M8" s="152">
        <f t="shared" si="3"/>
        <v>0</v>
      </c>
      <c r="N8" s="152">
        <f t="shared" si="3"/>
        <v>0</v>
      </c>
      <c r="O8" s="152">
        <f t="shared" si="3"/>
        <v>0</v>
      </c>
      <c r="P8" s="152">
        <f t="shared" si="3"/>
        <v>0</v>
      </c>
      <c r="Q8" s="153">
        <f t="shared" si="3"/>
        <v>0</v>
      </c>
      <c r="R8" s="154">
        <f t="shared" si="3"/>
        <v>0</v>
      </c>
      <c r="S8" s="155">
        <f t="shared" si="3"/>
        <v>0</v>
      </c>
      <c r="T8" s="153">
        <f t="shared" si="3"/>
        <v>0</v>
      </c>
      <c r="U8" s="153">
        <f t="shared" si="3"/>
        <v>1</v>
      </c>
      <c r="V8" s="153">
        <f t="shared" si="3"/>
        <v>2</v>
      </c>
      <c r="W8" s="153">
        <f t="shared" si="3"/>
        <v>1</v>
      </c>
      <c r="X8" s="153">
        <f t="shared" si="3"/>
        <v>3</v>
      </c>
      <c r="Y8" s="153">
        <f t="shared" si="3"/>
        <v>3</v>
      </c>
      <c r="Z8" s="153">
        <f t="shared" si="3"/>
        <v>13</v>
      </c>
      <c r="AA8" s="153">
        <f t="shared" si="3"/>
        <v>10</v>
      </c>
      <c r="AB8" s="153">
        <f t="shared" si="3"/>
        <v>18</v>
      </c>
      <c r="AC8" s="153">
        <f t="shared" si="3"/>
        <v>24</v>
      </c>
      <c r="AD8" s="153">
        <f t="shared" si="3"/>
        <v>24</v>
      </c>
      <c r="AE8" s="153">
        <f t="shared" si="3"/>
        <v>7</v>
      </c>
      <c r="AF8" s="153">
        <f t="shared" si="3"/>
        <v>0</v>
      </c>
      <c r="AG8" s="154">
        <f t="shared" si="3"/>
        <v>0</v>
      </c>
      <c r="AH8" s="156" t="s">
        <v>371</v>
      </c>
    </row>
    <row r="9" spans="1:34" ht="12.75" customHeight="1">
      <c r="A9" s="148"/>
      <c r="B9" s="149"/>
      <c r="C9" s="157"/>
      <c r="D9" s="158"/>
      <c r="E9" s="150" t="s">
        <v>11</v>
      </c>
      <c r="F9" s="151">
        <f>SUM(L9:AG9)</f>
        <v>56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f>SUM(G9:K9)</f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63">
        <v>0</v>
      </c>
      <c r="S9" s="155">
        <v>0</v>
      </c>
      <c r="T9" s="153">
        <v>0</v>
      </c>
      <c r="U9" s="153">
        <v>1</v>
      </c>
      <c r="V9" s="153">
        <v>1</v>
      </c>
      <c r="W9" s="153">
        <v>1</v>
      </c>
      <c r="X9" s="153">
        <v>3</v>
      </c>
      <c r="Y9" s="153">
        <v>2</v>
      </c>
      <c r="Z9" s="153">
        <v>8</v>
      </c>
      <c r="AA9" s="153">
        <v>7</v>
      </c>
      <c r="AB9" s="153">
        <v>8</v>
      </c>
      <c r="AC9" s="153">
        <v>9</v>
      </c>
      <c r="AD9" s="153">
        <v>13</v>
      </c>
      <c r="AE9" s="153">
        <v>3</v>
      </c>
      <c r="AF9" s="153">
        <v>0</v>
      </c>
      <c r="AG9" s="154">
        <v>0</v>
      </c>
      <c r="AH9" s="156"/>
    </row>
    <row r="10" spans="1:34" ht="12.75" customHeight="1">
      <c r="A10" s="148"/>
      <c r="B10" s="149"/>
      <c r="C10" s="157"/>
      <c r="D10" s="158"/>
      <c r="E10" s="150" t="s">
        <v>12</v>
      </c>
      <c r="F10" s="151">
        <f>SUM(L10:AG10)</f>
        <v>50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f>SUM(G10:K10)</f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63">
        <v>0</v>
      </c>
      <c r="S10" s="155">
        <v>0</v>
      </c>
      <c r="T10" s="153">
        <v>0</v>
      </c>
      <c r="U10" s="153">
        <v>0</v>
      </c>
      <c r="V10" s="153">
        <v>1</v>
      </c>
      <c r="W10" s="153">
        <v>0</v>
      </c>
      <c r="X10" s="153">
        <v>0</v>
      </c>
      <c r="Y10" s="153">
        <v>1</v>
      </c>
      <c r="Z10" s="153">
        <v>5</v>
      </c>
      <c r="AA10" s="153">
        <v>3</v>
      </c>
      <c r="AB10" s="153">
        <v>10</v>
      </c>
      <c r="AC10" s="153">
        <v>15</v>
      </c>
      <c r="AD10" s="153">
        <v>11</v>
      </c>
      <c r="AE10" s="153">
        <v>4</v>
      </c>
      <c r="AF10" s="153">
        <v>0</v>
      </c>
      <c r="AG10" s="154">
        <v>0</v>
      </c>
      <c r="AH10" s="156"/>
    </row>
    <row r="11" spans="1:34" ht="12.75" customHeight="1">
      <c r="A11" s="148"/>
      <c r="B11" s="149"/>
      <c r="C11" s="157"/>
      <c r="D11" s="158"/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/>
      <c r="S11" s="155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4"/>
      <c r="AH11" s="156"/>
    </row>
    <row r="12" spans="1:34" ht="12.75" customHeight="1">
      <c r="A12" s="148" t="s">
        <v>373</v>
      </c>
      <c r="B12" s="170"/>
      <c r="C12" s="201"/>
      <c r="D12" s="202" t="s">
        <v>374</v>
      </c>
      <c r="E12" s="150" t="s">
        <v>10</v>
      </c>
      <c r="F12" s="151">
        <f aca="true" t="shared" si="4" ref="F12:AG12">SUM(F13:F14)</f>
        <v>313</v>
      </c>
      <c r="G12" s="152">
        <f t="shared" si="4"/>
        <v>0</v>
      </c>
      <c r="H12" s="152">
        <f t="shared" si="4"/>
        <v>0</v>
      </c>
      <c r="I12" s="152">
        <f t="shared" si="4"/>
        <v>0</v>
      </c>
      <c r="J12" s="152">
        <f t="shared" si="4"/>
        <v>0</v>
      </c>
      <c r="K12" s="152">
        <f t="shared" si="4"/>
        <v>0</v>
      </c>
      <c r="L12" s="152">
        <f t="shared" si="4"/>
        <v>0</v>
      </c>
      <c r="M12" s="152">
        <f t="shared" si="4"/>
        <v>0</v>
      </c>
      <c r="N12" s="152">
        <f t="shared" si="4"/>
        <v>0</v>
      </c>
      <c r="O12" s="152">
        <f t="shared" si="4"/>
        <v>0</v>
      </c>
      <c r="P12" s="152">
        <f t="shared" si="4"/>
        <v>0</v>
      </c>
      <c r="Q12" s="153">
        <f t="shared" si="4"/>
        <v>0</v>
      </c>
      <c r="R12" s="154">
        <f t="shared" si="4"/>
        <v>1</v>
      </c>
      <c r="S12" s="155">
        <f t="shared" si="4"/>
        <v>0</v>
      </c>
      <c r="T12" s="153">
        <f t="shared" si="4"/>
        <v>1</v>
      </c>
      <c r="U12" s="153">
        <f t="shared" si="4"/>
        <v>1</v>
      </c>
      <c r="V12" s="153">
        <f t="shared" si="4"/>
        <v>3</v>
      </c>
      <c r="W12" s="153">
        <f t="shared" si="4"/>
        <v>4</v>
      </c>
      <c r="X12" s="153">
        <f t="shared" si="4"/>
        <v>6</v>
      </c>
      <c r="Y12" s="153">
        <f t="shared" si="4"/>
        <v>14</v>
      </c>
      <c r="Z12" s="153">
        <f t="shared" si="4"/>
        <v>22</v>
      </c>
      <c r="AA12" s="153">
        <f t="shared" si="4"/>
        <v>55</v>
      </c>
      <c r="AB12" s="153">
        <f t="shared" si="4"/>
        <v>77</v>
      </c>
      <c r="AC12" s="153">
        <f t="shared" si="4"/>
        <v>61</v>
      </c>
      <c r="AD12" s="153">
        <f t="shared" si="4"/>
        <v>56</v>
      </c>
      <c r="AE12" s="153">
        <f t="shared" si="4"/>
        <v>11</v>
      </c>
      <c r="AF12" s="153">
        <f t="shared" si="4"/>
        <v>1</v>
      </c>
      <c r="AG12" s="154">
        <f t="shared" si="4"/>
        <v>0</v>
      </c>
      <c r="AH12" s="156" t="s">
        <v>373</v>
      </c>
    </row>
    <row r="13" spans="1:34" ht="12.75" customHeight="1">
      <c r="A13" s="148"/>
      <c r="B13" s="203"/>
      <c r="C13" s="201"/>
      <c r="D13" s="201"/>
      <c r="E13" s="150" t="s">
        <v>11</v>
      </c>
      <c r="F13" s="151">
        <f>SUM(L13:AG13)</f>
        <v>155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f>SUM(G13:K13)</f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63">
        <v>0</v>
      </c>
      <c r="S13" s="204">
        <v>0</v>
      </c>
      <c r="T13" s="153">
        <v>0</v>
      </c>
      <c r="U13" s="153">
        <v>0</v>
      </c>
      <c r="V13" s="153">
        <v>3</v>
      </c>
      <c r="W13" s="153">
        <v>4</v>
      </c>
      <c r="X13" s="153">
        <v>4</v>
      </c>
      <c r="Y13" s="153">
        <v>8</v>
      </c>
      <c r="Z13" s="153">
        <v>14</v>
      </c>
      <c r="AA13" s="153">
        <v>33</v>
      </c>
      <c r="AB13" s="153">
        <v>39</v>
      </c>
      <c r="AC13" s="153">
        <v>27</v>
      </c>
      <c r="AD13" s="153">
        <v>20</v>
      </c>
      <c r="AE13" s="153">
        <v>3</v>
      </c>
      <c r="AF13" s="153">
        <v>0</v>
      </c>
      <c r="AG13" s="154">
        <v>0</v>
      </c>
      <c r="AH13" s="156"/>
    </row>
    <row r="14" spans="1:34" ht="12.75" customHeight="1">
      <c r="A14" s="148"/>
      <c r="B14" s="203"/>
      <c r="C14" s="201"/>
      <c r="D14" s="201"/>
      <c r="E14" s="150" t="s">
        <v>12</v>
      </c>
      <c r="F14" s="151">
        <f>SUM(L14:AG14)</f>
        <v>158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f>SUM(G14:K14)</f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63">
        <v>1</v>
      </c>
      <c r="S14" s="204">
        <v>0</v>
      </c>
      <c r="T14" s="153">
        <v>1</v>
      </c>
      <c r="U14" s="153">
        <v>1</v>
      </c>
      <c r="V14" s="153">
        <v>0</v>
      </c>
      <c r="W14" s="153">
        <v>0</v>
      </c>
      <c r="X14" s="153">
        <v>2</v>
      </c>
      <c r="Y14" s="153">
        <v>6</v>
      </c>
      <c r="Z14" s="153">
        <v>8</v>
      </c>
      <c r="AA14" s="153">
        <v>22</v>
      </c>
      <c r="AB14" s="153">
        <v>38</v>
      </c>
      <c r="AC14" s="153">
        <v>34</v>
      </c>
      <c r="AD14" s="153">
        <v>36</v>
      </c>
      <c r="AE14" s="153">
        <v>8</v>
      </c>
      <c r="AF14" s="153">
        <v>1</v>
      </c>
      <c r="AG14" s="154">
        <v>0</v>
      </c>
      <c r="AH14" s="156"/>
    </row>
    <row r="15" spans="1:34" ht="12.75" customHeight="1">
      <c r="A15" s="148"/>
      <c r="B15" s="149"/>
      <c r="C15" s="159"/>
      <c r="D15" s="160"/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54"/>
      <c r="S15" s="155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  <c r="AH15" s="156"/>
    </row>
    <row r="16" spans="1:34" ht="12.75" customHeight="1">
      <c r="A16" s="148" t="s">
        <v>375</v>
      </c>
      <c r="B16" s="149"/>
      <c r="C16" s="158"/>
      <c r="D16" s="205" t="s">
        <v>376</v>
      </c>
      <c r="E16" s="150" t="s">
        <v>10</v>
      </c>
      <c r="F16" s="151">
        <f aca="true" t="shared" si="5" ref="F16:AG16">SUM(F17:F18)</f>
        <v>156</v>
      </c>
      <c r="G16" s="152">
        <f t="shared" si="5"/>
        <v>0</v>
      </c>
      <c r="H16" s="152">
        <f t="shared" si="5"/>
        <v>0</v>
      </c>
      <c r="I16" s="152">
        <f t="shared" si="5"/>
        <v>0</v>
      </c>
      <c r="J16" s="152">
        <f t="shared" si="5"/>
        <v>0</v>
      </c>
      <c r="K16" s="152">
        <f t="shared" si="5"/>
        <v>0</v>
      </c>
      <c r="L16" s="152">
        <f t="shared" si="5"/>
        <v>0</v>
      </c>
      <c r="M16" s="152">
        <f t="shared" si="5"/>
        <v>0</v>
      </c>
      <c r="N16" s="152">
        <f t="shared" si="5"/>
        <v>0</v>
      </c>
      <c r="O16" s="152">
        <f t="shared" si="5"/>
        <v>0</v>
      </c>
      <c r="P16" s="152">
        <f t="shared" si="5"/>
        <v>0</v>
      </c>
      <c r="Q16" s="153">
        <f t="shared" si="5"/>
        <v>0</v>
      </c>
      <c r="R16" s="154">
        <f t="shared" si="5"/>
        <v>0</v>
      </c>
      <c r="S16" s="155">
        <f t="shared" si="5"/>
        <v>0</v>
      </c>
      <c r="T16" s="153">
        <f t="shared" si="5"/>
        <v>0</v>
      </c>
      <c r="U16" s="153">
        <f t="shared" si="5"/>
        <v>1</v>
      </c>
      <c r="V16" s="153">
        <f t="shared" si="5"/>
        <v>0</v>
      </c>
      <c r="W16" s="153">
        <f t="shared" si="5"/>
        <v>1</v>
      </c>
      <c r="X16" s="153">
        <f t="shared" si="5"/>
        <v>3</v>
      </c>
      <c r="Y16" s="153">
        <f t="shared" si="5"/>
        <v>5</v>
      </c>
      <c r="Z16" s="153">
        <f t="shared" si="5"/>
        <v>16</v>
      </c>
      <c r="AA16" s="153">
        <f t="shared" si="5"/>
        <v>14</v>
      </c>
      <c r="AB16" s="153">
        <f t="shared" si="5"/>
        <v>23</v>
      </c>
      <c r="AC16" s="153">
        <f t="shared" si="5"/>
        <v>40</v>
      </c>
      <c r="AD16" s="153">
        <f t="shared" si="5"/>
        <v>39</v>
      </c>
      <c r="AE16" s="153">
        <f t="shared" si="5"/>
        <v>14</v>
      </c>
      <c r="AF16" s="153">
        <f t="shared" si="5"/>
        <v>0</v>
      </c>
      <c r="AG16" s="154">
        <f t="shared" si="5"/>
        <v>0</v>
      </c>
      <c r="AH16" s="156" t="s">
        <v>375</v>
      </c>
    </row>
    <row r="17" spans="1:34" ht="12.75" customHeight="1">
      <c r="A17" s="148"/>
      <c r="B17" s="149"/>
      <c r="C17" s="159"/>
      <c r="D17" s="160"/>
      <c r="E17" s="150" t="s">
        <v>11</v>
      </c>
      <c r="F17" s="151">
        <f>SUM(L17:AG17)</f>
        <v>71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f>SUM(G17:K17)</f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63">
        <v>0</v>
      </c>
      <c r="S17" s="204">
        <v>0</v>
      </c>
      <c r="T17" s="153">
        <v>0</v>
      </c>
      <c r="U17" s="153">
        <v>1</v>
      </c>
      <c r="V17" s="153">
        <v>0</v>
      </c>
      <c r="W17" s="153">
        <v>0</v>
      </c>
      <c r="X17" s="153">
        <v>3</v>
      </c>
      <c r="Y17" s="153">
        <v>3</v>
      </c>
      <c r="Z17" s="153">
        <v>12</v>
      </c>
      <c r="AA17" s="153">
        <v>6</v>
      </c>
      <c r="AB17" s="153">
        <v>10</v>
      </c>
      <c r="AC17" s="153">
        <v>20</v>
      </c>
      <c r="AD17" s="153">
        <v>11</v>
      </c>
      <c r="AE17" s="153">
        <v>5</v>
      </c>
      <c r="AF17" s="153">
        <v>0</v>
      </c>
      <c r="AG17" s="154">
        <v>0</v>
      </c>
      <c r="AH17" s="156"/>
    </row>
    <row r="18" spans="1:34" ht="12.75" customHeight="1">
      <c r="A18" s="148"/>
      <c r="B18" s="149"/>
      <c r="C18" s="159"/>
      <c r="D18" s="160"/>
      <c r="E18" s="150" t="s">
        <v>12</v>
      </c>
      <c r="F18" s="151">
        <f>SUM(L18:AG18)</f>
        <v>85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f>SUM(G18:K18)</f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63">
        <v>0</v>
      </c>
      <c r="S18" s="204">
        <v>0</v>
      </c>
      <c r="T18" s="153">
        <v>0</v>
      </c>
      <c r="U18" s="153">
        <v>0</v>
      </c>
      <c r="V18" s="153">
        <v>0</v>
      </c>
      <c r="W18" s="153">
        <v>1</v>
      </c>
      <c r="X18" s="153">
        <v>0</v>
      </c>
      <c r="Y18" s="153">
        <v>2</v>
      </c>
      <c r="Z18" s="153">
        <v>4</v>
      </c>
      <c r="AA18" s="153">
        <v>8</v>
      </c>
      <c r="AB18" s="153">
        <v>13</v>
      </c>
      <c r="AC18" s="153">
        <v>20</v>
      </c>
      <c r="AD18" s="153">
        <v>28</v>
      </c>
      <c r="AE18" s="153">
        <v>9</v>
      </c>
      <c r="AF18" s="153">
        <v>0</v>
      </c>
      <c r="AG18" s="154">
        <v>0</v>
      </c>
      <c r="AH18" s="156"/>
    </row>
    <row r="19" spans="1:34" ht="12.75" customHeight="1">
      <c r="A19" s="148"/>
      <c r="B19" s="149"/>
      <c r="C19" s="159"/>
      <c r="D19" s="160"/>
      <c r="E19" s="164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  <c r="R19" s="154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4"/>
      <c r="AH19" s="156"/>
    </row>
    <row r="20" spans="1:34" ht="12.75" customHeight="1">
      <c r="A20" s="148" t="s">
        <v>377</v>
      </c>
      <c r="B20" s="149"/>
      <c r="C20" s="724" t="s">
        <v>512</v>
      </c>
      <c r="D20" s="724"/>
      <c r="E20" s="150" t="s">
        <v>10</v>
      </c>
      <c r="F20" s="151">
        <f aca="true" t="shared" si="6" ref="F20:AG20">SUM(F21:F22)</f>
        <v>77</v>
      </c>
      <c r="G20" s="152">
        <f t="shared" si="6"/>
        <v>0</v>
      </c>
      <c r="H20" s="152">
        <f t="shared" si="6"/>
        <v>0</v>
      </c>
      <c r="I20" s="152">
        <f t="shared" si="6"/>
        <v>0</v>
      </c>
      <c r="J20" s="152">
        <f t="shared" si="6"/>
        <v>0</v>
      </c>
      <c r="K20" s="152">
        <f t="shared" si="6"/>
        <v>0</v>
      </c>
      <c r="L20" s="152">
        <f t="shared" si="6"/>
        <v>0</v>
      </c>
      <c r="M20" s="152">
        <f t="shared" si="6"/>
        <v>0</v>
      </c>
      <c r="N20" s="152">
        <f t="shared" si="6"/>
        <v>0</v>
      </c>
      <c r="O20" s="152">
        <f t="shared" si="6"/>
        <v>0</v>
      </c>
      <c r="P20" s="152">
        <f t="shared" si="6"/>
        <v>0</v>
      </c>
      <c r="Q20" s="153">
        <f t="shared" si="6"/>
        <v>0</v>
      </c>
      <c r="R20" s="154">
        <f t="shared" si="6"/>
        <v>0</v>
      </c>
      <c r="S20" s="155">
        <f t="shared" si="6"/>
        <v>0</v>
      </c>
      <c r="T20" s="153">
        <f t="shared" si="6"/>
        <v>0</v>
      </c>
      <c r="U20" s="153">
        <f t="shared" si="6"/>
        <v>0</v>
      </c>
      <c r="V20" s="153">
        <f t="shared" si="6"/>
        <v>0</v>
      </c>
      <c r="W20" s="153">
        <f t="shared" si="6"/>
        <v>0</v>
      </c>
      <c r="X20" s="153">
        <f t="shared" si="6"/>
        <v>1</v>
      </c>
      <c r="Y20" s="153">
        <f t="shared" si="6"/>
        <v>2</v>
      </c>
      <c r="Z20" s="153">
        <f t="shared" si="6"/>
        <v>6</v>
      </c>
      <c r="AA20" s="153">
        <f t="shared" si="6"/>
        <v>12</v>
      </c>
      <c r="AB20" s="153">
        <f t="shared" si="6"/>
        <v>17</v>
      </c>
      <c r="AC20" s="153">
        <f t="shared" si="6"/>
        <v>15</v>
      </c>
      <c r="AD20" s="153">
        <f t="shared" si="6"/>
        <v>13</v>
      </c>
      <c r="AE20" s="153">
        <f t="shared" si="6"/>
        <v>8</v>
      </c>
      <c r="AF20" s="153">
        <f t="shared" si="6"/>
        <v>3</v>
      </c>
      <c r="AG20" s="154">
        <f t="shared" si="6"/>
        <v>0</v>
      </c>
      <c r="AH20" s="156" t="s">
        <v>377</v>
      </c>
    </row>
    <row r="21" spans="1:34" ht="12.75" customHeight="1">
      <c r="A21" s="148"/>
      <c r="B21" s="149"/>
      <c r="C21" s="732"/>
      <c r="D21" s="732"/>
      <c r="E21" s="150" t="s">
        <v>11</v>
      </c>
      <c r="F21" s="151">
        <f>SUM(L21:AG21)</f>
        <v>25</v>
      </c>
      <c r="G21" s="206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f>SUM(G21:K21)</f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63">
        <v>0</v>
      </c>
      <c r="S21" s="204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1</v>
      </c>
      <c r="Y21" s="153">
        <v>0</v>
      </c>
      <c r="Z21" s="153">
        <v>3</v>
      </c>
      <c r="AA21" s="153">
        <v>4</v>
      </c>
      <c r="AB21" s="153">
        <v>6</v>
      </c>
      <c r="AC21" s="153">
        <v>5</v>
      </c>
      <c r="AD21" s="153">
        <v>2</v>
      </c>
      <c r="AE21" s="153">
        <v>3</v>
      </c>
      <c r="AF21" s="153">
        <v>1</v>
      </c>
      <c r="AG21" s="154">
        <v>0</v>
      </c>
      <c r="AH21" s="156"/>
    </row>
    <row r="22" spans="1:34" ht="12.75" customHeight="1">
      <c r="A22" s="148"/>
      <c r="B22" s="149"/>
      <c r="C22" s="157"/>
      <c r="D22" s="158"/>
      <c r="E22" s="150" t="s">
        <v>12</v>
      </c>
      <c r="F22" s="151">
        <f>SUM(L22:AG22)</f>
        <v>52</v>
      </c>
      <c r="G22" s="206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f>SUM(G22:K22)</f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63">
        <v>0</v>
      </c>
      <c r="S22" s="204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2</v>
      </c>
      <c r="Z22" s="153">
        <v>3</v>
      </c>
      <c r="AA22" s="153">
        <v>8</v>
      </c>
      <c r="AB22" s="153">
        <v>11</v>
      </c>
      <c r="AC22" s="153">
        <v>10</v>
      </c>
      <c r="AD22" s="153">
        <v>11</v>
      </c>
      <c r="AE22" s="153">
        <v>5</v>
      </c>
      <c r="AF22" s="153">
        <v>2</v>
      </c>
      <c r="AG22" s="154">
        <v>0</v>
      </c>
      <c r="AH22" s="156"/>
    </row>
    <row r="23" spans="1:34" ht="12.75" customHeight="1">
      <c r="A23" s="148"/>
      <c r="B23" s="149"/>
      <c r="C23" s="157"/>
      <c r="D23" s="158"/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154"/>
      <c r="S23" s="155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156"/>
    </row>
    <row r="24" spans="1:34" ht="12.75" customHeight="1">
      <c r="A24" s="148" t="s">
        <v>378</v>
      </c>
      <c r="B24" s="736" t="s">
        <v>379</v>
      </c>
      <c r="C24" s="729"/>
      <c r="D24" s="724"/>
      <c r="E24" s="150" t="s">
        <v>10</v>
      </c>
      <c r="F24" s="151">
        <f aca="true" t="shared" si="7" ref="F24:AG24">SUM(F25:F26)</f>
        <v>0</v>
      </c>
      <c r="G24" s="152">
        <f t="shared" si="7"/>
        <v>0</v>
      </c>
      <c r="H24" s="152">
        <f t="shared" si="7"/>
        <v>0</v>
      </c>
      <c r="I24" s="152">
        <f t="shared" si="7"/>
        <v>0</v>
      </c>
      <c r="J24" s="152">
        <f t="shared" si="7"/>
        <v>0</v>
      </c>
      <c r="K24" s="152">
        <f t="shared" si="7"/>
        <v>0</v>
      </c>
      <c r="L24" s="152">
        <f t="shared" si="7"/>
        <v>0</v>
      </c>
      <c r="M24" s="152">
        <f t="shared" si="7"/>
        <v>0</v>
      </c>
      <c r="N24" s="152">
        <f t="shared" si="7"/>
        <v>0</v>
      </c>
      <c r="O24" s="152">
        <f t="shared" si="7"/>
        <v>0</v>
      </c>
      <c r="P24" s="152">
        <f t="shared" si="7"/>
        <v>0</v>
      </c>
      <c r="Q24" s="153">
        <f t="shared" si="7"/>
        <v>0</v>
      </c>
      <c r="R24" s="154">
        <f t="shared" si="7"/>
        <v>0</v>
      </c>
      <c r="S24" s="155">
        <f t="shared" si="7"/>
        <v>0</v>
      </c>
      <c r="T24" s="153">
        <f t="shared" si="7"/>
        <v>0</v>
      </c>
      <c r="U24" s="153">
        <f t="shared" si="7"/>
        <v>0</v>
      </c>
      <c r="V24" s="153">
        <f t="shared" si="7"/>
        <v>0</v>
      </c>
      <c r="W24" s="153">
        <f t="shared" si="7"/>
        <v>0</v>
      </c>
      <c r="X24" s="153">
        <f t="shared" si="7"/>
        <v>0</v>
      </c>
      <c r="Y24" s="153">
        <f t="shared" si="7"/>
        <v>0</v>
      </c>
      <c r="Z24" s="153">
        <f t="shared" si="7"/>
        <v>0</v>
      </c>
      <c r="AA24" s="153">
        <f t="shared" si="7"/>
        <v>0</v>
      </c>
      <c r="AB24" s="153">
        <f t="shared" si="7"/>
        <v>0</v>
      </c>
      <c r="AC24" s="153">
        <f t="shared" si="7"/>
        <v>0</v>
      </c>
      <c r="AD24" s="153">
        <f t="shared" si="7"/>
        <v>0</v>
      </c>
      <c r="AE24" s="153">
        <f t="shared" si="7"/>
        <v>0</v>
      </c>
      <c r="AF24" s="153">
        <f t="shared" si="7"/>
        <v>0</v>
      </c>
      <c r="AG24" s="154">
        <f t="shared" si="7"/>
        <v>0</v>
      </c>
      <c r="AH24" s="156" t="s">
        <v>378</v>
      </c>
    </row>
    <row r="25" spans="1:34" ht="12.75" customHeight="1">
      <c r="A25" s="148"/>
      <c r="B25" s="149"/>
      <c r="C25" s="157"/>
      <c r="D25" s="158"/>
      <c r="E25" s="150" t="s">
        <v>11</v>
      </c>
      <c r="F25" s="166" t="s">
        <v>380</v>
      </c>
      <c r="G25" s="166" t="s">
        <v>380</v>
      </c>
      <c r="H25" s="166" t="s">
        <v>380</v>
      </c>
      <c r="I25" s="166" t="s">
        <v>380</v>
      </c>
      <c r="J25" s="166" t="s">
        <v>380</v>
      </c>
      <c r="K25" s="166" t="s">
        <v>380</v>
      </c>
      <c r="L25" s="166" t="s">
        <v>380</v>
      </c>
      <c r="M25" s="166" t="s">
        <v>380</v>
      </c>
      <c r="N25" s="166" t="s">
        <v>380</v>
      </c>
      <c r="O25" s="166" t="s">
        <v>380</v>
      </c>
      <c r="P25" s="166" t="s">
        <v>380</v>
      </c>
      <c r="Q25" s="166" t="s">
        <v>380</v>
      </c>
      <c r="R25" s="207" t="s">
        <v>380</v>
      </c>
      <c r="S25" s="208" t="s">
        <v>380</v>
      </c>
      <c r="T25" s="166" t="s">
        <v>380</v>
      </c>
      <c r="U25" s="166" t="s">
        <v>380</v>
      </c>
      <c r="V25" s="166" t="s">
        <v>380</v>
      </c>
      <c r="W25" s="166" t="s">
        <v>380</v>
      </c>
      <c r="X25" s="166" t="s">
        <v>380</v>
      </c>
      <c r="Y25" s="166" t="s">
        <v>380</v>
      </c>
      <c r="Z25" s="166" t="s">
        <v>380</v>
      </c>
      <c r="AA25" s="166" t="s">
        <v>380</v>
      </c>
      <c r="AB25" s="166" t="s">
        <v>380</v>
      </c>
      <c r="AC25" s="166" t="s">
        <v>380</v>
      </c>
      <c r="AD25" s="166" t="s">
        <v>380</v>
      </c>
      <c r="AE25" s="166" t="s">
        <v>380</v>
      </c>
      <c r="AF25" s="166" t="s">
        <v>380</v>
      </c>
      <c r="AG25" s="207" t="s">
        <v>380</v>
      </c>
      <c r="AH25" s="156"/>
    </row>
    <row r="26" spans="1:34" ht="12.75" customHeight="1">
      <c r="A26" s="148"/>
      <c r="B26" s="149"/>
      <c r="C26" s="157"/>
      <c r="D26" s="158"/>
      <c r="E26" s="150" t="s">
        <v>12</v>
      </c>
      <c r="F26" s="151">
        <f>SUM(L26:AG26)</f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f>SUM(G26:K26)</f>
        <v>0</v>
      </c>
      <c r="M26" s="152">
        <v>0</v>
      </c>
      <c r="N26" s="152">
        <v>0</v>
      </c>
      <c r="O26" s="152">
        <v>0</v>
      </c>
      <c r="P26" s="152">
        <v>0</v>
      </c>
      <c r="Q26" s="153">
        <v>0</v>
      </c>
      <c r="R26" s="154">
        <v>0</v>
      </c>
      <c r="S26" s="155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0</v>
      </c>
      <c r="AG26" s="154">
        <v>0</v>
      </c>
      <c r="AH26" s="156"/>
    </row>
    <row r="27" spans="1:34" ht="12.75" customHeight="1">
      <c r="A27" s="148"/>
      <c r="B27" s="149"/>
      <c r="C27" s="157"/>
      <c r="D27" s="158"/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4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  <c r="AH27" s="156"/>
    </row>
    <row r="28" spans="1:34" ht="12.75" customHeight="1">
      <c r="A28" s="148" t="s">
        <v>381</v>
      </c>
      <c r="B28" s="736" t="s">
        <v>382</v>
      </c>
      <c r="C28" s="729"/>
      <c r="D28" s="729"/>
      <c r="E28" s="150" t="s">
        <v>10</v>
      </c>
      <c r="F28" s="151">
        <f aca="true" t="shared" si="8" ref="F28:AG28">SUM(F29:F30)</f>
        <v>22</v>
      </c>
      <c r="G28" s="151">
        <f t="shared" si="8"/>
        <v>22</v>
      </c>
      <c r="H28" s="151">
        <f t="shared" si="8"/>
        <v>0</v>
      </c>
      <c r="I28" s="151">
        <f t="shared" si="8"/>
        <v>0</v>
      </c>
      <c r="J28" s="151">
        <f t="shared" si="8"/>
        <v>0</v>
      </c>
      <c r="K28" s="151">
        <f t="shared" si="8"/>
        <v>0</v>
      </c>
      <c r="L28" s="151">
        <f t="shared" si="8"/>
        <v>22</v>
      </c>
      <c r="M28" s="151">
        <f t="shared" si="8"/>
        <v>0</v>
      </c>
      <c r="N28" s="151">
        <f t="shared" si="8"/>
        <v>0</v>
      </c>
      <c r="O28" s="151">
        <f t="shared" si="8"/>
        <v>0</v>
      </c>
      <c r="P28" s="151">
        <f t="shared" si="8"/>
        <v>0</v>
      </c>
      <c r="Q28" s="153">
        <f t="shared" si="8"/>
        <v>0</v>
      </c>
      <c r="R28" s="154">
        <f t="shared" si="8"/>
        <v>0</v>
      </c>
      <c r="S28" s="155">
        <f t="shared" si="8"/>
        <v>0</v>
      </c>
      <c r="T28" s="153">
        <f t="shared" si="8"/>
        <v>0</v>
      </c>
      <c r="U28" s="153">
        <f t="shared" si="8"/>
        <v>0</v>
      </c>
      <c r="V28" s="153">
        <f t="shared" si="8"/>
        <v>0</v>
      </c>
      <c r="W28" s="153">
        <f t="shared" si="8"/>
        <v>0</v>
      </c>
      <c r="X28" s="153">
        <f t="shared" si="8"/>
        <v>0</v>
      </c>
      <c r="Y28" s="153">
        <f t="shared" si="8"/>
        <v>0</v>
      </c>
      <c r="Z28" s="153">
        <f t="shared" si="8"/>
        <v>0</v>
      </c>
      <c r="AA28" s="153">
        <f t="shared" si="8"/>
        <v>0</v>
      </c>
      <c r="AB28" s="153">
        <f t="shared" si="8"/>
        <v>0</v>
      </c>
      <c r="AC28" s="153">
        <f t="shared" si="8"/>
        <v>0</v>
      </c>
      <c r="AD28" s="153">
        <f t="shared" si="8"/>
        <v>0</v>
      </c>
      <c r="AE28" s="153">
        <f t="shared" si="8"/>
        <v>0</v>
      </c>
      <c r="AF28" s="153">
        <f t="shared" si="8"/>
        <v>0</v>
      </c>
      <c r="AG28" s="154">
        <f t="shared" si="8"/>
        <v>0</v>
      </c>
      <c r="AH28" s="156" t="s">
        <v>381</v>
      </c>
    </row>
    <row r="29" spans="1:34" ht="12.75" customHeight="1">
      <c r="A29" s="148"/>
      <c r="B29" s="149"/>
      <c r="C29" s="157"/>
      <c r="D29" s="158"/>
      <c r="E29" s="150" t="s">
        <v>11</v>
      </c>
      <c r="F29" s="151">
        <f>SUM(L29:AG29)</f>
        <v>10</v>
      </c>
      <c r="G29" s="151">
        <f aca="true" t="shared" si="9" ref="G29:AG29">SUM(G33,G37,G41,G45,G49,G53)</f>
        <v>10</v>
      </c>
      <c r="H29" s="151">
        <f t="shared" si="9"/>
        <v>0</v>
      </c>
      <c r="I29" s="151">
        <f t="shared" si="9"/>
        <v>0</v>
      </c>
      <c r="J29" s="151">
        <f t="shared" si="9"/>
        <v>0</v>
      </c>
      <c r="K29" s="151">
        <f t="shared" si="9"/>
        <v>0</v>
      </c>
      <c r="L29" s="151">
        <f t="shared" si="9"/>
        <v>10</v>
      </c>
      <c r="M29" s="151">
        <f t="shared" si="9"/>
        <v>0</v>
      </c>
      <c r="N29" s="151">
        <f t="shared" si="9"/>
        <v>0</v>
      </c>
      <c r="O29" s="151">
        <f t="shared" si="9"/>
        <v>0</v>
      </c>
      <c r="P29" s="151">
        <f t="shared" si="9"/>
        <v>0</v>
      </c>
      <c r="Q29" s="151">
        <f t="shared" si="9"/>
        <v>0</v>
      </c>
      <c r="R29" s="161">
        <f t="shared" si="9"/>
        <v>0</v>
      </c>
      <c r="S29" s="162">
        <f t="shared" si="9"/>
        <v>0</v>
      </c>
      <c r="T29" s="151">
        <f t="shared" si="9"/>
        <v>0</v>
      </c>
      <c r="U29" s="151">
        <f t="shared" si="9"/>
        <v>0</v>
      </c>
      <c r="V29" s="151">
        <f t="shared" si="9"/>
        <v>0</v>
      </c>
      <c r="W29" s="151">
        <f t="shared" si="9"/>
        <v>0</v>
      </c>
      <c r="X29" s="151">
        <f t="shared" si="9"/>
        <v>0</v>
      </c>
      <c r="Y29" s="151">
        <f t="shared" si="9"/>
        <v>0</v>
      </c>
      <c r="Z29" s="151">
        <f t="shared" si="9"/>
        <v>0</v>
      </c>
      <c r="AA29" s="151">
        <f t="shared" si="9"/>
        <v>0</v>
      </c>
      <c r="AB29" s="151">
        <f t="shared" si="9"/>
        <v>0</v>
      </c>
      <c r="AC29" s="151">
        <f t="shared" si="9"/>
        <v>0</v>
      </c>
      <c r="AD29" s="151">
        <f t="shared" si="9"/>
        <v>0</v>
      </c>
      <c r="AE29" s="151">
        <f t="shared" si="9"/>
        <v>0</v>
      </c>
      <c r="AF29" s="151">
        <f t="shared" si="9"/>
        <v>0</v>
      </c>
      <c r="AG29" s="161">
        <f t="shared" si="9"/>
        <v>0</v>
      </c>
      <c r="AH29" s="156"/>
    </row>
    <row r="30" spans="1:34" ht="12.75" customHeight="1">
      <c r="A30" s="148"/>
      <c r="B30" s="149"/>
      <c r="C30" s="157"/>
      <c r="D30" s="158"/>
      <c r="E30" s="150" t="s">
        <v>12</v>
      </c>
      <c r="F30" s="151">
        <f>SUM(L30:AG30)</f>
        <v>12</v>
      </c>
      <c r="G30" s="151">
        <f aca="true" t="shared" si="10" ref="G30:AG30">SUM(G34,G38,G42,G46,G50,G54)</f>
        <v>12</v>
      </c>
      <c r="H30" s="151">
        <f t="shared" si="10"/>
        <v>0</v>
      </c>
      <c r="I30" s="151">
        <f t="shared" si="10"/>
        <v>0</v>
      </c>
      <c r="J30" s="151">
        <f t="shared" si="10"/>
        <v>0</v>
      </c>
      <c r="K30" s="151">
        <f t="shared" si="10"/>
        <v>0</v>
      </c>
      <c r="L30" s="151">
        <f t="shared" si="10"/>
        <v>12</v>
      </c>
      <c r="M30" s="151">
        <f t="shared" si="10"/>
        <v>0</v>
      </c>
      <c r="N30" s="151">
        <f t="shared" si="10"/>
        <v>0</v>
      </c>
      <c r="O30" s="151">
        <f t="shared" si="10"/>
        <v>0</v>
      </c>
      <c r="P30" s="151">
        <f t="shared" si="10"/>
        <v>0</v>
      </c>
      <c r="Q30" s="151">
        <f t="shared" si="10"/>
        <v>0</v>
      </c>
      <c r="R30" s="161">
        <f t="shared" si="10"/>
        <v>0</v>
      </c>
      <c r="S30" s="162">
        <f t="shared" si="10"/>
        <v>0</v>
      </c>
      <c r="T30" s="151">
        <f t="shared" si="10"/>
        <v>0</v>
      </c>
      <c r="U30" s="151">
        <f t="shared" si="10"/>
        <v>0</v>
      </c>
      <c r="V30" s="151">
        <f t="shared" si="10"/>
        <v>0</v>
      </c>
      <c r="W30" s="151">
        <f t="shared" si="10"/>
        <v>0</v>
      </c>
      <c r="X30" s="151">
        <f t="shared" si="10"/>
        <v>0</v>
      </c>
      <c r="Y30" s="151">
        <f t="shared" si="10"/>
        <v>0</v>
      </c>
      <c r="Z30" s="151">
        <f t="shared" si="10"/>
        <v>0</v>
      </c>
      <c r="AA30" s="151">
        <f t="shared" si="10"/>
        <v>0</v>
      </c>
      <c r="AB30" s="151">
        <f t="shared" si="10"/>
        <v>0</v>
      </c>
      <c r="AC30" s="151">
        <f t="shared" si="10"/>
        <v>0</v>
      </c>
      <c r="AD30" s="151">
        <f t="shared" si="10"/>
        <v>0</v>
      </c>
      <c r="AE30" s="151">
        <f t="shared" si="10"/>
        <v>0</v>
      </c>
      <c r="AF30" s="151">
        <f t="shared" si="10"/>
        <v>0</v>
      </c>
      <c r="AG30" s="161">
        <f t="shared" si="10"/>
        <v>0</v>
      </c>
      <c r="AH30" s="156"/>
    </row>
    <row r="31" spans="1:34" ht="12.75" customHeight="1">
      <c r="A31" s="148"/>
      <c r="B31" s="149"/>
      <c r="C31" s="157"/>
      <c r="D31" s="158"/>
      <c r="E31" s="150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154"/>
      <c r="S31" s="155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6"/>
    </row>
    <row r="32" spans="1:34" ht="12.75" customHeight="1">
      <c r="A32" s="148" t="s">
        <v>383</v>
      </c>
      <c r="B32" s="149"/>
      <c r="C32" s="754" t="s">
        <v>513</v>
      </c>
      <c r="D32" s="731"/>
      <c r="E32" s="150" t="s">
        <v>10</v>
      </c>
      <c r="F32" s="151">
        <f aca="true" t="shared" si="11" ref="F32:AG32">SUM(F33:F34)</f>
        <v>2</v>
      </c>
      <c r="G32" s="152">
        <f t="shared" si="11"/>
        <v>2</v>
      </c>
      <c r="H32" s="152">
        <f t="shared" si="11"/>
        <v>0</v>
      </c>
      <c r="I32" s="152">
        <f t="shared" si="11"/>
        <v>0</v>
      </c>
      <c r="J32" s="152">
        <f t="shared" si="11"/>
        <v>0</v>
      </c>
      <c r="K32" s="152">
        <f t="shared" si="11"/>
        <v>0</v>
      </c>
      <c r="L32" s="152">
        <f t="shared" si="11"/>
        <v>2</v>
      </c>
      <c r="M32" s="152">
        <f t="shared" si="11"/>
        <v>0</v>
      </c>
      <c r="N32" s="152">
        <f t="shared" si="11"/>
        <v>0</v>
      </c>
      <c r="O32" s="152">
        <f t="shared" si="11"/>
        <v>0</v>
      </c>
      <c r="P32" s="152">
        <f t="shared" si="11"/>
        <v>0</v>
      </c>
      <c r="Q32" s="153">
        <f t="shared" si="11"/>
        <v>0</v>
      </c>
      <c r="R32" s="154">
        <f t="shared" si="11"/>
        <v>0</v>
      </c>
      <c r="S32" s="155">
        <f t="shared" si="11"/>
        <v>0</v>
      </c>
      <c r="T32" s="153">
        <f t="shared" si="11"/>
        <v>0</v>
      </c>
      <c r="U32" s="153">
        <f t="shared" si="11"/>
        <v>0</v>
      </c>
      <c r="V32" s="153">
        <f t="shared" si="11"/>
        <v>0</v>
      </c>
      <c r="W32" s="153">
        <f t="shared" si="11"/>
        <v>0</v>
      </c>
      <c r="X32" s="153">
        <f t="shared" si="11"/>
        <v>0</v>
      </c>
      <c r="Y32" s="153">
        <f t="shared" si="11"/>
        <v>0</v>
      </c>
      <c r="Z32" s="153">
        <f t="shared" si="11"/>
        <v>0</v>
      </c>
      <c r="AA32" s="153">
        <f t="shared" si="11"/>
        <v>0</v>
      </c>
      <c r="AB32" s="153">
        <f t="shared" si="11"/>
        <v>0</v>
      </c>
      <c r="AC32" s="153">
        <f t="shared" si="11"/>
        <v>0</v>
      </c>
      <c r="AD32" s="153">
        <f t="shared" si="11"/>
        <v>0</v>
      </c>
      <c r="AE32" s="153">
        <f t="shared" si="11"/>
        <v>0</v>
      </c>
      <c r="AF32" s="153">
        <f t="shared" si="11"/>
        <v>0</v>
      </c>
      <c r="AG32" s="154">
        <f t="shared" si="11"/>
        <v>0</v>
      </c>
      <c r="AH32" s="156" t="s">
        <v>383</v>
      </c>
    </row>
    <row r="33" spans="1:34" ht="12.75" customHeight="1">
      <c r="A33" s="148"/>
      <c r="B33" s="149"/>
      <c r="C33" s="750"/>
      <c r="D33" s="750"/>
      <c r="E33" s="150" t="s">
        <v>11</v>
      </c>
      <c r="F33" s="151">
        <f>SUM(L33:AG33)</f>
        <v>1</v>
      </c>
      <c r="G33" s="152">
        <v>1</v>
      </c>
      <c r="H33" s="152">
        <v>0</v>
      </c>
      <c r="I33" s="152">
        <v>0</v>
      </c>
      <c r="J33" s="152">
        <v>0</v>
      </c>
      <c r="K33" s="152">
        <v>0</v>
      </c>
      <c r="L33" s="152">
        <f>SUM(G33:K33)</f>
        <v>1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63">
        <v>0</v>
      </c>
      <c r="S33" s="204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2">
        <v>0</v>
      </c>
      <c r="AF33" s="152">
        <v>0</v>
      </c>
      <c r="AG33" s="163">
        <v>0</v>
      </c>
      <c r="AH33" s="156"/>
    </row>
    <row r="34" spans="1:34" ht="12.75" customHeight="1">
      <c r="A34" s="148"/>
      <c r="B34" s="149"/>
      <c r="C34" s="159"/>
      <c r="D34" s="160"/>
      <c r="E34" s="150" t="s">
        <v>12</v>
      </c>
      <c r="F34" s="166">
        <f>SUM(L34:AG34)</f>
        <v>1</v>
      </c>
      <c r="G34" s="152">
        <v>1</v>
      </c>
      <c r="H34" s="152">
        <v>0</v>
      </c>
      <c r="I34" s="152">
        <v>0</v>
      </c>
      <c r="J34" s="152">
        <v>0</v>
      </c>
      <c r="K34" s="152">
        <v>0</v>
      </c>
      <c r="L34" s="152">
        <f>SUM(G34:K34)</f>
        <v>1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63">
        <v>0</v>
      </c>
      <c r="S34" s="204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2">
        <v>0</v>
      </c>
      <c r="AF34" s="152">
        <v>0</v>
      </c>
      <c r="AG34" s="163">
        <v>0</v>
      </c>
      <c r="AH34" s="156"/>
    </row>
    <row r="35" spans="1:34" ht="12.75" customHeight="1">
      <c r="A35" s="148"/>
      <c r="B35" s="149"/>
      <c r="C35" s="159"/>
      <c r="D35" s="160"/>
      <c r="E35" s="150"/>
      <c r="F35" s="166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4"/>
      <c r="S35" s="155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4"/>
      <c r="AH35" s="156"/>
    </row>
    <row r="36" spans="1:34" ht="12.75" customHeight="1">
      <c r="A36" s="148" t="s">
        <v>384</v>
      </c>
      <c r="B36" s="149"/>
      <c r="C36" s="739" t="s">
        <v>385</v>
      </c>
      <c r="D36" s="729"/>
      <c r="E36" s="150" t="s">
        <v>10</v>
      </c>
      <c r="F36" s="151">
        <f aca="true" t="shared" si="12" ref="F36:AG36">SUM(F37:F38)</f>
        <v>0</v>
      </c>
      <c r="G36" s="152">
        <f t="shared" si="12"/>
        <v>0</v>
      </c>
      <c r="H36" s="152">
        <f t="shared" si="12"/>
        <v>0</v>
      </c>
      <c r="I36" s="152">
        <f t="shared" si="12"/>
        <v>0</v>
      </c>
      <c r="J36" s="152">
        <f t="shared" si="12"/>
        <v>0</v>
      </c>
      <c r="K36" s="152">
        <f t="shared" si="12"/>
        <v>0</v>
      </c>
      <c r="L36" s="152">
        <f t="shared" si="12"/>
        <v>0</v>
      </c>
      <c r="M36" s="152">
        <f t="shared" si="12"/>
        <v>0</v>
      </c>
      <c r="N36" s="152">
        <f t="shared" si="12"/>
        <v>0</v>
      </c>
      <c r="O36" s="152">
        <f t="shared" si="12"/>
        <v>0</v>
      </c>
      <c r="P36" s="152">
        <f t="shared" si="12"/>
        <v>0</v>
      </c>
      <c r="Q36" s="153">
        <f t="shared" si="12"/>
        <v>0</v>
      </c>
      <c r="R36" s="154">
        <f t="shared" si="12"/>
        <v>0</v>
      </c>
      <c r="S36" s="155">
        <f t="shared" si="12"/>
        <v>0</v>
      </c>
      <c r="T36" s="153">
        <f t="shared" si="12"/>
        <v>0</v>
      </c>
      <c r="U36" s="153">
        <f t="shared" si="12"/>
        <v>0</v>
      </c>
      <c r="V36" s="153">
        <f t="shared" si="12"/>
        <v>0</v>
      </c>
      <c r="W36" s="153">
        <f t="shared" si="12"/>
        <v>0</v>
      </c>
      <c r="X36" s="153">
        <f t="shared" si="12"/>
        <v>0</v>
      </c>
      <c r="Y36" s="153">
        <f t="shared" si="12"/>
        <v>0</v>
      </c>
      <c r="Z36" s="153">
        <f t="shared" si="12"/>
        <v>0</v>
      </c>
      <c r="AA36" s="153">
        <f t="shared" si="12"/>
        <v>0</v>
      </c>
      <c r="AB36" s="153">
        <f t="shared" si="12"/>
        <v>0</v>
      </c>
      <c r="AC36" s="153">
        <f t="shared" si="12"/>
        <v>0</v>
      </c>
      <c r="AD36" s="153">
        <f t="shared" si="12"/>
        <v>0</v>
      </c>
      <c r="AE36" s="153">
        <f t="shared" si="12"/>
        <v>0</v>
      </c>
      <c r="AF36" s="153">
        <f t="shared" si="12"/>
        <v>0</v>
      </c>
      <c r="AG36" s="154">
        <f t="shared" si="12"/>
        <v>0</v>
      </c>
      <c r="AH36" s="156" t="s">
        <v>384</v>
      </c>
    </row>
    <row r="37" spans="1:34" ht="12.75" customHeight="1">
      <c r="A37" s="148"/>
      <c r="B37" s="149"/>
      <c r="C37" s="159"/>
      <c r="D37" s="160"/>
      <c r="E37" s="150" t="s">
        <v>11</v>
      </c>
      <c r="F37" s="151">
        <f>SUM(L37:AG37)</f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f>SUM(G37:K37)</f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63">
        <v>0</v>
      </c>
      <c r="S37" s="155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</v>
      </c>
      <c r="AG37" s="154">
        <v>0</v>
      </c>
      <c r="AH37" s="156"/>
    </row>
    <row r="38" spans="1:34" ht="12.75" customHeight="1">
      <c r="A38" s="148"/>
      <c r="B38" s="149"/>
      <c r="C38" s="159"/>
      <c r="D38" s="160"/>
      <c r="E38" s="150" t="s">
        <v>12</v>
      </c>
      <c r="F38" s="151">
        <f>SUM(L38:AG38)</f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f>SUM(G38:K38)</f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63">
        <v>0</v>
      </c>
      <c r="S38" s="155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4">
        <v>0</v>
      </c>
      <c r="AH38" s="156"/>
    </row>
    <row r="39" spans="1:34" ht="12.75" customHeight="1">
      <c r="A39" s="148"/>
      <c r="B39" s="149"/>
      <c r="C39" s="159"/>
      <c r="D39" s="160"/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154"/>
      <c r="S39" s="15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4"/>
      <c r="AH39" s="156"/>
    </row>
    <row r="40" spans="1:34" ht="12.75" customHeight="1">
      <c r="A40" s="148" t="s">
        <v>386</v>
      </c>
      <c r="B40" s="167"/>
      <c r="C40" s="731" t="s">
        <v>514</v>
      </c>
      <c r="D40" s="731"/>
      <c r="E40" s="150" t="s">
        <v>10</v>
      </c>
      <c r="F40" s="151">
        <f aca="true" t="shared" si="13" ref="F40:AG40">SUM(F41:F42)</f>
        <v>14</v>
      </c>
      <c r="G40" s="152">
        <f t="shared" si="13"/>
        <v>14</v>
      </c>
      <c r="H40" s="152">
        <f t="shared" si="13"/>
        <v>0</v>
      </c>
      <c r="I40" s="152">
        <f t="shared" si="13"/>
        <v>0</v>
      </c>
      <c r="J40" s="152">
        <f t="shared" si="13"/>
        <v>0</v>
      </c>
      <c r="K40" s="152">
        <f t="shared" si="13"/>
        <v>0</v>
      </c>
      <c r="L40" s="152">
        <f t="shared" si="13"/>
        <v>14</v>
      </c>
      <c r="M40" s="152">
        <f t="shared" si="13"/>
        <v>0</v>
      </c>
      <c r="N40" s="152">
        <f t="shared" si="13"/>
        <v>0</v>
      </c>
      <c r="O40" s="152">
        <f t="shared" si="13"/>
        <v>0</v>
      </c>
      <c r="P40" s="152">
        <f t="shared" si="13"/>
        <v>0</v>
      </c>
      <c r="Q40" s="153">
        <f t="shared" si="13"/>
        <v>0</v>
      </c>
      <c r="R40" s="154">
        <f t="shared" si="13"/>
        <v>0</v>
      </c>
      <c r="S40" s="155">
        <f t="shared" si="13"/>
        <v>0</v>
      </c>
      <c r="T40" s="153">
        <f t="shared" si="13"/>
        <v>0</v>
      </c>
      <c r="U40" s="153">
        <f t="shared" si="13"/>
        <v>0</v>
      </c>
      <c r="V40" s="153">
        <f t="shared" si="13"/>
        <v>0</v>
      </c>
      <c r="W40" s="153">
        <f t="shared" si="13"/>
        <v>0</v>
      </c>
      <c r="X40" s="153">
        <f t="shared" si="13"/>
        <v>0</v>
      </c>
      <c r="Y40" s="153">
        <f t="shared" si="13"/>
        <v>0</v>
      </c>
      <c r="Z40" s="153">
        <f t="shared" si="13"/>
        <v>0</v>
      </c>
      <c r="AA40" s="153">
        <f t="shared" si="13"/>
        <v>0</v>
      </c>
      <c r="AB40" s="153">
        <f t="shared" si="13"/>
        <v>0</v>
      </c>
      <c r="AC40" s="153">
        <f t="shared" si="13"/>
        <v>0</v>
      </c>
      <c r="AD40" s="153">
        <f t="shared" si="13"/>
        <v>0</v>
      </c>
      <c r="AE40" s="153">
        <f t="shared" si="13"/>
        <v>0</v>
      </c>
      <c r="AF40" s="153">
        <f t="shared" si="13"/>
        <v>0</v>
      </c>
      <c r="AG40" s="154">
        <f t="shared" si="13"/>
        <v>0</v>
      </c>
      <c r="AH40" s="156" t="s">
        <v>386</v>
      </c>
    </row>
    <row r="41" spans="1:34" ht="12.75" customHeight="1">
      <c r="A41" s="148"/>
      <c r="B41" s="168"/>
      <c r="C41" s="735"/>
      <c r="D41" s="735"/>
      <c r="E41" s="150" t="s">
        <v>11</v>
      </c>
      <c r="F41" s="151">
        <f>SUM(L41:AG41)</f>
        <v>5</v>
      </c>
      <c r="G41" s="152">
        <v>5</v>
      </c>
      <c r="H41" s="152">
        <v>0</v>
      </c>
      <c r="I41" s="152">
        <v>0</v>
      </c>
      <c r="J41" s="152">
        <v>0</v>
      </c>
      <c r="K41" s="152">
        <v>0</v>
      </c>
      <c r="L41" s="152">
        <f>SUM(G41:K41)</f>
        <v>5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63">
        <v>0</v>
      </c>
      <c r="S41" s="155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4">
        <v>0</v>
      </c>
      <c r="AH41" s="156"/>
    </row>
    <row r="42" spans="1:34" ht="12.75" customHeight="1">
      <c r="A42" s="148"/>
      <c r="B42" s="168"/>
      <c r="C42" s="157"/>
      <c r="D42" s="160"/>
      <c r="E42" s="150" t="s">
        <v>12</v>
      </c>
      <c r="F42" s="151">
        <f>SUM(L42:AG42)</f>
        <v>9</v>
      </c>
      <c r="G42" s="152">
        <v>9</v>
      </c>
      <c r="H42" s="152">
        <v>0</v>
      </c>
      <c r="I42" s="152">
        <v>0</v>
      </c>
      <c r="J42" s="152">
        <v>0</v>
      </c>
      <c r="K42" s="152">
        <v>0</v>
      </c>
      <c r="L42" s="152">
        <f>SUM(G42:K42)</f>
        <v>9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63">
        <v>0</v>
      </c>
      <c r="S42" s="155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0</v>
      </c>
      <c r="AF42" s="153">
        <v>0</v>
      </c>
      <c r="AG42" s="154">
        <v>0</v>
      </c>
      <c r="AH42" s="156"/>
    </row>
    <row r="43" spans="1:34" ht="12.75" customHeight="1">
      <c r="A43" s="148"/>
      <c r="B43" s="168"/>
      <c r="C43" s="157"/>
      <c r="D43" s="160"/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4"/>
      <c r="S43" s="155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4"/>
      <c r="AH43" s="156"/>
    </row>
    <row r="44" spans="1:34" ht="12.75" customHeight="1">
      <c r="A44" s="148" t="s">
        <v>387</v>
      </c>
      <c r="B44" s="149"/>
      <c r="C44" s="753" t="s">
        <v>388</v>
      </c>
      <c r="D44" s="752"/>
      <c r="E44" s="150" t="s">
        <v>10</v>
      </c>
      <c r="F44" s="151">
        <f aca="true" t="shared" si="14" ref="F44:AG44">SUM(F45:F46)</f>
        <v>2</v>
      </c>
      <c r="G44" s="152">
        <f t="shared" si="14"/>
        <v>2</v>
      </c>
      <c r="H44" s="152">
        <f t="shared" si="14"/>
        <v>0</v>
      </c>
      <c r="I44" s="152">
        <f t="shared" si="14"/>
        <v>0</v>
      </c>
      <c r="J44" s="152">
        <f t="shared" si="14"/>
        <v>0</v>
      </c>
      <c r="K44" s="152">
        <f t="shared" si="14"/>
        <v>0</v>
      </c>
      <c r="L44" s="152">
        <f t="shared" si="14"/>
        <v>2</v>
      </c>
      <c r="M44" s="152">
        <f t="shared" si="14"/>
        <v>0</v>
      </c>
      <c r="N44" s="152">
        <f t="shared" si="14"/>
        <v>0</v>
      </c>
      <c r="O44" s="152">
        <f t="shared" si="14"/>
        <v>0</v>
      </c>
      <c r="P44" s="152">
        <f t="shared" si="14"/>
        <v>0</v>
      </c>
      <c r="Q44" s="153">
        <f t="shared" si="14"/>
        <v>0</v>
      </c>
      <c r="R44" s="154">
        <f t="shared" si="14"/>
        <v>0</v>
      </c>
      <c r="S44" s="155">
        <f t="shared" si="14"/>
        <v>0</v>
      </c>
      <c r="T44" s="153">
        <f t="shared" si="14"/>
        <v>0</v>
      </c>
      <c r="U44" s="153">
        <f t="shared" si="14"/>
        <v>0</v>
      </c>
      <c r="V44" s="153">
        <f t="shared" si="14"/>
        <v>0</v>
      </c>
      <c r="W44" s="153">
        <f t="shared" si="14"/>
        <v>0</v>
      </c>
      <c r="X44" s="153">
        <f t="shared" si="14"/>
        <v>0</v>
      </c>
      <c r="Y44" s="153">
        <f t="shared" si="14"/>
        <v>0</v>
      </c>
      <c r="Z44" s="153">
        <f t="shared" si="14"/>
        <v>0</v>
      </c>
      <c r="AA44" s="153">
        <f t="shared" si="14"/>
        <v>0</v>
      </c>
      <c r="AB44" s="153">
        <f t="shared" si="14"/>
        <v>0</v>
      </c>
      <c r="AC44" s="153">
        <f t="shared" si="14"/>
        <v>0</v>
      </c>
      <c r="AD44" s="153">
        <f t="shared" si="14"/>
        <v>0</v>
      </c>
      <c r="AE44" s="153">
        <f t="shared" si="14"/>
        <v>0</v>
      </c>
      <c r="AF44" s="153">
        <f t="shared" si="14"/>
        <v>0</v>
      </c>
      <c r="AG44" s="154">
        <f t="shared" si="14"/>
        <v>0</v>
      </c>
      <c r="AH44" s="156" t="s">
        <v>387</v>
      </c>
    </row>
    <row r="45" spans="1:34" ht="12.75" customHeight="1">
      <c r="A45" s="148"/>
      <c r="B45" s="149"/>
      <c r="C45" s="159"/>
      <c r="D45" s="160"/>
      <c r="E45" s="150" t="s">
        <v>11</v>
      </c>
      <c r="F45" s="151">
        <f>SUM(L45:AG45)</f>
        <v>2</v>
      </c>
      <c r="G45" s="152">
        <v>2</v>
      </c>
      <c r="H45" s="152">
        <v>0</v>
      </c>
      <c r="I45" s="152">
        <v>0</v>
      </c>
      <c r="J45" s="152">
        <v>0</v>
      </c>
      <c r="K45" s="152">
        <v>0</v>
      </c>
      <c r="L45" s="152">
        <f>SUM(G45:K45)</f>
        <v>2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63">
        <v>0</v>
      </c>
      <c r="S45" s="155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4">
        <v>0</v>
      </c>
      <c r="AH45" s="156"/>
    </row>
    <row r="46" spans="1:34" ht="12.75" customHeight="1">
      <c r="A46" s="148"/>
      <c r="B46" s="149"/>
      <c r="C46" s="159"/>
      <c r="D46" s="160"/>
      <c r="E46" s="150" t="s">
        <v>12</v>
      </c>
      <c r="F46" s="151">
        <f>SUM(L46:AG46)</f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f>SUM(G46:K46)</f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63">
        <v>0</v>
      </c>
      <c r="S46" s="155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4">
        <v>0</v>
      </c>
      <c r="AH46" s="156"/>
    </row>
    <row r="47" spans="1:34" ht="12.75" customHeight="1">
      <c r="A47" s="148"/>
      <c r="B47" s="149"/>
      <c r="C47" s="159"/>
      <c r="D47" s="160"/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54"/>
      <c r="S47" s="155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4"/>
      <c r="AH47" s="156"/>
    </row>
    <row r="48" spans="1:34" ht="12.75" customHeight="1">
      <c r="A48" s="148" t="s">
        <v>389</v>
      </c>
      <c r="B48" s="149"/>
      <c r="C48" s="731" t="s">
        <v>515</v>
      </c>
      <c r="D48" s="731"/>
      <c r="E48" s="150" t="s">
        <v>10</v>
      </c>
      <c r="F48" s="151">
        <f aca="true" t="shared" si="15" ref="F48:AG48">SUM(F49:F50)</f>
        <v>2</v>
      </c>
      <c r="G48" s="152">
        <f t="shared" si="15"/>
        <v>2</v>
      </c>
      <c r="H48" s="152">
        <f t="shared" si="15"/>
        <v>0</v>
      </c>
      <c r="I48" s="152">
        <f t="shared" si="15"/>
        <v>0</v>
      </c>
      <c r="J48" s="152">
        <f t="shared" si="15"/>
        <v>0</v>
      </c>
      <c r="K48" s="152">
        <f t="shared" si="15"/>
        <v>0</v>
      </c>
      <c r="L48" s="152">
        <f t="shared" si="15"/>
        <v>2</v>
      </c>
      <c r="M48" s="152">
        <f t="shared" si="15"/>
        <v>0</v>
      </c>
      <c r="N48" s="152">
        <f t="shared" si="15"/>
        <v>0</v>
      </c>
      <c r="O48" s="152">
        <f t="shared" si="15"/>
        <v>0</v>
      </c>
      <c r="P48" s="152">
        <f t="shared" si="15"/>
        <v>0</v>
      </c>
      <c r="Q48" s="153">
        <f t="shared" si="15"/>
        <v>0</v>
      </c>
      <c r="R48" s="154">
        <f t="shared" si="15"/>
        <v>0</v>
      </c>
      <c r="S48" s="155">
        <f t="shared" si="15"/>
        <v>0</v>
      </c>
      <c r="T48" s="153">
        <f t="shared" si="15"/>
        <v>0</v>
      </c>
      <c r="U48" s="153">
        <f t="shared" si="15"/>
        <v>0</v>
      </c>
      <c r="V48" s="153">
        <f t="shared" si="15"/>
        <v>0</v>
      </c>
      <c r="W48" s="153">
        <f t="shared" si="15"/>
        <v>0</v>
      </c>
      <c r="X48" s="153">
        <f t="shared" si="15"/>
        <v>0</v>
      </c>
      <c r="Y48" s="153">
        <f t="shared" si="15"/>
        <v>0</v>
      </c>
      <c r="Z48" s="153">
        <f t="shared" si="15"/>
        <v>0</v>
      </c>
      <c r="AA48" s="153">
        <f t="shared" si="15"/>
        <v>0</v>
      </c>
      <c r="AB48" s="153">
        <f t="shared" si="15"/>
        <v>0</v>
      </c>
      <c r="AC48" s="153">
        <f t="shared" si="15"/>
        <v>0</v>
      </c>
      <c r="AD48" s="153">
        <f t="shared" si="15"/>
        <v>0</v>
      </c>
      <c r="AE48" s="153">
        <f t="shared" si="15"/>
        <v>0</v>
      </c>
      <c r="AF48" s="153">
        <f t="shared" si="15"/>
        <v>0</v>
      </c>
      <c r="AG48" s="154">
        <f t="shared" si="15"/>
        <v>0</v>
      </c>
      <c r="AH48" s="156" t="s">
        <v>389</v>
      </c>
    </row>
    <row r="49" spans="1:34" ht="12.75" customHeight="1">
      <c r="A49" s="148"/>
      <c r="B49" s="149"/>
      <c r="C49" s="750"/>
      <c r="D49" s="750"/>
      <c r="E49" s="150" t="s">
        <v>11</v>
      </c>
      <c r="F49" s="151">
        <f>SUM(L49:AG49)</f>
        <v>1</v>
      </c>
      <c r="G49" s="152">
        <v>1</v>
      </c>
      <c r="H49" s="152">
        <v>0</v>
      </c>
      <c r="I49" s="152">
        <v>0</v>
      </c>
      <c r="J49" s="152">
        <v>0</v>
      </c>
      <c r="K49" s="152">
        <v>0</v>
      </c>
      <c r="L49" s="152">
        <f>SUM(G49:K49)</f>
        <v>1</v>
      </c>
      <c r="M49" s="152">
        <v>0</v>
      </c>
      <c r="N49" s="152">
        <v>0</v>
      </c>
      <c r="O49" s="152">
        <v>0</v>
      </c>
      <c r="P49" s="152">
        <v>0</v>
      </c>
      <c r="Q49" s="152">
        <v>0</v>
      </c>
      <c r="R49" s="163">
        <v>0</v>
      </c>
      <c r="S49" s="155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0</v>
      </c>
      <c r="AF49" s="153">
        <v>0</v>
      </c>
      <c r="AG49" s="154">
        <v>0</v>
      </c>
      <c r="AH49" s="156"/>
    </row>
    <row r="50" spans="1:34" ht="12.75" customHeight="1">
      <c r="A50" s="148"/>
      <c r="B50" s="149"/>
      <c r="C50" s="157"/>
      <c r="D50" s="158"/>
      <c r="E50" s="150" t="s">
        <v>12</v>
      </c>
      <c r="F50" s="151">
        <f>SUM(L50:AG50)</f>
        <v>1</v>
      </c>
      <c r="G50" s="152">
        <v>1</v>
      </c>
      <c r="H50" s="152">
        <v>0</v>
      </c>
      <c r="I50" s="152">
        <v>0</v>
      </c>
      <c r="J50" s="152">
        <v>0</v>
      </c>
      <c r="K50" s="152">
        <v>0</v>
      </c>
      <c r="L50" s="152">
        <f>SUM(G50:K50)</f>
        <v>1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63">
        <v>0</v>
      </c>
      <c r="S50" s="155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4">
        <v>0</v>
      </c>
      <c r="AH50" s="156"/>
    </row>
    <row r="51" spans="1:34" ht="12.75" customHeight="1">
      <c r="A51" s="148"/>
      <c r="B51" s="149"/>
      <c r="C51" s="157"/>
      <c r="D51" s="158"/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5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4"/>
      <c r="AH51" s="156"/>
    </row>
    <row r="52" spans="1:34" ht="12.75" customHeight="1">
      <c r="A52" s="148" t="s">
        <v>390</v>
      </c>
      <c r="B52" s="149"/>
      <c r="C52" s="731" t="s">
        <v>516</v>
      </c>
      <c r="D52" s="731"/>
      <c r="E52" s="150" t="s">
        <v>10</v>
      </c>
      <c r="F52" s="151">
        <f aca="true" t="shared" si="16" ref="F52:AG52">SUM(F53:F54)</f>
        <v>2</v>
      </c>
      <c r="G52" s="152">
        <f t="shared" si="16"/>
        <v>2</v>
      </c>
      <c r="H52" s="152">
        <f t="shared" si="16"/>
        <v>0</v>
      </c>
      <c r="I52" s="152">
        <f t="shared" si="16"/>
        <v>0</v>
      </c>
      <c r="J52" s="152">
        <f t="shared" si="16"/>
        <v>0</v>
      </c>
      <c r="K52" s="152">
        <f t="shared" si="16"/>
        <v>0</v>
      </c>
      <c r="L52" s="152">
        <f t="shared" si="16"/>
        <v>2</v>
      </c>
      <c r="M52" s="152">
        <f t="shared" si="16"/>
        <v>0</v>
      </c>
      <c r="N52" s="152">
        <f t="shared" si="16"/>
        <v>0</v>
      </c>
      <c r="O52" s="152">
        <f t="shared" si="16"/>
        <v>0</v>
      </c>
      <c r="P52" s="152">
        <f t="shared" si="16"/>
        <v>0</v>
      </c>
      <c r="Q52" s="153">
        <f t="shared" si="16"/>
        <v>0</v>
      </c>
      <c r="R52" s="154">
        <f t="shared" si="16"/>
        <v>0</v>
      </c>
      <c r="S52" s="155">
        <f t="shared" si="16"/>
        <v>0</v>
      </c>
      <c r="T52" s="153">
        <f t="shared" si="16"/>
        <v>0</v>
      </c>
      <c r="U52" s="153">
        <f t="shared" si="16"/>
        <v>0</v>
      </c>
      <c r="V52" s="153">
        <f t="shared" si="16"/>
        <v>0</v>
      </c>
      <c r="W52" s="153">
        <f t="shared" si="16"/>
        <v>0</v>
      </c>
      <c r="X52" s="153">
        <f t="shared" si="16"/>
        <v>0</v>
      </c>
      <c r="Y52" s="153">
        <f t="shared" si="16"/>
        <v>0</v>
      </c>
      <c r="Z52" s="153">
        <f t="shared" si="16"/>
        <v>0</v>
      </c>
      <c r="AA52" s="153">
        <f t="shared" si="16"/>
        <v>0</v>
      </c>
      <c r="AB52" s="153">
        <f t="shared" si="16"/>
        <v>0</v>
      </c>
      <c r="AC52" s="153">
        <f t="shared" si="16"/>
        <v>0</v>
      </c>
      <c r="AD52" s="153">
        <f t="shared" si="16"/>
        <v>0</v>
      </c>
      <c r="AE52" s="153">
        <f t="shared" si="16"/>
        <v>0</v>
      </c>
      <c r="AF52" s="153">
        <f t="shared" si="16"/>
        <v>0</v>
      </c>
      <c r="AG52" s="154">
        <f t="shared" si="16"/>
        <v>0</v>
      </c>
      <c r="AH52" s="156" t="s">
        <v>390</v>
      </c>
    </row>
    <row r="53" spans="1:34" ht="12.75" customHeight="1">
      <c r="A53" s="148"/>
      <c r="B53" s="149"/>
      <c r="C53" s="750"/>
      <c r="D53" s="750"/>
      <c r="E53" s="150" t="s">
        <v>11</v>
      </c>
      <c r="F53" s="151">
        <f>SUM(L53:AG53)</f>
        <v>1</v>
      </c>
      <c r="G53" s="152">
        <v>1</v>
      </c>
      <c r="H53" s="152">
        <v>0</v>
      </c>
      <c r="I53" s="152">
        <v>0</v>
      </c>
      <c r="J53" s="152">
        <v>0</v>
      </c>
      <c r="K53" s="152">
        <v>0</v>
      </c>
      <c r="L53" s="152">
        <f>SUM(G53:K53)</f>
        <v>1</v>
      </c>
      <c r="M53" s="152">
        <v>0</v>
      </c>
      <c r="N53" s="152"/>
      <c r="O53" s="152">
        <v>0</v>
      </c>
      <c r="P53" s="152">
        <v>0</v>
      </c>
      <c r="Q53" s="152">
        <v>0</v>
      </c>
      <c r="R53" s="163">
        <v>0</v>
      </c>
      <c r="S53" s="155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4">
        <v>0</v>
      </c>
      <c r="AH53" s="156"/>
    </row>
    <row r="54" spans="1:34" ht="12.75" customHeight="1">
      <c r="A54" s="148"/>
      <c r="B54" s="149"/>
      <c r="C54" s="157"/>
      <c r="D54" s="158"/>
      <c r="E54" s="150" t="s">
        <v>12</v>
      </c>
      <c r="F54" s="151">
        <f>SUM(L54:AG54)</f>
        <v>1</v>
      </c>
      <c r="G54" s="152">
        <v>1</v>
      </c>
      <c r="H54" s="152">
        <v>0</v>
      </c>
      <c r="I54" s="152">
        <v>0</v>
      </c>
      <c r="J54" s="152">
        <v>0</v>
      </c>
      <c r="K54" s="152">
        <v>0</v>
      </c>
      <c r="L54" s="152">
        <f>SUM(G54:K54)</f>
        <v>1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63">
        <v>0</v>
      </c>
      <c r="S54" s="155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4">
        <v>0</v>
      </c>
      <c r="AH54" s="156"/>
    </row>
    <row r="55" spans="1:34" ht="12.75" customHeight="1">
      <c r="A55" s="148"/>
      <c r="B55" s="149"/>
      <c r="C55" s="157"/>
      <c r="D55" s="158"/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  <c r="R55" s="154"/>
      <c r="S55" s="155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4"/>
      <c r="AH55" s="156"/>
    </row>
    <row r="56" spans="1:34" ht="12.75" customHeight="1">
      <c r="A56" s="148" t="s">
        <v>391</v>
      </c>
      <c r="B56" s="751" t="s">
        <v>392</v>
      </c>
      <c r="C56" s="752"/>
      <c r="D56" s="752"/>
      <c r="E56" s="150" t="s">
        <v>10</v>
      </c>
      <c r="F56" s="151">
        <f aca="true" t="shared" si="17" ref="F56:AG56">SUM(F57:F58)</f>
        <v>76</v>
      </c>
      <c r="G56" s="151">
        <f t="shared" si="17"/>
        <v>37</v>
      </c>
      <c r="H56" s="151">
        <f t="shared" si="17"/>
        <v>4</v>
      </c>
      <c r="I56" s="151">
        <f t="shared" si="17"/>
        <v>1</v>
      </c>
      <c r="J56" s="151">
        <f t="shared" si="17"/>
        <v>0</v>
      </c>
      <c r="K56" s="151">
        <f t="shared" si="17"/>
        <v>0</v>
      </c>
      <c r="L56" s="151">
        <f t="shared" si="17"/>
        <v>42</v>
      </c>
      <c r="M56" s="151">
        <f t="shared" si="17"/>
        <v>0</v>
      </c>
      <c r="N56" s="151">
        <f t="shared" si="17"/>
        <v>1</v>
      </c>
      <c r="O56" s="151">
        <f t="shared" si="17"/>
        <v>0</v>
      </c>
      <c r="P56" s="151">
        <f t="shared" si="17"/>
        <v>3</v>
      </c>
      <c r="Q56" s="153">
        <f t="shared" si="17"/>
        <v>1</v>
      </c>
      <c r="R56" s="154">
        <f t="shared" si="17"/>
        <v>0</v>
      </c>
      <c r="S56" s="155">
        <f t="shared" si="17"/>
        <v>0</v>
      </c>
      <c r="T56" s="153">
        <f t="shared" si="17"/>
        <v>2</v>
      </c>
      <c r="U56" s="153">
        <f t="shared" si="17"/>
        <v>0</v>
      </c>
      <c r="V56" s="153">
        <f t="shared" si="17"/>
        <v>0</v>
      </c>
      <c r="W56" s="153">
        <f t="shared" si="17"/>
        <v>3</v>
      </c>
      <c r="X56" s="153">
        <f t="shared" si="17"/>
        <v>4</v>
      </c>
      <c r="Y56" s="153">
        <f t="shared" si="17"/>
        <v>3</v>
      </c>
      <c r="Z56" s="153">
        <f t="shared" si="17"/>
        <v>1</v>
      </c>
      <c r="AA56" s="153">
        <f t="shared" si="17"/>
        <v>8</v>
      </c>
      <c r="AB56" s="153">
        <f t="shared" si="17"/>
        <v>4</v>
      </c>
      <c r="AC56" s="153">
        <f t="shared" si="17"/>
        <v>2</v>
      </c>
      <c r="AD56" s="153">
        <f t="shared" si="17"/>
        <v>2</v>
      </c>
      <c r="AE56" s="153">
        <f t="shared" si="17"/>
        <v>0</v>
      </c>
      <c r="AF56" s="153">
        <f t="shared" si="17"/>
        <v>0</v>
      </c>
      <c r="AG56" s="154">
        <f t="shared" si="17"/>
        <v>0</v>
      </c>
      <c r="AH56" s="156" t="s">
        <v>391</v>
      </c>
    </row>
    <row r="57" spans="1:34" ht="12.75" customHeight="1">
      <c r="A57" s="168"/>
      <c r="B57" s="149"/>
      <c r="C57" s="157"/>
      <c r="D57" s="158"/>
      <c r="E57" s="150" t="s">
        <v>11</v>
      </c>
      <c r="F57" s="151">
        <f>SUM(L57:AG57)</f>
        <v>41</v>
      </c>
      <c r="G57" s="151">
        <f>SUM(G61,G65,G77,'表5-7'!G5,'表5-7'!G9)</f>
        <v>23</v>
      </c>
      <c r="H57" s="151">
        <f>SUM(H61,H65,H77,'表5-7'!H5,'表5-7'!H9)</f>
        <v>1</v>
      </c>
      <c r="I57" s="151">
        <f>SUM(I61,I65,I77,'表5-7'!I5,'表5-7'!I9)</f>
        <v>1</v>
      </c>
      <c r="J57" s="151">
        <f>SUM(J61,J65,J77,'表5-7'!J5,'表5-7'!J9)</f>
        <v>0</v>
      </c>
      <c r="K57" s="151">
        <f>SUM(K61,K65,K77,'表5-7'!K5,'表5-7'!K9)</f>
        <v>0</v>
      </c>
      <c r="L57" s="151">
        <f>SUM(L61,L65,L77,'表5-7'!L5,'表5-7'!L9)</f>
        <v>25</v>
      </c>
      <c r="M57" s="151">
        <f>SUM(M61,M65,M77,'表5-7'!M5,'表5-7'!M9)</f>
        <v>0</v>
      </c>
      <c r="N57" s="151">
        <f>SUM(N61,N65,N77,'表5-7'!N5,'表5-7'!N9)</f>
        <v>0</v>
      </c>
      <c r="O57" s="151">
        <f>SUM(O61,O65,O77,'表5-7'!O5,'表5-7'!O9)</f>
        <v>0</v>
      </c>
      <c r="P57" s="151">
        <f>SUM(P61,P65,P77,'表5-7'!P5,'表5-7'!P9)</f>
        <v>2</v>
      </c>
      <c r="Q57" s="151">
        <f>SUM(Q61,Q65,Q77,'表5-7'!Q5,'表5-7'!Q9)</f>
        <v>1</v>
      </c>
      <c r="R57" s="161">
        <f>SUM(R61,R65,R77,'表5-7'!R5,'表5-7'!R9)</f>
        <v>0</v>
      </c>
      <c r="S57" s="162">
        <f>SUM(S61,S65,S77,'表5-7'!S5,'表5-7'!S9)</f>
        <v>0</v>
      </c>
      <c r="T57" s="151">
        <f>SUM(T61,T65,T77,'表5-7'!T5,'表5-7'!T9)</f>
        <v>1</v>
      </c>
      <c r="U57" s="151">
        <f>SUM(U61,U65,U77,'表5-7'!U5,'表5-7'!U9)</f>
        <v>0</v>
      </c>
      <c r="V57" s="151">
        <f>SUM(V61,V65,V77,'表5-7'!V5,'表5-7'!V9)</f>
        <v>0</v>
      </c>
      <c r="W57" s="151">
        <f>SUM(W61,W65,W77,'表5-7'!W5,'表5-7'!W9)</f>
        <v>0</v>
      </c>
      <c r="X57" s="151">
        <f>SUM(X61,X65,X77,'表5-7'!X5,'表5-7'!X9)</f>
        <v>1</v>
      </c>
      <c r="Y57" s="151">
        <f>SUM(Y61,Y65,Y77,'表5-7'!Y5,'表5-7'!Y9)</f>
        <v>1</v>
      </c>
      <c r="Z57" s="151">
        <f>SUM(Z61,Z65,Z77,'表5-7'!Z5,'表5-7'!Z9)</f>
        <v>0</v>
      </c>
      <c r="AA57" s="151">
        <f>SUM(AA61,AA65,AA77,'表5-7'!AA5,'表5-7'!AA9)</f>
        <v>5</v>
      </c>
      <c r="AB57" s="151">
        <f>SUM(AB61,AB65,AB77,'表5-7'!AB5,'表5-7'!AB9)</f>
        <v>2</v>
      </c>
      <c r="AC57" s="151">
        <f>SUM(AC61,AC65,AC77,'表5-7'!AC5,'表5-7'!AC9)</f>
        <v>2</v>
      </c>
      <c r="AD57" s="151">
        <f>SUM(AD61,AD65,AD77,'表5-7'!AD5,'表5-7'!AD9)</f>
        <v>1</v>
      </c>
      <c r="AE57" s="151">
        <f>SUM(AE61,AE65,AE77,'表5-7'!AE5,'表5-7'!AE9)</f>
        <v>0</v>
      </c>
      <c r="AF57" s="151">
        <f>SUM(AF61,AF65,AF77,'表5-7'!AF5,'表5-7'!AF9)</f>
        <v>0</v>
      </c>
      <c r="AG57" s="151">
        <f>SUM(AG61,AG65,AG77,'表5-7'!AG5,'表5-7'!AG9)</f>
        <v>0</v>
      </c>
      <c r="AH57" s="156"/>
    </row>
    <row r="58" spans="1:34" ht="12.75" customHeight="1">
      <c r="A58" s="168"/>
      <c r="B58" s="149"/>
      <c r="C58" s="157"/>
      <c r="D58" s="158"/>
      <c r="E58" s="150" t="s">
        <v>12</v>
      </c>
      <c r="F58" s="151">
        <f>SUM(L58:AG58)</f>
        <v>35</v>
      </c>
      <c r="G58" s="151">
        <f>SUM(G62,G66,G78,'表5-7'!G6,'表5-7'!G10)</f>
        <v>14</v>
      </c>
      <c r="H58" s="151">
        <f>SUM(H62,H66,H78,'表5-7'!H6,'表5-7'!H10)</f>
        <v>3</v>
      </c>
      <c r="I58" s="151">
        <f>SUM(I62,I66,I78,'表5-7'!I6,'表5-7'!I10)</f>
        <v>0</v>
      </c>
      <c r="J58" s="151">
        <f>SUM(J62,J66,J78,'表5-7'!J6,'表5-7'!J10)</f>
        <v>0</v>
      </c>
      <c r="K58" s="151">
        <f>SUM(K62,K66,K78,'表5-7'!K6,'表5-7'!K10)</f>
        <v>0</v>
      </c>
      <c r="L58" s="151">
        <f>SUM(L62,L66,L78,'表5-7'!L6,'表5-7'!L10)</f>
        <v>17</v>
      </c>
      <c r="M58" s="151">
        <f>SUM(M62,M66,M78,'表5-7'!M6,'表5-7'!M10)</f>
        <v>0</v>
      </c>
      <c r="N58" s="151">
        <f>SUM(N62,N66,N78,'表5-7'!N6,'表5-7'!N10)</f>
        <v>1</v>
      </c>
      <c r="O58" s="151">
        <f>SUM(O62,O66,O78,'表5-7'!O6,'表5-7'!O10)</f>
        <v>0</v>
      </c>
      <c r="P58" s="151">
        <f>SUM(P62,P66,P78,'表5-7'!P6,'表5-7'!P10)</f>
        <v>1</v>
      </c>
      <c r="Q58" s="151">
        <f>SUM(Q62,Q66,Q78,'表5-7'!Q6,'表5-7'!Q10)</f>
        <v>0</v>
      </c>
      <c r="R58" s="161">
        <f>SUM(R62,R66,R78,'表5-7'!R6,'表5-7'!R10)</f>
        <v>0</v>
      </c>
      <c r="S58" s="162">
        <f>SUM(S62,S66,S78,'表5-7'!S6,'表5-7'!S10)</f>
        <v>0</v>
      </c>
      <c r="T58" s="151">
        <f>SUM(T62,T66,T78,'表5-7'!T6,'表5-7'!T10)</f>
        <v>1</v>
      </c>
      <c r="U58" s="151">
        <f>SUM(U62,U66,U78,'表5-7'!U6,'表5-7'!U10)</f>
        <v>0</v>
      </c>
      <c r="V58" s="151">
        <f>SUM(V62,V66,V78,'表5-7'!V6,'表5-7'!V10)</f>
        <v>0</v>
      </c>
      <c r="W58" s="151">
        <f>SUM(W62,W66,W78,'表5-7'!W6,'表5-7'!W10)</f>
        <v>3</v>
      </c>
      <c r="X58" s="151">
        <f>SUM(X62,X66,X78,'表5-7'!X6,'表5-7'!X10)</f>
        <v>3</v>
      </c>
      <c r="Y58" s="151">
        <f>SUM(Y62,Y66,Y78,'表5-7'!Y6,'表5-7'!Y10)</f>
        <v>2</v>
      </c>
      <c r="Z58" s="151">
        <f>SUM(Z62,Z66,Z78,'表5-7'!Z6,'表5-7'!Z10)</f>
        <v>1</v>
      </c>
      <c r="AA58" s="151">
        <f>SUM(AA62,AA66,AA78,'表5-7'!AA6,'表5-7'!AA10)</f>
        <v>3</v>
      </c>
      <c r="AB58" s="151">
        <f>SUM(AB62,AB66,AB78,'表5-7'!AB6,'表5-7'!AB10)</f>
        <v>2</v>
      </c>
      <c r="AC58" s="151">
        <f>SUM(AC62,AC66,AC78,'表5-7'!AC6,'表5-7'!AC10)</f>
        <v>0</v>
      </c>
      <c r="AD58" s="151">
        <f>SUM(AD62,AD66,AD78,'表5-7'!AD6,'表5-7'!AD10)</f>
        <v>1</v>
      </c>
      <c r="AE58" s="151">
        <f>SUM(AE62,AE66,AE78,'表5-7'!AE6,'表5-7'!AE10)</f>
        <v>0</v>
      </c>
      <c r="AF58" s="151">
        <f>SUM(AF62,AF66,AF78,'表5-7'!AF6,'表5-7'!AF10)</f>
        <v>0</v>
      </c>
      <c r="AG58" s="151">
        <f>SUM(AG62,AG66,AG78,'表5-7'!AG6,'表5-7'!AG10)</f>
        <v>0</v>
      </c>
      <c r="AH58" s="156"/>
    </row>
    <row r="59" spans="1:34" ht="12.75" customHeight="1">
      <c r="A59" s="170"/>
      <c r="B59" s="170"/>
      <c r="C59" s="171"/>
      <c r="D59" s="171"/>
      <c r="E59" s="172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4"/>
      <c r="R59" s="175"/>
      <c r="S59" s="176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  <c r="AH59" s="177"/>
    </row>
    <row r="60" spans="1:34" ht="12.75" customHeight="1">
      <c r="A60" s="148" t="s">
        <v>393</v>
      </c>
      <c r="B60" s="167"/>
      <c r="C60" s="729" t="s">
        <v>394</v>
      </c>
      <c r="D60" s="729"/>
      <c r="E60" s="150" t="s">
        <v>10</v>
      </c>
      <c r="F60" s="151">
        <f aca="true" t="shared" si="18" ref="F60:L60">SUM(F61:F62)</f>
        <v>2</v>
      </c>
      <c r="G60" s="151">
        <f t="shared" si="18"/>
        <v>2</v>
      </c>
      <c r="H60" s="151">
        <f t="shared" si="18"/>
        <v>0</v>
      </c>
      <c r="I60" s="151">
        <f t="shared" si="18"/>
        <v>0</v>
      </c>
      <c r="J60" s="151">
        <f t="shared" si="18"/>
        <v>0</v>
      </c>
      <c r="K60" s="151">
        <f t="shared" si="18"/>
        <v>0</v>
      </c>
      <c r="L60" s="151">
        <f t="shared" si="18"/>
        <v>2</v>
      </c>
      <c r="M60" s="151">
        <f aca="true" t="shared" si="19" ref="M60:AG60">SUM(M61:M62)</f>
        <v>0</v>
      </c>
      <c r="N60" s="151">
        <f t="shared" si="19"/>
        <v>0</v>
      </c>
      <c r="O60" s="151">
        <f t="shared" si="19"/>
        <v>0</v>
      </c>
      <c r="P60" s="151">
        <f t="shared" si="19"/>
        <v>0</v>
      </c>
      <c r="Q60" s="151">
        <f t="shared" si="19"/>
        <v>0</v>
      </c>
      <c r="R60" s="161">
        <f t="shared" si="19"/>
        <v>0</v>
      </c>
      <c r="S60" s="162">
        <f t="shared" si="19"/>
        <v>0</v>
      </c>
      <c r="T60" s="151">
        <f t="shared" si="19"/>
        <v>0</v>
      </c>
      <c r="U60" s="151">
        <f t="shared" si="19"/>
        <v>0</v>
      </c>
      <c r="V60" s="151">
        <f t="shared" si="19"/>
        <v>0</v>
      </c>
      <c r="W60" s="151">
        <f t="shared" si="19"/>
        <v>0</v>
      </c>
      <c r="X60" s="151">
        <f t="shared" si="19"/>
        <v>0</v>
      </c>
      <c r="Y60" s="151">
        <f t="shared" si="19"/>
        <v>0</v>
      </c>
      <c r="Z60" s="151">
        <f t="shared" si="19"/>
        <v>0</v>
      </c>
      <c r="AA60" s="151">
        <f t="shared" si="19"/>
        <v>0</v>
      </c>
      <c r="AB60" s="151">
        <f t="shared" si="19"/>
        <v>0</v>
      </c>
      <c r="AC60" s="151">
        <f t="shared" si="19"/>
        <v>0</v>
      </c>
      <c r="AD60" s="151">
        <f t="shared" si="19"/>
        <v>0</v>
      </c>
      <c r="AE60" s="151">
        <f t="shared" si="19"/>
        <v>0</v>
      </c>
      <c r="AF60" s="151">
        <f t="shared" si="19"/>
        <v>0</v>
      </c>
      <c r="AG60" s="154">
        <f t="shared" si="19"/>
        <v>0</v>
      </c>
      <c r="AH60" s="156" t="s">
        <v>393</v>
      </c>
    </row>
    <row r="61" spans="1:34" ht="12.75" customHeight="1">
      <c r="A61" s="178"/>
      <c r="B61" s="178"/>
      <c r="C61" s="179"/>
      <c r="D61" s="210"/>
      <c r="E61" s="150" t="s">
        <v>11</v>
      </c>
      <c r="F61" s="151">
        <f>SUM(L61:AG61)</f>
        <v>1</v>
      </c>
      <c r="G61" s="151">
        <v>1</v>
      </c>
      <c r="H61" s="151">
        <v>0</v>
      </c>
      <c r="I61" s="151">
        <v>0</v>
      </c>
      <c r="J61" s="151">
        <v>0</v>
      </c>
      <c r="K61" s="151">
        <v>0</v>
      </c>
      <c r="L61" s="152">
        <f>SUM(G61:K61)</f>
        <v>1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61">
        <v>0</v>
      </c>
      <c r="S61" s="162">
        <v>0</v>
      </c>
      <c r="T61" s="151">
        <v>0</v>
      </c>
      <c r="U61" s="151">
        <v>0</v>
      </c>
      <c r="V61" s="151">
        <v>0</v>
      </c>
      <c r="W61" s="166">
        <v>0</v>
      </c>
      <c r="X61" s="166">
        <v>0</v>
      </c>
      <c r="Y61" s="166">
        <v>0</v>
      </c>
      <c r="Z61" s="166">
        <v>0</v>
      </c>
      <c r="AA61" s="166">
        <v>0</v>
      </c>
      <c r="AB61" s="166">
        <v>0</v>
      </c>
      <c r="AC61" s="166">
        <v>0</v>
      </c>
      <c r="AD61" s="166">
        <v>0</v>
      </c>
      <c r="AE61" s="166">
        <v>0</v>
      </c>
      <c r="AF61" s="166">
        <v>0</v>
      </c>
      <c r="AG61" s="207">
        <v>0</v>
      </c>
      <c r="AH61" s="156"/>
    </row>
    <row r="62" spans="1:34" ht="12.75" customHeight="1">
      <c r="A62" s="168"/>
      <c r="B62" s="168"/>
      <c r="C62" s="157"/>
      <c r="D62" s="160"/>
      <c r="E62" s="150" t="s">
        <v>12</v>
      </c>
      <c r="F62" s="151">
        <f>SUM(L62:AG62)</f>
        <v>1</v>
      </c>
      <c r="G62" s="151">
        <v>1</v>
      </c>
      <c r="H62" s="151">
        <v>0</v>
      </c>
      <c r="I62" s="151">
        <v>0</v>
      </c>
      <c r="J62" s="151">
        <v>0</v>
      </c>
      <c r="K62" s="151">
        <v>0</v>
      </c>
      <c r="L62" s="152">
        <f>SUM(G62:K62)</f>
        <v>1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61">
        <v>0</v>
      </c>
      <c r="S62" s="162">
        <v>0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0</v>
      </c>
      <c r="AD62" s="151">
        <v>0</v>
      </c>
      <c r="AE62" s="151">
        <v>0</v>
      </c>
      <c r="AF62" s="151">
        <v>0</v>
      </c>
      <c r="AG62" s="161">
        <v>0</v>
      </c>
      <c r="AH62" s="156"/>
    </row>
    <row r="63" spans="1:34" ht="12.75" customHeight="1">
      <c r="A63" s="168"/>
      <c r="B63" s="168"/>
      <c r="C63" s="157"/>
      <c r="D63" s="160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61"/>
      <c r="S63" s="162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4"/>
      <c r="AH63" s="156"/>
    </row>
    <row r="64" spans="1:34" ht="12.75" customHeight="1">
      <c r="A64" s="148" t="s">
        <v>395</v>
      </c>
      <c r="B64" s="167"/>
      <c r="C64" s="729" t="s">
        <v>396</v>
      </c>
      <c r="D64" s="729"/>
      <c r="E64" s="150" t="s">
        <v>10</v>
      </c>
      <c r="F64" s="151">
        <f aca="true" t="shared" si="20" ref="F64:AG64">SUM(F65:F66)</f>
        <v>37</v>
      </c>
      <c r="G64" s="151">
        <f t="shared" si="20"/>
        <v>12</v>
      </c>
      <c r="H64" s="151">
        <f t="shared" si="20"/>
        <v>2</v>
      </c>
      <c r="I64" s="151">
        <f t="shared" si="20"/>
        <v>1</v>
      </c>
      <c r="J64" s="151">
        <f t="shared" si="20"/>
        <v>0</v>
      </c>
      <c r="K64" s="151">
        <f t="shared" si="20"/>
        <v>0</v>
      </c>
      <c r="L64" s="151">
        <f t="shared" si="20"/>
        <v>15</v>
      </c>
      <c r="M64" s="151">
        <f t="shared" si="20"/>
        <v>0</v>
      </c>
      <c r="N64" s="151">
        <f t="shared" si="20"/>
        <v>1</v>
      </c>
      <c r="O64" s="151">
        <f t="shared" si="20"/>
        <v>0</v>
      </c>
      <c r="P64" s="151">
        <f t="shared" si="20"/>
        <v>3</v>
      </c>
      <c r="Q64" s="153">
        <f t="shared" si="20"/>
        <v>1</v>
      </c>
      <c r="R64" s="154">
        <f t="shared" si="20"/>
        <v>0</v>
      </c>
      <c r="S64" s="155">
        <f t="shared" si="20"/>
        <v>0</v>
      </c>
      <c r="T64" s="153">
        <f t="shared" si="20"/>
        <v>1</v>
      </c>
      <c r="U64" s="153">
        <f t="shared" si="20"/>
        <v>0</v>
      </c>
      <c r="V64" s="153">
        <f t="shared" si="20"/>
        <v>0</v>
      </c>
      <c r="W64" s="153">
        <f t="shared" si="20"/>
        <v>2</v>
      </c>
      <c r="X64" s="153">
        <f t="shared" si="20"/>
        <v>3</v>
      </c>
      <c r="Y64" s="153">
        <f t="shared" si="20"/>
        <v>0</v>
      </c>
      <c r="Z64" s="153">
        <f t="shared" si="20"/>
        <v>1</v>
      </c>
      <c r="AA64" s="153">
        <f t="shared" si="20"/>
        <v>5</v>
      </c>
      <c r="AB64" s="153">
        <f t="shared" si="20"/>
        <v>3</v>
      </c>
      <c r="AC64" s="153">
        <f t="shared" si="20"/>
        <v>1</v>
      </c>
      <c r="AD64" s="153">
        <f t="shared" si="20"/>
        <v>1</v>
      </c>
      <c r="AE64" s="153">
        <f t="shared" si="20"/>
        <v>0</v>
      </c>
      <c r="AF64" s="153">
        <f t="shared" si="20"/>
        <v>0</v>
      </c>
      <c r="AG64" s="154">
        <f t="shared" si="20"/>
        <v>0</v>
      </c>
      <c r="AH64" s="156" t="s">
        <v>395</v>
      </c>
    </row>
    <row r="65" spans="1:34" ht="12.75" customHeight="1">
      <c r="A65" s="148"/>
      <c r="B65" s="168"/>
      <c r="C65" s="157"/>
      <c r="D65" s="160"/>
      <c r="E65" s="150" t="s">
        <v>11</v>
      </c>
      <c r="F65" s="151">
        <f>SUM(L65:AG65)</f>
        <v>16</v>
      </c>
      <c r="G65" s="151">
        <f aca="true" t="shared" si="21" ref="G65:AG65">SUM(G69,G73)</f>
        <v>6</v>
      </c>
      <c r="H65" s="151">
        <f t="shared" si="21"/>
        <v>1</v>
      </c>
      <c r="I65" s="151">
        <f t="shared" si="21"/>
        <v>1</v>
      </c>
      <c r="J65" s="151">
        <f t="shared" si="21"/>
        <v>0</v>
      </c>
      <c r="K65" s="151">
        <f t="shared" si="21"/>
        <v>0</v>
      </c>
      <c r="L65" s="151">
        <f t="shared" si="21"/>
        <v>8</v>
      </c>
      <c r="M65" s="151">
        <f t="shared" si="21"/>
        <v>0</v>
      </c>
      <c r="N65" s="151">
        <f t="shared" si="21"/>
        <v>0</v>
      </c>
      <c r="O65" s="151">
        <f t="shared" si="21"/>
        <v>0</v>
      </c>
      <c r="P65" s="151">
        <f t="shared" si="21"/>
        <v>2</v>
      </c>
      <c r="Q65" s="151">
        <f t="shared" si="21"/>
        <v>1</v>
      </c>
      <c r="R65" s="161">
        <f t="shared" si="21"/>
        <v>0</v>
      </c>
      <c r="S65" s="162">
        <f t="shared" si="21"/>
        <v>0</v>
      </c>
      <c r="T65" s="151">
        <f t="shared" si="21"/>
        <v>0</v>
      </c>
      <c r="U65" s="151">
        <f t="shared" si="21"/>
        <v>0</v>
      </c>
      <c r="V65" s="151">
        <f t="shared" si="21"/>
        <v>0</v>
      </c>
      <c r="W65" s="151">
        <f t="shared" si="21"/>
        <v>0</v>
      </c>
      <c r="X65" s="151">
        <f t="shared" si="21"/>
        <v>1</v>
      </c>
      <c r="Y65" s="151">
        <f t="shared" si="21"/>
        <v>0</v>
      </c>
      <c r="Z65" s="151">
        <f t="shared" si="21"/>
        <v>0</v>
      </c>
      <c r="AA65" s="151">
        <f t="shared" si="21"/>
        <v>2</v>
      </c>
      <c r="AB65" s="151">
        <f t="shared" si="21"/>
        <v>1</v>
      </c>
      <c r="AC65" s="151">
        <f t="shared" si="21"/>
        <v>1</v>
      </c>
      <c r="AD65" s="151">
        <f t="shared" si="21"/>
        <v>0</v>
      </c>
      <c r="AE65" s="151">
        <f t="shared" si="21"/>
        <v>0</v>
      </c>
      <c r="AF65" s="151">
        <f t="shared" si="21"/>
        <v>0</v>
      </c>
      <c r="AG65" s="161">
        <f t="shared" si="21"/>
        <v>0</v>
      </c>
      <c r="AH65" s="156"/>
    </row>
    <row r="66" spans="1:34" ht="12.75" customHeight="1">
      <c r="A66" s="148"/>
      <c r="B66" s="168"/>
      <c r="C66" s="157"/>
      <c r="D66" s="160"/>
      <c r="E66" s="150" t="s">
        <v>12</v>
      </c>
      <c r="F66" s="151">
        <f>SUM(L66:AG66)</f>
        <v>21</v>
      </c>
      <c r="G66" s="151">
        <f aca="true" t="shared" si="22" ref="G66:AG66">SUM(G70,G74)</f>
        <v>6</v>
      </c>
      <c r="H66" s="151">
        <f t="shared" si="22"/>
        <v>1</v>
      </c>
      <c r="I66" s="151">
        <f t="shared" si="22"/>
        <v>0</v>
      </c>
      <c r="J66" s="151">
        <f t="shared" si="22"/>
        <v>0</v>
      </c>
      <c r="K66" s="151">
        <f t="shared" si="22"/>
        <v>0</v>
      </c>
      <c r="L66" s="151">
        <f t="shared" si="22"/>
        <v>7</v>
      </c>
      <c r="M66" s="151">
        <f t="shared" si="22"/>
        <v>0</v>
      </c>
      <c r="N66" s="151">
        <f t="shared" si="22"/>
        <v>1</v>
      </c>
      <c r="O66" s="151">
        <f t="shared" si="22"/>
        <v>0</v>
      </c>
      <c r="P66" s="151">
        <f t="shared" si="22"/>
        <v>1</v>
      </c>
      <c r="Q66" s="151">
        <f t="shared" si="22"/>
        <v>0</v>
      </c>
      <c r="R66" s="161">
        <f t="shared" si="22"/>
        <v>0</v>
      </c>
      <c r="S66" s="162">
        <f t="shared" si="22"/>
        <v>0</v>
      </c>
      <c r="T66" s="151">
        <f t="shared" si="22"/>
        <v>1</v>
      </c>
      <c r="U66" s="151">
        <f t="shared" si="22"/>
        <v>0</v>
      </c>
      <c r="V66" s="151">
        <f t="shared" si="22"/>
        <v>0</v>
      </c>
      <c r="W66" s="151">
        <f t="shared" si="22"/>
        <v>2</v>
      </c>
      <c r="X66" s="151">
        <f t="shared" si="22"/>
        <v>2</v>
      </c>
      <c r="Y66" s="151">
        <f t="shared" si="22"/>
        <v>0</v>
      </c>
      <c r="Z66" s="151">
        <f t="shared" si="22"/>
        <v>1</v>
      </c>
      <c r="AA66" s="151">
        <f t="shared" si="22"/>
        <v>3</v>
      </c>
      <c r="AB66" s="151">
        <f t="shared" si="22"/>
        <v>2</v>
      </c>
      <c r="AC66" s="151">
        <f t="shared" si="22"/>
        <v>0</v>
      </c>
      <c r="AD66" s="151">
        <f t="shared" si="22"/>
        <v>1</v>
      </c>
      <c r="AE66" s="151">
        <f t="shared" si="22"/>
        <v>0</v>
      </c>
      <c r="AF66" s="151">
        <f t="shared" si="22"/>
        <v>0</v>
      </c>
      <c r="AG66" s="161">
        <f t="shared" si="22"/>
        <v>0</v>
      </c>
      <c r="AH66" s="156"/>
    </row>
    <row r="67" spans="1:34" ht="12.75" customHeight="1">
      <c r="A67" s="148"/>
      <c r="B67" s="168"/>
      <c r="C67" s="157"/>
      <c r="D67" s="160"/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  <c r="R67" s="154"/>
      <c r="S67" s="155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4"/>
      <c r="AH67" s="156"/>
    </row>
    <row r="68" spans="1:34" ht="12.75" customHeight="1">
      <c r="A68" s="148" t="s">
        <v>397</v>
      </c>
      <c r="B68" s="149"/>
      <c r="C68" s="158"/>
      <c r="D68" s="160" t="s">
        <v>398</v>
      </c>
      <c r="E68" s="150" t="s">
        <v>10</v>
      </c>
      <c r="F68" s="151">
        <f aca="true" t="shared" si="23" ref="F68:AG68">SUM(F69:F70)</f>
        <v>28</v>
      </c>
      <c r="G68" s="152">
        <f t="shared" si="23"/>
        <v>10</v>
      </c>
      <c r="H68" s="152">
        <f t="shared" si="23"/>
        <v>2</v>
      </c>
      <c r="I68" s="152">
        <f t="shared" si="23"/>
        <v>1</v>
      </c>
      <c r="J68" s="152">
        <f t="shared" si="23"/>
        <v>0</v>
      </c>
      <c r="K68" s="152">
        <f t="shared" si="23"/>
        <v>0</v>
      </c>
      <c r="L68" s="152">
        <f t="shared" si="23"/>
        <v>13</v>
      </c>
      <c r="M68" s="152">
        <f t="shared" si="23"/>
        <v>0</v>
      </c>
      <c r="N68" s="152">
        <f t="shared" si="23"/>
        <v>1</v>
      </c>
      <c r="O68" s="152">
        <f t="shared" si="23"/>
        <v>0</v>
      </c>
      <c r="P68" s="152">
        <f t="shared" si="23"/>
        <v>3</v>
      </c>
      <c r="Q68" s="153">
        <f t="shared" si="23"/>
        <v>1</v>
      </c>
      <c r="R68" s="154">
        <f t="shared" si="23"/>
        <v>0</v>
      </c>
      <c r="S68" s="155">
        <f t="shared" si="23"/>
        <v>0</v>
      </c>
      <c r="T68" s="153">
        <f t="shared" si="23"/>
        <v>1</v>
      </c>
      <c r="U68" s="153">
        <f t="shared" si="23"/>
        <v>0</v>
      </c>
      <c r="V68" s="153">
        <f t="shared" si="23"/>
        <v>0</v>
      </c>
      <c r="W68" s="153">
        <f t="shared" si="23"/>
        <v>2</v>
      </c>
      <c r="X68" s="153">
        <f t="shared" si="23"/>
        <v>2</v>
      </c>
      <c r="Y68" s="153">
        <f t="shared" si="23"/>
        <v>0</v>
      </c>
      <c r="Z68" s="153">
        <f t="shared" si="23"/>
        <v>1</v>
      </c>
      <c r="AA68" s="153">
        <f t="shared" si="23"/>
        <v>2</v>
      </c>
      <c r="AB68" s="153">
        <f t="shared" si="23"/>
        <v>1</v>
      </c>
      <c r="AC68" s="153">
        <f t="shared" si="23"/>
        <v>1</v>
      </c>
      <c r="AD68" s="153">
        <f t="shared" si="23"/>
        <v>0</v>
      </c>
      <c r="AE68" s="153">
        <f t="shared" si="23"/>
        <v>0</v>
      </c>
      <c r="AF68" s="153">
        <f t="shared" si="23"/>
        <v>0</v>
      </c>
      <c r="AG68" s="154">
        <f t="shared" si="23"/>
        <v>0</v>
      </c>
      <c r="AH68" s="156" t="s">
        <v>397</v>
      </c>
    </row>
    <row r="69" spans="1:34" ht="12.75" customHeight="1">
      <c r="A69" s="148"/>
      <c r="B69" s="149"/>
      <c r="C69" s="159"/>
      <c r="D69" s="160"/>
      <c r="E69" s="150" t="s">
        <v>11</v>
      </c>
      <c r="F69" s="151">
        <f>SUM(L69:AG69)</f>
        <v>11</v>
      </c>
      <c r="G69" s="152">
        <v>5</v>
      </c>
      <c r="H69" s="152">
        <v>1</v>
      </c>
      <c r="I69" s="152">
        <v>1</v>
      </c>
      <c r="J69" s="152">
        <v>0</v>
      </c>
      <c r="K69" s="152">
        <v>0</v>
      </c>
      <c r="L69" s="152">
        <f>SUM(G69:K69)</f>
        <v>7</v>
      </c>
      <c r="M69" s="152">
        <v>0</v>
      </c>
      <c r="N69" s="152">
        <v>0</v>
      </c>
      <c r="O69" s="152">
        <v>0</v>
      </c>
      <c r="P69" s="152">
        <v>2</v>
      </c>
      <c r="Q69" s="153">
        <v>1</v>
      </c>
      <c r="R69" s="154">
        <v>0</v>
      </c>
      <c r="S69" s="155">
        <v>0</v>
      </c>
      <c r="T69" s="153">
        <v>0</v>
      </c>
      <c r="U69" s="153">
        <v>0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1</v>
      </c>
      <c r="AD69" s="153">
        <v>0</v>
      </c>
      <c r="AE69" s="153">
        <v>0</v>
      </c>
      <c r="AF69" s="153">
        <v>0</v>
      </c>
      <c r="AG69" s="154">
        <v>0</v>
      </c>
      <c r="AH69" s="156"/>
    </row>
    <row r="70" spans="1:34" ht="12.75" customHeight="1">
      <c r="A70" s="148"/>
      <c r="B70" s="149"/>
      <c r="C70" s="159"/>
      <c r="D70" s="160"/>
      <c r="E70" s="150" t="s">
        <v>12</v>
      </c>
      <c r="F70" s="151">
        <f>SUM(L70:AG70)</f>
        <v>17</v>
      </c>
      <c r="G70" s="152">
        <v>5</v>
      </c>
      <c r="H70" s="152">
        <v>1</v>
      </c>
      <c r="I70" s="152">
        <v>0</v>
      </c>
      <c r="J70" s="152">
        <v>0</v>
      </c>
      <c r="K70" s="152">
        <v>0</v>
      </c>
      <c r="L70" s="152">
        <f>SUM(G70:K70)</f>
        <v>6</v>
      </c>
      <c r="M70" s="152">
        <v>0</v>
      </c>
      <c r="N70" s="152">
        <v>1</v>
      </c>
      <c r="O70" s="152">
        <v>0</v>
      </c>
      <c r="P70" s="152">
        <v>1</v>
      </c>
      <c r="Q70" s="153">
        <v>0</v>
      </c>
      <c r="R70" s="154">
        <v>0</v>
      </c>
      <c r="S70" s="155">
        <v>0</v>
      </c>
      <c r="T70" s="153">
        <v>1</v>
      </c>
      <c r="U70" s="153">
        <v>0</v>
      </c>
      <c r="V70" s="153">
        <v>0</v>
      </c>
      <c r="W70" s="153">
        <v>2</v>
      </c>
      <c r="X70" s="153">
        <v>2</v>
      </c>
      <c r="Y70" s="153">
        <v>0</v>
      </c>
      <c r="Z70" s="153">
        <v>1</v>
      </c>
      <c r="AA70" s="153">
        <v>2</v>
      </c>
      <c r="AB70" s="153">
        <v>1</v>
      </c>
      <c r="AC70" s="153">
        <v>0</v>
      </c>
      <c r="AD70" s="153">
        <v>0</v>
      </c>
      <c r="AE70" s="153">
        <v>0</v>
      </c>
      <c r="AF70" s="153">
        <v>0</v>
      </c>
      <c r="AG70" s="154">
        <v>0</v>
      </c>
      <c r="AH70" s="156"/>
    </row>
    <row r="71" spans="1:34" ht="12.75" customHeight="1">
      <c r="A71" s="148"/>
      <c r="B71" s="149"/>
      <c r="C71" s="159"/>
      <c r="D71" s="160"/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54"/>
      <c r="S71" s="155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4"/>
      <c r="AH71" s="156"/>
    </row>
    <row r="72" spans="1:34" ht="12.75" customHeight="1">
      <c r="A72" s="148" t="s">
        <v>399</v>
      </c>
      <c r="B72" s="149"/>
      <c r="C72" s="158"/>
      <c r="D72" s="731" t="s">
        <v>517</v>
      </c>
      <c r="E72" s="150" t="s">
        <v>10</v>
      </c>
      <c r="F72" s="151">
        <f aca="true" t="shared" si="24" ref="F72:AG72">SUM(F73:F74)</f>
        <v>9</v>
      </c>
      <c r="G72" s="152">
        <f t="shared" si="24"/>
        <v>2</v>
      </c>
      <c r="H72" s="152">
        <f t="shared" si="24"/>
        <v>0</v>
      </c>
      <c r="I72" s="152">
        <f t="shared" si="24"/>
        <v>0</v>
      </c>
      <c r="J72" s="152">
        <f t="shared" si="24"/>
        <v>0</v>
      </c>
      <c r="K72" s="152">
        <f t="shared" si="24"/>
        <v>0</v>
      </c>
      <c r="L72" s="152">
        <f t="shared" si="24"/>
        <v>2</v>
      </c>
      <c r="M72" s="152">
        <f t="shared" si="24"/>
        <v>0</v>
      </c>
      <c r="N72" s="152">
        <f t="shared" si="24"/>
        <v>0</v>
      </c>
      <c r="O72" s="152">
        <f t="shared" si="24"/>
        <v>0</v>
      </c>
      <c r="P72" s="152">
        <f t="shared" si="24"/>
        <v>0</v>
      </c>
      <c r="Q72" s="153">
        <f t="shared" si="24"/>
        <v>0</v>
      </c>
      <c r="R72" s="154">
        <f t="shared" si="24"/>
        <v>0</v>
      </c>
      <c r="S72" s="155">
        <f t="shared" si="24"/>
        <v>0</v>
      </c>
      <c r="T72" s="153">
        <f t="shared" si="24"/>
        <v>0</v>
      </c>
      <c r="U72" s="153">
        <f t="shared" si="24"/>
        <v>0</v>
      </c>
      <c r="V72" s="153">
        <f t="shared" si="24"/>
        <v>0</v>
      </c>
      <c r="W72" s="153">
        <f t="shared" si="24"/>
        <v>0</v>
      </c>
      <c r="X72" s="153">
        <f t="shared" si="24"/>
        <v>1</v>
      </c>
      <c r="Y72" s="153">
        <f t="shared" si="24"/>
        <v>0</v>
      </c>
      <c r="Z72" s="153">
        <f t="shared" si="24"/>
        <v>0</v>
      </c>
      <c r="AA72" s="153">
        <f t="shared" si="24"/>
        <v>3</v>
      </c>
      <c r="AB72" s="153">
        <f t="shared" si="24"/>
        <v>2</v>
      </c>
      <c r="AC72" s="153">
        <f t="shared" si="24"/>
        <v>0</v>
      </c>
      <c r="AD72" s="153">
        <f t="shared" si="24"/>
        <v>1</v>
      </c>
      <c r="AE72" s="153">
        <f t="shared" si="24"/>
        <v>0</v>
      </c>
      <c r="AF72" s="153">
        <f t="shared" si="24"/>
        <v>0</v>
      </c>
      <c r="AG72" s="154">
        <f t="shared" si="24"/>
        <v>0</v>
      </c>
      <c r="AH72" s="156" t="s">
        <v>399</v>
      </c>
    </row>
    <row r="73" spans="1:34" ht="12.75" customHeight="1">
      <c r="A73" s="148"/>
      <c r="B73" s="149"/>
      <c r="C73" s="159"/>
      <c r="D73" s="750"/>
      <c r="E73" s="150" t="s">
        <v>11</v>
      </c>
      <c r="F73" s="151">
        <f>SUM(L73:AG73)</f>
        <v>5</v>
      </c>
      <c r="G73" s="152">
        <v>1</v>
      </c>
      <c r="H73" s="152">
        <v>0</v>
      </c>
      <c r="I73" s="152">
        <v>0</v>
      </c>
      <c r="J73" s="152">
        <v>0</v>
      </c>
      <c r="K73" s="152">
        <v>0</v>
      </c>
      <c r="L73" s="152">
        <f>SUM(G73:K73)</f>
        <v>1</v>
      </c>
      <c r="M73" s="152">
        <v>0</v>
      </c>
      <c r="N73" s="152">
        <v>0</v>
      </c>
      <c r="O73" s="152">
        <v>0</v>
      </c>
      <c r="P73" s="152">
        <v>0</v>
      </c>
      <c r="Q73" s="153">
        <v>0</v>
      </c>
      <c r="R73" s="154">
        <v>0</v>
      </c>
      <c r="S73" s="155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1</v>
      </c>
      <c r="Y73" s="153">
        <v>0</v>
      </c>
      <c r="Z73" s="153">
        <v>0</v>
      </c>
      <c r="AA73" s="153">
        <v>2</v>
      </c>
      <c r="AB73" s="153">
        <v>1</v>
      </c>
      <c r="AC73" s="153">
        <v>0</v>
      </c>
      <c r="AD73" s="153">
        <v>0</v>
      </c>
      <c r="AE73" s="153">
        <v>0</v>
      </c>
      <c r="AF73" s="153">
        <v>0</v>
      </c>
      <c r="AG73" s="154">
        <v>0</v>
      </c>
      <c r="AH73" s="156"/>
    </row>
    <row r="74" spans="1:34" ht="12.75" customHeight="1">
      <c r="A74" s="148"/>
      <c r="B74" s="149"/>
      <c r="C74" s="159"/>
      <c r="D74" s="160"/>
      <c r="E74" s="150" t="s">
        <v>12</v>
      </c>
      <c r="F74" s="151">
        <f>SUM(L74:AG74)</f>
        <v>4</v>
      </c>
      <c r="G74" s="152">
        <v>1</v>
      </c>
      <c r="H74" s="152">
        <v>0</v>
      </c>
      <c r="I74" s="152">
        <v>0</v>
      </c>
      <c r="J74" s="152">
        <v>0</v>
      </c>
      <c r="K74" s="152">
        <v>0</v>
      </c>
      <c r="L74" s="152">
        <f>SUM(G74:K74)</f>
        <v>1</v>
      </c>
      <c r="M74" s="152">
        <v>0</v>
      </c>
      <c r="N74" s="152">
        <v>0</v>
      </c>
      <c r="O74" s="152">
        <v>0</v>
      </c>
      <c r="P74" s="152">
        <v>0</v>
      </c>
      <c r="Q74" s="153">
        <v>0</v>
      </c>
      <c r="R74" s="154">
        <v>0</v>
      </c>
      <c r="S74" s="155">
        <v>0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  <c r="Z74" s="153">
        <v>0</v>
      </c>
      <c r="AA74" s="153">
        <v>1</v>
      </c>
      <c r="AB74" s="153">
        <v>1</v>
      </c>
      <c r="AC74" s="153">
        <v>0</v>
      </c>
      <c r="AD74" s="153">
        <v>1</v>
      </c>
      <c r="AE74" s="153">
        <v>0</v>
      </c>
      <c r="AF74" s="153">
        <v>0</v>
      </c>
      <c r="AG74" s="154">
        <v>0</v>
      </c>
      <c r="AH74" s="156"/>
    </row>
    <row r="75" spans="1:34" ht="12.75" customHeight="1">
      <c r="A75" s="148"/>
      <c r="B75" s="149"/>
      <c r="C75" s="159"/>
      <c r="D75" s="160"/>
      <c r="E75" s="150"/>
      <c r="F75" s="151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3"/>
      <c r="R75" s="154"/>
      <c r="S75" s="155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4"/>
      <c r="AH75" s="156"/>
    </row>
    <row r="76" spans="1:34" ht="12.75" customHeight="1">
      <c r="A76" s="148" t="s">
        <v>400</v>
      </c>
      <c r="B76" s="149"/>
      <c r="C76" s="729" t="s">
        <v>401</v>
      </c>
      <c r="D76" s="729"/>
      <c r="E76" s="150" t="s">
        <v>10</v>
      </c>
      <c r="F76" s="151">
        <f aca="true" t="shared" si="25" ref="F76:AG76">SUM(F77:F78)</f>
        <v>1</v>
      </c>
      <c r="G76" s="152">
        <f t="shared" si="25"/>
        <v>1</v>
      </c>
      <c r="H76" s="152">
        <f t="shared" si="25"/>
        <v>0</v>
      </c>
      <c r="I76" s="152">
        <f t="shared" si="25"/>
        <v>0</v>
      </c>
      <c r="J76" s="152">
        <f t="shared" si="25"/>
        <v>0</v>
      </c>
      <c r="K76" s="152">
        <f t="shared" si="25"/>
        <v>0</v>
      </c>
      <c r="L76" s="152">
        <f t="shared" si="25"/>
        <v>1</v>
      </c>
      <c r="M76" s="152">
        <f t="shared" si="25"/>
        <v>0</v>
      </c>
      <c r="N76" s="152">
        <f t="shared" si="25"/>
        <v>0</v>
      </c>
      <c r="O76" s="152">
        <f t="shared" si="25"/>
        <v>0</v>
      </c>
      <c r="P76" s="152">
        <f t="shared" si="25"/>
        <v>0</v>
      </c>
      <c r="Q76" s="153">
        <f t="shared" si="25"/>
        <v>0</v>
      </c>
      <c r="R76" s="154">
        <f t="shared" si="25"/>
        <v>0</v>
      </c>
      <c r="S76" s="155">
        <f t="shared" si="25"/>
        <v>0</v>
      </c>
      <c r="T76" s="153">
        <f t="shared" si="25"/>
        <v>0</v>
      </c>
      <c r="U76" s="153">
        <f t="shared" si="25"/>
        <v>0</v>
      </c>
      <c r="V76" s="153">
        <f t="shared" si="25"/>
        <v>0</v>
      </c>
      <c r="W76" s="153">
        <f t="shared" si="25"/>
        <v>0</v>
      </c>
      <c r="X76" s="153">
        <f t="shared" si="25"/>
        <v>0</v>
      </c>
      <c r="Y76" s="153">
        <f t="shared" si="25"/>
        <v>0</v>
      </c>
      <c r="Z76" s="153">
        <f t="shared" si="25"/>
        <v>0</v>
      </c>
      <c r="AA76" s="153">
        <f t="shared" si="25"/>
        <v>0</v>
      </c>
      <c r="AB76" s="153">
        <f t="shared" si="25"/>
        <v>0</v>
      </c>
      <c r="AC76" s="153">
        <f t="shared" si="25"/>
        <v>0</v>
      </c>
      <c r="AD76" s="153">
        <f t="shared" si="25"/>
        <v>0</v>
      </c>
      <c r="AE76" s="153">
        <f t="shared" si="25"/>
        <v>0</v>
      </c>
      <c r="AF76" s="153">
        <f t="shared" si="25"/>
        <v>0</v>
      </c>
      <c r="AG76" s="154">
        <f t="shared" si="25"/>
        <v>0</v>
      </c>
      <c r="AH76" s="156" t="s">
        <v>400</v>
      </c>
    </row>
    <row r="77" spans="1:34" ht="12.75" customHeight="1">
      <c r="A77" s="148"/>
      <c r="B77" s="149"/>
      <c r="C77" s="211"/>
      <c r="D77" s="211"/>
      <c r="E77" s="150" t="s">
        <v>11</v>
      </c>
      <c r="F77" s="151">
        <f>SUM(L77:AG77)</f>
        <v>1</v>
      </c>
      <c r="G77" s="152">
        <v>1</v>
      </c>
      <c r="H77" s="152">
        <v>0</v>
      </c>
      <c r="I77" s="152">
        <v>0</v>
      </c>
      <c r="J77" s="152">
        <v>0</v>
      </c>
      <c r="K77" s="152">
        <v>0</v>
      </c>
      <c r="L77" s="152">
        <f>SUM(G77:K77)</f>
        <v>1</v>
      </c>
      <c r="M77" s="152">
        <v>0</v>
      </c>
      <c r="N77" s="152">
        <v>0</v>
      </c>
      <c r="O77" s="152">
        <v>0</v>
      </c>
      <c r="P77" s="152">
        <v>0</v>
      </c>
      <c r="Q77" s="152">
        <v>0</v>
      </c>
      <c r="R77" s="163">
        <v>0</v>
      </c>
      <c r="S77" s="155">
        <v>0</v>
      </c>
      <c r="T77" s="153">
        <v>0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4">
        <v>0</v>
      </c>
      <c r="AH77" s="156"/>
    </row>
    <row r="78" spans="1:34" ht="12.75" customHeight="1">
      <c r="A78" s="181"/>
      <c r="B78" s="182"/>
      <c r="C78" s="183"/>
      <c r="D78" s="184"/>
      <c r="E78" s="185" t="s">
        <v>12</v>
      </c>
      <c r="F78" s="186">
        <f>SUM(L78:AG78)</f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f>SUM(G78:K78)</f>
        <v>0</v>
      </c>
      <c r="M78" s="187">
        <v>0</v>
      </c>
      <c r="N78" s="187">
        <v>0</v>
      </c>
      <c r="O78" s="187">
        <v>0</v>
      </c>
      <c r="P78" s="187">
        <v>0</v>
      </c>
      <c r="Q78" s="187">
        <v>0</v>
      </c>
      <c r="R78" s="212">
        <v>0</v>
      </c>
      <c r="S78" s="190">
        <v>0</v>
      </c>
      <c r="T78" s="188">
        <v>0</v>
      </c>
      <c r="U78" s="188"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v>0</v>
      </c>
      <c r="AC78" s="188">
        <v>0</v>
      </c>
      <c r="AD78" s="188">
        <v>0</v>
      </c>
      <c r="AE78" s="188">
        <v>0</v>
      </c>
      <c r="AF78" s="188">
        <v>0</v>
      </c>
      <c r="AG78" s="189">
        <v>0</v>
      </c>
      <c r="AH78" s="191"/>
    </row>
    <row r="79" spans="1:34" ht="12.75" customHeight="1">
      <c r="A79" s="213"/>
      <c r="B79" s="157"/>
      <c r="C79" s="157"/>
      <c r="D79" s="158"/>
      <c r="E79" s="214"/>
      <c r="F79" s="151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213"/>
    </row>
    <row r="80" spans="3:26" ht="12.75" customHeight="1">
      <c r="C80" s="171"/>
      <c r="D80" s="192"/>
      <c r="E80" s="193"/>
      <c r="F80" s="196"/>
      <c r="G80" s="196"/>
      <c r="H80" s="196"/>
      <c r="I80" s="197" t="s">
        <v>758</v>
      </c>
      <c r="J80" s="196"/>
      <c r="K80" s="196"/>
      <c r="L80" s="196"/>
      <c r="M80" s="196"/>
      <c r="N80" s="196"/>
      <c r="O80" s="196"/>
      <c r="P80" s="196"/>
      <c r="Z80" s="198" t="s">
        <v>759</v>
      </c>
    </row>
    <row r="81" spans="3:16" ht="12.75" customHeight="1">
      <c r="C81" s="171"/>
      <c r="D81" s="192"/>
      <c r="E81" s="193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3:16" ht="12.75" customHeight="1">
      <c r="C82" s="171"/>
      <c r="D82" s="171"/>
      <c r="E82" s="193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3:16" ht="12.75" customHeight="1">
      <c r="C83" s="171"/>
      <c r="D83" s="192"/>
      <c r="E83" s="193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3:16" ht="12.75" customHeight="1">
      <c r="C84" s="171"/>
      <c r="D84" s="192"/>
      <c r="E84" s="193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</row>
    <row r="85" spans="3:16" ht="12.75" customHeight="1">
      <c r="C85" s="171"/>
      <c r="D85" s="171"/>
      <c r="E85" s="193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</row>
    <row r="86" spans="3:16" ht="12.75" customHeight="1">
      <c r="C86" s="171"/>
      <c r="D86" s="192"/>
      <c r="E86" s="193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3:16" ht="12.75" customHeight="1">
      <c r="C87" s="171"/>
      <c r="D87" s="192"/>
      <c r="E87" s="193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</row>
    <row r="88" spans="3:16" ht="12.75" customHeight="1">
      <c r="C88" s="171"/>
      <c r="D88" s="171"/>
      <c r="E88" s="193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</row>
    <row r="89" spans="3:16" ht="12.75" customHeight="1">
      <c r="C89" s="171"/>
      <c r="D89" s="192"/>
      <c r="E89" s="19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</row>
    <row r="90" spans="3:16" ht="12.75" customHeight="1">
      <c r="C90" s="171"/>
      <c r="D90" s="192"/>
      <c r="E90" s="193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</row>
    <row r="91" spans="3:16" ht="12.75" customHeight="1">
      <c r="C91" s="171"/>
      <c r="D91" s="171"/>
      <c r="E91" s="193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3:16" ht="12.75" customHeight="1">
      <c r="C92" s="192"/>
      <c r="D92" s="171"/>
      <c r="E92" s="193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3:16" ht="12.75" customHeight="1">
      <c r="C93" s="192"/>
      <c r="D93" s="171"/>
      <c r="E93" s="193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</row>
    <row r="94" spans="3:16" ht="12.75" customHeight="1">
      <c r="C94" s="171"/>
      <c r="D94" s="171"/>
      <c r="E94" s="193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3:16" ht="12.75" customHeight="1">
      <c r="C95" s="171"/>
      <c r="D95" s="192"/>
      <c r="E95" s="193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</row>
    <row r="96" spans="3:16" ht="12.75" customHeight="1">
      <c r="C96" s="171"/>
      <c r="D96" s="192"/>
      <c r="E96" s="193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</row>
    <row r="97" spans="3:16" ht="12.75" customHeight="1">
      <c r="C97" s="171"/>
      <c r="D97" s="171"/>
      <c r="E97" s="193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3:16" ht="12.75" customHeight="1">
      <c r="C98" s="171"/>
      <c r="D98" s="192"/>
      <c r="E98" s="193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</row>
    <row r="99" spans="3:16" ht="12.75" customHeight="1">
      <c r="C99" s="171"/>
      <c r="D99" s="192"/>
      <c r="E99" s="193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</row>
    <row r="100" spans="3:16" ht="12.75" customHeight="1">
      <c r="C100" s="171"/>
      <c r="D100" s="171"/>
      <c r="E100" s="193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</row>
    <row r="101" spans="3:16" ht="12.75" customHeight="1">
      <c r="C101" s="171"/>
      <c r="D101" s="192"/>
      <c r="E101" s="193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3:16" ht="12.75" customHeight="1">
      <c r="C102" s="171"/>
      <c r="D102" s="192"/>
      <c r="E102" s="193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</row>
    <row r="103" spans="3:16" ht="12.75" customHeight="1">
      <c r="C103" s="171"/>
      <c r="D103" s="171"/>
      <c r="E103" s="193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</row>
    <row r="104" spans="3:16" ht="12.75" customHeight="1">
      <c r="C104" s="171"/>
      <c r="D104" s="192"/>
      <c r="E104" s="193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3:16" ht="12.75" customHeight="1">
      <c r="C105" s="171"/>
      <c r="D105" s="192"/>
      <c r="E105" s="193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</row>
    <row r="106" spans="3:16" ht="12.75" customHeight="1">
      <c r="C106" s="171"/>
      <c r="D106" s="171"/>
      <c r="E106" s="193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</row>
    <row r="107" spans="3:16" ht="12.75" customHeight="1">
      <c r="C107" s="171"/>
      <c r="D107" s="192"/>
      <c r="E107" s="193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3:16" ht="12.75" customHeight="1">
      <c r="C108" s="171"/>
      <c r="D108" s="192"/>
      <c r="E108" s="193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</row>
    <row r="109" spans="3:16" ht="12.75" customHeight="1">
      <c r="C109" s="171"/>
      <c r="D109" s="171"/>
      <c r="E109" s="193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</row>
    <row r="110" spans="3:16" ht="12.75" customHeight="1">
      <c r="C110" s="171"/>
      <c r="D110" s="192"/>
      <c r="E110" s="193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</row>
    <row r="111" spans="3:16" ht="12.75" customHeight="1">
      <c r="C111" s="171"/>
      <c r="D111" s="192"/>
      <c r="E111" s="193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</row>
    <row r="112" spans="3:16" ht="12.75" customHeight="1">
      <c r="C112" s="171"/>
      <c r="D112" s="171"/>
      <c r="E112" s="193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</row>
    <row r="113" spans="3:16" ht="12.75" customHeight="1">
      <c r="C113" s="171"/>
      <c r="D113" s="192"/>
      <c r="E113" s="193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</row>
    <row r="114" spans="3:16" ht="12.75" customHeight="1">
      <c r="C114" s="171"/>
      <c r="D114" s="192"/>
      <c r="E114" s="193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</row>
    <row r="115" spans="3:16" ht="12.75" customHeight="1">
      <c r="C115" s="171"/>
      <c r="D115" s="171"/>
      <c r="E115" s="193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</row>
    <row r="116" spans="3:16" ht="12.75" customHeight="1">
      <c r="C116" s="171"/>
      <c r="D116" s="192"/>
      <c r="E116" s="193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</row>
    <row r="117" spans="3:16" ht="12.75" customHeight="1">
      <c r="C117" s="171"/>
      <c r="D117" s="192"/>
      <c r="E117" s="193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</row>
    <row r="118" spans="3:16" ht="12.75" customHeight="1">
      <c r="C118" s="171"/>
      <c r="D118" s="171"/>
      <c r="E118" s="193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</row>
    <row r="119" spans="3:16" ht="12.75" customHeight="1">
      <c r="C119" s="192"/>
      <c r="D119" s="171"/>
      <c r="E119" s="193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3:16" ht="12.75" customHeight="1">
      <c r="C120" s="192"/>
      <c r="D120" s="171"/>
      <c r="E120" s="193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</row>
    <row r="121" spans="3:16" ht="12.75" customHeight="1">
      <c r="C121" s="171"/>
      <c r="D121" s="171"/>
      <c r="E121" s="193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</row>
    <row r="122" spans="3:16" ht="12.75" customHeight="1">
      <c r="C122" s="171"/>
      <c r="D122" s="192"/>
      <c r="E122" s="193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</row>
    <row r="123" spans="3:16" ht="12.75" customHeight="1">
      <c r="C123" s="171"/>
      <c r="D123" s="192"/>
      <c r="E123" s="193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</row>
    <row r="124" spans="3:16" ht="12.75" customHeight="1">
      <c r="C124" s="171"/>
      <c r="D124" s="171"/>
      <c r="E124" s="193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</row>
    <row r="125" spans="3:16" ht="12.75" customHeight="1">
      <c r="C125" s="171"/>
      <c r="D125" s="192"/>
      <c r="E125" s="193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</row>
    <row r="126" spans="3:16" ht="12.75" customHeight="1">
      <c r="C126" s="171"/>
      <c r="D126" s="192"/>
      <c r="E126" s="193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</row>
    <row r="127" spans="3:16" ht="12.75" customHeight="1">
      <c r="C127" s="171"/>
      <c r="D127" s="171"/>
      <c r="E127" s="193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</row>
    <row r="128" spans="3:16" ht="12.75" customHeight="1">
      <c r="C128" s="192"/>
      <c r="D128" s="171"/>
      <c r="E128" s="193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3:16" ht="12.75" customHeight="1">
      <c r="C129" s="192"/>
      <c r="D129" s="171"/>
      <c r="E129" s="193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</row>
    <row r="130" spans="3:16" ht="12.75" customHeight="1">
      <c r="C130" s="171"/>
      <c r="D130" s="171"/>
      <c r="E130" s="193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</row>
    <row r="131" spans="3:16" ht="12.75" customHeight="1">
      <c r="C131" s="171"/>
      <c r="D131" s="192"/>
      <c r="E131" s="193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3:16" ht="12.75" customHeight="1">
      <c r="C132" s="171"/>
      <c r="D132" s="192"/>
      <c r="E132" s="193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</row>
    <row r="133" spans="3:16" ht="12.75" customHeight="1">
      <c r="C133" s="171"/>
      <c r="D133" s="171"/>
      <c r="E133" s="193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</row>
    <row r="134" spans="3:16" ht="12.75" customHeight="1">
      <c r="C134" s="192"/>
      <c r="D134" s="171"/>
      <c r="E134" s="193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3:16" ht="12.75" customHeight="1">
      <c r="C135" s="192"/>
      <c r="D135" s="171"/>
      <c r="E135" s="193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</row>
    <row r="136" spans="3:16" ht="12.75" customHeight="1">
      <c r="C136" s="171"/>
      <c r="D136" s="171"/>
      <c r="E136" s="193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</row>
    <row r="137" spans="3:16" ht="12.75" customHeight="1">
      <c r="C137" s="171"/>
      <c r="D137" s="192"/>
      <c r="E137" s="193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</row>
    <row r="138" spans="3:16" ht="12.75" customHeight="1">
      <c r="C138" s="171"/>
      <c r="D138" s="192"/>
      <c r="E138" s="193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</row>
    <row r="139" spans="3:16" ht="12.75" customHeight="1">
      <c r="C139" s="171"/>
      <c r="D139" s="171"/>
      <c r="E139" s="193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</row>
    <row r="140" spans="3:16" ht="12.75" customHeight="1">
      <c r="C140" s="171"/>
      <c r="D140" s="192"/>
      <c r="E140" s="193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3:16" ht="12.75" customHeight="1">
      <c r="C141" s="171"/>
      <c r="D141" s="192"/>
      <c r="E141" s="193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</row>
    <row r="142" spans="3:16" ht="12.75" customHeight="1">
      <c r="C142" s="171"/>
      <c r="D142" s="171"/>
      <c r="E142" s="193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</row>
    <row r="143" spans="3:16" ht="12.75" customHeight="1">
      <c r="C143" s="192"/>
      <c r="D143" s="171"/>
      <c r="E143" s="193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3:16" ht="12.75" customHeight="1">
      <c r="C144" s="192"/>
      <c r="D144" s="171"/>
      <c r="E144" s="193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</row>
    <row r="145" spans="3:16" ht="12.75" customHeight="1">
      <c r="C145" s="171"/>
      <c r="D145" s="171"/>
      <c r="E145" s="193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</row>
    <row r="146" spans="3:16" ht="12.75" customHeight="1">
      <c r="C146" s="171"/>
      <c r="D146" s="192"/>
      <c r="E146" s="193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3:16" ht="12.75" customHeight="1">
      <c r="C147" s="171"/>
      <c r="D147" s="192"/>
      <c r="E147" s="193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3:16" ht="12.75" customHeight="1">
      <c r="C148" s="171"/>
      <c r="D148" s="171"/>
      <c r="E148" s="193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</row>
    <row r="149" spans="3:16" ht="12.75" customHeight="1">
      <c r="C149" s="171"/>
      <c r="D149" s="192"/>
      <c r="E149" s="193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3:16" ht="12.75" customHeight="1">
      <c r="C150" s="171"/>
      <c r="D150" s="192"/>
      <c r="E150" s="193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</row>
    <row r="151" spans="3:16" ht="12.75" customHeight="1">
      <c r="C151" s="171"/>
      <c r="D151" s="171"/>
      <c r="E151" s="193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</row>
    <row r="152" spans="3:16" ht="12.75" customHeight="1">
      <c r="C152" s="171"/>
      <c r="D152" s="192"/>
      <c r="E152" s="193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3:16" ht="12.75" customHeight="1">
      <c r="C153" s="171"/>
      <c r="D153" s="192"/>
      <c r="E153" s="193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</row>
    <row r="154" spans="3:16" ht="12.75" customHeight="1">
      <c r="C154" s="171"/>
      <c r="D154" s="171"/>
      <c r="E154" s="193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</row>
    <row r="155" spans="3:16" ht="12.75" customHeight="1">
      <c r="C155" s="171"/>
      <c r="D155" s="192"/>
      <c r="E155" s="193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3:16" ht="12.75" customHeight="1">
      <c r="C156" s="171"/>
      <c r="D156" s="192"/>
      <c r="E156" s="193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3:16" ht="12.75" customHeight="1">
      <c r="C157" s="171"/>
      <c r="D157" s="171"/>
      <c r="E157" s="193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</row>
    <row r="158" spans="3:16" ht="12.75" customHeight="1">
      <c r="C158" s="192"/>
      <c r="D158" s="171"/>
      <c r="E158" s="193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3:16" ht="12.75" customHeight="1">
      <c r="C159" s="192"/>
      <c r="D159" s="171"/>
      <c r="E159" s="193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3:16" ht="12.75" customHeight="1">
      <c r="C160" s="171"/>
      <c r="D160" s="171"/>
      <c r="E160" s="193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</row>
    <row r="161" spans="3:16" ht="12.75" customHeight="1">
      <c r="C161" s="171"/>
      <c r="D161" s="192"/>
      <c r="E161" s="193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3:16" ht="12.75" customHeight="1">
      <c r="C162" s="171"/>
      <c r="D162" s="192"/>
      <c r="E162" s="193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</row>
    <row r="163" spans="3:16" ht="12.75" customHeight="1">
      <c r="C163" s="171"/>
      <c r="D163" s="171"/>
      <c r="E163" s="193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</row>
    <row r="164" spans="3:16" ht="12.75" customHeight="1">
      <c r="C164" s="192"/>
      <c r="D164" s="171"/>
      <c r="E164" s="193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3:16" ht="12.75" customHeight="1">
      <c r="C165" s="192"/>
      <c r="D165" s="171"/>
      <c r="E165" s="193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</row>
    <row r="166" spans="3:16" ht="12.75" customHeight="1">
      <c r="C166" s="171"/>
      <c r="D166" s="171"/>
      <c r="E166" s="193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</row>
    <row r="167" spans="3:16" ht="12.75" customHeight="1">
      <c r="C167" s="171"/>
      <c r="D167" s="192"/>
      <c r="E167" s="193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3:16" ht="12.75" customHeight="1">
      <c r="C168" s="171"/>
      <c r="D168" s="192"/>
      <c r="E168" s="193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</row>
    <row r="169" spans="3:16" ht="12.75" customHeight="1">
      <c r="C169" s="171"/>
      <c r="D169" s="171"/>
      <c r="E169" s="193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</row>
    <row r="170" spans="3:16" ht="12.75" customHeight="1">
      <c r="C170" s="171"/>
      <c r="D170" s="192"/>
      <c r="E170" s="193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3:16" ht="12.75" customHeight="1">
      <c r="C171" s="171"/>
      <c r="D171" s="192"/>
      <c r="E171" s="193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</row>
    <row r="172" spans="3:16" ht="12.75" customHeight="1">
      <c r="C172" s="171"/>
      <c r="D172" s="171"/>
      <c r="E172" s="193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</row>
    <row r="173" spans="3:16" ht="12.75" customHeight="1">
      <c r="C173" s="171"/>
      <c r="D173" s="192"/>
      <c r="E173" s="193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3:16" ht="12.75" customHeight="1">
      <c r="C174" s="171"/>
      <c r="D174" s="192"/>
      <c r="E174" s="193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</row>
    <row r="175" spans="3:16" ht="12.75" customHeight="1">
      <c r="C175" s="171"/>
      <c r="D175" s="171"/>
      <c r="E175" s="193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</row>
    <row r="176" spans="3:16" ht="12.75" customHeight="1">
      <c r="C176" s="171"/>
      <c r="D176" s="192"/>
      <c r="E176" s="193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3:16" ht="12.75" customHeight="1">
      <c r="C177" s="171"/>
      <c r="D177" s="192"/>
      <c r="E177" s="193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</row>
    <row r="178" spans="3:16" ht="12.75" customHeight="1">
      <c r="C178" s="171"/>
      <c r="D178" s="171"/>
      <c r="E178" s="193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</row>
    <row r="179" spans="3:16" ht="12.75" customHeight="1">
      <c r="C179" s="192"/>
      <c r="D179" s="171"/>
      <c r="E179" s="193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3:16" ht="12.75" customHeight="1">
      <c r="C180" s="192"/>
      <c r="D180" s="171"/>
      <c r="E180" s="193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</row>
    <row r="181" spans="3:16" ht="12.75" customHeight="1">
      <c r="C181" s="171"/>
      <c r="D181" s="171"/>
      <c r="E181" s="193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</row>
    <row r="182" spans="3:16" ht="12.75" customHeight="1">
      <c r="C182" s="171"/>
      <c r="D182" s="192"/>
      <c r="E182" s="193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3:16" ht="12.75" customHeight="1">
      <c r="C183" s="171"/>
      <c r="D183" s="192"/>
      <c r="E183" s="193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</row>
    <row r="184" spans="3:16" ht="12.75" customHeight="1">
      <c r="C184" s="171"/>
      <c r="D184" s="171"/>
      <c r="E184" s="193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</row>
    <row r="185" spans="3:16" ht="12.75" customHeight="1">
      <c r="C185" s="171"/>
      <c r="D185" s="192"/>
      <c r="E185" s="193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3:16" ht="12.75" customHeight="1">
      <c r="C186" s="171"/>
      <c r="D186" s="192"/>
      <c r="E186" s="193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</row>
    <row r="187" spans="3:16" ht="12.75" customHeight="1">
      <c r="C187" s="171"/>
      <c r="D187" s="171"/>
      <c r="E187" s="193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</row>
    <row r="188" spans="3:16" ht="12.75" customHeight="1">
      <c r="C188" s="171"/>
      <c r="D188" s="192"/>
      <c r="E188" s="193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3:16" ht="12.75" customHeight="1">
      <c r="C189" s="171"/>
      <c r="D189" s="192"/>
      <c r="E189" s="193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</row>
    <row r="190" spans="3:16" ht="12.75" customHeight="1">
      <c r="C190" s="171"/>
      <c r="D190" s="171"/>
      <c r="E190" s="193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</row>
    <row r="191" spans="3:16" ht="12.75" customHeight="1">
      <c r="C191" s="171"/>
      <c r="D191" s="192"/>
      <c r="E191" s="193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3:16" ht="12.75" customHeight="1">
      <c r="C192" s="171"/>
      <c r="D192" s="192"/>
      <c r="E192" s="193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</row>
    <row r="193" spans="3:16" ht="12.75" customHeight="1">
      <c r="C193" s="171"/>
      <c r="D193" s="171"/>
      <c r="E193" s="193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</row>
    <row r="194" spans="3:16" ht="12.75" customHeight="1">
      <c r="C194" s="171"/>
      <c r="D194" s="192"/>
      <c r="E194" s="193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3:16" ht="12.75" customHeight="1">
      <c r="C195" s="171"/>
      <c r="D195" s="192"/>
      <c r="E195" s="193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</row>
    <row r="196" spans="3:16" ht="12.75" customHeight="1">
      <c r="C196" s="171"/>
      <c r="D196" s="171"/>
      <c r="E196" s="193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</row>
    <row r="197" spans="3:16" ht="12.75" customHeight="1">
      <c r="C197" s="171"/>
      <c r="D197" s="192"/>
      <c r="E197" s="193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3:16" ht="12.75" customHeight="1">
      <c r="C198" s="171"/>
      <c r="D198" s="192"/>
      <c r="E198" s="193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</row>
    <row r="199" spans="3:16" ht="12.75" customHeight="1">
      <c r="C199" s="171"/>
      <c r="D199" s="171"/>
      <c r="E199" s="193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</row>
    <row r="200" spans="3:16" ht="12.75" customHeight="1">
      <c r="C200" s="171"/>
      <c r="D200" s="192"/>
      <c r="E200" s="193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3:16" ht="12.75" customHeight="1">
      <c r="C201" s="171"/>
      <c r="D201" s="192"/>
      <c r="E201" s="193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</row>
    <row r="202" spans="3:16" ht="12.75" customHeight="1">
      <c r="C202" s="171"/>
      <c r="D202" s="171"/>
      <c r="E202" s="193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</row>
    <row r="203" spans="3:16" ht="12.75" customHeight="1">
      <c r="C203" s="171"/>
      <c r="D203" s="192"/>
      <c r="E203" s="193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3:16" ht="12.75" customHeight="1">
      <c r="C204" s="171"/>
      <c r="D204" s="192"/>
      <c r="E204" s="193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</row>
    <row r="205" spans="3:16" ht="12.75" customHeight="1">
      <c r="C205" s="171"/>
      <c r="D205" s="171"/>
      <c r="E205" s="193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</row>
    <row r="206" spans="3:16" ht="12.75" customHeight="1">
      <c r="C206" s="171"/>
      <c r="D206" s="192"/>
      <c r="E206" s="193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3:16" ht="12.75" customHeight="1">
      <c r="C207" s="171"/>
      <c r="D207" s="192"/>
      <c r="E207" s="193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</row>
    <row r="208" spans="3:16" ht="12.75" customHeight="1">
      <c r="C208" s="171"/>
      <c r="D208" s="171"/>
      <c r="E208" s="193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</row>
    <row r="209" spans="3:16" ht="12.75" customHeight="1">
      <c r="C209" s="192"/>
      <c r="D209" s="171"/>
      <c r="E209" s="193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3:16" ht="12.75" customHeight="1">
      <c r="C210" s="192"/>
      <c r="D210" s="171"/>
      <c r="E210" s="193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</row>
    <row r="211" spans="3:16" ht="12.75" customHeight="1">
      <c r="C211" s="171"/>
      <c r="D211" s="171"/>
      <c r="E211" s="193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</row>
    <row r="212" spans="3:16" ht="12.75" customHeight="1">
      <c r="C212" s="171"/>
      <c r="D212" s="192"/>
      <c r="E212" s="193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</row>
    <row r="213" spans="3:16" ht="12.75" customHeight="1">
      <c r="C213" s="171"/>
      <c r="D213" s="192"/>
      <c r="E213" s="193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</row>
    <row r="214" spans="3:16" ht="12.75" customHeight="1">
      <c r="C214" s="171"/>
      <c r="D214" s="171"/>
      <c r="E214" s="193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</row>
    <row r="215" spans="3:16" ht="12.75" customHeight="1">
      <c r="C215" s="171"/>
      <c r="D215" s="192"/>
      <c r="E215" s="193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3:16" ht="12.75" customHeight="1">
      <c r="C216" s="171"/>
      <c r="D216" s="192"/>
      <c r="E216" s="193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</row>
    <row r="217" spans="3:16" ht="12.75" customHeight="1">
      <c r="C217" s="171"/>
      <c r="D217" s="171"/>
      <c r="E217" s="193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</row>
    <row r="218" spans="3:16" ht="12.75" customHeight="1">
      <c r="C218" s="171"/>
      <c r="D218" s="192"/>
      <c r="E218" s="193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</row>
    <row r="219" spans="3:16" ht="12.75" customHeight="1">
      <c r="C219" s="171"/>
      <c r="D219" s="192"/>
      <c r="E219" s="193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</row>
    <row r="220" spans="3:16" ht="12.75" customHeight="1">
      <c r="C220" s="171"/>
      <c r="D220" s="171"/>
      <c r="E220" s="193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</row>
    <row r="221" spans="3:16" ht="12.75" customHeight="1">
      <c r="C221" s="171"/>
      <c r="D221" s="192"/>
      <c r="E221" s="193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</row>
    <row r="222" spans="3:16" ht="12.75" customHeight="1">
      <c r="C222" s="171"/>
      <c r="D222" s="192"/>
      <c r="E222" s="193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</row>
    <row r="223" spans="3:16" ht="12.75" customHeight="1">
      <c r="C223" s="171"/>
      <c r="D223" s="171"/>
      <c r="E223" s="193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</row>
    <row r="224" spans="3:16" ht="12.75" customHeight="1">
      <c r="C224" s="171"/>
      <c r="D224" s="192"/>
      <c r="E224" s="193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</row>
    <row r="225" spans="3:16" ht="12.75" customHeight="1">
      <c r="C225" s="171"/>
      <c r="D225" s="192"/>
      <c r="E225" s="193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</row>
    <row r="226" spans="3:16" ht="12.75" customHeight="1">
      <c r="C226" s="171"/>
      <c r="D226" s="171"/>
      <c r="E226" s="193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</row>
    <row r="227" spans="3:16" ht="12.75" customHeight="1">
      <c r="C227" s="171"/>
      <c r="D227" s="192"/>
      <c r="E227" s="193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</row>
    <row r="228" spans="3:16" ht="12.75" customHeight="1">
      <c r="C228" s="171"/>
      <c r="D228" s="192"/>
      <c r="E228" s="193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</row>
    <row r="229" spans="3:16" ht="12.75" customHeight="1">
      <c r="C229" s="171"/>
      <c r="D229" s="171"/>
      <c r="E229" s="193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</row>
    <row r="230" spans="3:16" ht="12.75" customHeight="1">
      <c r="C230" s="192"/>
      <c r="D230" s="171"/>
      <c r="E230" s="193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3:16" ht="12.75" customHeight="1">
      <c r="C231" s="192"/>
      <c r="D231" s="171"/>
      <c r="E231" s="193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</row>
    <row r="232" spans="3:16" ht="12.75" customHeight="1">
      <c r="C232" s="171"/>
      <c r="D232" s="171"/>
      <c r="E232" s="193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</row>
    <row r="233" spans="3:16" ht="12.75" customHeight="1">
      <c r="C233" s="171"/>
      <c r="D233" s="192"/>
      <c r="E233" s="193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</row>
    <row r="234" spans="3:16" ht="12.75" customHeight="1">
      <c r="C234" s="171"/>
      <c r="D234" s="192"/>
      <c r="E234" s="193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</row>
    <row r="235" spans="3:16" ht="12.75" customHeight="1">
      <c r="C235" s="171"/>
      <c r="D235" s="171"/>
      <c r="E235" s="193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</row>
    <row r="236" spans="3:16" ht="12.75" customHeight="1">
      <c r="C236" s="171"/>
      <c r="D236" s="192"/>
      <c r="E236" s="193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</row>
    <row r="237" spans="3:16" ht="12.75" customHeight="1">
      <c r="C237" s="171"/>
      <c r="D237" s="192"/>
      <c r="E237" s="193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</row>
    <row r="238" spans="3:16" ht="12.75" customHeight="1">
      <c r="C238" s="171"/>
      <c r="D238" s="171"/>
      <c r="E238" s="193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</row>
    <row r="239" spans="3:16" ht="12.75" customHeight="1">
      <c r="C239" s="171"/>
      <c r="D239" s="192"/>
      <c r="E239" s="193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</row>
    <row r="240" spans="3:16" ht="12.75" customHeight="1">
      <c r="C240" s="171"/>
      <c r="D240" s="192"/>
      <c r="E240" s="193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</row>
    <row r="241" spans="3:16" ht="12.75" customHeight="1">
      <c r="C241" s="171"/>
      <c r="D241" s="171"/>
      <c r="E241" s="193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</row>
    <row r="242" spans="3:16" ht="12.75" customHeight="1">
      <c r="C242" s="171"/>
      <c r="D242" s="192"/>
      <c r="E242" s="193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</row>
    <row r="243" spans="3:16" ht="12.75" customHeight="1">
      <c r="C243" s="171"/>
      <c r="D243" s="192"/>
      <c r="E243" s="193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</row>
    <row r="244" spans="3:16" ht="12.75" customHeight="1">
      <c r="C244" s="171"/>
      <c r="D244" s="171"/>
      <c r="E244" s="193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</row>
    <row r="245" spans="3:16" ht="12.75" customHeight="1">
      <c r="C245" s="171"/>
      <c r="D245" s="192"/>
      <c r="E245" s="193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</row>
    <row r="246" spans="3:16" ht="12.75" customHeight="1">
      <c r="C246" s="171"/>
      <c r="D246" s="192"/>
      <c r="E246" s="193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</row>
    <row r="247" spans="3:16" ht="12.75" customHeight="1">
      <c r="C247" s="171"/>
      <c r="D247" s="171"/>
      <c r="E247" s="193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</row>
    <row r="248" spans="3:16" ht="12.75" customHeight="1">
      <c r="C248" s="171"/>
      <c r="D248" s="192"/>
      <c r="E248" s="193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</row>
    <row r="249" spans="3:16" ht="12.75" customHeight="1">
      <c r="C249" s="171"/>
      <c r="D249" s="192"/>
      <c r="E249" s="193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</row>
    <row r="250" spans="3:16" ht="12.75" customHeight="1">
      <c r="C250" s="171"/>
      <c r="D250" s="171"/>
      <c r="E250" s="193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</row>
    <row r="251" spans="3:16" ht="12.75" customHeight="1">
      <c r="C251" s="171"/>
      <c r="D251" s="192"/>
      <c r="E251" s="193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</row>
    <row r="252" spans="3:16" ht="12.75" customHeight="1">
      <c r="C252" s="171"/>
      <c r="D252" s="192"/>
      <c r="E252" s="193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</row>
    <row r="253" spans="3:16" ht="12.75" customHeight="1">
      <c r="C253" s="171"/>
      <c r="D253" s="171"/>
      <c r="E253" s="193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</row>
    <row r="254" spans="3:16" ht="12.75" customHeight="1">
      <c r="C254" s="192"/>
      <c r="D254" s="171"/>
      <c r="E254" s="193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</row>
    <row r="255" spans="3:16" ht="12.75" customHeight="1">
      <c r="C255" s="192"/>
      <c r="D255" s="171"/>
      <c r="E255" s="193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</row>
    <row r="256" spans="3:16" ht="12.75" customHeight="1">
      <c r="C256" s="171"/>
      <c r="D256" s="171"/>
      <c r="E256" s="193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</row>
    <row r="257" spans="3:16" ht="12.75" customHeight="1">
      <c r="C257" s="171"/>
      <c r="D257" s="192"/>
      <c r="E257" s="193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</row>
    <row r="258" spans="3:16" ht="12.75" customHeight="1">
      <c r="C258" s="171"/>
      <c r="D258" s="192"/>
      <c r="E258" s="193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</row>
    <row r="259" spans="3:16" ht="12.75" customHeight="1">
      <c r="C259" s="171"/>
      <c r="D259" s="171"/>
      <c r="E259" s="193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</row>
    <row r="260" spans="3:16" ht="12.75" customHeight="1">
      <c r="C260" s="171"/>
      <c r="D260" s="192"/>
      <c r="E260" s="193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</row>
    <row r="261" spans="3:16" ht="12.75" customHeight="1">
      <c r="C261" s="171"/>
      <c r="D261" s="192"/>
      <c r="E261" s="193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</row>
    <row r="262" spans="3:16" ht="12.75" customHeight="1">
      <c r="C262" s="171"/>
      <c r="D262" s="171"/>
      <c r="E262" s="193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</row>
    <row r="263" spans="3:16" ht="12.75" customHeight="1">
      <c r="C263" s="171"/>
      <c r="D263" s="192"/>
      <c r="E263" s="193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</row>
    <row r="264" spans="3:16" ht="12.75" customHeight="1">
      <c r="C264" s="171"/>
      <c r="D264" s="192"/>
      <c r="E264" s="193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</row>
    <row r="265" spans="3:16" ht="12.75" customHeight="1">
      <c r="C265" s="171"/>
      <c r="D265" s="171"/>
      <c r="E265" s="193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</row>
    <row r="266" spans="3:16" ht="12.75" customHeight="1">
      <c r="C266" s="171"/>
      <c r="D266" s="192"/>
      <c r="E266" s="193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</row>
    <row r="267" spans="3:16" ht="12.75" customHeight="1">
      <c r="C267" s="171"/>
      <c r="D267" s="192"/>
      <c r="E267" s="193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</row>
    <row r="268" spans="3:16" ht="12.75" customHeight="1">
      <c r="C268" s="171"/>
      <c r="D268" s="171"/>
      <c r="E268" s="193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</row>
    <row r="269" spans="3:16" ht="12.75" customHeight="1">
      <c r="C269" s="171"/>
      <c r="D269" s="192"/>
      <c r="E269" s="193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</row>
    <row r="270" spans="3:16" ht="12.75" customHeight="1">
      <c r="C270" s="171"/>
      <c r="D270" s="192"/>
      <c r="E270" s="193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</row>
    <row r="271" spans="3:16" ht="12.75" customHeight="1">
      <c r="C271" s="171"/>
      <c r="D271" s="171"/>
      <c r="E271" s="193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</row>
    <row r="272" spans="3:16" ht="12.75" customHeight="1">
      <c r="C272" s="171"/>
      <c r="D272" s="192"/>
      <c r="E272" s="193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</row>
    <row r="273" spans="3:16" ht="12.75" customHeight="1">
      <c r="C273" s="171"/>
      <c r="D273" s="192"/>
      <c r="E273" s="193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</row>
    <row r="274" spans="3:16" ht="12.75" customHeight="1">
      <c r="C274" s="171"/>
      <c r="D274" s="171"/>
      <c r="E274" s="193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</row>
    <row r="275" spans="3:16" ht="12.75" customHeight="1">
      <c r="C275" s="171"/>
      <c r="D275" s="192"/>
      <c r="E275" s="193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</row>
    <row r="276" spans="3:16" ht="12.75" customHeight="1">
      <c r="C276" s="171"/>
      <c r="D276" s="192"/>
      <c r="E276" s="193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</row>
    <row r="277" spans="3:16" ht="12.75" customHeight="1">
      <c r="C277" s="171"/>
      <c r="D277" s="171"/>
      <c r="E277" s="193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</row>
    <row r="278" spans="3:16" ht="12.75" customHeight="1">
      <c r="C278" s="192"/>
      <c r="D278" s="171"/>
      <c r="E278" s="193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</row>
    <row r="279" spans="3:16" ht="12.75" customHeight="1">
      <c r="C279" s="192"/>
      <c r="D279" s="171"/>
      <c r="E279" s="193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</row>
    <row r="280" spans="3:16" ht="12.75" customHeight="1">
      <c r="C280" s="171"/>
      <c r="D280" s="171"/>
      <c r="E280" s="193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</row>
    <row r="281" spans="3:16" ht="12.75" customHeight="1">
      <c r="C281" s="171"/>
      <c r="D281" s="192"/>
      <c r="E281" s="193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</row>
    <row r="282" spans="3:16" ht="12.75" customHeight="1">
      <c r="C282" s="171"/>
      <c r="D282" s="192"/>
      <c r="E282" s="193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</row>
    <row r="283" spans="3:16" ht="12.75" customHeight="1">
      <c r="C283" s="171"/>
      <c r="D283" s="171"/>
      <c r="E283" s="193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</row>
    <row r="284" spans="3:16" ht="12.75" customHeight="1">
      <c r="C284" s="192"/>
      <c r="D284" s="171"/>
      <c r="E284" s="193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</row>
    <row r="285" spans="3:16" ht="12.75" customHeight="1">
      <c r="C285" s="192"/>
      <c r="D285" s="171"/>
      <c r="E285" s="193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</row>
    <row r="286" spans="3:16" ht="12.75" customHeight="1">
      <c r="C286" s="171"/>
      <c r="D286" s="171"/>
      <c r="E286" s="193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</row>
    <row r="287" spans="3:16" ht="12.75" customHeight="1">
      <c r="C287" s="171"/>
      <c r="D287" s="192"/>
      <c r="E287" s="193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</row>
    <row r="288" spans="3:16" ht="12.75" customHeight="1">
      <c r="C288" s="171"/>
      <c r="D288" s="192"/>
      <c r="E288" s="193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</row>
    <row r="289" spans="3:16" ht="12.75" customHeight="1">
      <c r="C289" s="171"/>
      <c r="D289" s="171"/>
      <c r="E289" s="193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</row>
    <row r="290" spans="3:16" ht="12.75" customHeight="1">
      <c r="C290" s="171"/>
      <c r="D290" s="192"/>
      <c r="E290" s="193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</row>
    <row r="291" spans="3:16" ht="12.75" customHeight="1">
      <c r="C291" s="171"/>
      <c r="D291" s="192"/>
      <c r="E291" s="193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</row>
    <row r="292" spans="3:16" ht="12.75" customHeight="1">
      <c r="C292" s="171"/>
      <c r="D292" s="171"/>
      <c r="E292" s="193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</row>
    <row r="293" spans="3:16" ht="12.75" customHeight="1">
      <c r="C293" s="171"/>
      <c r="D293" s="192"/>
      <c r="E293" s="193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</row>
    <row r="294" spans="3:16" ht="12.75" customHeight="1">
      <c r="C294" s="171"/>
      <c r="D294" s="192"/>
      <c r="E294" s="193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</row>
    <row r="295" spans="3:16" ht="12.75" customHeight="1">
      <c r="C295" s="171"/>
      <c r="D295" s="171"/>
      <c r="E295" s="193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</row>
    <row r="296" spans="3:16" ht="12.75" customHeight="1">
      <c r="C296" s="171"/>
      <c r="D296" s="192"/>
      <c r="E296" s="193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</row>
    <row r="297" spans="3:16" ht="12.75" customHeight="1">
      <c r="C297" s="171"/>
      <c r="D297" s="192"/>
      <c r="E297" s="193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</row>
    <row r="298" spans="3:16" ht="12.75" customHeight="1">
      <c r="C298" s="171"/>
      <c r="D298" s="171"/>
      <c r="E298" s="193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</row>
    <row r="299" spans="3:16" ht="12.75" customHeight="1">
      <c r="C299" s="171"/>
      <c r="D299" s="171"/>
      <c r="E299" s="193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</row>
    <row r="300" spans="3:16" ht="12.75" customHeight="1">
      <c r="C300" s="171"/>
      <c r="D300" s="171"/>
      <c r="E300" s="193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</row>
    <row r="301" spans="3:16" ht="12.75" customHeight="1">
      <c r="C301" s="171"/>
      <c r="D301" s="171"/>
      <c r="E301" s="193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</row>
    <row r="302" spans="3:16" ht="12.75" customHeight="1">
      <c r="C302" s="171"/>
      <c r="D302" s="192"/>
      <c r="E302" s="193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</row>
    <row r="303" spans="3:16" ht="12.75" customHeight="1">
      <c r="C303" s="171"/>
      <c r="D303" s="192"/>
      <c r="E303" s="193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</row>
    <row r="304" spans="3:16" ht="12.75" customHeight="1">
      <c r="C304" s="171"/>
      <c r="D304" s="171"/>
      <c r="E304" s="193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</row>
    <row r="305" spans="3:16" ht="12.75" customHeight="1">
      <c r="C305" s="171"/>
      <c r="D305" s="192"/>
      <c r="E305" s="193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</row>
    <row r="306" spans="3:16" ht="12.75" customHeight="1">
      <c r="C306" s="171"/>
      <c r="D306" s="192"/>
      <c r="E306" s="193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</row>
    <row r="307" spans="3:16" ht="12.75" customHeight="1">
      <c r="C307" s="171"/>
      <c r="D307" s="171"/>
      <c r="E307" s="193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</row>
    <row r="308" spans="5:16" ht="12.75" customHeight="1">
      <c r="E308" s="193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</row>
    <row r="309" spans="5:16" ht="12.75" customHeight="1">
      <c r="E309" s="193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</row>
  </sheetData>
  <mergeCells count="18">
    <mergeCell ref="D72:D73"/>
    <mergeCell ref="C76:D76"/>
    <mergeCell ref="C20:D21"/>
    <mergeCell ref="B56:D56"/>
    <mergeCell ref="C44:D44"/>
    <mergeCell ref="C32:D33"/>
    <mergeCell ref="C40:D41"/>
    <mergeCell ref="C48:D49"/>
    <mergeCell ref="AG2:AH2"/>
    <mergeCell ref="C60:D60"/>
    <mergeCell ref="C64:D64"/>
    <mergeCell ref="O2:P2"/>
    <mergeCell ref="B3:E3"/>
    <mergeCell ref="C4:D4"/>
    <mergeCell ref="B24:D24"/>
    <mergeCell ref="B28:D28"/>
    <mergeCell ref="C36:D36"/>
    <mergeCell ref="C52:D5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5" r:id="rId1"/>
  <colBreaks count="1" manualBreakCount="1">
    <brk id="18" max="7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06"/>
  <sheetViews>
    <sheetView showGridLines="0" zoomScaleSheetLayoutView="75" workbookViewId="0" topLeftCell="A3">
      <pane xSplit="6" ySplit="1" topLeftCell="T70" activePane="bottomRight" state="frozen"/>
      <selection pane="topLeft" activeCell="AB19" sqref="AB19"/>
      <selection pane="topRight" activeCell="AB19" sqref="AB19"/>
      <selection pane="bottomLeft" activeCell="AB19" sqref="AB19"/>
      <selection pane="bottomRight" activeCell="Z81" sqref="Z81"/>
    </sheetView>
  </sheetViews>
  <sheetFormatPr defaultColWidth="9.00390625" defaultRowHeight="12.75" customHeight="1"/>
  <cols>
    <col min="1" max="1" width="9.125" style="125" customWidth="1"/>
    <col min="2" max="2" width="3.625" style="125" customWidth="1"/>
    <col min="3" max="3" width="3.50390625" style="125" customWidth="1"/>
    <col min="4" max="4" width="17.625" style="125" customWidth="1"/>
    <col min="5" max="5" width="4.625" style="125" customWidth="1"/>
    <col min="6" max="6" width="6.625" style="125" customWidth="1"/>
    <col min="7" max="11" width="4.625" style="125" customWidth="1"/>
    <col min="12" max="32" width="6.625" style="125" customWidth="1"/>
    <col min="33" max="33" width="4.625" style="125" customWidth="1"/>
    <col min="34" max="34" width="9.125" style="125" customWidth="1"/>
    <col min="35" max="16384" width="13.375" style="125" customWidth="1"/>
  </cols>
  <sheetData>
    <row r="1" spans="1:3" ht="15" customHeight="1">
      <c r="A1" s="124"/>
      <c r="C1" s="126"/>
    </row>
    <row r="2" spans="1:34" ht="12">
      <c r="A2" s="127" t="s">
        <v>56</v>
      </c>
      <c r="C2" s="128"/>
      <c r="D2" s="129" t="s">
        <v>0</v>
      </c>
      <c r="O2" s="719"/>
      <c r="P2" s="719"/>
      <c r="AG2" s="719" t="s">
        <v>709</v>
      </c>
      <c r="AH2" s="719"/>
    </row>
    <row r="3" spans="1:34" ht="24">
      <c r="A3" s="130" t="s">
        <v>237</v>
      </c>
      <c r="B3" s="726" t="s">
        <v>173</v>
      </c>
      <c r="C3" s="727"/>
      <c r="D3" s="727"/>
      <c r="E3" s="728"/>
      <c r="F3" s="133" t="s">
        <v>174</v>
      </c>
      <c r="G3" s="134" t="s">
        <v>175</v>
      </c>
      <c r="H3" s="135" t="s">
        <v>176</v>
      </c>
      <c r="I3" s="135" t="s">
        <v>177</v>
      </c>
      <c r="J3" s="135" t="s">
        <v>178</v>
      </c>
      <c r="K3" s="136" t="s">
        <v>179</v>
      </c>
      <c r="L3" s="134" t="s">
        <v>180</v>
      </c>
      <c r="M3" s="135" t="s">
        <v>181</v>
      </c>
      <c r="N3" s="135" t="s">
        <v>182</v>
      </c>
      <c r="O3" s="135" t="s">
        <v>183</v>
      </c>
      <c r="P3" s="135" t="s">
        <v>184</v>
      </c>
      <c r="Q3" s="137" t="s">
        <v>185</v>
      </c>
      <c r="R3" s="138" t="s">
        <v>186</v>
      </c>
      <c r="S3" s="139" t="s">
        <v>478</v>
      </c>
      <c r="T3" s="137" t="s">
        <v>188</v>
      </c>
      <c r="U3" s="137" t="s">
        <v>189</v>
      </c>
      <c r="V3" s="137" t="s">
        <v>190</v>
      </c>
      <c r="W3" s="137" t="s">
        <v>191</v>
      </c>
      <c r="X3" s="137" t="s">
        <v>192</v>
      </c>
      <c r="Y3" s="137" t="s">
        <v>193</v>
      </c>
      <c r="Z3" s="137" t="s">
        <v>194</v>
      </c>
      <c r="AA3" s="137" t="s">
        <v>195</v>
      </c>
      <c r="AB3" s="137" t="s">
        <v>196</v>
      </c>
      <c r="AC3" s="137" t="s">
        <v>197</v>
      </c>
      <c r="AD3" s="137" t="s">
        <v>198</v>
      </c>
      <c r="AE3" s="137" t="s">
        <v>199</v>
      </c>
      <c r="AF3" s="137" t="s">
        <v>200</v>
      </c>
      <c r="AG3" s="131" t="s">
        <v>201</v>
      </c>
      <c r="AH3" s="140" t="s">
        <v>202</v>
      </c>
    </row>
    <row r="4" spans="1:34" ht="12.75" customHeight="1">
      <c r="A4" s="141" t="s">
        <v>402</v>
      </c>
      <c r="B4" s="142"/>
      <c r="C4" s="759" t="s">
        <v>518</v>
      </c>
      <c r="D4" s="759"/>
      <c r="E4" s="132" t="s">
        <v>10</v>
      </c>
      <c r="F4" s="143">
        <f aca="true" t="shared" si="0" ref="F4:AG4">SUM(F5:F6)</f>
        <v>24</v>
      </c>
      <c r="G4" s="144">
        <f t="shared" si="0"/>
        <v>11</v>
      </c>
      <c r="H4" s="144">
        <f t="shared" si="0"/>
        <v>1</v>
      </c>
      <c r="I4" s="144">
        <f t="shared" si="0"/>
        <v>0</v>
      </c>
      <c r="J4" s="144">
        <f t="shared" si="0"/>
        <v>0</v>
      </c>
      <c r="K4" s="144">
        <f t="shared" si="0"/>
        <v>0</v>
      </c>
      <c r="L4" s="144">
        <f t="shared" si="0"/>
        <v>12</v>
      </c>
      <c r="M4" s="144">
        <f t="shared" si="0"/>
        <v>0</v>
      </c>
      <c r="N4" s="144">
        <f t="shared" si="0"/>
        <v>0</v>
      </c>
      <c r="O4" s="144">
        <f t="shared" si="0"/>
        <v>0</v>
      </c>
      <c r="P4" s="144">
        <f t="shared" si="0"/>
        <v>0</v>
      </c>
      <c r="Q4" s="145">
        <f t="shared" si="0"/>
        <v>0</v>
      </c>
      <c r="R4" s="146">
        <f t="shared" si="0"/>
        <v>0</v>
      </c>
      <c r="S4" s="147">
        <f t="shared" si="0"/>
        <v>0</v>
      </c>
      <c r="T4" s="145">
        <f t="shared" si="0"/>
        <v>1</v>
      </c>
      <c r="U4" s="145">
        <f t="shared" si="0"/>
        <v>0</v>
      </c>
      <c r="V4" s="145">
        <f t="shared" si="0"/>
        <v>0</v>
      </c>
      <c r="W4" s="145">
        <f t="shared" si="0"/>
        <v>1</v>
      </c>
      <c r="X4" s="145">
        <f t="shared" si="0"/>
        <v>1</v>
      </c>
      <c r="Y4" s="145">
        <f t="shared" si="0"/>
        <v>3</v>
      </c>
      <c r="Z4" s="145">
        <f t="shared" si="0"/>
        <v>0</v>
      </c>
      <c r="AA4" s="145">
        <f t="shared" si="0"/>
        <v>3</v>
      </c>
      <c r="AB4" s="145">
        <f t="shared" si="0"/>
        <v>1</v>
      </c>
      <c r="AC4" s="145">
        <f t="shared" si="0"/>
        <v>1</v>
      </c>
      <c r="AD4" s="145">
        <f t="shared" si="0"/>
        <v>1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33" t="s">
        <v>402</v>
      </c>
    </row>
    <row r="5" spans="1:34" ht="12.75" customHeight="1">
      <c r="A5" s="148"/>
      <c r="B5" s="149"/>
      <c r="C5" s="750"/>
      <c r="D5" s="750"/>
      <c r="E5" s="150" t="s">
        <v>11</v>
      </c>
      <c r="F5" s="151">
        <f>SUM(L5:AG5)</f>
        <v>17</v>
      </c>
      <c r="G5" s="152">
        <v>9</v>
      </c>
      <c r="H5" s="152">
        <v>0</v>
      </c>
      <c r="I5" s="152">
        <v>0</v>
      </c>
      <c r="J5" s="152">
        <v>0</v>
      </c>
      <c r="K5" s="152">
        <v>0</v>
      </c>
      <c r="L5" s="152">
        <f>SUM(G5:K5)</f>
        <v>9</v>
      </c>
      <c r="M5" s="152">
        <v>0</v>
      </c>
      <c r="N5" s="152">
        <v>0</v>
      </c>
      <c r="O5" s="152">
        <v>0</v>
      </c>
      <c r="P5" s="152">
        <v>0</v>
      </c>
      <c r="Q5" s="153">
        <v>0</v>
      </c>
      <c r="R5" s="154">
        <v>0</v>
      </c>
      <c r="S5" s="155">
        <v>0</v>
      </c>
      <c r="T5" s="153">
        <v>1</v>
      </c>
      <c r="U5" s="153">
        <v>0</v>
      </c>
      <c r="V5" s="153">
        <v>0</v>
      </c>
      <c r="W5" s="153">
        <v>0</v>
      </c>
      <c r="X5" s="153">
        <v>0</v>
      </c>
      <c r="Y5" s="153">
        <v>1</v>
      </c>
      <c r="Z5" s="153">
        <v>0</v>
      </c>
      <c r="AA5" s="153">
        <v>3</v>
      </c>
      <c r="AB5" s="153">
        <v>1</v>
      </c>
      <c r="AC5" s="153">
        <v>1</v>
      </c>
      <c r="AD5" s="153">
        <v>1</v>
      </c>
      <c r="AE5" s="153">
        <v>0</v>
      </c>
      <c r="AF5" s="153">
        <v>0</v>
      </c>
      <c r="AG5" s="153">
        <v>0</v>
      </c>
      <c r="AH5" s="156"/>
    </row>
    <row r="6" spans="1:34" ht="12.75" customHeight="1">
      <c r="A6" s="148"/>
      <c r="B6" s="149"/>
      <c r="C6" s="157"/>
      <c r="D6" s="158"/>
      <c r="E6" s="150" t="s">
        <v>12</v>
      </c>
      <c r="F6" s="151">
        <f>SUM(L6:AG6)</f>
        <v>7</v>
      </c>
      <c r="G6" s="152">
        <v>2</v>
      </c>
      <c r="H6" s="152">
        <v>1</v>
      </c>
      <c r="I6" s="152">
        <v>0</v>
      </c>
      <c r="J6" s="152">
        <v>0</v>
      </c>
      <c r="K6" s="152">
        <v>0</v>
      </c>
      <c r="L6" s="152">
        <f>SUM(G6:K6)</f>
        <v>3</v>
      </c>
      <c r="M6" s="152">
        <v>0</v>
      </c>
      <c r="N6" s="152">
        <v>0</v>
      </c>
      <c r="O6" s="152">
        <v>0</v>
      </c>
      <c r="P6" s="152">
        <v>0</v>
      </c>
      <c r="Q6" s="153">
        <v>0</v>
      </c>
      <c r="R6" s="154">
        <v>0</v>
      </c>
      <c r="S6" s="155">
        <v>0</v>
      </c>
      <c r="T6" s="153">
        <v>0</v>
      </c>
      <c r="U6" s="153">
        <v>0</v>
      </c>
      <c r="V6" s="153">
        <v>0</v>
      </c>
      <c r="W6" s="153">
        <v>1</v>
      </c>
      <c r="X6" s="153">
        <v>1</v>
      </c>
      <c r="Y6" s="153">
        <v>2</v>
      </c>
      <c r="Z6" s="153">
        <v>0</v>
      </c>
      <c r="AA6" s="153">
        <v>0</v>
      </c>
      <c r="AB6" s="153">
        <v>0</v>
      </c>
      <c r="AC6" s="153">
        <v>0</v>
      </c>
      <c r="AD6" s="153">
        <v>0</v>
      </c>
      <c r="AE6" s="153">
        <v>0</v>
      </c>
      <c r="AF6" s="153">
        <v>0</v>
      </c>
      <c r="AG6" s="153">
        <v>0</v>
      </c>
      <c r="AH6" s="156"/>
    </row>
    <row r="7" spans="1:34" ht="12.75" customHeight="1">
      <c r="A7" s="148"/>
      <c r="B7" s="149"/>
      <c r="C7" s="157"/>
      <c r="D7" s="158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4"/>
      <c r="S7" s="155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6"/>
    </row>
    <row r="8" spans="1:34" ht="12.75" customHeight="1">
      <c r="A8" s="148" t="s">
        <v>403</v>
      </c>
      <c r="B8" s="149"/>
      <c r="C8" s="754" t="s">
        <v>519</v>
      </c>
      <c r="D8" s="731"/>
      <c r="E8" s="150" t="s">
        <v>10</v>
      </c>
      <c r="F8" s="151">
        <f aca="true" t="shared" si="1" ref="F8:AG8">SUM(F9:F10)</f>
        <v>12</v>
      </c>
      <c r="G8" s="152">
        <f t="shared" si="1"/>
        <v>11</v>
      </c>
      <c r="H8" s="152">
        <f t="shared" si="1"/>
        <v>1</v>
      </c>
      <c r="I8" s="152">
        <f t="shared" si="1"/>
        <v>0</v>
      </c>
      <c r="J8" s="152">
        <f t="shared" si="1"/>
        <v>0</v>
      </c>
      <c r="K8" s="152">
        <f t="shared" si="1"/>
        <v>0</v>
      </c>
      <c r="L8" s="152">
        <f t="shared" si="1"/>
        <v>12</v>
      </c>
      <c r="M8" s="152">
        <f t="shared" si="1"/>
        <v>0</v>
      </c>
      <c r="N8" s="152">
        <f t="shared" si="1"/>
        <v>0</v>
      </c>
      <c r="O8" s="152">
        <f t="shared" si="1"/>
        <v>0</v>
      </c>
      <c r="P8" s="152">
        <f t="shared" si="1"/>
        <v>0</v>
      </c>
      <c r="Q8" s="153">
        <f t="shared" si="1"/>
        <v>0</v>
      </c>
      <c r="R8" s="154">
        <f t="shared" si="1"/>
        <v>0</v>
      </c>
      <c r="S8" s="155">
        <f t="shared" si="1"/>
        <v>0</v>
      </c>
      <c r="T8" s="153">
        <f t="shared" si="1"/>
        <v>0</v>
      </c>
      <c r="U8" s="153">
        <f t="shared" si="1"/>
        <v>0</v>
      </c>
      <c r="V8" s="153">
        <f t="shared" si="1"/>
        <v>0</v>
      </c>
      <c r="W8" s="153">
        <f t="shared" si="1"/>
        <v>0</v>
      </c>
      <c r="X8" s="153">
        <f t="shared" si="1"/>
        <v>0</v>
      </c>
      <c r="Y8" s="153">
        <f t="shared" si="1"/>
        <v>0</v>
      </c>
      <c r="Z8" s="153">
        <f t="shared" si="1"/>
        <v>0</v>
      </c>
      <c r="AA8" s="153">
        <f t="shared" si="1"/>
        <v>0</v>
      </c>
      <c r="AB8" s="153">
        <f t="shared" si="1"/>
        <v>0</v>
      </c>
      <c r="AC8" s="153">
        <f t="shared" si="1"/>
        <v>0</v>
      </c>
      <c r="AD8" s="153">
        <f t="shared" si="1"/>
        <v>0</v>
      </c>
      <c r="AE8" s="153">
        <f t="shared" si="1"/>
        <v>0</v>
      </c>
      <c r="AF8" s="153">
        <f t="shared" si="1"/>
        <v>0</v>
      </c>
      <c r="AG8" s="153">
        <f t="shared" si="1"/>
        <v>0</v>
      </c>
      <c r="AH8" s="156" t="s">
        <v>403</v>
      </c>
    </row>
    <row r="9" spans="1:34" ht="12.75" customHeight="1">
      <c r="A9" s="148"/>
      <c r="B9" s="149"/>
      <c r="C9" s="750"/>
      <c r="D9" s="750"/>
      <c r="E9" s="150" t="s">
        <v>11</v>
      </c>
      <c r="F9" s="151">
        <f>SUM(L9:AG9)</f>
        <v>6</v>
      </c>
      <c r="G9" s="152">
        <v>6</v>
      </c>
      <c r="H9" s="152">
        <v>0</v>
      </c>
      <c r="I9" s="152">
        <v>0</v>
      </c>
      <c r="J9" s="152">
        <v>0</v>
      </c>
      <c r="K9" s="152">
        <v>0</v>
      </c>
      <c r="L9" s="152">
        <f>SUM(G9:K9)</f>
        <v>6</v>
      </c>
      <c r="M9" s="152">
        <v>0</v>
      </c>
      <c r="N9" s="152">
        <v>0</v>
      </c>
      <c r="O9" s="152">
        <v>0</v>
      </c>
      <c r="P9" s="152">
        <v>0</v>
      </c>
      <c r="Q9" s="153">
        <v>0</v>
      </c>
      <c r="R9" s="154">
        <v>0</v>
      </c>
      <c r="S9" s="155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>
        <v>0</v>
      </c>
      <c r="AF9" s="153">
        <v>0</v>
      </c>
      <c r="AG9" s="154">
        <v>0</v>
      </c>
      <c r="AH9" s="156"/>
    </row>
    <row r="10" spans="1:34" ht="12.75" customHeight="1">
      <c r="A10" s="148"/>
      <c r="B10" s="149"/>
      <c r="C10" s="159"/>
      <c r="D10" s="160"/>
      <c r="E10" s="150" t="s">
        <v>12</v>
      </c>
      <c r="F10" s="151">
        <f>SUM(L10:AG10)</f>
        <v>6</v>
      </c>
      <c r="G10" s="152">
        <v>5</v>
      </c>
      <c r="H10" s="152">
        <v>1</v>
      </c>
      <c r="I10" s="152">
        <v>0</v>
      </c>
      <c r="J10" s="152">
        <v>0</v>
      </c>
      <c r="K10" s="152">
        <v>0</v>
      </c>
      <c r="L10" s="152">
        <f>SUM(G10:K10)</f>
        <v>6</v>
      </c>
      <c r="M10" s="152">
        <v>0</v>
      </c>
      <c r="N10" s="152">
        <v>0</v>
      </c>
      <c r="O10" s="152">
        <v>0</v>
      </c>
      <c r="P10" s="152">
        <v>0</v>
      </c>
      <c r="Q10" s="153">
        <v>0</v>
      </c>
      <c r="R10" s="154">
        <v>0</v>
      </c>
      <c r="S10" s="155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4">
        <v>0</v>
      </c>
      <c r="AH10" s="156"/>
    </row>
    <row r="11" spans="1:34" ht="12.75" customHeight="1">
      <c r="A11" s="148"/>
      <c r="B11" s="149"/>
      <c r="C11" s="159"/>
      <c r="D11" s="160"/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/>
      <c r="S11" s="155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6"/>
    </row>
    <row r="12" spans="1:34" ht="12.75" customHeight="1">
      <c r="A12" s="148" t="s">
        <v>404</v>
      </c>
      <c r="B12" s="755" t="s">
        <v>520</v>
      </c>
      <c r="C12" s="756"/>
      <c r="D12" s="756"/>
      <c r="E12" s="150" t="s">
        <v>10</v>
      </c>
      <c r="F12" s="151">
        <f aca="true" t="shared" si="2" ref="F12:AG12">SUM(F13:F14)</f>
        <v>1166</v>
      </c>
      <c r="G12" s="151">
        <f t="shared" si="2"/>
        <v>1</v>
      </c>
      <c r="H12" s="151">
        <f t="shared" si="2"/>
        <v>0</v>
      </c>
      <c r="I12" s="151">
        <f t="shared" si="2"/>
        <v>0</v>
      </c>
      <c r="J12" s="151">
        <f t="shared" si="2"/>
        <v>0</v>
      </c>
      <c r="K12" s="151">
        <f t="shared" si="2"/>
        <v>0</v>
      </c>
      <c r="L12" s="151">
        <f t="shared" si="2"/>
        <v>1</v>
      </c>
      <c r="M12" s="151">
        <f t="shared" si="2"/>
        <v>0</v>
      </c>
      <c r="N12" s="151">
        <f t="shared" si="2"/>
        <v>0</v>
      </c>
      <c r="O12" s="151">
        <f t="shared" si="2"/>
        <v>0</v>
      </c>
      <c r="P12" s="151">
        <f t="shared" si="2"/>
        <v>4</v>
      </c>
      <c r="Q12" s="153">
        <f t="shared" si="2"/>
        <v>4</v>
      </c>
      <c r="R12" s="154">
        <f t="shared" si="2"/>
        <v>2</v>
      </c>
      <c r="S12" s="155">
        <f t="shared" si="2"/>
        <v>3</v>
      </c>
      <c r="T12" s="153">
        <f t="shared" si="2"/>
        <v>5</v>
      </c>
      <c r="U12" s="153">
        <f t="shared" si="2"/>
        <v>4</v>
      </c>
      <c r="V12" s="153">
        <f t="shared" si="2"/>
        <v>7</v>
      </c>
      <c r="W12" s="153">
        <f t="shared" si="2"/>
        <v>15</v>
      </c>
      <c r="X12" s="153">
        <f t="shared" si="2"/>
        <v>14</v>
      </c>
      <c r="Y12" s="153">
        <f t="shared" si="2"/>
        <v>14</v>
      </c>
      <c r="Z12" s="153">
        <f t="shared" si="2"/>
        <v>27</v>
      </c>
      <c r="AA12" s="153">
        <f t="shared" si="2"/>
        <v>48</v>
      </c>
      <c r="AB12" s="153">
        <f t="shared" si="2"/>
        <v>117</v>
      </c>
      <c r="AC12" s="153">
        <f t="shared" si="2"/>
        <v>238</v>
      </c>
      <c r="AD12" s="153">
        <f t="shared" si="2"/>
        <v>343</v>
      </c>
      <c r="AE12" s="153">
        <f t="shared" si="2"/>
        <v>233</v>
      </c>
      <c r="AF12" s="153">
        <f t="shared" si="2"/>
        <v>87</v>
      </c>
      <c r="AG12" s="153">
        <f t="shared" si="2"/>
        <v>0</v>
      </c>
      <c r="AH12" s="156" t="s">
        <v>404</v>
      </c>
    </row>
    <row r="13" spans="1:34" ht="12.75" customHeight="1">
      <c r="A13" s="148"/>
      <c r="B13" s="757"/>
      <c r="C13" s="758"/>
      <c r="D13" s="758"/>
      <c r="E13" s="150" t="s">
        <v>11</v>
      </c>
      <c r="F13" s="151">
        <f>SUM(L13:AG13)</f>
        <v>364</v>
      </c>
      <c r="G13" s="151">
        <f aca="true" t="shared" si="3" ref="G13:L14">SUM(G17,G21,G25)</f>
        <v>0</v>
      </c>
      <c r="H13" s="151">
        <f t="shared" si="3"/>
        <v>0</v>
      </c>
      <c r="I13" s="151">
        <f t="shared" si="3"/>
        <v>0</v>
      </c>
      <c r="J13" s="151">
        <f t="shared" si="3"/>
        <v>0</v>
      </c>
      <c r="K13" s="151">
        <f t="shared" si="3"/>
        <v>0</v>
      </c>
      <c r="L13" s="151">
        <f t="shared" si="3"/>
        <v>0</v>
      </c>
      <c r="M13" s="151">
        <f aca="true" t="shared" si="4" ref="M13:AG13">SUM(M17,M21,M25)</f>
        <v>0</v>
      </c>
      <c r="N13" s="151">
        <f t="shared" si="4"/>
        <v>0</v>
      </c>
      <c r="O13" s="151">
        <f t="shared" si="4"/>
        <v>0</v>
      </c>
      <c r="P13" s="151">
        <f t="shared" si="4"/>
        <v>3</v>
      </c>
      <c r="Q13" s="151">
        <f t="shared" si="4"/>
        <v>4</v>
      </c>
      <c r="R13" s="161">
        <f t="shared" si="4"/>
        <v>2</v>
      </c>
      <c r="S13" s="162">
        <f t="shared" si="4"/>
        <v>3</v>
      </c>
      <c r="T13" s="151">
        <f t="shared" si="4"/>
        <v>4</v>
      </c>
      <c r="U13" s="151">
        <f t="shared" si="4"/>
        <v>4</v>
      </c>
      <c r="V13" s="151">
        <f t="shared" si="4"/>
        <v>6</v>
      </c>
      <c r="W13" s="151">
        <f t="shared" si="4"/>
        <v>14</v>
      </c>
      <c r="X13" s="151">
        <f t="shared" si="4"/>
        <v>12</v>
      </c>
      <c r="Y13" s="151">
        <f t="shared" si="4"/>
        <v>9</v>
      </c>
      <c r="Z13" s="151">
        <f t="shared" si="4"/>
        <v>22</v>
      </c>
      <c r="AA13" s="151">
        <f t="shared" si="4"/>
        <v>26</v>
      </c>
      <c r="AB13" s="151">
        <f t="shared" si="4"/>
        <v>42</v>
      </c>
      <c r="AC13" s="151">
        <f t="shared" si="4"/>
        <v>67</v>
      </c>
      <c r="AD13" s="151">
        <f t="shared" si="4"/>
        <v>85</v>
      </c>
      <c r="AE13" s="151">
        <f t="shared" si="4"/>
        <v>46</v>
      </c>
      <c r="AF13" s="151">
        <f t="shared" si="4"/>
        <v>15</v>
      </c>
      <c r="AG13" s="161">
        <f t="shared" si="4"/>
        <v>0</v>
      </c>
      <c r="AH13" s="156"/>
    </row>
    <row r="14" spans="1:34" ht="12.75" customHeight="1">
      <c r="A14" s="148"/>
      <c r="B14" s="757"/>
      <c r="C14" s="758"/>
      <c r="D14" s="758"/>
      <c r="E14" s="150" t="s">
        <v>12</v>
      </c>
      <c r="F14" s="151">
        <f>SUM(L14:AG14)</f>
        <v>802</v>
      </c>
      <c r="G14" s="151">
        <f t="shared" si="3"/>
        <v>1</v>
      </c>
      <c r="H14" s="151">
        <f t="shared" si="3"/>
        <v>0</v>
      </c>
      <c r="I14" s="151">
        <f t="shared" si="3"/>
        <v>0</v>
      </c>
      <c r="J14" s="151">
        <f t="shared" si="3"/>
        <v>0</v>
      </c>
      <c r="K14" s="151">
        <f t="shared" si="3"/>
        <v>0</v>
      </c>
      <c r="L14" s="151">
        <f t="shared" si="3"/>
        <v>1</v>
      </c>
      <c r="M14" s="151">
        <f aca="true" t="shared" si="5" ref="M14:AG14">SUM(M18,M22,M26)</f>
        <v>0</v>
      </c>
      <c r="N14" s="151">
        <f t="shared" si="5"/>
        <v>0</v>
      </c>
      <c r="O14" s="151">
        <f t="shared" si="5"/>
        <v>0</v>
      </c>
      <c r="P14" s="151">
        <f t="shared" si="5"/>
        <v>1</v>
      </c>
      <c r="Q14" s="151">
        <f t="shared" si="5"/>
        <v>0</v>
      </c>
      <c r="R14" s="161">
        <f t="shared" si="5"/>
        <v>0</v>
      </c>
      <c r="S14" s="162">
        <f t="shared" si="5"/>
        <v>0</v>
      </c>
      <c r="T14" s="151">
        <f t="shared" si="5"/>
        <v>1</v>
      </c>
      <c r="U14" s="151">
        <f t="shared" si="5"/>
        <v>0</v>
      </c>
      <c r="V14" s="151">
        <f t="shared" si="5"/>
        <v>1</v>
      </c>
      <c r="W14" s="151">
        <f t="shared" si="5"/>
        <v>1</v>
      </c>
      <c r="X14" s="151">
        <f t="shared" si="5"/>
        <v>2</v>
      </c>
      <c r="Y14" s="151">
        <f t="shared" si="5"/>
        <v>5</v>
      </c>
      <c r="Z14" s="151">
        <f t="shared" si="5"/>
        <v>5</v>
      </c>
      <c r="AA14" s="151">
        <f t="shared" si="5"/>
        <v>22</v>
      </c>
      <c r="AB14" s="151">
        <f t="shared" si="5"/>
        <v>75</v>
      </c>
      <c r="AC14" s="151">
        <f t="shared" si="5"/>
        <v>171</v>
      </c>
      <c r="AD14" s="151">
        <f t="shared" si="5"/>
        <v>258</v>
      </c>
      <c r="AE14" s="151">
        <f t="shared" si="5"/>
        <v>187</v>
      </c>
      <c r="AF14" s="151">
        <f t="shared" si="5"/>
        <v>72</v>
      </c>
      <c r="AG14" s="161">
        <f t="shared" si="5"/>
        <v>0</v>
      </c>
      <c r="AH14" s="156"/>
    </row>
    <row r="15" spans="1:34" ht="12.75" customHeight="1">
      <c r="A15" s="148"/>
      <c r="B15" s="149"/>
      <c r="C15" s="159"/>
      <c r="D15" s="160"/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54"/>
      <c r="S15" s="155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6"/>
    </row>
    <row r="16" spans="1:34" ht="12.75" customHeight="1">
      <c r="A16" s="148" t="s">
        <v>405</v>
      </c>
      <c r="B16" s="149"/>
      <c r="C16" s="729" t="s">
        <v>406</v>
      </c>
      <c r="D16" s="729"/>
      <c r="E16" s="150" t="s">
        <v>10</v>
      </c>
      <c r="F16" s="151">
        <f aca="true" t="shared" si="6" ref="F16:AG16">SUM(F17:F18)</f>
        <v>981</v>
      </c>
      <c r="G16" s="152">
        <f t="shared" si="6"/>
        <v>0</v>
      </c>
      <c r="H16" s="152">
        <f t="shared" si="6"/>
        <v>0</v>
      </c>
      <c r="I16" s="152">
        <f t="shared" si="6"/>
        <v>0</v>
      </c>
      <c r="J16" s="152">
        <f t="shared" si="6"/>
        <v>0</v>
      </c>
      <c r="K16" s="152">
        <f t="shared" si="6"/>
        <v>0</v>
      </c>
      <c r="L16" s="152">
        <f t="shared" si="6"/>
        <v>0</v>
      </c>
      <c r="M16" s="152">
        <f t="shared" si="6"/>
        <v>0</v>
      </c>
      <c r="N16" s="152">
        <f t="shared" si="6"/>
        <v>0</v>
      </c>
      <c r="O16" s="152">
        <f t="shared" si="6"/>
        <v>0</v>
      </c>
      <c r="P16" s="152">
        <f t="shared" si="6"/>
        <v>0</v>
      </c>
      <c r="Q16" s="153">
        <f t="shared" si="6"/>
        <v>0</v>
      </c>
      <c r="R16" s="154">
        <f t="shared" si="6"/>
        <v>0</v>
      </c>
      <c r="S16" s="155">
        <f t="shared" si="6"/>
        <v>0</v>
      </c>
      <c r="T16" s="153">
        <f t="shared" si="6"/>
        <v>0</v>
      </c>
      <c r="U16" s="153">
        <f t="shared" si="6"/>
        <v>0</v>
      </c>
      <c r="V16" s="153">
        <f t="shared" si="6"/>
        <v>0</v>
      </c>
      <c r="W16" s="153">
        <f t="shared" si="6"/>
        <v>0</v>
      </c>
      <c r="X16" s="153">
        <f t="shared" si="6"/>
        <v>0</v>
      </c>
      <c r="Y16" s="153">
        <f t="shared" si="6"/>
        <v>3</v>
      </c>
      <c r="Z16" s="153">
        <f t="shared" si="6"/>
        <v>6</v>
      </c>
      <c r="AA16" s="153">
        <f t="shared" si="6"/>
        <v>30</v>
      </c>
      <c r="AB16" s="153">
        <f t="shared" si="6"/>
        <v>91</v>
      </c>
      <c r="AC16" s="153">
        <f t="shared" si="6"/>
        <v>210</v>
      </c>
      <c r="AD16" s="153">
        <f t="shared" si="6"/>
        <v>327</v>
      </c>
      <c r="AE16" s="153">
        <f t="shared" si="6"/>
        <v>228</v>
      </c>
      <c r="AF16" s="153">
        <f t="shared" si="6"/>
        <v>86</v>
      </c>
      <c r="AG16" s="153">
        <f t="shared" si="6"/>
        <v>0</v>
      </c>
      <c r="AH16" s="156" t="s">
        <v>405</v>
      </c>
    </row>
    <row r="17" spans="1:34" ht="12.75" customHeight="1">
      <c r="A17" s="148"/>
      <c r="B17" s="149"/>
      <c r="C17" s="157"/>
      <c r="D17" s="158"/>
      <c r="E17" s="150" t="s">
        <v>11</v>
      </c>
      <c r="F17" s="151">
        <f>SUM(L17:AG17)</f>
        <v>249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f>SUM(G17:K17)</f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63">
        <v>0</v>
      </c>
      <c r="S17" s="155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2</v>
      </c>
      <c r="Z17" s="153">
        <v>4</v>
      </c>
      <c r="AA17" s="153">
        <v>16</v>
      </c>
      <c r="AB17" s="153">
        <v>31</v>
      </c>
      <c r="AC17" s="153">
        <v>56</v>
      </c>
      <c r="AD17" s="153">
        <v>80</v>
      </c>
      <c r="AE17" s="153">
        <v>45</v>
      </c>
      <c r="AF17" s="153">
        <v>15</v>
      </c>
      <c r="AG17" s="153">
        <v>0</v>
      </c>
      <c r="AH17" s="156"/>
    </row>
    <row r="18" spans="1:34" ht="12.75" customHeight="1">
      <c r="A18" s="148"/>
      <c r="B18" s="149"/>
      <c r="C18" s="157"/>
      <c r="D18" s="158"/>
      <c r="E18" s="150" t="s">
        <v>12</v>
      </c>
      <c r="F18" s="151">
        <f>SUM(L18:AG18)</f>
        <v>732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f>SUM(G18:K18)</f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63">
        <v>0</v>
      </c>
      <c r="S18" s="155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1</v>
      </c>
      <c r="Z18" s="153">
        <v>2</v>
      </c>
      <c r="AA18" s="153">
        <v>14</v>
      </c>
      <c r="AB18" s="153">
        <v>60</v>
      </c>
      <c r="AC18" s="153">
        <v>154</v>
      </c>
      <c r="AD18" s="153">
        <v>247</v>
      </c>
      <c r="AE18" s="153">
        <v>183</v>
      </c>
      <c r="AF18" s="153">
        <v>71</v>
      </c>
      <c r="AG18" s="153">
        <v>0</v>
      </c>
      <c r="AH18" s="156"/>
    </row>
    <row r="19" spans="1:34" ht="12.75" customHeight="1">
      <c r="A19" s="148"/>
      <c r="B19" s="149"/>
      <c r="C19" s="157"/>
      <c r="D19" s="158"/>
      <c r="E19" s="164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  <c r="R19" s="154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6"/>
    </row>
    <row r="20" spans="1:34" ht="12.75" customHeight="1">
      <c r="A20" s="148" t="s">
        <v>407</v>
      </c>
      <c r="B20" s="149"/>
      <c r="C20" s="724" t="s">
        <v>408</v>
      </c>
      <c r="D20" s="724"/>
      <c r="E20" s="150" t="s">
        <v>10</v>
      </c>
      <c r="F20" s="151">
        <f aca="true" t="shared" si="7" ref="F20:AG20">SUM(F21:F22)</f>
        <v>1</v>
      </c>
      <c r="G20" s="152">
        <f t="shared" si="7"/>
        <v>1</v>
      </c>
      <c r="H20" s="152">
        <f t="shared" si="7"/>
        <v>0</v>
      </c>
      <c r="I20" s="152">
        <f t="shared" si="7"/>
        <v>0</v>
      </c>
      <c r="J20" s="152">
        <f t="shared" si="7"/>
        <v>0</v>
      </c>
      <c r="K20" s="152">
        <f t="shared" si="7"/>
        <v>0</v>
      </c>
      <c r="L20" s="152">
        <f t="shared" si="7"/>
        <v>1</v>
      </c>
      <c r="M20" s="152">
        <f t="shared" si="7"/>
        <v>0</v>
      </c>
      <c r="N20" s="152">
        <f t="shared" si="7"/>
        <v>0</v>
      </c>
      <c r="O20" s="152">
        <f t="shared" si="7"/>
        <v>0</v>
      </c>
      <c r="P20" s="152">
        <f t="shared" si="7"/>
        <v>0</v>
      </c>
      <c r="Q20" s="153">
        <f t="shared" si="7"/>
        <v>0</v>
      </c>
      <c r="R20" s="154">
        <f t="shared" si="7"/>
        <v>0</v>
      </c>
      <c r="S20" s="155">
        <f t="shared" si="7"/>
        <v>0</v>
      </c>
      <c r="T20" s="153">
        <f t="shared" si="7"/>
        <v>0</v>
      </c>
      <c r="U20" s="153">
        <f t="shared" si="7"/>
        <v>0</v>
      </c>
      <c r="V20" s="153">
        <f t="shared" si="7"/>
        <v>0</v>
      </c>
      <c r="W20" s="153">
        <f t="shared" si="7"/>
        <v>0</v>
      </c>
      <c r="X20" s="153">
        <f t="shared" si="7"/>
        <v>0</v>
      </c>
      <c r="Y20" s="153">
        <f t="shared" si="7"/>
        <v>0</v>
      </c>
      <c r="Z20" s="153">
        <f t="shared" si="7"/>
        <v>0</v>
      </c>
      <c r="AA20" s="153">
        <f t="shared" si="7"/>
        <v>0</v>
      </c>
      <c r="AB20" s="153">
        <f t="shared" si="7"/>
        <v>0</v>
      </c>
      <c r="AC20" s="153">
        <f t="shared" si="7"/>
        <v>0</v>
      </c>
      <c r="AD20" s="153">
        <f t="shared" si="7"/>
        <v>0</v>
      </c>
      <c r="AE20" s="153">
        <f t="shared" si="7"/>
        <v>0</v>
      </c>
      <c r="AF20" s="153">
        <f t="shared" si="7"/>
        <v>0</v>
      </c>
      <c r="AG20" s="153">
        <f t="shared" si="7"/>
        <v>0</v>
      </c>
      <c r="AH20" s="156" t="s">
        <v>407</v>
      </c>
    </row>
    <row r="21" spans="1:34" ht="12.75" customHeight="1">
      <c r="A21" s="148"/>
      <c r="B21" s="149"/>
      <c r="C21" s="732"/>
      <c r="D21" s="732"/>
      <c r="E21" s="150" t="s">
        <v>11</v>
      </c>
      <c r="F21" s="151">
        <f>SUM(L21:AG21)</f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f>SUM(G21:K21)</f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63">
        <v>0</v>
      </c>
      <c r="S21" s="155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  <c r="AG21" s="154">
        <v>0</v>
      </c>
      <c r="AH21" s="156"/>
    </row>
    <row r="22" spans="1:34" ht="12.75" customHeight="1">
      <c r="A22" s="148"/>
      <c r="B22" s="149"/>
      <c r="C22" s="157"/>
      <c r="D22" s="158"/>
      <c r="E22" s="150" t="s">
        <v>12</v>
      </c>
      <c r="F22" s="151">
        <f>SUM(L22:AG22)</f>
        <v>1</v>
      </c>
      <c r="G22" s="152">
        <v>1</v>
      </c>
      <c r="H22" s="152">
        <v>0</v>
      </c>
      <c r="I22" s="152">
        <v>0</v>
      </c>
      <c r="J22" s="152">
        <v>0</v>
      </c>
      <c r="K22" s="152">
        <v>0</v>
      </c>
      <c r="L22" s="152">
        <f>SUM(G22:K22)</f>
        <v>1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63">
        <v>0</v>
      </c>
      <c r="S22" s="155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4">
        <v>0</v>
      </c>
      <c r="AH22" s="156"/>
    </row>
    <row r="23" spans="1:34" ht="12.75" customHeight="1">
      <c r="A23" s="148"/>
      <c r="B23" s="149"/>
      <c r="C23" s="157"/>
      <c r="D23" s="158"/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154"/>
      <c r="S23" s="155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6"/>
    </row>
    <row r="24" spans="1:34" ht="12.75" customHeight="1">
      <c r="A24" s="148" t="s">
        <v>409</v>
      </c>
      <c r="B24" s="149"/>
      <c r="C24" s="730" t="s">
        <v>521</v>
      </c>
      <c r="D24" s="730"/>
      <c r="E24" s="150" t="s">
        <v>10</v>
      </c>
      <c r="F24" s="151">
        <f aca="true" t="shared" si="8" ref="F24:AG24">SUM(F25:F26)</f>
        <v>184</v>
      </c>
      <c r="G24" s="152">
        <f t="shared" si="8"/>
        <v>0</v>
      </c>
      <c r="H24" s="152">
        <f t="shared" si="8"/>
        <v>0</v>
      </c>
      <c r="I24" s="152">
        <f t="shared" si="8"/>
        <v>0</v>
      </c>
      <c r="J24" s="152">
        <f t="shared" si="8"/>
        <v>0</v>
      </c>
      <c r="K24" s="152">
        <f t="shared" si="8"/>
        <v>0</v>
      </c>
      <c r="L24" s="152">
        <f t="shared" si="8"/>
        <v>0</v>
      </c>
      <c r="M24" s="152">
        <f t="shared" si="8"/>
        <v>0</v>
      </c>
      <c r="N24" s="152">
        <f t="shared" si="8"/>
        <v>0</v>
      </c>
      <c r="O24" s="152">
        <f t="shared" si="8"/>
        <v>0</v>
      </c>
      <c r="P24" s="152">
        <f t="shared" si="8"/>
        <v>4</v>
      </c>
      <c r="Q24" s="153">
        <f t="shared" si="8"/>
        <v>4</v>
      </c>
      <c r="R24" s="154">
        <f t="shared" si="8"/>
        <v>2</v>
      </c>
      <c r="S24" s="155">
        <f t="shared" si="8"/>
        <v>3</v>
      </c>
      <c r="T24" s="153">
        <f t="shared" si="8"/>
        <v>5</v>
      </c>
      <c r="U24" s="153">
        <f t="shared" si="8"/>
        <v>4</v>
      </c>
      <c r="V24" s="153">
        <f t="shared" si="8"/>
        <v>7</v>
      </c>
      <c r="W24" s="153">
        <f t="shared" si="8"/>
        <v>15</v>
      </c>
      <c r="X24" s="153">
        <f t="shared" si="8"/>
        <v>14</v>
      </c>
      <c r="Y24" s="153">
        <f t="shared" si="8"/>
        <v>11</v>
      </c>
      <c r="Z24" s="153">
        <f t="shared" si="8"/>
        <v>21</v>
      </c>
      <c r="AA24" s="153">
        <f t="shared" si="8"/>
        <v>18</v>
      </c>
      <c r="AB24" s="153">
        <f t="shared" si="8"/>
        <v>26</v>
      </c>
      <c r="AC24" s="153">
        <f t="shared" si="8"/>
        <v>28</v>
      </c>
      <c r="AD24" s="153">
        <f t="shared" si="8"/>
        <v>16</v>
      </c>
      <c r="AE24" s="153">
        <f t="shared" si="8"/>
        <v>5</v>
      </c>
      <c r="AF24" s="153">
        <f t="shared" si="8"/>
        <v>1</v>
      </c>
      <c r="AG24" s="153">
        <f t="shared" si="8"/>
        <v>0</v>
      </c>
      <c r="AH24" s="156" t="s">
        <v>409</v>
      </c>
    </row>
    <row r="25" spans="1:34" ht="12.75" customHeight="1">
      <c r="A25" s="148"/>
      <c r="B25" s="149"/>
      <c r="C25" s="746"/>
      <c r="D25" s="746"/>
      <c r="E25" s="150" t="s">
        <v>11</v>
      </c>
      <c r="F25" s="151">
        <f>SUM(L25:AG25)</f>
        <v>115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f>SUM(G25:K25)</f>
        <v>0</v>
      </c>
      <c r="M25" s="152">
        <v>0</v>
      </c>
      <c r="N25" s="152">
        <v>0</v>
      </c>
      <c r="O25" s="152">
        <v>0</v>
      </c>
      <c r="P25" s="152">
        <v>3</v>
      </c>
      <c r="Q25" s="153">
        <v>4</v>
      </c>
      <c r="R25" s="154">
        <v>2</v>
      </c>
      <c r="S25" s="155">
        <v>3</v>
      </c>
      <c r="T25" s="153">
        <v>4</v>
      </c>
      <c r="U25" s="153">
        <v>4</v>
      </c>
      <c r="V25" s="153">
        <v>6</v>
      </c>
      <c r="W25" s="153">
        <v>14</v>
      </c>
      <c r="X25" s="153">
        <v>12</v>
      </c>
      <c r="Y25" s="153">
        <v>7</v>
      </c>
      <c r="Z25" s="153">
        <v>18</v>
      </c>
      <c r="AA25" s="153">
        <v>10</v>
      </c>
      <c r="AB25" s="153">
        <v>11</v>
      </c>
      <c r="AC25" s="153">
        <v>11</v>
      </c>
      <c r="AD25" s="153">
        <v>5</v>
      </c>
      <c r="AE25" s="153">
        <v>1</v>
      </c>
      <c r="AF25" s="153">
        <v>0</v>
      </c>
      <c r="AG25" s="153">
        <v>0</v>
      </c>
      <c r="AH25" s="156"/>
    </row>
    <row r="26" spans="1:34" ht="12.75" customHeight="1">
      <c r="A26" s="148"/>
      <c r="B26" s="149"/>
      <c r="C26" s="746"/>
      <c r="D26" s="746"/>
      <c r="E26" s="150" t="s">
        <v>12</v>
      </c>
      <c r="F26" s="151">
        <f>SUM(L26:AG26)</f>
        <v>69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f>SUM(G26:K26)</f>
        <v>0</v>
      </c>
      <c r="M26" s="152">
        <v>0</v>
      </c>
      <c r="N26" s="152">
        <v>0</v>
      </c>
      <c r="O26" s="152">
        <v>0</v>
      </c>
      <c r="P26" s="152">
        <v>1</v>
      </c>
      <c r="Q26" s="152">
        <v>0</v>
      </c>
      <c r="R26" s="163">
        <v>0</v>
      </c>
      <c r="S26" s="155">
        <v>0</v>
      </c>
      <c r="T26" s="153">
        <v>1</v>
      </c>
      <c r="U26" s="153">
        <v>0</v>
      </c>
      <c r="V26" s="153">
        <v>1</v>
      </c>
      <c r="W26" s="153">
        <v>1</v>
      </c>
      <c r="X26" s="153">
        <v>2</v>
      </c>
      <c r="Y26" s="153">
        <v>4</v>
      </c>
      <c r="Z26" s="153">
        <v>3</v>
      </c>
      <c r="AA26" s="153">
        <v>8</v>
      </c>
      <c r="AB26" s="153">
        <v>15</v>
      </c>
      <c r="AC26" s="153">
        <v>17</v>
      </c>
      <c r="AD26" s="153">
        <v>11</v>
      </c>
      <c r="AE26" s="153">
        <v>4</v>
      </c>
      <c r="AF26" s="153">
        <v>1</v>
      </c>
      <c r="AG26" s="153">
        <v>0</v>
      </c>
      <c r="AH26" s="156"/>
    </row>
    <row r="27" spans="1:34" ht="12.75" customHeight="1">
      <c r="A27" s="148"/>
      <c r="B27" s="149"/>
      <c r="C27" s="157"/>
      <c r="D27" s="158"/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4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6"/>
    </row>
    <row r="28" spans="1:34" ht="12.75" customHeight="1">
      <c r="A28" s="148" t="s">
        <v>410</v>
      </c>
      <c r="B28" s="736" t="s">
        <v>411</v>
      </c>
      <c r="C28" s="729"/>
      <c r="D28" s="729"/>
      <c r="E28" s="150" t="s">
        <v>10</v>
      </c>
      <c r="F28" s="151">
        <f aca="true" t="shared" si="9" ref="F28:AG28">SUM(F29:F30)</f>
        <v>2080</v>
      </c>
      <c r="G28" s="151">
        <f t="shared" si="9"/>
        <v>7</v>
      </c>
      <c r="H28" s="151">
        <f t="shared" si="9"/>
        <v>2</v>
      </c>
      <c r="I28" s="151">
        <f t="shared" si="9"/>
        <v>1</v>
      </c>
      <c r="J28" s="151">
        <f t="shared" si="9"/>
        <v>2</v>
      </c>
      <c r="K28" s="151">
        <f t="shared" si="9"/>
        <v>1</v>
      </c>
      <c r="L28" s="151">
        <f t="shared" si="9"/>
        <v>13</v>
      </c>
      <c r="M28" s="151">
        <f t="shared" si="9"/>
        <v>10</v>
      </c>
      <c r="N28" s="151">
        <f t="shared" si="9"/>
        <v>4</v>
      </c>
      <c r="O28" s="151">
        <f t="shared" si="9"/>
        <v>30</v>
      </c>
      <c r="P28" s="151">
        <f t="shared" si="9"/>
        <v>58</v>
      </c>
      <c r="Q28" s="153">
        <f t="shared" si="9"/>
        <v>61</v>
      </c>
      <c r="R28" s="154">
        <f t="shared" si="9"/>
        <v>77</v>
      </c>
      <c r="S28" s="155">
        <f t="shared" si="9"/>
        <v>68</v>
      </c>
      <c r="T28" s="153">
        <f t="shared" si="9"/>
        <v>80</v>
      </c>
      <c r="U28" s="153">
        <f t="shared" si="9"/>
        <v>102</v>
      </c>
      <c r="V28" s="153">
        <f t="shared" si="9"/>
        <v>152</v>
      </c>
      <c r="W28" s="153">
        <f t="shared" si="9"/>
        <v>182</v>
      </c>
      <c r="X28" s="153">
        <f t="shared" si="9"/>
        <v>191</v>
      </c>
      <c r="Y28" s="153">
        <f t="shared" si="9"/>
        <v>158</v>
      </c>
      <c r="Z28" s="153">
        <f t="shared" si="9"/>
        <v>174</v>
      </c>
      <c r="AA28" s="153">
        <f t="shared" si="9"/>
        <v>197</v>
      </c>
      <c r="AB28" s="153">
        <f t="shared" si="9"/>
        <v>201</v>
      </c>
      <c r="AC28" s="153">
        <f t="shared" si="9"/>
        <v>177</v>
      </c>
      <c r="AD28" s="153">
        <f t="shared" si="9"/>
        <v>106</v>
      </c>
      <c r="AE28" s="153">
        <f t="shared" si="9"/>
        <v>34</v>
      </c>
      <c r="AF28" s="153">
        <f t="shared" si="9"/>
        <v>5</v>
      </c>
      <c r="AG28" s="153">
        <f t="shared" si="9"/>
        <v>0</v>
      </c>
      <c r="AH28" s="156" t="s">
        <v>410</v>
      </c>
    </row>
    <row r="29" spans="1:34" ht="12.75" customHeight="1">
      <c r="A29" s="148"/>
      <c r="B29" s="149"/>
      <c r="C29" s="159"/>
      <c r="D29" s="160"/>
      <c r="E29" s="150" t="s">
        <v>11</v>
      </c>
      <c r="F29" s="151">
        <f>SUM(L29:AG29)</f>
        <v>1353</v>
      </c>
      <c r="G29" s="151">
        <f aca="true" t="shared" si="10" ref="G29:AG29">SUM(G33,G65,G69,G73)</f>
        <v>3</v>
      </c>
      <c r="H29" s="151">
        <f t="shared" si="10"/>
        <v>2</v>
      </c>
      <c r="I29" s="151">
        <f t="shared" si="10"/>
        <v>0</v>
      </c>
      <c r="J29" s="151">
        <f t="shared" si="10"/>
        <v>0</v>
      </c>
      <c r="K29" s="151">
        <f t="shared" si="10"/>
        <v>0</v>
      </c>
      <c r="L29" s="151">
        <f t="shared" si="10"/>
        <v>5</v>
      </c>
      <c r="M29" s="151">
        <f t="shared" si="10"/>
        <v>8</v>
      </c>
      <c r="N29" s="151">
        <f t="shared" si="10"/>
        <v>3</v>
      </c>
      <c r="O29" s="151">
        <f t="shared" si="10"/>
        <v>18</v>
      </c>
      <c r="P29" s="151">
        <f t="shared" si="10"/>
        <v>41</v>
      </c>
      <c r="Q29" s="151">
        <f t="shared" si="10"/>
        <v>44</v>
      </c>
      <c r="R29" s="161">
        <f t="shared" si="10"/>
        <v>65</v>
      </c>
      <c r="S29" s="162">
        <f t="shared" si="10"/>
        <v>59</v>
      </c>
      <c r="T29" s="151">
        <f t="shared" si="10"/>
        <v>63</v>
      </c>
      <c r="U29" s="151">
        <f t="shared" si="10"/>
        <v>73</v>
      </c>
      <c r="V29" s="151">
        <f t="shared" si="10"/>
        <v>124</v>
      </c>
      <c r="W29" s="151">
        <f t="shared" si="10"/>
        <v>140</v>
      </c>
      <c r="X29" s="151">
        <f t="shared" si="10"/>
        <v>145</v>
      </c>
      <c r="Y29" s="151">
        <f t="shared" si="10"/>
        <v>104</v>
      </c>
      <c r="Z29" s="151">
        <f t="shared" si="10"/>
        <v>118</v>
      </c>
      <c r="AA29" s="151">
        <f t="shared" si="10"/>
        <v>119</v>
      </c>
      <c r="AB29" s="151">
        <f t="shared" si="10"/>
        <v>94</v>
      </c>
      <c r="AC29" s="151">
        <f t="shared" si="10"/>
        <v>77</v>
      </c>
      <c r="AD29" s="151">
        <f t="shared" si="10"/>
        <v>43</v>
      </c>
      <c r="AE29" s="151">
        <f t="shared" si="10"/>
        <v>8</v>
      </c>
      <c r="AF29" s="151">
        <f t="shared" si="10"/>
        <v>2</v>
      </c>
      <c r="AG29" s="161">
        <f t="shared" si="10"/>
        <v>0</v>
      </c>
      <c r="AH29" s="156"/>
    </row>
    <row r="30" spans="1:34" ht="12.75" customHeight="1">
      <c r="A30" s="148"/>
      <c r="B30" s="149"/>
      <c r="C30" s="159"/>
      <c r="D30" s="160"/>
      <c r="E30" s="150" t="s">
        <v>12</v>
      </c>
      <c r="F30" s="151">
        <f>SUM(L30:AG30)</f>
        <v>727</v>
      </c>
      <c r="G30" s="151">
        <f aca="true" t="shared" si="11" ref="G30:AG30">SUM(G34,G66,G70,G74)</f>
        <v>4</v>
      </c>
      <c r="H30" s="151">
        <f t="shared" si="11"/>
        <v>0</v>
      </c>
      <c r="I30" s="151">
        <f t="shared" si="11"/>
        <v>1</v>
      </c>
      <c r="J30" s="151">
        <f t="shared" si="11"/>
        <v>2</v>
      </c>
      <c r="K30" s="151">
        <f t="shared" si="11"/>
        <v>1</v>
      </c>
      <c r="L30" s="151">
        <f t="shared" si="11"/>
        <v>8</v>
      </c>
      <c r="M30" s="151">
        <f t="shared" si="11"/>
        <v>2</v>
      </c>
      <c r="N30" s="151">
        <f t="shared" si="11"/>
        <v>1</v>
      </c>
      <c r="O30" s="151">
        <f t="shared" si="11"/>
        <v>12</v>
      </c>
      <c r="P30" s="151">
        <f t="shared" si="11"/>
        <v>17</v>
      </c>
      <c r="Q30" s="151">
        <f t="shared" si="11"/>
        <v>17</v>
      </c>
      <c r="R30" s="161">
        <f t="shared" si="11"/>
        <v>12</v>
      </c>
      <c r="S30" s="162">
        <f t="shared" si="11"/>
        <v>9</v>
      </c>
      <c r="T30" s="151">
        <f t="shared" si="11"/>
        <v>17</v>
      </c>
      <c r="U30" s="151">
        <f t="shared" si="11"/>
        <v>29</v>
      </c>
      <c r="V30" s="151">
        <f t="shared" si="11"/>
        <v>28</v>
      </c>
      <c r="W30" s="151">
        <f t="shared" si="11"/>
        <v>42</v>
      </c>
      <c r="X30" s="151">
        <f t="shared" si="11"/>
        <v>46</v>
      </c>
      <c r="Y30" s="151">
        <f t="shared" si="11"/>
        <v>54</v>
      </c>
      <c r="Z30" s="151">
        <f t="shared" si="11"/>
        <v>56</v>
      </c>
      <c r="AA30" s="151">
        <f t="shared" si="11"/>
        <v>78</v>
      </c>
      <c r="AB30" s="151">
        <f t="shared" si="11"/>
        <v>107</v>
      </c>
      <c r="AC30" s="151">
        <f t="shared" si="11"/>
        <v>100</v>
      </c>
      <c r="AD30" s="151">
        <f t="shared" si="11"/>
        <v>63</v>
      </c>
      <c r="AE30" s="151">
        <f t="shared" si="11"/>
        <v>26</v>
      </c>
      <c r="AF30" s="151">
        <f t="shared" si="11"/>
        <v>3</v>
      </c>
      <c r="AG30" s="161">
        <f t="shared" si="11"/>
        <v>0</v>
      </c>
      <c r="AH30" s="156"/>
    </row>
    <row r="31" spans="1:34" ht="12.75" customHeight="1">
      <c r="A31" s="148"/>
      <c r="B31" s="149"/>
      <c r="C31" s="159"/>
      <c r="D31" s="160"/>
      <c r="E31" s="150"/>
      <c r="F31" s="166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154"/>
      <c r="S31" s="155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6"/>
    </row>
    <row r="32" spans="1:34" ht="12.75" customHeight="1">
      <c r="A32" s="148" t="s">
        <v>412</v>
      </c>
      <c r="B32" s="149"/>
      <c r="C32" s="739" t="s">
        <v>413</v>
      </c>
      <c r="D32" s="729"/>
      <c r="E32" s="150" t="s">
        <v>10</v>
      </c>
      <c r="F32" s="151">
        <f aca="true" t="shared" si="12" ref="F32:AG32">SUM(F33:F34)</f>
        <v>1175</v>
      </c>
      <c r="G32" s="151">
        <f t="shared" si="12"/>
        <v>5</v>
      </c>
      <c r="H32" s="151">
        <f t="shared" si="12"/>
        <v>2</v>
      </c>
      <c r="I32" s="151">
        <f t="shared" si="12"/>
        <v>0</v>
      </c>
      <c r="J32" s="151">
        <f t="shared" si="12"/>
        <v>2</v>
      </c>
      <c r="K32" s="151">
        <f t="shared" si="12"/>
        <v>1</v>
      </c>
      <c r="L32" s="151">
        <f t="shared" si="12"/>
        <v>10</v>
      </c>
      <c r="M32" s="151">
        <f t="shared" si="12"/>
        <v>10</v>
      </c>
      <c r="N32" s="151">
        <f t="shared" si="12"/>
        <v>3</v>
      </c>
      <c r="O32" s="151">
        <f t="shared" si="12"/>
        <v>15</v>
      </c>
      <c r="P32" s="151">
        <f t="shared" si="12"/>
        <v>24</v>
      </c>
      <c r="Q32" s="153">
        <f t="shared" si="12"/>
        <v>21</v>
      </c>
      <c r="R32" s="154">
        <f t="shared" si="12"/>
        <v>22</v>
      </c>
      <c r="S32" s="155">
        <f t="shared" si="12"/>
        <v>16</v>
      </c>
      <c r="T32" s="153">
        <f t="shared" si="12"/>
        <v>21</v>
      </c>
      <c r="U32" s="153">
        <f t="shared" si="12"/>
        <v>40</v>
      </c>
      <c r="V32" s="153">
        <f t="shared" si="12"/>
        <v>44</v>
      </c>
      <c r="W32" s="153">
        <f t="shared" si="12"/>
        <v>68</v>
      </c>
      <c r="X32" s="153">
        <f t="shared" si="12"/>
        <v>80</v>
      </c>
      <c r="Y32" s="153">
        <f t="shared" si="12"/>
        <v>84</v>
      </c>
      <c r="Z32" s="153">
        <f t="shared" si="12"/>
        <v>118</v>
      </c>
      <c r="AA32" s="153">
        <f t="shared" si="12"/>
        <v>162</v>
      </c>
      <c r="AB32" s="153">
        <f t="shared" si="12"/>
        <v>158</v>
      </c>
      <c r="AC32" s="153">
        <f t="shared" si="12"/>
        <v>158</v>
      </c>
      <c r="AD32" s="153">
        <f t="shared" si="12"/>
        <v>85</v>
      </c>
      <c r="AE32" s="153">
        <f t="shared" si="12"/>
        <v>31</v>
      </c>
      <c r="AF32" s="153">
        <f t="shared" si="12"/>
        <v>5</v>
      </c>
      <c r="AG32" s="153">
        <f t="shared" si="12"/>
        <v>0</v>
      </c>
      <c r="AH32" s="156" t="s">
        <v>412</v>
      </c>
    </row>
    <row r="33" spans="1:34" ht="12.75" customHeight="1">
      <c r="A33" s="148"/>
      <c r="B33" s="149"/>
      <c r="C33" s="159"/>
      <c r="D33" s="160"/>
      <c r="E33" s="150" t="s">
        <v>11</v>
      </c>
      <c r="F33" s="151">
        <f>SUM(L33:AG33)</f>
        <v>697</v>
      </c>
      <c r="G33" s="151">
        <f aca="true" t="shared" si="13" ref="G33:AG33">SUM(G37,G41,G45,G49,G53,G57,G61)</f>
        <v>3</v>
      </c>
      <c r="H33" s="151">
        <f t="shared" si="13"/>
        <v>2</v>
      </c>
      <c r="I33" s="151">
        <f t="shared" si="13"/>
        <v>0</v>
      </c>
      <c r="J33" s="151">
        <f t="shared" si="13"/>
        <v>0</v>
      </c>
      <c r="K33" s="151">
        <f t="shared" si="13"/>
        <v>0</v>
      </c>
      <c r="L33" s="151">
        <f t="shared" si="13"/>
        <v>5</v>
      </c>
      <c r="M33" s="151">
        <f t="shared" si="13"/>
        <v>8</v>
      </c>
      <c r="N33" s="151">
        <f t="shared" si="13"/>
        <v>2</v>
      </c>
      <c r="O33" s="151">
        <f t="shared" si="13"/>
        <v>10</v>
      </c>
      <c r="P33" s="151">
        <f t="shared" si="13"/>
        <v>16</v>
      </c>
      <c r="Q33" s="151">
        <f t="shared" si="13"/>
        <v>18</v>
      </c>
      <c r="R33" s="161">
        <f t="shared" si="13"/>
        <v>20</v>
      </c>
      <c r="S33" s="162">
        <f t="shared" si="13"/>
        <v>13</v>
      </c>
      <c r="T33" s="151">
        <f t="shared" si="13"/>
        <v>17</v>
      </c>
      <c r="U33" s="151">
        <f t="shared" si="13"/>
        <v>28</v>
      </c>
      <c r="V33" s="151">
        <f t="shared" si="13"/>
        <v>36</v>
      </c>
      <c r="W33" s="151">
        <f t="shared" si="13"/>
        <v>52</v>
      </c>
      <c r="X33" s="151">
        <f t="shared" si="13"/>
        <v>60</v>
      </c>
      <c r="Y33" s="151">
        <f t="shared" si="13"/>
        <v>56</v>
      </c>
      <c r="Z33" s="151">
        <f t="shared" si="13"/>
        <v>75</v>
      </c>
      <c r="AA33" s="151">
        <f t="shared" si="13"/>
        <v>99</v>
      </c>
      <c r="AB33" s="151">
        <f t="shared" si="13"/>
        <v>69</v>
      </c>
      <c r="AC33" s="151">
        <f t="shared" si="13"/>
        <v>70</v>
      </c>
      <c r="AD33" s="151">
        <f t="shared" si="13"/>
        <v>33</v>
      </c>
      <c r="AE33" s="151">
        <f t="shared" si="13"/>
        <v>8</v>
      </c>
      <c r="AF33" s="151">
        <f t="shared" si="13"/>
        <v>2</v>
      </c>
      <c r="AG33" s="161">
        <f t="shared" si="13"/>
        <v>0</v>
      </c>
      <c r="AH33" s="156"/>
    </row>
    <row r="34" spans="1:34" ht="12.75" customHeight="1">
      <c r="A34" s="148"/>
      <c r="B34" s="149"/>
      <c r="C34" s="159"/>
      <c r="D34" s="160"/>
      <c r="E34" s="150" t="s">
        <v>12</v>
      </c>
      <c r="F34" s="151">
        <f>SUM(L34:AG34)</f>
        <v>478</v>
      </c>
      <c r="G34" s="151">
        <f aca="true" t="shared" si="14" ref="G34:AG34">SUM(G38,G42,G46,G50,G54,G58,G62)</f>
        <v>2</v>
      </c>
      <c r="H34" s="151">
        <f t="shared" si="14"/>
        <v>0</v>
      </c>
      <c r="I34" s="151">
        <f t="shared" si="14"/>
        <v>0</v>
      </c>
      <c r="J34" s="151">
        <f t="shared" si="14"/>
        <v>2</v>
      </c>
      <c r="K34" s="151">
        <f t="shared" si="14"/>
        <v>1</v>
      </c>
      <c r="L34" s="151">
        <f t="shared" si="14"/>
        <v>5</v>
      </c>
      <c r="M34" s="151">
        <f t="shared" si="14"/>
        <v>2</v>
      </c>
      <c r="N34" s="151">
        <f t="shared" si="14"/>
        <v>1</v>
      </c>
      <c r="O34" s="151">
        <f t="shared" si="14"/>
        <v>5</v>
      </c>
      <c r="P34" s="151">
        <f t="shared" si="14"/>
        <v>8</v>
      </c>
      <c r="Q34" s="151">
        <f t="shared" si="14"/>
        <v>3</v>
      </c>
      <c r="R34" s="161">
        <f t="shared" si="14"/>
        <v>2</v>
      </c>
      <c r="S34" s="162">
        <f t="shared" si="14"/>
        <v>3</v>
      </c>
      <c r="T34" s="151">
        <f t="shared" si="14"/>
        <v>4</v>
      </c>
      <c r="U34" s="151">
        <f t="shared" si="14"/>
        <v>12</v>
      </c>
      <c r="V34" s="151">
        <f t="shared" si="14"/>
        <v>8</v>
      </c>
      <c r="W34" s="151">
        <f t="shared" si="14"/>
        <v>16</v>
      </c>
      <c r="X34" s="151">
        <f t="shared" si="14"/>
        <v>20</v>
      </c>
      <c r="Y34" s="151">
        <f t="shared" si="14"/>
        <v>28</v>
      </c>
      <c r="Z34" s="151">
        <f t="shared" si="14"/>
        <v>43</v>
      </c>
      <c r="AA34" s="151">
        <f t="shared" si="14"/>
        <v>63</v>
      </c>
      <c r="AB34" s="151">
        <f t="shared" si="14"/>
        <v>89</v>
      </c>
      <c r="AC34" s="151">
        <f t="shared" si="14"/>
        <v>88</v>
      </c>
      <c r="AD34" s="151">
        <f t="shared" si="14"/>
        <v>52</v>
      </c>
      <c r="AE34" s="151">
        <f t="shared" si="14"/>
        <v>23</v>
      </c>
      <c r="AF34" s="151">
        <f t="shared" si="14"/>
        <v>3</v>
      </c>
      <c r="AG34" s="161">
        <f t="shared" si="14"/>
        <v>0</v>
      </c>
      <c r="AH34" s="156"/>
    </row>
    <row r="35" spans="1:34" ht="12.75" customHeight="1">
      <c r="A35" s="148"/>
      <c r="B35" s="149"/>
      <c r="C35" s="159"/>
      <c r="D35" s="160"/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4"/>
      <c r="S35" s="155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6"/>
    </row>
    <row r="36" spans="1:34" ht="12.75" customHeight="1">
      <c r="A36" s="148" t="s">
        <v>414</v>
      </c>
      <c r="B36" s="167"/>
      <c r="C36" s="160"/>
      <c r="D36" s="160" t="s">
        <v>415</v>
      </c>
      <c r="E36" s="150" t="s">
        <v>10</v>
      </c>
      <c r="F36" s="151">
        <f aca="true" t="shared" si="15" ref="F36:AG36">SUM(F37:F38)</f>
        <v>330</v>
      </c>
      <c r="G36" s="152">
        <f t="shared" si="15"/>
        <v>0</v>
      </c>
      <c r="H36" s="152">
        <f t="shared" si="15"/>
        <v>1</v>
      </c>
      <c r="I36" s="152">
        <f t="shared" si="15"/>
        <v>0</v>
      </c>
      <c r="J36" s="152">
        <f t="shared" si="15"/>
        <v>2</v>
      </c>
      <c r="K36" s="152">
        <f t="shared" si="15"/>
        <v>0</v>
      </c>
      <c r="L36" s="152">
        <f t="shared" si="15"/>
        <v>3</v>
      </c>
      <c r="M36" s="152">
        <f t="shared" si="15"/>
        <v>4</v>
      </c>
      <c r="N36" s="152">
        <f t="shared" si="15"/>
        <v>0</v>
      </c>
      <c r="O36" s="152">
        <f t="shared" si="15"/>
        <v>11</v>
      </c>
      <c r="P36" s="152">
        <f t="shared" si="15"/>
        <v>17</v>
      </c>
      <c r="Q36" s="153">
        <f t="shared" si="15"/>
        <v>13</v>
      </c>
      <c r="R36" s="154">
        <f t="shared" si="15"/>
        <v>14</v>
      </c>
      <c r="S36" s="155">
        <f t="shared" si="15"/>
        <v>12</v>
      </c>
      <c r="T36" s="153">
        <f t="shared" si="15"/>
        <v>12</v>
      </c>
      <c r="U36" s="153">
        <f t="shared" si="15"/>
        <v>14</v>
      </c>
      <c r="V36" s="153">
        <f t="shared" si="15"/>
        <v>13</v>
      </c>
      <c r="W36" s="153">
        <f t="shared" si="15"/>
        <v>25</v>
      </c>
      <c r="X36" s="153">
        <f t="shared" si="15"/>
        <v>25</v>
      </c>
      <c r="Y36" s="153">
        <f t="shared" si="15"/>
        <v>27</v>
      </c>
      <c r="Z36" s="153">
        <f t="shared" si="15"/>
        <v>31</v>
      </c>
      <c r="AA36" s="153">
        <f t="shared" si="15"/>
        <v>39</v>
      </c>
      <c r="AB36" s="153">
        <f t="shared" si="15"/>
        <v>40</v>
      </c>
      <c r="AC36" s="153">
        <f t="shared" si="15"/>
        <v>22</v>
      </c>
      <c r="AD36" s="153">
        <f t="shared" si="15"/>
        <v>7</v>
      </c>
      <c r="AE36" s="153">
        <f t="shared" si="15"/>
        <v>1</v>
      </c>
      <c r="AF36" s="153">
        <f t="shared" si="15"/>
        <v>0</v>
      </c>
      <c r="AG36" s="153">
        <f t="shared" si="15"/>
        <v>0</v>
      </c>
      <c r="AH36" s="156" t="s">
        <v>414</v>
      </c>
    </row>
    <row r="37" spans="1:34" ht="12.75" customHeight="1">
      <c r="A37" s="148"/>
      <c r="B37" s="168"/>
      <c r="C37" s="157"/>
      <c r="D37" s="160"/>
      <c r="E37" s="150" t="s">
        <v>11</v>
      </c>
      <c r="F37" s="151">
        <f>SUM(L37:AG37)</f>
        <v>210</v>
      </c>
      <c r="G37" s="152">
        <v>0</v>
      </c>
      <c r="H37" s="152">
        <v>1</v>
      </c>
      <c r="I37" s="152">
        <v>0</v>
      </c>
      <c r="J37" s="152">
        <v>0</v>
      </c>
      <c r="K37" s="152">
        <v>0</v>
      </c>
      <c r="L37" s="152">
        <f>SUM(G37:K37)</f>
        <v>1</v>
      </c>
      <c r="M37" s="152">
        <v>3</v>
      </c>
      <c r="N37" s="152">
        <v>0</v>
      </c>
      <c r="O37" s="152">
        <v>7</v>
      </c>
      <c r="P37" s="152">
        <v>12</v>
      </c>
      <c r="Q37" s="153">
        <v>11</v>
      </c>
      <c r="R37" s="154">
        <v>12</v>
      </c>
      <c r="S37" s="155">
        <v>11</v>
      </c>
      <c r="T37" s="153">
        <v>12</v>
      </c>
      <c r="U37" s="153">
        <v>10</v>
      </c>
      <c r="V37" s="153">
        <v>11</v>
      </c>
      <c r="W37" s="153">
        <v>18</v>
      </c>
      <c r="X37" s="153">
        <v>20</v>
      </c>
      <c r="Y37" s="153">
        <v>17</v>
      </c>
      <c r="Z37" s="153">
        <v>17</v>
      </c>
      <c r="AA37" s="153">
        <v>17</v>
      </c>
      <c r="AB37" s="153">
        <v>16</v>
      </c>
      <c r="AC37" s="153">
        <v>12</v>
      </c>
      <c r="AD37" s="153">
        <v>3</v>
      </c>
      <c r="AE37" s="153">
        <v>0</v>
      </c>
      <c r="AF37" s="153">
        <v>0</v>
      </c>
      <c r="AG37" s="153">
        <v>0</v>
      </c>
      <c r="AH37" s="156"/>
    </row>
    <row r="38" spans="1:34" ht="12.75" customHeight="1">
      <c r="A38" s="148"/>
      <c r="B38" s="168"/>
      <c r="C38" s="157"/>
      <c r="D38" s="160"/>
      <c r="E38" s="150" t="s">
        <v>12</v>
      </c>
      <c r="F38" s="151">
        <f>SUM(L38:AG38)</f>
        <v>120</v>
      </c>
      <c r="G38" s="152">
        <v>0</v>
      </c>
      <c r="H38" s="152">
        <v>0</v>
      </c>
      <c r="I38" s="152">
        <v>0</v>
      </c>
      <c r="J38" s="152">
        <v>2</v>
      </c>
      <c r="K38" s="152">
        <v>0</v>
      </c>
      <c r="L38" s="152">
        <f>SUM(G38:K38)</f>
        <v>2</v>
      </c>
      <c r="M38" s="152">
        <v>1</v>
      </c>
      <c r="N38" s="152">
        <v>0</v>
      </c>
      <c r="O38" s="152">
        <v>4</v>
      </c>
      <c r="P38" s="152">
        <v>5</v>
      </c>
      <c r="Q38" s="153">
        <v>2</v>
      </c>
      <c r="R38" s="154">
        <v>2</v>
      </c>
      <c r="S38" s="155">
        <v>1</v>
      </c>
      <c r="T38" s="153">
        <v>0</v>
      </c>
      <c r="U38" s="153">
        <v>4</v>
      </c>
      <c r="V38" s="153">
        <v>2</v>
      </c>
      <c r="W38" s="153">
        <v>7</v>
      </c>
      <c r="X38" s="153">
        <v>5</v>
      </c>
      <c r="Y38" s="153">
        <v>10</v>
      </c>
      <c r="Z38" s="153">
        <v>14</v>
      </c>
      <c r="AA38" s="153">
        <v>22</v>
      </c>
      <c r="AB38" s="153">
        <v>24</v>
      </c>
      <c r="AC38" s="153">
        <v>10</v>
      </c>
      <c r="AD38" s="153">
        <v>4</v>
      </c>
      <c r="AE38" s="153">
        <v>1</v>
      </c>
      <c r="AF38" s="153">
        <v>0</v>
      </c>
      <c r="AG38" s="153">
        <v>0</v>
      </c>
      <c r="AH38" s="156"/>
    </row>
    <row r="39" spans="1:34" ht="12.75" customHeight="1">
      <c r="A39" s="148"/>
      <c r="B39" s="168"/>
      <c r="C39" s="157"/>
      <c r="D39" s="160"/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154"/>
      <c r="S39" s="15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6"/>
    </row>
    <row r="40" spans="1:34" ht="12.75" customHeight="1">
      <c r="A40" s="148" t="s">
        <v>416</v>
      </c>
      <c r="B40" s="149"/>
      <c r="C40" s="158"/>
      <c r="D40" s="160" t="s">
        <v>417</v>
      </c>
      <c r="E40" s="150" t="s">
        <v>10</v>
      </c>
      <c r="F40" s="151">
        <f aca="true" t="shared" si="16" ref="F40:AG40">SUM(F41:F42)</f>
        <v>197</v>
      </c>
      <c r="G40" s="152">
        <f t="shared" si="16"/>
        <v>0</v>
      </c>
      <c r="H40" s="152">
        <f t="shared" si="16"/>
        <v>0</v>
      </c>
      <c r="I40" s="152">
        <f t="shared" si="16"/>
        <v>0</v>
      </c>
      <c r="J40" s="152">
        <f t="shared" si="16"/>
        <v>0</v>
      </c>
      <c r="K40" s="152">
        <f t="shared" si="16"/>
        <v>0</v>
      </c>
      <c r="L40" s="152">
        <f t="shared" si="16"/>
        <v>0</v>
      </c>
      <c r="M40" s="152">
        <f t="shared" si="16"/>
        <v>0</v>
      </c>
      <c r="N40" s="152">
        <f t="shared" si="16"/>
        <v>0</v>
      </c>
      <c r="O40" s="152">
        <f t="shared" si="16"/>
        <v>0</v>
      </c>
      <c r="P40" s="152">
        <f t="shared" si="16"/>
        <v>1</v>
      </c>
      <c r="Q40" s="153">
        <f t="shared" si="16"/>
        <v>1</v>
      </c>
      <c r="R40" s="154">
        <f t="shared" si="16"/>
        <v>4</v>
      </c>
      <c r="S40" s="155">
        <f t="shared" si="16"/>
        <v>0</v>
      </c>
      <c r="T40" s="153">
        <f t="shared" si="16"/>
        <v>3</v>
      </c>
      <c r="U40" s="153">
        <f t="shared" si="16"/>
        <v>8</v>
      </c>
      <c r="V40" s="153">
        <f t="shared" si="16"/>
        <v>6</v>
      </c>
      <c r="W40" s="153">
        <f t="shared" si="16"/>
        <v>12</v>
      </c>
      <c r="X40" s="153">
        <f t="shared" si="16"/>
        <v>8</v>
      </c>
      <c r="Y40" s="153">
        <f t="shared" si="16"/>
        <v>10</v>
      </c>
      <c r="Z40" s="153">
        <f t="shared" si="16"/>
        <v>22</v>
      </c>
      <c r="AA40" s="153">
        <f t="shared" si="16"/>
        <v>32</v>
      </c>
      <c r="AB40" s="153">
        <f t="shared" si="16"/>
        <v>28</v>
      </c>
      <c r="AC40" s="153">
        <f t="shared" si="16"/>
        <v>27</v>
      </c>
      <c r="AD40" s="153">
        <f t="shared" si="16"/>
        <v>22</v>
      </c>
      <c r="AE40" s="153">
        <f t="shared" si="16"/>
        <v>10</v>
      </c>
      <c r="AF40" s="153">
        <f t="shared" si="16"/>
        <v>3</v>
      </c>
      <c r="AG40" s="153">
        <f t="shared" si="16"/>
        <v>0</v>
      </c>
      <c r="AH40" s="156" t="s">
        <v>416</v>
      </c>
    </row>
    <row r="41" spans="1:34" ht="12.75" customHeight="1">
      <c r="A41" s="148"/>
      <c r="B41" s="149"/>
      <c r="C41" s="159"/>
      <c r="D41" s="160"/>
      <c r="E41" s="150" t="s">
        <v>11</v>
      </c>
      <c r="F41" s="151">
        <f>SUM(L41:AG41)</f>
        <v>123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f>SUM(G41:K41)</f>
        <v>0</v>
      </c>
      <c r="M41" s="152">
        <v>0</v>
      </c>
      <c r="N41" s="152">
        <v>0</v>
      </c>
      <c r="O41" s="152">
        <v>0</v>
      </c>
      <c r="P41" s="152">
        <v>0</v>
      </c>
      <c r="Q41" s="153">
        <v>1</v>
      </c>
      <c r="R41" s="154">
        <v>4</v>
      </c>
      <c r="S41" s="155">
        <v>0</v>
      </c>
      <c r="T41" s="153">
        <v>2</v>
      </c>
      <c r="U41" s="153">
        <v>5</v>
      </c>
      <c r="V41" s="153">
        <v>5</v>
      </c>
      <c r="W41" s="153">
        <v>10</v>
      </c>
      <c r="X41" s="153">
        <v>6</v>
      </c>
      <c r="Y41" s="153">
        <v>9</v>
      </c>
      <c r="Z41" s="153">
        <v>20</v>
      </c>
      <c r="AA41" s="153">
        <v>23</v>
      </c>
      <c r="AB41" s="153">
        <v>17</v>
      </c>
      <c r="AC41" s="153">
        <v>11</v>
      </c>
      <c r="AD41" s="153">
        <v>8</v>
      </c>
      <c r="AE41" s="153">
        <v>1</v>
      </c>
      <c r="AF41" s="153">
        <v>1</v>
      </c>
      <c r="AG41" s="153">
        <v>0</v>
      </c>
      <c r="AH41" s="156"/>
    </row>
    <row r="42" spans="1:34" ht="12.75" customHeight="1">
      <c r="A42" s="148"/>
      <c r="B42" s="149"/>
      <c r="C42" s="159"/>
      <c r="D42" s="160"/>
      <c r="E42" s="150" t="s">
        <v>12</v>
      </c>
      <c r="F42" s="151">
        <f>SUM(L42:AG42)</f>
        <v>74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f>SUM(G42:K42)</f>
        <v>0</v>
      </c>
      <c r="M42" s="152">
        <v>0</v>
      </c>
      <c r="N42" s="152">
        <v>0</v>
      </c>
      <c r="O42" s="152">
        <v>0</v>
      </c>
      <c r="P42" s="152">
        <v>1</v>
      </c>
      <c r="Q42" s="153">
        <v>0</v>
      </c>
      <c r="R42" s="154">
        <v>0</v>
      </c>
      <c r="S42" s="155">
        <v>0</v>
      </c>
      <c r="T42" s="153">
        <v>1</v>
      </c>
      <c r="U42" s="153">
        <v>3</v>
      </c>
      <c r="V42" s="153">
        <v>1</v>
      </c>
      <c r="W42" s="153">
        <v>2</v>
      </c>
      <c r="X42" s="153">
        <v>2</v>
      </c>
      <c r="Y42" s="153">
        <v>1</v>
      </c>
      <c r="Z42" s="153">
        <v>2</v>
      </c>
      <c r="AA42" s="153">
        <v>9</v>
      </c>
      <c r="AB42" s="153">
        <v>11</v>
      </c>
      <c r="AC42" s="153">
        <v>16</v>
      </c>
      <c r="AD42" s="153">
        <v>14</v>
      </c>
      <c r="AE42" s="153">
        <v>9</v>
      </c>
      <c r="AF42" s="153">
        <v>2</v>
      </c>
      <c r="AG42" s="153">
        <v>0</v>
      </c>
      <c r="AH42" s="156"/>
    </row>
    <row r="43" spans="1:34" ht="12.75" customHeight="1">
      <c r="A43" s="148"/>
      <c r="B43" s="149"/>
      <c r="C43" s="159"/>
      <c r="D43" s="160"/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4"/>
      <c r="S43" s="155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6"/>
    </row>
    <row r="44" spans="1:34" ht="12.75" customHeight="1">
      <c r="A44" s="148" t="s">
        <v>418</v>
      </c>
      <c r="B44" s="149"/>
      <c r="C44" s="157"/>
      <c r="D44" s="721" t="s">
        <v>523</v>
      </c>
      <c r="E44" s="150" t="s">
        <v>10</v>
      </c>
      <c r="F44" s="151">
        <f aca="true" t="shared" si="17" ref="F44:AG44">SUM(F45:F46)</f>
        <v>156</v>
      </c>
      <c r="G44" s="152">
        <f t="shared" si="17"/>
        <v>0</v>
      </c>
      <c r="H44" s="152">
        <f t="shared" si="17"/>
        <v>0</v>
      </c>
      <c r="I44" s="152">
        <f t="shared" si="17"/>
        <v>0</v>
      </c>
      <c r="J44" s="152">
        <f t="shared" si="17"/>
        <v>0</v>
      </c>
      <c r="K44" s="152">
        <f t="shared" si="17"/>
        <v>1</v>
      </c>
      <c r="L44" s="152">
        <f t="shared" si="17"/>
        <v>1</v>
      </c>
      <c r="M44" s="152">
        <f t="shared" si="17"/>
        <v>4</v>
      </c>
      <c r="N44" s="152">
        <f t="shared" si="17"/>
        <v>1</v>
      </c>
      <c r="O44" s="152">
        <f t="shared" si="17"/>
        <v>3</v>
      </c>
      <c r="P44" s="152">
        <f t="shared" si="17"/>
        <v>1</v>
      </c>
      <c r="Q44" s="153">
        <f t="shared" si="17"/>
        <v>2</v>
      </c>
      <c r="R44" s="154">
        <f t="shared" si="17"/>
        <v>2</v>
      </c>
      <c r="S44" s="155">
        <f t="shared" si="17"/>
        <v>1</v>
      </c>
      <c r="T44" s="153">
        <f t="shared" si="17"/>
        <v>2</v>
      </c>
      <c r="U44" s="153">
        <f t="shared" si="17"/>
        <v>4</v>
      </c>
      <c r="V44" s="153">
        <f t="shared" si="17"/>
        <v>3</v>
      </c>
      <c r="W44" s="153">
        <f t="shared" si="17"/>
        <v>6</v>
      </c>
      <c r="X44" s="153">
        <f t="shared" si="17"/>
        <v>8</v>
      </c>
      <c r="Y44" s="153">
        <f t="shared" si="17"/>
        <v>17</v>
      </c>
      <c r="Z44" s="153">
        <f t="shared" si="17"/>
        <v>28</v>
      </c>
      <c r="AA44" s="153">
        <f t="shared" si="17"/>
        <v>30</v>
      </c>
      <c r="AB44" s="153">
        <f t="shared" si="17"/>
        <v>19</v>
      </c>
      <c r="AC44" s="153">
        <f t="shared" si="17"/>
        <v>16</v>
      </c>
      <c r="AD44" s="153">
        <f t="shared" si="17"/>
        <v>5</v>
      </c>
      <c r="AE44" s="153">
        <f t="shared" si="17"/>
        <v>3</v>
      </c>
      <c r="AF44" s="153">
        <f t="shared" si="17"/>
        <v>0</v>
      </c>
      <c r="AG44" s="153">
        <f t="shared" si="17"/>
        <v>0</v>
      </c>
      <c r="AH44" s="156" t="s">
        <v>418</v>
      </c>
    </row>
    <row r="45" spans="1:34" ht="12.75" customHeight="1">
      <c r="A45" s="148"/>
      <c r="B45" s="149"/>
      <c r="C45" s="157"/>
      <c r="D45" s="739"/>
      <c r="E45" s="150" t="s">
        <v>11</v>
      </c>
      <c r="F45" s="151">
        <f>SUM(L45:AG45)</f>
        <v>73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f>SUM(G45:K45)</f>
        <v>0</v>
      </c>
      <c r="M45" s="152">
        <v>4</v>
      </c>
      <c r="N45" s="152">
        <v>0</v>
      </c>
      <c r="O45" s="152">
        <v>2</v>
      </c>
      <c r="P45" s="152">
        <v>0</v>
      </c>
      <c r="Q45" s="153">
        <v>1</v>
      </c>
      <c r="R45" s="154">
        <v>2</v>
      </c>
      <c r="S45" s="155">
        <v>0</v>
      </c>
      <c r="T45" s="153">
        <v>2</v>
      </c>
      <c r="U45" s="153">
        <v>2</v>
      </c>
      <c r="V45" s="153">
        <v>1</v>
      </c>
      <c r="W45" s="153">
        <v>4</v>
      </c>
      <c r="X45" s="153">
        <v>3</v>
      </c>
      <c r="Y45" s="153">
        <v>8</v>
      </c>
      <c r="Z45" s="153">
        <v>15</v>
      </c>
      <c r="AA45" s="153">
        <v>17</v>
      </c>
      <c r="AB45" s="153">
        <v>3</v>
      </c>
      <c r="AC45" s="153">
        <v>7</v>
      </c>
      <c r="AD45" s="153">
        <v>1</v>
      </c>
      <c r="AE45" s="153">
        <v>1</v>
      </c>
      <c r="AF45" s="153">
        <v>0</v>
      </c>
      <c r="AG45" s="153">
        <v>0</v>
      </c>
      <c r="AH45" s="156"/>
    </row>
    <row r="46" spans="1:34" ht="12.75" customHeight="1">
      <c r="A46" s="148"/>
      <c r="B46" s="149"/>
      <c r="C46" s="157"/>
      <c r="D46" s="158"/>
      <c r="E46" s="150" t="s">
        <v>12</v>
      </c>
      <c r="F46" s="151">
        <f>SUM(L46:AG46)</f>
        <v>83</v>
      </c>
      <c r="G46" s="152">
        <v>0</v>
      </c>
      <c r="H46" s="152">
        <v>0</v>
      </c>
      <c r="I46" s="152">
        <v>0</v>
      </c>
      <c r="J46" s="152">
        <v>0</v>
      </c>
      <c r="K46" s="152">
        <v>1</v>
      </c>
      <c r="L46" s="152">
        <f>SUM(G46:K46)</f>
        <v>1</v>
      </c>
      <c r="M46" s="152">
        <v>0</v>
      </c>
      <c r="N46" s="152">
        <v>1</v>
      </c>
      <c r="O46" s="152">
        <v>1</v>
      </c>
      <c r="P46" s="152">
        <v>1</v>
      </c>
      <c r="Q46" s="153">
        <v>1</v>
      </c>
      <c r="R46" s="154">
        <v>0</v>
      </c>
      <c r="S46" s="155">
        <v>1</v>
      </c>
      <c r="T46" s="153">
        <v>0</v>
      </c>
      <c r="U46" s="153">
        <v>2</v>
      </c>
      <c r="V46" s="153">
        <v>2</v>
      </c>
      <c r="W46" s="153">
        <v>2</v>
      </c>
      <c r="X46" s="153">
        <v>5</v>
      </c>
      <c r="Y46" s="153">
        <v>9</v>
      </c>
      <c r="Z46" s="153">
        <v>13</v>
      </c>
      <c r="AA46" s="153">
        <v>13</v>
      </c>
      <c r="AB46" s="153">
        <v>16</v>
      </c>
      <c r="AC46" s="153">
        <v>9</v>
      </c>
      <c r="AD46" s="153">
        <v>4</v>
      </c>
      <c r="AE46" s="153">
        <v>2</v>
      </c>
      <c r="AF46" s="153">
        <v>0</v>
      </c>
      <c r="AG46" s="153">
        <v>0</v>
      </c>
      <c r="AH46" s="156"/>
    </row>
    <row r="47" spans="1:34" ht="12.75" customHeight="1">
      <c r="A47" s="148"/>
      <c r="B47" s="149"/>
      <c r="C47" s="157"/>
      <c r="D47" s="158"/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154"/>
      <c r="S47" s="155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6"/>
    </row>
    <row r="48" spans="1:34" ht="12.75" customHeight="1">
      <c r="A48" s="148" t="s">
        <v>419</v>
      </c>
      <c r="B48" s="149"/>
      <c r="C48" s="157"/>
      <c r="D48" s="158" t="s">
        <v>420</v>
      </c>
      <c r="E48" s="150" t="s">
        <v>10</v>
      </c>
      <c r="F48" s="151">
        <f aca="true" t="shared" si="18" ref="F48:AG48">SUM(F49:F50)</f>
        <v>316</v>
      </c>
      <c r="G48" s="152">
        <f t="shared" si="18"/>
        <v>5</v>
      </c>
      <c r="H48" s="152">
        <f t="shared" si="18"/>
        <v>1</v>
      </c>
      <c r="I48" s="152">
        <f t="shared" si="18"/>
        <v>0</v>
      </c>
      <c r="J48" s="152">
        <f t="shared" si="18"/>
        <v>0</v>
      </c>
      <c r="K48" s="152">
        <f t="shared" si="18"/>
        <v>0</v>
      </c>
      <c r="L48" s="152">
        <f t="shared" si="18"/>
        <v>6</v>
      </c>
      <c r="M48" s="152">
        <f t="shared" si="18"/>
        <v>1</v>
      </c>
      <c r="N48" s="152">
        <f t="shared" si="18"/>
        <v>1</v>
      </c>
      <c r="O48" s="152">
        <f t="shared" si="18"/>
        <v>1</v>
      </c>
      <c r="P48" s="152">
        <f t="shared" si="18"/>
        <v>0</v>
      </c>
      <c r="Q48" s="153">
        <f t="shared" si="18"/>
        <v>2</v>
      </c>
      <c r="R48" s="154">
        <f t="shared" si="18"/>
        <v>0</v>
      </c>
      <c r="S48" s="155">
        <f t="shared" si="18"/>
        <v>0</v>
      </c>
      <c r="T48" s="153">
        <f t="shared" si="18"/>
        <v>1</v>
      </c>
      <c r="U48" s="153">
        <f t="shared" si="18"/>
        <v>7</v>
      </c>
      <c r="V48" s="153">
        <f t="shared" si="18"/>
        <v>9</v>
      </c>
      <c r="W48" s="153">
        <f t="shared" si="18"/>
        <v>11</v>
      </c>
      <c r="X48" s="153">
        <f t="shared" si="18"/>
        <v>19</v>
      </c>
      <c r="Y48" s="153">
        <f t="shared" si="18"/>
        <v>18</v>
      </c>
      <c r="Z48" s="153">
        <f t="shared" si="18"/>
        <v>19</v>
      </c>
      <c r="AA48" s="153">
        <f t="shared" si="18"/>
        <v>45</v>
      </c>
      <c r="AB48" s="153">
        <f t="shared" si="18"/>
        <v>48</v>
      </c>
      <c r="AC48" s="153">
        <f t="shared" si="18"/>
        <v>72</v>
      </c>
      <c r="AD48" s="153">
        <f t="shared" si="18"/>
        <v>38</v>
      </c>
      <c r="AE48" s="153">
        <f t="shared" si="18"/>
        <v>17</v>
      </c>
      <c r="AF48" s="153">
        <f t="shared" si="18"/>
        <v>1</v>
      </c>
      <c r="AG48" s="153">
        <f t="shared" si="18"/>
        <v>0</v>
      </c>
      <c r="AH48" s="156" t="s">
        <v>419</v>
      </c>
    </row>
    <row r="49" spans="1:34" ht="12.75" customHeight="1">
      <c r="A49" s="148"/>
      <c r="B49" s="149"/>
      <c r="C49" s="157"/>
      <c r="D49" s="158"/>
      <c r="E49" s="150" t="s">
        <v>11</v>
      </c>
      <c r="F49" s="151">
        <f>SUM(L49:AG49)</f>
        <v>170</v>
      </c>
      <c r="G49" s="152">
        <v>3</v>
      </c>
      <c r="H49" s="152">
        <v>1</v>
      </c>
      <c r="I49" s="152">
        <v>0</v>
      </c>
      <c r="J49" s="152">
        <v>0</v>
      </c>
      <c r="K49" s="152">
        <v>0</v>
      </c>
      <c r="L49" s="152">
        <f>SUM(G49:K49)</f>
        <v>4</v>
      </c>
      <c r="M49" s="152">
        <v>0</v>
      </c>
      <c r="N49" s="152">
        <v>1</v>
      </c>
      <c r="O49" s="152">
        <v>1</v>
      </c>
      <c r="P49" s="152">
        <v>0</v>
      </c>
      <c r="Q49" s="153">
        <v>2</v>
      </c>
      <c r="R49" s="154">
        <v>0</v>
      </c>
      <c r="S49" s="155">
        <v>0</v>
      </c>
      <c r="T49" s="153">
        <v>0</v>
      </c>
      <c r="U49" s="153">
        <v>7</v>
      </c>
      <c r="V49" s="153">
        <v>8</v>
      </c>
      <c r="W49" s="153">
        <v>6</v>
      </c>
      <c r="X49" s="153">
        <v>14</v>
      </c>
      <c r="Y49" s="153">
        <v>11</v>
      </c>
      <c r="Z49" s="153">
        <v>11</v>
      </c>
      <c r="AA49" s="153">
        <v>31</v>
      </c>
      <c r="AB49" s="153">
        <v>22</v>
      </c>
      <c r="AC49" s="153">
        <v>30</v>
      </c>
      <c r="AD49" s="153">
        <v>16</v>
      </c>
      <c r="AE49" s="153">
        <v>6</v>
      </c>
      <c r="AF49" s="153">
        <v>0</v>
      </c>
      <c r="AG49" s="153">
        <v>0</v>
      </c>
      <c r="AH49" s="156"/>
    </row>
    <row r="50" spans="1:34" ht="12.75" customHeight="1">
      <c r="A50" s="148"/>
      <c r="B50" s="149"/>
      <c r="C50" s="157"/>
      <c r="D50" s="158"/>
      <c r="E50" s="150" t="s">
        <v>12</v>
      </c>
      <c r="F50" s="151">
        <f>SUM(L50:AG50)</f>
        <v>146</v>
      </c>
      <c r="G50" s="152">
        <v>2</v>
      </c>
      <c r="H50" s="152">
        <v>0</v>
      </c>
      <c r="I50" s="152">
        <v>0</v>
      </c>
      <c r="J50" s="152">
        <v>0</v>
      </c>
      <c r="K50" s="152">
        <v>0</v>
      </c>
      <c r="L50" s="152">
        <f>SUM(G50:K50)</f>
        <v>2</v>
      </c>
      <c r="M50" s="152">
        <v>1</v>
      </c>
      <c r="N50" s="152">
        <v>0</v>
      </c>
      <c r="O50" s="152">
        <v>0</v>
      </c>
      <c r="P50" s="152">
        <v>0</v>
      </c>
      <c r="Q50" s="153">
        <v>0</v>
      </c>
      <c r="R50" s="154">
        <v>0</v>
      </c>
      <c r="S50" s="155">
        <v>0</v>
      </c>
      <c r="T50" s="153">
        <v>1</v>
      </c>
      <c r="U50" s="153">
        <v>0</v>
      </c>
      <c r="V50" s="153">
        <v>1</v>
      </c>
      <c r="W50" s="153">
        <v>5</v>
      </c>
      <c r="X50" s="153">
        <v>5</v>
      </c>
      <c r="Y50" s="153">
        <v>7</v>
      </c>
      <c r="Z50" s="153">
        <v>8</v>
      </c>
      <c r="AA50" s="153">
        <v>14</v>
      </c>
      <c r="AB50" s="153">
        <v>26</v>
      </c>
      <c r="AC50" s="153">
        <v>42</v>
      </c>
      <c r="AD50" s="153">
        <v>22</v>
      </c>
      <c r="AE50" s="153">
        <v>11</v>
      </c>
      <c r="AF50" s="153">
        <v>1</v>
      </c>
      <c r="AG50" s="153">
        <v>0</v>
      </c>
      <c r="AH50" s="156"/>
    </row>
    <row r="51" spans="1:34" ht="12.75" customHeight="1">
      <c r="A51" s="148"/>
      <c r="B51" s="149"/>
      <c r="C51" s="157"/>
      <c r="D51" s="158"/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5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6"/>
    </row>
    <row r="52" spans="1:34" ht="12.75" customHeight="1">
      <c r="A52" s="148" t="s">
        <v>421</v>
      </c>
      <c r="B52" s="149"/>
      <c r="C52" s="157"/>
      <c r="D52" s="721" t="s">
        <v>522</v>
      </c>
      <c r="E52" s="150" t="s">
        <v>10</v>
      </c>
      <c r="F52" s="151">
        <f aca="true" t="shared" si="19" ref="F52:AG52">SUM(F53:F54)</f>
        <v>30</v>
      </c>
      <c r="G52" s="152">
        <f t="shared" si="19"/>
        <v>0</v>
      </c>
      <c r="H52" s="152">
        <f t="shared" si="19"/>
        <v>0</v>
      </c>
      <c r="I52" s="152">
        <f t="shared" si="19"/>
        <v>0</v>
      </c>
      <c r="J52" s="152">
        <f t="shared" si="19"/>
        <v>0</v>
      </c>
      <c r="K52" s="152">
        <f t="shared" si="19"/>
        <v>0</v>
      </c>
      <c r="L52" s="152">
        <f t="shared" si="19"/>
        <v>0</v>
      </c>
      <c r="M52" s="152">
        <f t="shared" si="19"/>
        <v>0</v>
      </c>
      <c r="N52" s="152">
        <f t="shared" si="19"/>
        <v>0</v>
      </c>
      <c r="O52" s="152">
        <f t="shared" si="19"/>
        <v>0</v>
      </c>
      <c r="P52" s="152">
        <f t="shared" si="19"/>
        <v>2</v>
      </c>
      <c r="Q52" s="153">
        <f t="shared" si="19"/>
        <v>1</v>
      </c>
      <c r="R52" s="154">
        <f t="shared" si="19"/>
        <v>0</v>
      </c>
      <c r="S52" s="155">
        <f t="shared" si="19"/>
        <v>1</v>
      </c>
      <c r="T52" s="153">
        <f t="shared" si="19"/>
        <v>0</v>
      </c>
      <c r="U52" s="153">
        <f t="shared" si="19"/>
        <v>3</v>
      </c>
      <c r="V52" s="153">
        <f t="shared" si="19"/>
        <v>3</v>
      </c>
      <c r="W52" s="153">
        <f t="shared" si="19"/>
        <v>1</v>
      </c>
      <c r="X52" s="153">
        <f t="shared" si="19"/>
        <v>8</v>
      </c>
      <c r="Y52" s="153">
        <f t="shared" si="19"/>
        <v>2</v>
      </c>
      <c r="Z52" s="153">
        <f t="shared" si="19"/>
        <v>1</v>
      </c>
      <c r="AA52" s="153">
        <f t="shared" si="19"/>
        <v>3</v>
      </c>
      <c r="AB52" s="153">
        <f t="shared" si="19"/>
        <v>3</v>
      </c>
      <c r="AC52" s="153">
        <f t="shared" si="19"/>
        <v>1</v>
      </c>
      <c r="AD52" s="153">
        <f t="shared" si="19"/>
        <v>1</v>
      </c>
      <c r="AE52" s="153">
        <f t="shared" si="19"/>
        <v>0</v>
      </c>
      <c r="AF52" s="153">
        <f t="shared" si="19"/>
        <v>0</v>
      </c>
      <c r="AG52" s="153">
        <f t="shared" si="19"/>
        <v>0</v>
      </c>
      <c r="AH52" s="156" t="s">
        <v>421</v>
      </c>
    </row>
    <row r="53" spans="1:34" ht="12.75" customHeight="1">
      <c r="A53" s="168"/>
      <c r="B53" s="149"/>
      <c r="C53" s="157"/>
      <c r="D53" s="732"/>
      <c r="E53" s="150" t="s">
        <v>11</v>
      </c>
      <c r="F53" s="151">
        <f>SUM(L53:AG53)</f>
        <v>20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f>SUM(G53:K53)</f>
        <v>0</v>
      </c>
      <c r="M53" s="152">
        <v>0</v>
      </c>
      <c r="N53" s="152">
        <v>0</v>
      </c>
      <c r="O53" s="152">
        <v>0</v>
      </c>
      <c r="P53" s="152">
        <v>1</v>
      </c>
      <c r="Q53" s="153">
        <v>1</v>
      </c>
      <c r="R53" s="154">
        <v>0</v>
      </c>
      <c r="S53" s="155">
        <v>0</v>
      </c>
      <c r="T53" s="153">
        <v>0</v>
      </c>
      <c r="U53" s="153">
        <v>1</v>
      </c>
      <c r="V53" s="153">
        <v>2</v>
      </c>
      <c r="W53" s="153">
        <v>1</v>
      </c>
      <c r="X53" s="153">
        <v>7</v>
      </c>
      <c r="Y53" s="153">
        <v>2</v>
      </c>
      <c r="Z53" s="153">
        <v>0</v>
      </c>
      <c r="AA53" s="153">
        <v>3</v>
      </c>
      <c r="AB53" s="153">
        <v>1</v>
      </c>
      <c r="AC53" s="153">
        <v>0</v>
      </c>
      <c r="AD53" s="153">
        <v>1</v>
      </c>
      <c r="AE53" s="153">
        <v>0</v>
      </c>
      <c r="AF53" s="153">
        <v>0</v>
      </c>
      <c r="AG53" s="153">
        <v>0</v>
      </c>
      <c r="AH53" s="156"/>
    </row>
    <row r="54" spans="1:34" ht="12.75" customHeight="1">
      <c r="A54" s="168"/>
      <c r="B54" s="149"/>
      <c r="C54" s="157"/>
      <c r="D54" s="158"/>
      <c r="E54" s="150" t="s">
        <v>12</v>
      </c>
      <c r="F54" s="151">
        <f>SUM(L54:AG54)</f>
        <v>10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f>SUM(G54:K54)</f>
        <v>0</v>
      </c>
      <c r="M54" s="152">
        <v>0</v>
      </c>
      <c r="N54" s="152">
        <v>0</v>
      </c>
      <c r="O54" s="152">
        <v>0</v>
      </c>
      <c r="P54" s="152">
        <v>1</v>
      </c>
      <c r="Q54" s="153">
        <v>0</v>
      </c>
      <c r="R54" s="154">
        <v>0</v>
      </c>
      <c r="S54" s="155">
        <v>1</v>
      </c>
      <c r="T54" s="153">
        <v>0</v>
      </c>
      <c r="U54" s="153">
        <v>2</v>
      </c>
      <c r="V54" s="153">
        <v>1</v>
      </c>
      <c r="W54" s="153">
        <v>0</v>
      </c>
      <c r="X54" s="153">
        <v>1</v>
      </c>
      <c r="Y54" s="153">
        <v>0</v>
      </c>
      <c r="Z54" s="153">
        <v>1</v>
      </c>
      <c r="AA54" s="153">
        <v>0</v>
      </c>
      <c r="AB54" s="153">
        <v>2</v>
      </c>
      <c r="AC54" s="153">
        <v>1</v>
      </c>
      <c r="AD54" s="153">
        <v>0</v>
      </c>
      <c r="AE54" s="153">
        <v>0</v>
      </c>
      <c r="AF54" s="153">
        <v>0</v>
      </c>
      <c r="AG54" s="153">
        <v>0</v>
      </c>
      <c r="AH54" s="156"/>
    </row>
    <row r="55" spans="1:34" ht="12.75" customHeight="1">
      <c r="A55" s="170"/>
      <c r="B55" s="170"/>
      <c r="C55" s="171"/>
      <c r="D55" s="171"/>
      <c r="E55" s="172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4"/>
      <c r="R55" s="175"/>
      <c r="S55" s="176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7"/>
    </row>
    <row r="56" spans="1:34" ht="12.75" customHeight="1">
      <c r="A56" s="148" t="s">
        <v>422</v>
      </c>
      <c r="B56" s="167"/>
      <c r="C56" s="160"/>
      <c r="D56" s="733" t="s">
        <v>524</v>
      </c>
      <c r="E56" s="150" t="s">
        <v>10</v>
      </c>
      <c r="F56" s="151">
        <f aca="true" t="shared" si="20" ref="F56:AG56">SUM(F57:F58)</f>
        <v>18</v>
      </c>
      <c r="G56" s="151">
        <f t="shared" si="20"/>
        <v>0</v>
      </c>
      <c r="H56" s="151">
        <f t="shared" si="20"/>
        <v>0</v>
      </c>
      <c r="I56" s="151">
        <f t="shared" si="20"/>
        <v>0</v>
      </c>
      <c r="J56" s="151">
        <f t="shared" si="20"/>
        <v>0</v>
      </c>
      <c r="K56" s="151">
        <f t="shared" si="20"/>
        <v>0</v>
      </c>
      <c r="L56" s="151">
        <f t="shared" si="20"/>
        <v>0</v>
      </c>
      <c r="M56" s="151">
        <f t="shared" si="20"/>
        <v>0</v>
      </c>
      <c r="N56" s="151">
        <f t="shared" si="20"/>
        <v>0</v>
      </c>
      <c r="O56" s="151">
        <f t="shared" si="20"/>
        <v>0</v>
      </c>
      <c r="P56" s="151">
        <f t="shared" si="20"/>
        <v>0</v>
      </c>
      <c r="Q56" s="151">
        <f t="shared" si="20"/>
        <v>1</v>
      </c>
      <c r="R56" s="161">
        <f t="shared" si="20"/>
        <v>1</v>
      </c>
      <c r="S56" s="162">
        <f t="shared" si="20"/>
        <v>1</v>
      </c>
      <c r="T56" s="151">
        <f t="shared" si="20"/>
        <v>2</v>
      </c>
      <c r="U56" s="151">
        <f t="shared" si="20"/>
        <v>0</v>
      </c>
      <c r="V56" s="151">
        <f t="shared" si="20"/>
        <v>2</v>
      </c>
      <c r="W56" s="151">
        <f t="shared" si="20"/>
        <v>3</v>
      </c>
      <c r="X56" s="151">
        <f t="shared" si="20"/>
        <v>2</v>
      </c>
      <c r="Y56" s="151">
        <f t="shared" si="20"/>
        <v>0</v>
      </c>
      <c r="Z56" s="151">
        <f t="shared" si="20"/>
        <v>2</v>
      </c>
      <c r="AA56" s="151">
        <f t="shared" si="20"/>
        <v>2</v>
      </c>
      <c r="AB56" s="151">
        <f t="shared" si="20"/>
        <v>1</v>
      </c>
      <c r="AC56" s="151">
        <f t="shared" si="20"/>
        <v>1</v>
      </c>
      <c r="AD56" s="151">
        <f t="shared" si="20"/>
        <v>0</v>
      </c>
      <c r="AE56" s="151">
        <f t="shared" si="20"/>
        <v>0</v>
      </c>
      <c r="AF56" s="151">
        <f t="shared" si="20"/>
        <v>0</v>
      </c>
      <c r="AG56" s="153">
        <f t="shared" si="20"/>
        <v>0</v>
      </c>
      <c r="AH56" s="156" t="s">
        <v>422</v>
      </c>
    </row>
    <row r="57" spans="1:34" ht="12.75" customHeight="1">
      <c r="A57" s="178"/>
      <c r="B57" s="178"/>
      <c r="C57" s="179"/>
      <c r="D57" s="746"/>
      <c r="E57" s="150" t="s">
        <v>11</v>
      </c>
      <c r="F57" s="151">
        <f>SUM(L57:AG57)</f>
        <v>12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2">
        <f>SUM(G57:K57)</f>
        <v>0</v>
      </c>
      <c r="M57" s="151">
        <v>0</v>
      </c>
      <c r="N57" s="151">
        <v>0</v>
      </c>
      <c r="O57" s="151">
        <v>0</v>
      </c>
      <c r="P57" s="151">
        <v>0</v>
      </c>
      <c r="Q57" s="166">
        <v>1</v>
      </c>
      <c r="R57" s="161">
        <v>1</v>
      </c>
      <c r="S57" s="162">
        <v>1</v>
      </c>
      <c r="T57" s="151">
        <v>0</v>
      </c>
      <c r="U57" s="151">
        <v>0</v>
      </c>
      <c r="V57" s="151">
        <v>2</v>
      </c>
      <c r="W57" s="151">
        <v>3</v>
      </c>
      <c r="X57" s="151">
        <v>1</v>
      </c>
      <c r="Y57" s="151">
        <v>0</v>
      </c>
      <c r="Z57" s="151">
        <v>1</v>
      </c>
      <c r="AA57" s="151">
        <v>1</v>
      </c>
      <c r="AB57" s="151">
        <v>1</v>
      </c>
      <c r="AC57" s="166">
        <v>0</v>
      </c>
      <c r="AD57" s="151">
        <v>0</v>
      </c>
      <c r="AE57" s="151">
        <v>0</v>
      </c>
      <c r="AF57" s="151">
        <v>0</v>
      </c>
      <c r="AG57" s="153">
        <v>0</v>
      </c>
      <c r="AH57" s="156"/>
    </row>
    <row r="58" spans="1:34" ht="12.75" customHeight="1">
      <c r="A58" s="168"/>
      <c r="B58" s="168"/>
      <c r="C58" s="157"/>
      <c r="D58" s="169"/>
      <c r="E58" s="150" t="s">
        <v>12</v>
      </c>
      <c r="F58" s="151">
        <f>SUM(L58:AG58)</f>
        <v>6</v>
      </c>
      <c r="G58" s="166">
        <v>0</v>
      </c>
      <c r="H58" s="166">
        <v>0</v>
      </c>
      <c r="I58" s="166">
        <v>0</v>
      </c>
      <c r="J58" s="166">
        <v>0</v>
      </c>
      <c r="K58" s="166">
        <v>0</v>
      </c>
      <c r="L58" s="152">
        <f>SUM(G58:K58)</f>
        <v>0</v>
      </c>
      <c r="M58" s="166">
        <v>0</v>
      </c>
      <c r="N58" s="166">
        <v>0</v>
      </c>
      <c r="O58" s="166">
        <v>0</v>
      </c>
      <c r="P58" s="151">
        <v>0</v>
      </c>
      <c r="Q58" s="151">
        <v>0</v>
      </c>
      <c r="R58" s="161">
        <v>0</v>
      </c>
      <c r="S58" s="162">
        <v>0</v>
      </c>
      <c r="T58" s="151">
        <v>2</v>
      </c>
      <c r="U58" s="151">
        <v>0</v>
      </c>
      <c r="V58" s="151">
        <v>0</v>
      </c>
      <c r="W58" s="166">
        <v>0</v>
      </c>
      <c r="X58" s="151">
        <v>1</v>
      </c>
      <c r="Y58" s="151">
        <v>0</v>
      </c>
      <c r="Z58" s="151">
        <v>1</v>
      </c>
      <c r="AA58" s="151">
        <v>1</v>
      </c>
      <c r="AB58" s="151">
        <v>0</v>
      </c>
      <c r="AC58" s="151">
        <v>1</v>
      </c>
      <c r="AD58" s="166">
        <v>0</v>
      </c>
      <c r="AE58" s="151">
        <v>0</v>
      </c>
      <c r="AF58" s="151">
        <v>0</v>
      </c>
      <c r="AG58" s="153">
        <v>0</v>
      </c>
      <c r="AH58" s="156"/>
    </row>
    <row r="59" spans="1:34" ht="12.75" customHeight="1">
      <c r="A59" s="168"/>
      <c r="B59" s="168"/>
      <c r="C59" s="157"/>
      <c r="D59" s="160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61"/>
      <c r="S59" s="162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3"/>
      <c r="AH59" s="156"/>
    </row>
    <row r="60" spans="1:34" ht="12.75" customHeight="1">
      <c r="A60" s="148" t="s">
        <v>423</v>
      </c>
      <c r="B60" s="167"/>
      <c r="C60" s="160"/>
      <c r="D60" s="180" t="s">
        <v>424</v>
      </c>
      <c r="E60" s="150" t="s">
        <v>10</v>
      </c>
      <c r="F60" s="151">
        <f aca="true" t="shared" si="21" ref="F60:AG60">SUM(F61:F62)</f>
        <v>128</v>
      </c>
      <c r="G60" s="152">
        <f t="shared" si="21"/>
        <v>0</v>
      </c>
      <c r="H60" s="152">
        <f t="shared" si="21"/>
        <v>0</v>
      </c>
      <c r="I60" s="152">
        <f t="shared" si="21"/>
        <v>0</v>
      </c>
      <c r="J60" s="152">
        <f t="shared" si="21"/>
        <v>0</v>
      </c>
      <c r="K60" s="152">
        <f t="shared" si="21"/>
        <v>0</v>
      </c>
      <c r="L60" s="152">
        <f t="shared" si="21"/>
        <v>0</v>
      </c>
      <c r="M60" s="152">
        <f t="shared" si="21"/>
        <v>1</v>
      </c>
      <c r="N60" s="152">
        <f t="shared" si="21"/>
        <v>1</v>
      </c>
      <c r="O60" s="152">
        <f t="shared" si="21"/>
        <v>0</v>
      </c>
      <c r="P60" s="152">
        <f t="shared" si="21"/>
        <v>3</v>
      </c>
      <c r="Q60" s="153">
        <f t="shared" si="21"/>
        <v>1</v>
      </c>
      <c r="R60" s="154">
        <f t="shared" si="21"/>
        <v>1</v>
      </c>
      <c r="S60" s="155">
        <f t="shared" si="21"/>
        <v>1</v>
      </c>
      <c r="T60" s="153">
        <f t="shared" si="21"/>
        <v>1</v>
      </c>
      <c r="U60" s="153">
        <f t="shared" si="21"/>
        <v>4</v>
      </c>
      <c r="V60" s="153">
        <f t="shared" si="21"/>
        <v>8</v>
      </c>
      <c r="W60" s="153">
        <f t="shared" si="21"/>
        <v>10</v>
      </c>
      <c r="X60" s="153">
        <f t="shared" si="21"/>
        <v>10</v>
      </c>
      <c r="Y60" s="153">
        <f t="shared" si="21"/>
        <v>10</v>
      </c>
      <c r="Z60" s="153">
        <f t="shared" si="21"/>
        <v>15</v>
      </c>
      <c r="AA60" s="153">
        <f t="shared" si="21"/>
        <v>11</v>
      </c>
      <c r="AB60" s="153">
        <f t="shared" si="21"/>
        <v>19</v>
      </c>
      <c r="AC60" s="153">
        <f t="shared" si="21"/>
        <v>19</v>
      </c>
      <c r="AD60" s="153">
        <f t="shared" si="21"/>
        <v>12</v>
      </c>
      <c r="AE60" s="153">
        <f t="shared" si="21"/>
        <v>0</v>
      </c>
      <c r="AF60" s="153">
        <f t="shared" si="21"/>
        <v>1</v>
      </c>
      <c r="AG60" s="153">
        <f t="shared" si="21"/>
        <v>0</v>
      </c>
      <c r="AH60" s="156" t="s">
        <v>423</v>
      </c>
    </row>
    <row r="61" spans="1:34" ht="12.75" customHeight="1">
      <c r="A61" s="148"/>
      <c r="B61" s="168"/>
      <c r="C61" s="157"/>
      <c r="D61" s="160"/>
      <c r="E61" s="150" t="s">
        <v>11</v>
      </c>
      <c r="F61" s="151">
        <f>SUM(L61:AG61)</f>
        <v>89</v>
      </c>
      <c r="G61" s="152">
        <v>0</v>
      </c>
      <c r="H61" s="152">
        <v>0</v>
      </c>
      <c r="I61" s="152">
        <v>0</v>
      </c>
      <c r="J61" s="152">
        <v>0</v>
      </c>
      <c r="K61" s="152">
        <v>0</v>
      </c>
      <c r="L61" s="152">
        <f>SUM(G61:K61)</f>
        <v>0</v>
      </c>
      <c r="M61" s="152">
        <v>1</v>
      </c>
      <c r="N61" s="152">
        <v>1</v>
      </c>
      <c r="O61" s="152">
        <v>0</v>
      </c>
      <c r="P61" s="152">
        <v>3</v>
      </c>
      <c r="Q61" s="153">
        <v>1</v>
      </c>
      <c r="R61" s="154">
        <v>1</v>
      </c>
      <c r="S61" s="155">
        <v>1</v>
      </c>
      <c r="T61" s="153">
        <v>1</v>
      </c>
      <c r="U61" s="153">
        <v>3</v>
      </c>
      <c r="V61" s="153">
        <v>7</v>
      </c>
      <c r="W61" s="153">
        <v>10</v>
      </c>
      <c r="X61" s="153">
        <v>9</v>
      </c>
      <c r="Y61" s="153">
        <v>9</v>
      </c>
      <c r="Z61" s="153">
        <v>11</v>
      </c>
      <c r="AA61" s="153">
        <v>7</v>
      </c>
      <c r="AB61" s="153">
        <v>9</v>
      </c>
      <c r="AC61" s="153">
        <v>10</v>
      </c>
      <c r="AD61" s="153">
        <v>4</v>
      </c>
      <c r="AE61" s="153">
        <v>0</v>
      </c>
      <c r="AF61" s="153">
        <v>1</v>
      </c>
      <c r="AG61" s="153">
        <v>0</v>
      </c>
      <c r="AH61" s="156"/>
    </row>
    <row r="62" spans="1:34" ht="12.75" customHeight="1">
      <c r="A62" s="148"/>
      <c r="B62" s="168"/>
      <c r="C62" s="157"/>
      <c r="D62" s="160"/>
      <c r="E62" s="150" t="s">
        <v>12</v>
      </c>
      <c r="F62" s="151">
        <f>SUM(L62:AG62)</f>
        <v>39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f>SUM(G62:K62)</f>
        <v>0</v>
      </c>
      <c r="M62" s="152">
        <v>0</v>
      </c>
      <c r="N62" s="152">
        <v>0</v>
      </c>
      <c r="O62" s="152">
        <v>0</v>
      </c>
      <c r="P62" s="152">
        <v>0</v>
      </c>
      <c r="Q62" s="153">
        <v>0</v>
      </c>
      <c r="R62" s="154">
        <v>0</v>
      </c>
      <c r="S62" s="155">
        <v>0</v>
      </c>
      <c r="T62" s="153">
        <v>0</v>
      </c>
      <c r="U62" s="153">
        <v>1</v>
      </c>
      <c r="V62" s="153">
        <v>1</v>
      </c>
      <c r="W62" s="153">
        <v>0</v>
      </c>
      <c r="X62" s="153">
        <v>1</v>
      </c>
      <c r="Y62" s="153">
        <v>1</v>
      </c>
      <c r="Z62" s="153">
        <v>4</v>
      </c>
      <c r="AA62" s="153">
        <v>4</v>
      </c>
      <c r="AB62" s="153">
        <v>10</v>
      </c>
      <c r="AC62" s="153">
        <v>9</v>
      </c>
      <c r="AD62" s="153">
        <v>8</v>
      </c>
      <c r="AE62" s="153">
        <v>0</v>
      </c>
      <c r="AF62" s="153">
        <v>0</v>
      </c>
      <c r="AG62" s="153">
        <v>0</v>
      </c>
      <c r="AH62" s="156"/>
    </row>
    <row r="63" spans="1:34" ht="12.75" customHeight="1">
      <c r="A63" s="148"/>
      <c r="B63" s="168"/>
      <c r="C63" s="157"/>
      <c r="D63" s="160"/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3"/>
      <c r="R63" s="154"/>
      <c r="S63" s="155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6"/>
    </row>
    <row r="64" spans="1:34" ht="12.75" customHeight="1">
      <c r="A64" s="148" t="s">
        <v>425</v>
      </c>
      <c r="B64" s="149"/>
      <c r="C64" s="739" t="s">
        <v>426</v>
      </c>
      <c r="D64" s="729"/>
      <c r="E64" s="150" t="s">
        <v>10</v>
      </c>
      <c r="F64" s="151">
        <f aca="true" t="shared" si="22" ref="F64:AG64">SUM(F65:F66)</f>
        <v>762</v>
      </c>
      <c r="G64" s="152">
        <f t="shared" si="22"/>
        <v>0</v>
      </c>
      <c r="H64" s="152">
        <f t="shared" si="22"/>
        <v>0</v>
      </c>
      <c r="I64" s="152">
        <f t="shared" si="22"/>
        <v>0</v>
      </c>
      <c r="J64" s="152">
        <f t="shared" si="22"/>
        <v>0</v>
      </c>
      <c r="K64" s="152">
        <f t="shared" si="22"/>
        <v>0</v>
      </c>
      <c r="L64" s="152">
        <f t="shared" si="22"/>
        <v>0</v>
      </c>
      <c r="M64" s="152">
        <f t="shared" si="22"/>
        <v>0</v>
      </c>
      <c r="N64" s="152">
        <f t="shared" si="22"/>
        <v>1</v>
      </c>
      <c r="O64" s="152">
        <f t="shared" si="22"/>
        <v>12</v>
      </c>
      <c r="P64" s="152">
        <f t="shared" si="22"/>
        <v>32</v>
      </c>
      <c r="Q64" s="153">
        <f t="shared" si="22"/>
        <v>36</v>
      </c>
      <c r="R64" s="154">
        <f t="shared" si="22"/>
        <v>52</v>
      </c>
      <c r="S64" s="155">
        <f t="shared" si="22"/>
        <v>45</v>
      </c>
      <c r="T64" s="153">
        <f t="shared" si="22"/>
        <v>56</v>
      </c>
      <c r="U64" s="153">
        <f t="shared" si="22"/>
        <v>54</v>
      </c>
      <c r="V64" s="153">
        <f t="shared" si="22"/>
        <v>98</v>
      </c>
      <c r="W64" s="153">
        <f t="shared" si="22"/>
        <v>105</v>
      </c>
      <c r="X64" s="153">
        <f t="shared" si="22"/>
        <v>98</v>
      </c>
      <c r="Y64" s="153">
        <f t="shared" si="22"/>
        <v>63</v>
      </c>
      <c r="Z64" s="153">
        <f t="shared" si="22"/>
        <v>37</v>
      </c>
      <c r="AA64" s="153">
        <f t="shared" si="22"/>
        <v>26</v>
      </c>
      <c r="AB64" s="153">
        <f t="shared" si="22"/>
        <v>29</v>
      </c>
      <c r="AC64" s="153">
        <f t="shared" si="22"/>
        <v>8</v>
      </c>
      <c r="AD64" s="153">
        <f t="shared" si="22"/>
        <v>10</v>
      </c>
      <c r="AE64" s="153">
        <f t="shared" si="22"/>
        <v>0</v>
      </c>
      <c r="AF64" s="153">
        <f t="shared" si="22"/>
        <v>0</v>
      </c>
      <c r="AG64" s="153">
        <f t="shared" si="22"/>
        <v>0</v>
      </c>
      <c r="AH64" s="156" t="s">
        <v>425</v>
      </c>
    </row>
    <row r="65" spans="1:34" ht="12.75" customHeight="1">
      <c r="A65" s="148"/>
      <c r="B65" s="149"/>
      <c r="C65" s="159"/>
      <c r="D65" s="160"/>
      <c r="E65" s="150" t="s">
        <v>11</v>
      </c>
      <c r="F65" s="151">
        <f>SUM(L65:AG65)</f>
        <v>573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f>SUM(G65:K65)</f>
        <v>0</v>
      </c>
      <c r="M65" s="152">
        <v>0</v>
      </c>
      <c r="N65" s="152">
        <v>1</v>
      </c>
      <c r="O65" s="152">
        <v>7</v>
      </c>
      <c r="P65" s="152">
        <v>23</v>
      </c>
      <c r="Q65" s="153">
        <v>25</v>
      </c>
      <c r="R65" s="154">
        <v>42</v>
      </c>
      <c r="S65" s="155">
        <v>40</v>
      </c>
      <c r="T65" s="153">
        <v>43</v>
      </c>
      <c r="U65" s="153">
        <v>40</v>
      </c>
      <c r="V65" s="153">
        <v>81</v>
      </c>
      <c r="W65" s="153">
        <v>82</v>
      </c>
      <c r="X65" s="153">
        <v>78</v>
      </c>
      <c r="Y65" s="153">
        <v>41</v>
      </c>
      <c r="Z65" s="153">
        <v>27</v>
      </c>
      <c r="AA65" s="153">
        <v>15</v>
      </c>
      <c r="AB65" s="153">
        <v>17</v>
      </c>
      <c r="AC65" s="153">
        <v>4</v>
      </c>
      <c r="AD65" s="153">
        <v>7</v>
      </c>
      <c r="AE65" s="153">
        <v>0</v>
      </c>
      <c r="AF65" s="153">
        <v>0</v>
      </c>
      <c r="AG65" s="153">
        <v>0</v>
      </c>
      <c r="AH65" s="156"/>
    </row>
    <row r="66" spans="1:34" ht="12.75" customHeight="1">
      <c r="A66" s="148"/>
      <c r="B66" s="149"/>
      <c r="C66" s="159"/>
      <c r="D66" s="160"/>
      <c r="E66" s="150" t="s">
        <v>12</v>
      </c>
      <c r="F66" s="151">
        <f>SUM(L66:AG66)</f>
        <v>189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f>SUM(G66:K66)</f>
        <v>0</v>
      </c>
      <c r="M66" s="152">
        <v>0</v>
      </c>
      <c r="N66" s="152">
        <v>0</v>
      </c>
      <c r="O66" s="152">
        <v>5</v>
      </c>
      <c r="P66" s="152">
        <v>9</v>
      </c>
      <c r="Q66" s="153">
        <v>11</v>
      </c>
      <c r="R66" s="154">
        <v>10</v>
      </c>
      <c r="S66" s="155">
        <v>5</v>
      </c>
      <c r="T66" s="153">
        <v>13</v>
      </c>
      <c r="U66" s="153">
        <v>14</v>
      </c>
      <c r="V66" s="153">
        <v>17</v>
      </c>
      <c r="W66" s="153">
        <v>23</v>
      </c>
      <c r="X66" s="153">
        <v>20</v>
      </c>
      <c r="Y66" s="153">
        <v>22</v>
      </c>
      <c r="Z66" s="153">
        <v>10</v>
      </c>
      <c r="AA66" s="153">
        <v>11</v>
      </c>
      <c r="AB66" s="153">
        <v>12</v>
      </c>
      <c r="AC66" s="153">
        <v>4</v>
      </c>
      <c r="AD66" s="153">
        <v>3</v>
      </c>
      <c r="AE66" s="153">
        <v>0</v>
      </c>
      <c r="AF66" s="153">
        <v>0</v>
      </c>
      <c r="AG66" s="153">
        <v>0</v>
      </c>
      <c r="AH66" s="156"/>
    </row>
    <row r="67" spans="1:34" ht="12.75" customHeight="1">
      <c r="A67" s="148"/>
      <c r="B67" s="149"/>
      <c r="C67" s="159"/>
      <c r="D67" s="160"/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  <c r="R67" s="154"/>
      <c r="S67" s="155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6"/>
    </row>
    <row r="68" spans="1:34" ht="12.75" customHeight="1">
      <c r="A68" s="148" t="s">
        <v>427</v>
      </c>
      <c r="B68" s="149"/>
      <c r="C68" s="739" t="s">
        <v>428</v>
      </c>
      <c r="D68" s="729"/>
      <c r="E68" s="150" t="s">
        <v>10</v>
      </c>
      <c r="F68" s="151">
        <f aca="true" t="shared" si="23" ref="F68:AG68">SUM(F69:F70)</f>
        <v>21</v>
      </c>
      <c r="G68" s="152">
        <f t="shared" si="23"/>
        <v>1</v>
      </c>
      <c r="H68" s="152">
        <f t="shared" si="23"/>
        <v>0</v>
      </c>
      <c r="I68" s="152">
        <f t="shared" si="23"/>
        <v>0</v>
      </c>
      <c r="J68" s="152">
        <f t="shared" si="23"/>
        <v>0</v>
      </c>
      <c r="K68" s="152">
        <f t="shared" si="23"/>
        <v>0</v>
      </c>
      <c r="L68" s="152">
        <f t="shared" si="23"/>
        <v>1</v>
      </c>
      <c r="M68" s="152">
        <f t="shared" si="23"/>
        <v>0</v>
      </c>
      <c r="N68" s="152">
        <f t="shared" si="23"/>
        <v>0</v>
      </c>
      <c r="O68" s="152">
        <f t="shared" si="23"/>
        <v>1</v>
      </c>
      <c r="P68" s="152">
        <f t="shared" si="23"/>
        <v>1</v>
      </c>
      <c r="Q68" s="153">
        <f t="shared" si="23"/>
        <v>1</v>
      </c>
      <c r="R68" s="154">
        <f t="shared" si="23"/>
        <v>1</v>
      </c>
      <c r="S68" s="155">
        <f t="shared" si="23"/>
        <v>2</v>
      </c>
      <c r="T68" s="153">
        <f t="shared" si="23"/>
        <v>0</v>
      </c>
      <c r="U68" s="153">
        <f t="shared" si="23"/>
        <v>4</v>
      </c>
      <c r="V68" s="153">
        <f t="shared" si="23"/>
        <v>2</v>
      </c>
      <c r="W68" s="153">
        <f t="shared" si="23"/>
        <v>2</v>
      </c>
      <c r="X68" s="153">
        <f t="shared" si="23"/>
        <v>1</v>
      </c>
      <c r="Y68" s="153">
        <f t="shared" si="23"/>
        <v>0</v>
      </c>
      <c r="Z68" s="153">
        <f t="shared" si="23"/>
        <v>3</v>
      </c>
      <c r="AA68" s="153">
        <f t="shared" si="23"/>
        <v>1</v>
      </c>
      <c r="AB68" s="153">
        <f t="shared" si="23"/>
        <v>1</v>
      </c>
      <c r="AC68" s="153">
        <f t="shared" si="23"/>
        <v>0</v>
      </c>
      <c r="AD68" s="153">
        <f t="shared" si="23"/>
        <v>0</v>
      </c>
      <c r="AE68" s="153">
        <f t="shared" si="23"/>
        <v>0</v>
      </c>
      <c r="AF68" s="153">
        <f t="shared" si="23"/>
        <v>0</v>
      </c>
      <c r="AG68" s="153">
        <f t="shared" si="23"/>
        <v>0</v>
      </c>
      <c r="AH68" s="156" t="s">
        <v>427</v>
      </c>
    </row>
    <row r="69" spans="1:34" ht="12.75" customHeight="1">
      <c r="A69" s="148"/>
      <c r="B69" s="149"/>
      <c r="C69" s="159"/>
      <c r="D69" s="160"/>
      <c r="E69" s="150" t="s">
        <v>11</v>
      </c>
      <c r="F69" s="151">
        <f>SUM(L69:AG69)</f>
        <v>9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f>SUM(G69:K69)</f>
        <v>0</v>
      </c>
      <c r="M69" s="152">
        <v>0</v>
      </c>
      <c r="N69" s="152">
        <v>0</v>
      </c>
      <c r="O69" s="152">
        <v>0</v>
      </c>
      <c r="P69" s="152">
        <v>1</v>
      </c>
      <c r="Q69" s="153">
        <v>0</v>
      </c>
      <c r="R69" s="154">
        <v>1</v>
      </c>
      <c r="S69" s="155">
        <v>1</v>
      </c>
      <c r="T69" s="153">
        <v>0</v>
      </c>
      <c r="U69" s="153">
        <v>1</v>
      </c>
      <c r="V69" s="153">
        <v>2</v>
      </c>
      <c r="W69" s="153">
        <v>0</v>
      </c>
      <c r="X69" s="153">
        <v>0</v>
      </c>
      <c r="Y69" s="153">
        <v>0</v>
      </c>
      <c r="Z69" s="153">
        <v>2</v>
      </c>
      <c r="AA69" s="153">
        <v>0</v>
      </c>
      <c r="AB69" s="153">
        <v>1</v>
      </c>
      <c r="AC69" s="153">
        <v>0</v>
      </c>
      <c r="AD69" s="153">
        <v>0</v>
      </c>
      <c r="AE69" s="153">
        <v>0</v>
      </c>
      <c r="AF69" s="153">
        <v>0</v>
      </c>
      <c r="AG69" s="153">
        <v>0</v>
      </c>
      <c r="AH69" s="156"/>
    </row>
    <row r="70" spans="1:34" ht="12.75" customHeight="1">
      <c r="A70" s="148"/>
      <c r="B70" s="149"/>
      <c r="C70" s="159"/>
      <c r="D70" s="160"/>
      <c r="E70" s="150" t="s">
        <v>12</v>
      </c>
      <c r="F70" s="151">
        <f>SUM(L70:AG70)</f>
        <v>12</v>
      </c>
      <c r="G70" s="152">
        <v>1</v>
      </c>
      <c r="H70" s="152">
        <v>0</v>
      </c>
      <c r="I70" s="152">
        <v>0</v>
      </c>
      <c r="J70" s="152">
        <v>0</v>
      </c>
      <c r="K70" s="152">
        <v>0</v>
      </c>
      <c r="L70" s="152">
        <f>SUM(G70:K70)</f>
        <v>1</v>
      </c>
      <c r="M70" s="152">
        <v>0</v>
      </c>
      <c r="N70" s="152">
        <v>0</v>
      </c>
      <c r="O70" s="152">
        <v>1</v>
      </c>
      <c r="P70" s="152">
        <v>0</v>
      </c>
      <c r="Q70" s="153">
        <v>1</v>
      </c>
      <c r="R70" s="154">
        <v>0</v>
      </c>
      <c r="S70" s="155">
        <v>1</v>
      </c>
      <c r="T70" s="153">
        <v>0</v>
      </c>
      <c r="U70" s="153">
        <v>3</v>
      </c>
      <c r="V70" s="153">
        <v>0</v>
      </c>
      <c r="W70" s="153">
        <v>2</v>
      </c>
      <c r="X70" s="153">
        <v>1</v>
      </c>
      <c r="Y70" s="153">
        <v>0</v>
      </c>
      <c r="Z70" s="153">
        <v>1</v>
      </c>
      <c r="AA70" s="153">
        <v>1</v>
      </c>
      <c r="AB70" s="153">
        <v>0</v>
      </c>
      <c r="AC70" s="153">
        <v>0</v>
      </c>
      <c r="AD70" s="153">
        <v>0</v>
      </c>
      <c r="AE70" s="153">
        <v>0</v>
      </c>
      <c r="AF70" s="153">
        <v>0</v>
      </c>
      <c r="AG70" s="153">
        <v>0</v>
      </c>
      <c r="AH70" s="156"/>
    </row>
    <row r="71" spans="1:34" ht="12.75" customHeight="1">
      <c r="A71" s="148"/>
      <c r="B71" s="149"/>
      <c r="C71" s="159"/>
      <c r="D71" s="160"/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54"/>
      <c r="S71" s="155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6"/>
    </row>
    <row r="72" spans="1:34" ht="12.75" customHeight="1">
      <c r="A72" s="148" t="s">
        <v>429</v>
      </c>
      <c r="B72" s="149"/>
      <c r="C72" s="729" t="s">
        <v>430</v>
      </c>
      <c r="D72" s="729"/>
      <c r="E72" s="150" t="s">
        <v>10</v>
      </c>
      <c r="F72" s="151">
        <f aca="true" t="shared" si="24" ref="F72:AG72">SUM(F73:F74)</f>
        <v>122</v>
      </c>
      <c r="G72" s="152">
        <f t="shared" si="24"/>
        <v>1</v>
      </c>
      <c r="H72" s="152">
        <f t="shared" si="24"/>
        <v>0</v>
      </c>
      <c r="I72" s="152">
        <f t="shared" si="24"/>
        <v>1</v>
      </c>
      <c r="J72" s="152">
        <f t="shared" si="24"/>
        <v>0</v>
      </c>
      <c r="K72" s="152">
        <f t="shared" si="24"/>
        <v>0</v>
      </c>
      <c r="L72" s="152">
        <f t="shared" si="24"/>
        <v>2</v>
      </c>
      <c r="M72" s="152">
        <f t="shared" si="24"/>
        <v>0</v>
      </c>
      <c r="N72" s="152">
        <f t="shared" si="24"/>
        <v>0</v>
      </c>
      <c r="O72" s="152">
        <f t="shared" si="24"/>
        <v>2</v>
      </c>
      <c r="P72" s="152">
        <f t="shared" si="24"/>
        <v>1</v>
      </c>
      <c r="Q72" s="153">
        <f t="shared" si="24"/>
        <v>3</v>
      </c>
      <c r="R72" s="154">
        <f t="shared" si="24"/>
        <v>2</v>
      </c>
      <c r="S72" s="155">
        <f t="shared" si="24"/>
        <v>5</v>
      </c>
      <c r="T72" s="153">
        <f t="shared" si="24"/>
        <v>3</v>
      </c>
      <c r="U72" s="153">
        <f t="shared" si="24"/>
        <v>4</v>
      </c>
      <c r="V72" s="153">
        <f t="shared" si="24"/>
        <v>8</v>
      </c>
      <c r="W72" s="153">
        <f t="shared" si="24"/>
        <v>7</v>
      </c>
      <c r="X72" s="153">
        <f t="shared" si="24"/>
        <v>12</v>
      </c>
      <c r="Y72" s="153">
        <f t="shared" si="24"/>
        <v>11</v>
      </c>
      <c r="Z72" s="153">
        <f t="shared" si="24"/>
        <v>16</v>
      </c>
      <c r="AA72" s="153">
        <f t="shared" si="24"/>
        <v>8</v>
      </c>
      <c r="AB72" s="153">
        <f t="shared" si="24"/>
        <v>13</v>
      </c>
      <c r="AC72" s="153">
        <f t="shared" si="24"/>
        <v>11</v>
      </c>
      <c r="AD72" s="153">
        <f t="shared" si="24"/>
        <v>11</v>
      </c>
      <c r="AE72" s="153">
        <f t="shared" si="24"/>
        <v>3</v>
      </c>
      <c r="AF72" s="153">
        <f t="shared" si="24"/>
        <v>0</v>
      </c>
      <c r="AG72" s="153">
        <f t="shared" si="24"/>
        <v>0</v>
      </c>
      <c r="AH72" s="156" t="s">
        <v>429</v>
      </c>
    </row>
    <row r="73" spans="1:34" ht="12.75" customHeight="1">
      <c r="A73" s="148"/>
      <c r="B73" s="149"/>
      <c r="C73" s="157"/>
      <c r="D73" s="158"/>
      <c r="E73" s="150" t="s">
        <v>11</v>
      </c>
      <c r="F73" s="151">
        <f>SUM(L73:AG73)</f>
        <v>74</v>
      </c>
      <c r="G73" s="152">
        <v>0</v>
      </c>
      <c r="H73" s="152">
        <v>0</v>
      </c>
      <c r="I73" s="152">
        <v>0</v>
      </c>
      <c r="J73" s="152">
        <v>0</v>
      </c>
      <c r="K73" s="152">
        <v>0</v>
      </c>
      <c r="L73" s="152">
        <f>SUM(G73:K73)</f>
        <v>0</v>
      </c>
      <c r="M73" s="152">
        <v>0</v>
      </c>
      <c r="N73" s="152">
        <v>0</v>
      </c>
      <c r="O73" s="152">
        <v>1</v>
      </c>
      <c r="P73" s="152">
        <v>1</v>
      </c>
      <c r="Q73" s="153">
        <v>1</v>
      </c>
      <c r="R73" s="154">
        <v>2</v>
      </c>
      <c r="S73" s="155">
        <v>5</v>
      </c>
      <c r="T73" s="153">
        <v>3</v>
      </c>
      <c r="U73" s="153">
        <v>4</v>
      </c>
      <c r="V73" s="153">
        <v>5</v>
      </c>
      <c r="W73" s="153">
        <v>6</v>
      </c>
      <c r="X73" s="153">
        <v>7</v>
      </c>
      <c r="Y73" s="153">
        <v>7</v>
      </c>
      <c r="Z73" s="153">
        <v>14</v>
      </c>
      <c r="AA73" s="153">
        <v>5</v>
      </c>
      <c r="AB73" s="153">
        <v>7</v>
      </c>
      <c r="AC73" s="153">
        <v>3</v>
      </c>
      <c r="AD73" s="153">
        <v>3</v>
      </c>
      <c r="AE73" s="153">
        <v>0</v>
      </c>
      <c r="AF73" s="153">
        <v>0</v>
      </c>
      <c r="AG73" s="153">
        <v>0</v>
      </c>
      <c r="AH73" s="156"/>
    </row>
    <row r="74" spans="1:34" ht="12.75" customHeight="1">
      <c r="A74" s="181"/>
      <c r="B74" s="182"/>
      <c r="C74" s="183"/>
      <c r="D74" s="184"/>
      <c r="E74" s="185" t="s">
        <v>12</v>
      </c>
      <c r="F74" s="186">
        <f>SUM(L74:AG74)</f>
        <v>48</v>
      </c>
      <c r="G74" s="187">
        <v>1</v>
      </c>
      <c r="H74" s="187">
        <v>0</v>
      </c>
      <c r="I74" s="187">
        <v>1</v>
      </c>
      <c r="J74" s="187">
        <v>0</v>
      </c>
      <c r="K74" s="187">
        <v>0</v>
      </c>
      <c r="L74" s="187">
        <f>SUM(G74:K74)</f>
        <v>2</v>
      </c>
      <c r="M74" s="187">
        <v>0</v>
      </c>
      <c r="N74" s="187">
        <v>0</v>
      </c>
      <c r="O74" s="187">
        <v>1</v>
      </c>
      <c r="P74" s="187">
        <v>0</v>
      </c>
      <c r="Q74" s="188">
        <v>2</v>
      </c>
      <c r="R74" s="189">
        <v>0</v>
      </c>
      <c r="S74" s="190">
        <v>0</v>
      </c>
      <c r="T74" s="188">
        <v>0</v>
      </c>
      <c r="U74" s="188">
        <v>0</v>
      </c>
      <c r="V74" s="188">
        <v>3</v>
      </c>
      <c r="W74" s="188">
        <v>1</v>
      </c>
      <c r="X74" s="188">
        <v>5</v>
      </c>
      <c r="Y74" s="188">
        <v>4</v>
      </c>
      <c r="Z74" s="188">
        <v>2</v>
      </c>
      <c r="AA74" s="188">
        <v>3</v>
      </c>
      <c r="AB74" s="188">
        <v>6</v>
      </c>
      <c r="AC74" s="188">
        <v>8</v>
      </c>
      <c r="AD74" s="188">
        <v>8</v>
      </c>
      <c r="AE74" s="188">
        <v>3</v>
      </c>
      <c r="AF74" s="188">
        <v>0</v>
      </c>
      <c r="AG74" s="188">
        <v>0</v>
      </c>
      <c r="AH74" s="191"/>
    </row>
    <row r="75" spans="3:33" ht="12.75" customHeight="1">
      <c r="C75" s="171"/>
      <c r="D75" s="192"/>
      <c r="E75" s="193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</row>
    <row r="76" spans="3:33" ht="12.75" customHeight="1">
      <c r="C76" s="171"/>
      <c r="D76" s="192"/>
      <c r="E76" s="193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</row>
    <row r="77" spans="3:33" ht="12.75" customHeight="1">
      <c r="C77" s="171"/>
      <c r="D77" s="192"/>
      <c r="E77" s="193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</row>
    <row r="78" spans="3:33" ht="12.75" customHeight="1">
      <c r="C78" s="171"/>
      <c r="D78" s="192"/>
      <c r="E78" s="193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</row>
    <row r="79" spans="3:33" ht="12.75" customHeight="1">
      <c r="C79" s="171"/>
      <c r="D79" s="192"/>
      <c r="E79" s="193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</row>
    <row r="80" spans="3:26" ht="12.75" customHeight="1">
      <c r="C80" s="171"/>
      <c r="D80" s="192"/>
      <c r="E80" s="193"/>
      <c r="F80" s="196"/>
      <c r="G80" s="196"/>
      <c r="H80" s="196"/>
      <c r="I80" s="197" t="s">
        <v>760</v>
      </c>
      <c r="J80" s="196"/>
      <c r="K80" s="196"/>
      <c r="L80" s="196"/>
      <c r="M80" s="196"/>
      <c r="N80" s="196"/>
      <c r="O80" s="196"/>
      <c r="P80" s="196"/>
      <c r="Z80" s="198" t="s">
        <v>761</v>
      </c>
    </row>
    <row r="81" spans="3:16" ht="12.75" customHeight="1">
      <c r="C81" s="171"/>
      <c r="D81" s="192"/>
      <c r="E81" s="193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3:16" ht="12.75" customHeight="1">
      <c r="C82" s="171"/>
      <c r="D82" s="171"/>
      <c r="E82" s="193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3:16" ht="12.75" customHeight="1">
      <c r="C83" s="171"/>
      <c r="D83" s="192"/>
      <c r="E83" s="193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3:16" ht="12.75" customHeight="1">
      <c r="C84" s="171"/>
      <c r="D84" s="192"/>
      <c r="E84" s="193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</row>
    <row r="85" spans="3:16" ht="12.75" customHeight="1">
      <c r="C85" s="171"/>
      <c r="D85" s="171"/>
      <c r="E85" s="193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</row>
    <row r="86" spans="3:16" ht="12.75" customHeight="1">
      <c r="C86" s="171"/>
      <c r="D86" s="192"/>
      <c r="E86" s="193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3:16" ht="12.75" customHeight="1">
      <c r="C87" s="171"/>
      <c r="D87" s="192"/>
      <c r="E87" s="193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</row>
    <row r="88" spans="3:16" ht="12.75" customHeight="1">
      <c r="C88" s="171"/>
      <c r="D88" s="171"/>
      <c r="E88" s="193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</row>
    <row r="89" spans="3:16" ht="12.75" customHeight="1">
      <c r="C89" s="192"/>
      <c r="D89" s="171"/>
      <c r="E89" s="19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</row>
    <row r="90" spans="3:16" ht="12.75" customHeight="1">
      <c r="C90" s="192"/>
      <c r="D90" s="171"/>
      <c r="E90" s="193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</row>
    <row r="91" spans="3:16" ht="12.75" customHeight="1">
      <c r="C91" s="171"/>
      <c r="D91" s="171"/>
      <c r="E91" s="193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3:16" ht="12.75" customHeight="1">
      <c r="C92" s="171"/>
      <c r="D92" s="192"/>
      <c r="E92" s="193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3:16" ht="12.75" customHeight="1">
      <c r="C93" s="171"/>
      <c r="D93" s="192"/>
      <c r="E93" s="193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</row>
    <row r="94" spans="3:16" ht="12.75" customHeight="1">
      <c r="C94" s="171"/>
      <c r="D94" s="171"/>
      <c r="E94" s="193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3:16" ht="12.75" customHeight="1">
      <c r="C95" s="171"/>
      <c r="D95" s="192"/>
      <c r="E95" s="193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</row>
    <row r="96" spans="3:16" ht="12.75" customHeight="1">
      <c r="C96" s="171"/>
      <c r="D96" s="192"/>
      <c r="E96" s="193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</row>
    <row r="97" spans="3:16" ht="12.75" customHeight="1">
      <c r="C97" s="171"/>
      <c r="D97" s="171"/>
      <c r="E97" s="193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3:16" ht="12.75" customHeight="1">
      <c r="C98" s="171"/>
      <c r="D98" s="192"/>
      <c r="E98" s="193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</row>
    <row r="99" spans="3:16" ht="12.75" customHeight="1">
      <c r="C99" s="171"/>
      <c r="D99" s="192"/>
      <c r="E99" s="193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</row>
    <row r="100" spans="3:16" ht="12.75" customHeight="1">
      <c r="C100" s="171"/>
      <c r="D100" s="171"/>
      <c r="E100" s="193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</row>
    <row r="101" spans="3:16" ht="12.75" customHeight="1">
      <c r="C101" s="171"/>
      <c r="D101" s="192"/>
      <c r="E101" s="193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3:16" ht="12.75" customHeight="1">
      <c r="C102" s="171"/>
      <c r="D102" s="192"/>
      <c r="E102" s="193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</row>
    <row r="103" spans="3:16" ht="12.75" customHeight="1">
      <c r="C103" s="171"/>
      <c r="D103" s="171"/>
      <c r="E103" s="193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</row>
    <row r="104" spans="3:16" ht="12.75" customHeight="1">
      <c r="C104" s="171"/>
      <c r="D104" s="192"/>
      <c r="E104" s="193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3:16" ht="12.75" customHeight="1">
      <c r="C105" s="171"/>
      <c r="D105" s="192"/>
      <c r="E105" s="193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</row>
    <row r="106" spans="3:16" ht="12.75" customHeight="1">
      <c r="C106" s="171"/>
      <c r="D106" s="171"/>
      <c r="E106" s="193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</row>
    <row r="107" spans="3:16" ht="12.75" customHeight="1">
      <c r="C107" s="171"/>
      <c r="D107" s="192"/>
      <c r="E107" s="193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3:16" ht="12.75" customHeight="1">
      <c r="C108" s="171"/>
      <c r="D108" s="192"/>
      <c r="E108" s="193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</row>
    <row r="109" spans="3:16" ht="12.75" customHeight="1">
      <c r="C109" s="171"/>
      <c r="D109" s="171"/>
      <c r="E109" s="193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</row>
    <row r="110" spans="3:16" ht="12.75" customHeight="1">
      <c r="C110" s="171"/>
      <c r="D110" s="192"/>
      <c r="E110" s="193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</row>
    <row r="111" spans="3:16" ht="12.75" customHeight="1">
      <c r="C111" s="171"/>
      <c r="D111" s="192"/>
      <c r="E111" s="193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</row>
    <row r="112" spans="3:16" ht="12.75" customHeight="1">
      <c r="C112" s="171"/>
      <c r="D112" s="171"/>
      <c r="E112" s="193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</row>
    <row r="113" spans="3:16" ht="12.75" customHeight="1">
      <c r="C113" s="171"/>
      <c r="D113" s="192"/>
      <c r="E113" s="193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</row>
    <row r="114" spans="3:16" ht="12.75" customHeight="1">
      <c r="C114" s="171"/>
      <c r="D114" s="192"/>
      <c r="E114" s="193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</row>
    <row r="115" spans="3:16" ht="12.75" customHeight="1">
      <c r="C115" s="171"/>
      <c r="D115" s="171"/>
      <c r="E115" s="193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</row>
    <row r="116" spans="3:16" ht="12.75" customHeight="1">
      <c r="C116" s="192"/>
      <c r="D116" s="171"/>
      <c r="E116" s="193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</row>
    <row r="117" spans="3:16" ht="12.75" customHeight="1">
      <c r="C117" s="192"/>
      <c r="D117" s="171"/>
      <c r="E117" s="193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</row>
    <row r="118" spans="3:16" ht="12.75" customHeight="1">
      <c r="C118" s="171"/>
      <c r="D118" s="171"/>
      <c r="E118" s="193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</row>
    <row r="119" spans="3:16" ht="12.75" customHeight="1">
      <c r="C119" s="171"/>
      <c r="D119" s="192"/>
      <c r="E119" s="193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3:16" ht="12.75" customHeight="1">
      <c r="C120" s="171"/>
      <c r="D120" s="192"/>
      <c r="E120" s="193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</row>
    <row r="121" spans="3:16" ht="12.75" customHeight="1">
      <c r="C121" s="171"/>
      <c r="D121" s="171"/>
      <c r="E121" s="193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</row>
    <row r="122" spans="3:16" ht="12.75" customHeight="1">
      <c r="C122" s="171"/>
      <c r="D122" s="192"/>
      <c r="E122" s="193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</row>
    <row r="123" spans="3:16" ht="12.75" customHeight="1">
      <c r="C123" s="171"/>
      <c r="D123" s="192"/>
      <c r="E123" s="193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</row>
    <row r="124" spans="3:16" ht="12.75" customHeight="1">
      <c r="C124" s="171"/>
      <c r="D124" s="171"/>
      <c r="E124" s="193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</row>
    <row r="125" spans="3:16" ht="12.75" customHeight="1">
      <c r="C125" s="192"/>
      <c r="D125" s="171"/>
      <c r="E125" s="193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</row>
    <row r="126" spans="3:16" ht="12.75" customHeight="1">
      <c r="C126" s="192"/>
      <c r="D126" s="171"/>
      <c r="E126" s="193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</row>
    <row r="127" spans="3:16" ht="12.75" customHeight="1">
      <c r="C127" s="171"/>
      <c r="D127" s="171"/>
      <c r="E127" s="193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</row>
    <row r="128" spans="3:16" ht="12.75" customHeight="1">
      <c r="C128" s="171"/>
      <c r="D128" s="192"/>
      <c r="E128" s="193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3:16" ht="12.75" customHeight="1">
      <c r="C129" s="171"/>
      <c r="D129" s="192"/>
      <c r="E129" s="193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</row>
    <row r="130" spans="3:16" ht="12.75" customHeight="1">
      <c r="C130" s="171"/>
      <c r="D130" s="171"/>
      <c r="E130" s="193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</row>
    <row r="131" spans="3:16" ht="12.75" customHeight="1">
      <c r="C131" s="192"/>
      <c r="D131" s="171"/>
      <c r="E131" s="193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3:16" ht="12.75" customHeight="1">
      <c r="C132" s="192"/>
      <c r="D132" s="171"/>
      <c r="E132" s="193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</row>
    <row r="133" spans="3:16" ht="12.75" customHeight="1">
      <c r="C133" s="171"/>
      <c r="D133" s="171"/>
      <c r="E133" s="193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</row>
    <row r="134" spans="3:16" ht="12.75" customHeight="1">
      <c r="C134" s="171"/>
      <c r="D134" s="192"/>
      <c r="E134" s="193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3:16" ht="12.75" customHeight="1">
      <c r="C135" s="171"/>
      <c r="D135" s="192"/>
      <c r="E135" s="193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</row>
    <row r="136" spans="3:16" ht="12.75" customHeight="1">
      <c r="C136" s="171"/>
      <c r="D136" s="171"/>
      <c r="E136" s="193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</row>
    <row r="137" spans="3:16" ht="12.75" customHeight="1">
      <c r="C137" s="171"/>
      <c r="D137" s="192"/>
      <c r="E137" s="193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</row>
    <row r="138" spans="3:16" ht="12.75" customHeight="1">
      <c r="C138" s="171"/>
      <c r="D138" s="192"/>
      <c r="E138" s="193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</row>
    <row r="139" spans="3:16" ht="12.75" customHeight="1">
      <c r="C139" s="171"/>
      <c r="D139" s="171"/>
      <c r="E139" s="193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</row>
    <row r="140" spans="3:16" ht="12.75" customHeight="1">
      <c r="C140" s="192"/>
      <c r="D140" s="171"/>
      <c r="E140" s="193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</row>
    <row r="141" spans="3:16" ht="12.75" customHeight="1">
      <c r="C141" s="192"/>
      <c r="D141" s="171"/>
      <c r="E141" s="193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</row>
    <row r="142" spans="3:16" ht="12.75" customHeight="1">
      <c r="C142" s="171"/>
      <c r="D142" s="171"/>
      <c r="E142" s="193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</row>
    <row r="143" spans="3:16" ht="12.75" customHeight="1">
      <c r="C143" s="171"/>
      <c r="D143" s="192"/>
      <c r="E143" s="193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</row>
    <row r="144" spans="3:16" ht="12.75" customHeight="1">
      <c r="C144" s="171"/>
      <c r="D144" s="192"/>
      <c r="E144" s="193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</row>
    <row r="145" spans="3:16" ht="12.75" customHeight="1">
      <c r="C145" s="171"/>
      <c r="D145" s="171"/>
      <c r="E145" s="193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</row>
    <row r="146" spans="3:16" ht="12.75" customHeight="1">
      <c r="C146" s="171"/>
      <c r="D146" s="192"/>
      <c r="E146" s="193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</row>
    <row r="147" spans="3:16" ht="12.75" customHeight="1">
      <c r="C147" s="171"/>
      <c r="D147" s="192"/>
      <c r="E147" s="193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3:16" ht="12.75" customHeight="1">
      <c r="C148" s="171"/>
      <c r="D148" s="171"/>
      <c r="E148" s="193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</row>
    <row r="149" spans="3:16" ht="12.75" customHeight="1">
      <c r="C149" s="171"/>
      <c r="D149" s="192"/>
      <c r="E149" s="193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</row>
    <row r="150" spans="3:16" ht="12.75" customHeight="1">
      <c r="C150" s="171"/>
      <c r="D150" s="192"/>
      <c r="E150" s="193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</row>
    <row r="151" spans="3:16" ht="12.75" customHeight="1">
      <c r="C151" s="171"/>
      <c r="D151" s="171"/>
      <c r="E151" s="193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</row>
    <row r="152" spans="3:16" ht="12.75" customHeight="1">
      <c r="C152" s="171"/>
      <c r="D152" s="192"/>
      <c r="E152" s="193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</row>
    <row r="153" spans="3:16" ht="12.75" customHeight="1">
      <c r="C153" s="171"/>
      <c r="D153" s="192"/>
      <c r="E153" s="193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</row>
    <row r="154" spans="3:16" ht="12.75" customHeight="1">
      <c r="C154" s="171"/>
      <c r="D154" s="171"/>
      <c r="E154" s="193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</row>
    <row r="155" spans="3:16" ht="12.75" customHeight="1">
      <c r="C155" s="192"/>
      <c r="D155" s="171"/>
      <c r="E155" s="193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3:16" ht="12.75" customHeight="1">
      <c r="C156" s="192"/>
      <c r="D156" s="171"/>
      <c r="E156" s="193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3:16" ht="12.75" customHeight="1">
      <c r="C157" s="171"/>
      <c r="D157" s="171"/>
      <c r="E157" s="193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</row>
    <row r="158" spans="3:16" ht="12.75" customHeight="1">
      <c r="C158" s="171"/>
      <c r="D158" s="192"/>
      <c r="E158" s="193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3:16" ht="12.75" customHeight="1">
      <c r="C159" s="171"/>
      <c r="D159" s="192"/>
      <c r="E159" s="193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3:16" ht="12.75" customHeight="1">
      <c r="C160" s="171"/>
      <c r="D160" s="171"/>
      <c r="E160" s="193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</row>
    <row r="161" spans="3:16" ht="12.75" customHeight="1">
      <c r="C161" s="192"/>
      <c r="D161" s="171"/>
      <c r="E161" s="193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</row>
    <row r="162" spans="3:16" ht="12.75" customHeight="1">
      <c r="C162" s="192"/>
      <c r="D162" s="171"/>
      <c r="E162" s="193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</row>
    <row r="163" spans="3:16" ht="12.75" customHeight="1">
      <c r="C163" s="171"/>
      <c r="D163" s="171"/>
      <c r="E163" s="193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</row>
    <row r="164" spans="3:16" ht="12.75" customHeight="1">
      <c r="C164" s="171"/>
      <c r="D164" s="192"/>
      <c r="E164" s="193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</row>
    <row r="165" spans="3:16" ht="12.75" customHeight="1">
      <c r="C165" s="171"/>
      <c r="D165" s="192"/>
      <c r="E165" s="193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</row>
    <row r="166" spans="3:16" ht="12.75" customHeight="1">
      <c r="C166" s="171"/>
      <c r="D166" s="171"/>
      <c r="E166" s="193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</row>
    <row r="167" spans="3:16" ht="12.75" customHeight="1">
      <c r="C167" s="171"/>
      <c r="D167" s="192"/>
      <c r="E167" s="193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</row>
    <row r="168" spans="3:16" ht="12.75" customHeight="1">
      <c r="C168" s="171"/>
      <c r="D168" s="192"/>
      <c r="E168" s="193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</row>
    <row r="169" spans="3:16" ht="12.75" customHeight="1">
      <c r="C169" s="171"/>
      <c r="D169" s="171"/>
      <c r="E169" s="193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</row>
    <row r="170" spans="3:16" ht="12.75" customHeight="1">
      <c r="C170" s="171"/>
      <c r="D170" s="192"/>
      <c r="E170" s="193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</row>
    <row r="171" spans="3:16" ht="12.75" customHeight="1">
      <c r="C171" s="171"/>
      <c r="D171" s="192"/>
      <c r="E171" s="193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</row>
    <row r="172" spans="3:16" ht="12.75" customHeight="1">
      <c r="C172" s="171"/>
      <c r="D172" s="171"/>
      <c r="E172" s="193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</row>
    <row r="173" spans="3:16" ht="12.75" customHeight="1">
      <c r="C173" s="171"/>
      <c r="D173" s="192"/>
      <c r="E173" s="193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</row>
    <row r="174" spans="3:16" ht="12.75" customHeight="1">
      <c r="C174" s="171"/>
      <c r="D174" s="192"/>
      <c r="E174" s="193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</row>
    <row r="175" spans="3:16" ht="12.75" customHeight="1">
      <c r="C175" s="171"/>
      <c r="D175" s="171"/>
      <c r="E175" s="193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</row>
    <row r="176" spans="3:16" ht="12.75" customHeight="1">
      <c r="C176" s="192"/>
      <c r="D176" s="171"/>
      <c r="E176" s="193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3:16" ht="12.75" customHeight="1">
      <c r="C177" s="192"/>
      <c r="D177" s="171"/>
      <c r="E177" s="193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</row>
    <row r="178" spans="3:16" ht="12.75" customHeight="1">
      <c r="C178" s="171"/>
      <c r="D178" s="171"/>
      <c r="E178" s="193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</row>
    <row r="179" spans="3:16" ht="12.75" customHeight="1">
      <c r="C179" s="171"/>
      <c r="D179" s="192"/>
      <c r="E179" s="193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3:16" ht="12.75" customHeight="1">
      <c r="C180" s="171"/>
      <c r="D180" s="192"/>
      <c r="E180" s="193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</row>
    <row r="181" spans="3:16" ht="12.75" customHeight="1">
      <c r="C181" s="171"/>
      <c r="D181" s="171"/>
      <c r="E181" s="193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</row>
    <row r="182" spans="3:16" ht="12.75" customHeight="1">
      <c r="C182" s="171"/>
      <c r="D182" s="192"/>
      <c r="E182" s="193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</row>
    <row r="183" spans="3:16" ht="12.75" customHeight="1">
      <c r="C183" s="171"/>
      <c r="D183" s="192"/>
      <c r="E183" s="193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</row>
    <row r="184" spans="3:16" ht="12.75" customHeight="1">
      <c r="C184" s="171"/>
      <c r="D184" s="171"/>
      <c r="E184" s="193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</row>
    <row r="185" spans="3:16" ht="12.75" customHeight="1">
      <c r="C185" s="171"/>
      <c r="D185" s="192"/>
      <c r="E185" s="193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</row>
    <row r="186" spans="3:16" ht="12.75" customHeight="1">
      <c r="C186" s="171"/>
      <c r="D186" s="192"/>
      <c r="E186" s="193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</row>
    <row r="187" spans="3:16" ht="12.75" customHeight="1">
      <c r="C187" s="171"/>
      <c r="D187" s="171"/>
      <c r="E187" s="193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</row>
    <row r="188" spans="3:16" ht="12.75" customHeight="1">
      <c r="C188" s="171"/>
      <c r="D188" s="192"/>
      <c r="E188" s="193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</row>
    <row r="189" spans="3:16" ht="12.75" customHeight="1">
      <c r="C189" s="171"/>
      <c r="D189" s="192"/>
      <c r="E189" s="193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</row>
    <row r="190" spans="3:16" ht="12.75" customHeight="1">
      <c r="C190" s="171"/>
      <c r="D190" s="171"/>
      <c r="E190" s="193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</row>
    <row r="191" spans="3:16" ht="12.75" customHeight="1">
      <c r="C191" s="171"/>
      <c r="D191" s="192"/>
      <c r="E191" s="193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</row>
    <row r="192" spans="3:16" ht="12.75" customHeight="1">
      <c r="C192" s="171"/>
      <c r="D192" s="192"/>
      <c r="E192" s="193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</row>
    <row r="193" spans="3:16" ht="12.75" customHeight="1">
      <c r="C193" s="171"/>
      <c r="D193" s="171"/>
      <c r="E193" s="193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</row>
    <row r="194" spans="3:16" ht="12.75" customHeight="1">
      <c r="C194" s="171"/>
      <c r="D194" s="192"/>
      <c r="E194" s="193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</row>
    <row r="195" spans="3:16" ht="12.75" customHeight="1">
      <c r="C195" s="171"/>
      <c r="D195" s="192"/>
      <c r="E195" s="193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</row>
    <row r="196" spans="3:16" ht="12.75" customHeight="1">
      <c r="C196" s="171"/>
      <c r="D196" s="171"/>
      <c r="E196" s="193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</row>
    <row r="197" spans="3:16" ht="12.75" customHeight="1">
      <c r="C197" s="171"/>
      <c r="D197" s="192"/>
      <c r="E197" s="193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</row>
    <row r="198" spans="3:16" ht="12.75" customHeight="1">
      <c r="C198" s="171"/>
      <c r="D198" s="192"/>
      <c r="E198" s="193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</row>
    <row r="199" spans="3:16" ht="12.75" customHeight="1">
      <c r="C199" s="171"/>
      <c r="D199" s="171"/>
      <c r="E199" s="193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</row>
    <row r="200" spans="3:16" ht="12.75" customHeight="1">
      <c r="C200" s="171"/>
      <c r="D200" s="192"/>
      <c r="E200" s="193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</row>
    <row r="201" spans="3:16" ht="12.75" customHeight="1">
      <c r="C201" s="171"/>
      <c r="D201" s="192"/>
      <c r="E201" s="193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</row>
    <row r="202" spans="3:16" ht="12.75" customHeight="1">
      <c r="C202" s="171"/>
      <c r="D202" s="171"/>
      <c r="E202" s="193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</row>
    <row r="203" spans="3:16" ht="12.75" customHeight="1">
      <c r="C203" s="171"/>
      <c r="D203" s="192"/>
      <c r="E203" s="193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</row>
    <row r="204" spans="3:16" ht="12.75" customHeight="1">
      <c r="C204" s="171"/>
      <c r="D204" s="192"/>
      <c r="E204" s="193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</row>
    <row r="205" spans="3:16" ht="12.75" customHeight="1">
      <c r="C205" s="171"/>
      <c r="D205" s="171"/>
      <c r="E205" s="193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</row>
    <row r="206" spans="3:16" ht="12.75" customHeight="1">
      <c r="C206" s="192"/>
      <c r="D206" s="171"/>
      <c r="E206" s="193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</row>
    <row r="207" spans="3:16" ht="12.75" customHeight="1">
      <c r="C207" s="192"/>
      <c r="D207" s="171"/>
      <c r="E207" s="193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</row>
    <row r="208" spans="3:16" ht="12.75" customHeight="1">
      <c r="C208" s="171"/>
      <c r="D208" s="171"/>
      <c r="E208" s="193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</row>
    <row r="209" spans="3:16" ht="12.75" customHeight="1">
      <c r="C209" s="171"/>
      <c r="D209" s="192"/>
      <c r="E209" s="193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</row>
    <row r="210" spans="3:16" ht="12.75" customHeight="1">
      <c r="C210" s="171"/>
      <c r="D210" s="192"/>
      <c r="E210" s="193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</row>
    <row r="211" spans="3:16" ht="12.75" customHeight="1">
      <c r="C211" s="171"/>
      <c r="D211" s="171"/>
      <c r="E211" s="193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</row>
    <row r="212" spans="3:16" ht="12.75" customHeight="1">
      <c r="C212" s="171"/>
      <c r="D212" s="192"/>
      <c r="E212" s="193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</row>
    <row r="213" spans="3:16" ht="12.75" customHeight="1">
      <c r="C213" s="171"/>
      <c r="D213" s="192"/>
      <c r="E213" s="193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</row>
    <row r="214" spans="3:16" ht="12.75" customHeight="1">
      <c r="C214" s="171"/>
      <c r="D214" s="171"/>
      <c r="E214" s="193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</row>
    <row r="215" spans="3:16" ht="12.75" customHeight="1">
      <c r="C215" s="171"/>
      <c r="D215" s="192"/>
      <c r="E215" s="193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</row>
    <row r="216" spans="3:16" ht="12.75" customHeight="1">
      <c r="C216" s="171"/>
      <c r="D216" s="192"/>
      <c r="E216" s="193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</row>
    <row r="217" spans="3:16" ht="12.75" customHeight="1">
      <c r="C217" s="171"/>
      <c r="D217" s="171"/>
      <c r="E217" s="193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</row>
    <row r="218" spans="3:16" ht="12.75" customHeight="1">
      <c r="C218" s="171"/>
      <c r="D218" s="192"/>
      <c r="E218" s="193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</row>
    <row r="219" spans="3:16" ht="12.75" customHeight="1">
      <c r="C219" s="171"/>
      <c r="D219" s="192"/>
      <c r="E219" s="193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</row>
    <row r="220" spans="3:16" ht="12.75" customHeight="1">
      <c r="C220" s="171"/>
      <c r="D220" s="171"/>
      <c r="E220" s="193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</row>
    <row r="221" spans="3:16" ht="12.75" customHeight="1">
      <c r="C221" s="171"/>
      <c r="D221" s="192"/>
      <c r="E221" s="193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</row>
    <row r="222" spans="3:16" ht="12.75" customHeight="1">
      <c r="C222" s="171"/>
      <c r="D222" s="192"/>
      <c r="E222" s="193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</row>
    <row r="223" spans="3:16" ht="12.75" customHeight="1">
      <c r="C223" s="171"/>
      <c r="D223" s="171"/>
      <c r="E223" s="193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</row>
    <row r="224" spans="3:16" ht="12.75" customHeight="1">
      <c r="C224" s="171"/>
      <c r="D224" s="192"/>
      <c r="E224" s="193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</row>
    <row r="225" spans="3:16" ht="12.75" customHeight="1">
      <c r="C225" s="171"/>
      <c r="D225" s="192"/>
      <c r="E225" s="193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</row>
    <row r="226" spans="3:16" ht="12.75" customHeight="1">
      <c r="C226" s="171"/>
      <c r="D226" s="171"/>
      <c r="E226" s="193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</row>
    <row r="227" spans="3:16" ht="12.75" customHeight="1">
      <c r="C227" s="192"/>
      <c r="D227" s="171"/>
      <c r="E227" s="193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</row>
    <row r="228" spans="3:16" ht="12.75" customHeight="1">
      <c r="C228" s="192"/>
      <c r="D228" s="171"/>
      <c r="E228" s="193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</row>
    <row r="229" spans="3:16" ht="12.75" customHeight="1">
      <c r="C229" s="171"/>
      <c r="D229" s="171"/>
      <c r="E229" s="193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</row>
    <row r="230" spans="3:16" ht="12.75" customHeight="1">
      <c r="C230" s="171"/>
      <c r="D230" s="192"/>
      <c r="E230" s="193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3:16" ht="12.75" customHeight="1">
      <c r="C231" s="171"/>
      <c r="D231" s="192"/>
      <c r="E231" s="193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</row>
    <row r="232" spans="3:16" ht="12.75" customHeight="1">
      <c r="C232" s="171"/>
      <c r="D232" s="171"/>
      <c r="E232" s="193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</row>
    <row r="233" spans="3:16" ht="12.75" customHeight="1">
      <c r="C233" s="171"/>
      <c r="D233" s="192"/>
      <c r="E233" s="193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</row>
    <row r="234" spans="3:16" ht="12.75" customHeight="1">
      <c r="C234" s="171"/>
      <c r="D234" s="192"/>
      <c r="E234" s="193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</row>
    <row r="235" spans="3:16" ht="12.75" customHeight="1">
      <c r="C235" s="171"/>
      <c r="D235" s="171"/>
      <c r="E235" s="193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</row>
    <row r="236" spans="3:16" ht="12.75" customHeight="1">
      <c r="C236" s="171"/>
      <c r="D236" s="192"/>
      <c r="E236" s="193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</row>
    <row r="237" spans="3:16" ht="12.75" customHeight="1">
      <c r="C237" s="171"/>
      <c r="D237" s="192"/>
      <c r="E237" s="193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</row>
    <row r="238" spans="3:16" ht="12.75" customHeight="1">
      <c r="C238" s="171"/>
      <c r="D238" s="171"/>
      <c r="E238" s="193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</row>
    <row r="239" spans="3:16" ht="12.75" customHeight="1">
      <c r="C239" s="171"/>
      <c r="D239" s="192"/>
      <c r="E239" s="193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</row>
    <row r="240" spans="3:16" ht="12.75" customHeight="1">
      <c r="C240" s="171"/>
      <c r="D240" s="192"/>
      <c r="E240" s="193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</row>
    <row r="241" spans="3:16" ht="12.75" customHeight="1">
      <c r="C241" s="171"/>
      <c r="D241" s="171"/>
      <c r="E241" s="193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</row>
    <row r="242" spans="3:16" ht="12.75" customHeight="1">
      <c r="C242" s="171"/>
      <c r="D242" s="192"/>
      <c r="E242" s="193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</row>
    <row r="243" spans="3:16" ht="12.75" customHeight="1">
      <c r="C243" s="171"/>
      <c r="D243" s="192"/>
      <c r="E243" s="193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</row>
    <row r="244" spans="3:16" ht="12.75" customHeight="1">
      <c r="C244" s="171"/>
      <c r="D244" s="171"/>
      <c r="E244" s="193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</row>
    <row r="245" spans="3:16" ht="12.75" customHeight="1">
      <c r="C245" s="171"/>
      <c r="D245" s="192"/>
      <c r="E245" s="193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</row>
    <row r="246" spans="3:16" ht="12.75" customHeight="1">
      <c r="C246" s="171"/>
      <c r="D246" s="192"/>
      <c r="E246" s="193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</row>
    <row r="247" spans="3:16" ht="12.75" customHeight="1">
      <c r="C247" s="171"/>
      <c r="D247" s="171"/>
      <c r="E247" s="193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</row>
    <row r="248" spans="3:16" ht="12.75" customHeight="1">
      <c r="C248" s="171"/>
      <c r="D248" s="192"/>
      <c r="E248" s="193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</row>
    <row r="249" spans="3:16" ht="12.75" customHeight="1">
      <c r="C249" s="171"/>
      <c r="D249" s="192"/>
      <c r="E249" s="193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</row>
    <row r="250" spans="3:16" ht="12.75" customHeight="1">
      <c r="C250" s="171"/>
      <c r="D250" s="171"/>
      <c r="E250" s="193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</row>
    <row r="251" spans="3:16" ht="12.75" customHeight="1">
      <c r="C251" s="192"/>
      <c r="D251" s="171"/>
      <c r="E251" s="193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</row>
    <row r="252" spans="3:16" ht="12.75" customHeight="1">
      <c r="C252" s="192"/>
      <c r="D252" s="171"/>
      <c r="E252" s="193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</row>
    <row r="253" spans="3:16" ht="12.75" customHeight="1">
      <c r="C253" s="171"/>
      <c r="D253" s="171"/>
      <c r="E253" s="193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</row>
    <row r="254" spans="3:16" ht="12.75" customHeight="1">
      <c r="C254" s="171"/>
      <c r="D254" s="192"/>
      <c r="E254" s="193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</row>
    <row r="255" spans="3:16" ht="12.75" customHeight="1">
      <c r="C255" s="171"/>
      <c r="D255" s="192"/>
      <c r="E255" s="193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</row>
    <row r="256" spans="3:16" ht="12.75" customHeight="1">
      <c r="C256" s="171"/>
      <c r="D256" s="171"/>
      <c r="E256" s="193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</row>
    <row r="257" spans="3:16" ht="12.75" customHeight="1">
      <c r="C257" s="171"/>
      <c r="D257" s="192"/>
      <c r="E257" s="193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</row>
    <row r="258" spans="3:16" ht="12.75" customHeight="1">
      <c r="C258" s="171"/>
      <c r="D258" s="192"/>
      <c r="E258" s="193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</row>
    <row r="259" spans="3:16" ht="12.75" customHeight="1">
      <c r="C259" s="171"/>
      <c r="D259" s="171"/>
      <c r="E259" s="193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</row>
    <row r="260" spans="3:16" ht="12.75" customHeight="1">
      <c r="C260" s="171"/>
      <c r="D260" s="192"/>
      <c r="E260" s="193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</row>
    <row r="261" spans="3:16" ht="12.75" customHeight="1">
      <c r="C261" s="171"/>
      <c r="D261" s="192"/>
      <c r="E261" s="193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</row>
    <row r="262" spans="3:16" ht="12.75" customHeight="1">
      <c r="C262" s="171"/>
      <c r="D262" s="171"/>
      <c r="E262" s="193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</row>
    <row r="263" spans="3:16" ht="12.75" customHeight="1">
      <c r="C263" s="171"/>
      <c r="D263" s="192"/>
      <c r="E263" s="193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</row>
    <row r="264" spans="3:16" ht="12.75" customHeight="1">
      <c r="C264" s="171"/>
      <c r="D264" s="192"/>
      <c r="E264" s="193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</row>
    <row r="265" spans="3:16" ht="12.75" customHeight="1">
      <c r="C265" s="171"/>
      <c r="D265" s="171"/>
      <c r="E265" s="193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</row>
    <row r="266" spans="3:16" ht="12.75" customHeight="1">
      <c r="C266" s="171"/>
      <c r="D266" s="192"/>
      <c r="E266" s="193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</row>
    <row r="267" spans="3:16" ht="12.75" customHeight="1">
      <c r="C267" s="171"/>
      <c r="D267" s="192"/>
      <c r="E267" s="193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</row>
    <row r="268" spans="3:16" ht="12.75" customHeight="1">
      <c r="C268" s="171"/>
      <c r="D268" s="171"/>
      <c r="E268" s="193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</row>
    <row r="269" spans="3:16" ht="12.75" customHeight="1">
      <c r="C269" s="171"/>
      <c r="D269" s="192"/>
      <c r="E269" s="193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</row>
    <row r="270" spans="3:16" ht="12.75" customHeight="1">
      <c r="C270" s="171"/>
      <c r="D270" s="192"/>
      <c r="E270" s="193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</row>
    <row r="271" spans="3:16" ht="12.75" customHeight="1">
      <c r="C271" s="171"/>
      <c r="D271" s="171"/>
      <c r="E271" s="193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</row>
    <row r="272" spans="3:16" ht="12.75" customHeight="1">
      <c r="C272" s="171"/>
      <c r="D272" s="192"/>
      <c r="E272" s="193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</row>
    <row r="273" spans="3:16" ht="12.75" customHeight="1">
      <c r="C273" s="171"/>
      <c r="D273" s="192"/>
      <c r="E273" s="193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</row>
    <row r="274" spans="3:16" ht="12.75" customHeight="1">
      <c r="C274" s="171"/>
      <c r="D274" s="171"/>
      <c r="E274" s="193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</row>
    <row r="275" spans="3:16" ht="12.75" customHeight="1">
      <c r="C275" s="192"/>
      <c r="D275" s="171"/>
      <c r="E275" s="193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</row>
    <row r="276" spans="3:16" ht="12.75" customHeight="1">
      <c r="C276" s="192"/>
      <c r="D276" s="171"/>
      <c r="E276" s="193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</row>
    <row r="277" spans="3:16" ht="12.75" customHeight="1">
      <c r="C277" s="171"/>
      <c r="D277" s="171"/>
      <c r="E277" s="193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</row>
    <row r="278" spans="3:16" ht="12.75" customHeight="1">
      <c r="C278" s="171"/>
      <c r="D278" s="192"/>
      <c r="E278" s="193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</row>
    <row r="279" spans="3:16" ht="12.75" customHeight="1">
      <c r="C279" s="171"/>
      <c r="D279" s="192"/>
      <c r="E279" s="193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</row>
    <row r="280" spans="3:16" ht="12.75" customHeight="1">
      <c r="C280" s="171"/>
      <c r="D280" s="171"/>
      <c r="E280" s="193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</row>
    <row r="281" spans="3:16" ht="12.75" customHeight="1">
      <c r="C281" s="192"/>
      <c r="D281" s="171"/>
      <c r="E281" s="193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</row>
    <row r="282" spans="3:16" ht="12.75" customHeight="1">
      <c r="C282" s="192"/>
      <c r="D282" s="171"/>
      <c r="E282" s="193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</row>
    <row r="283" spans="3:16" ht="12.75" customHeight="1">
      <c r="C283" s="171"/>
      <c r="D283" s="171"/>
      <c r="E283" s="193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</row>
    <row r="284" spans="3:16" ht="12.75" customHeight="1">
      <c r="C284" s="171"/>
      <c r="D284" s="192"/>
      <c r="E284" s="193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</row>
    <row r="285" spans="3:16" ht="12.75" customHeight="1">
      <c r="C285" s="171"/>
      <c r="D285" s="192"/>
      <c r="E285" s="193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</row>
    <row r="286" spans="3:16" ht="12.75" customHeight="1">
      <c r="C286" s="171"/>
      <c r="D286" s="171"/>
      <c r="E286" s="193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</row>
    <row r="287" spans="3:16" ht="12.75" customHeight="1">
      <c r="C287" s="171"/>
      <c r="D287" s="192"/>
      <c r="E287" s="193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</row>
    <row r="288" spans="3:16" ht="12.75" customHeight="1">
      <c r="C288" s="171"/>
      <c r="D288" s="192"/>
      <c r="E288" s="193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</row>
    <row r="289" spans="3:16" ht="12.75" customHeight="1">
      <c r="C289" s="171"/>
      <c r="D289" s="171"/>
      <c r="E289" s="193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</row>
    <row r="290" spans="3:16" ht="12.75" customHeight="1">
      <c r="C290" s="171"/>
      <c r="D290" s="192"/>
      <c r="E290" s="193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</row>
    <row r="291" spans="3:16" ht="12.75" customHeight="1">
      <c r="C291" s="171"/>
      <c r="D291" s="192"/>
      <c r="E291" s="193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</row>
    <row r="292" spans="3:16" ht="12.75" customHeight="1">
      <c r="C292" s="171"/>
      <c r="D292" s="171"/>
      <c r="E292" s="193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</row>
    <row r="293" spans="3:16" ht="12.75" customHeight="1">
      <c r="C293" s="171"/>
      <c r="D293" s="192"/>
      <c r="E293" s="193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</row>
    <row r="294" spans="3:16" ht="12.75" customHeight="1">
      <c r="C294" s="171"/>
      <c r="D294" s="192"/>
      <c r="E294" s="193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</row>
    <row r="295" spans="3:16" ht="12.75" customHeight="1">
      <c r="C295" s="171"/>
      <c r="D295" s="171"/>
      <c r="E295" s="193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</row>
    <row r="296" spans="3:16" ht="12.75" customHeight="1">
      <c r="C296" s="171"/>
      <c r="D296" s="171"/>
      <c r="E296" s="193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</row>
    <row r="297" spans="3:16" ht="12.75" customHeight="1">
      <c r="C297" s="171"/>
      <c r="D297" s="171"/>
      <c r="E297" s="193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</row>
    <row r="298" spans="3:16" ht="12.75" customHeight="1">
      <c r="C298" s="171"/>
      <c r="D298" s="171"/>
      <c r="E298" s="193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</row>
    <row r="299" spans="3:16" ht="12.75" customHeight="1">
      <c r="C299" s="171"/>
      <c r="D299" s="192"/>
      <c r="E299" s="193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</row>
    <row r="300" spans="3:16" ht="12.75" customHeight="1">
      <c r="C300" s="171"/>
      <c r="D300" s="192"/>
      <c r="E300" s="193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</row>
    <row r="301" spans="3:16" ht="12.75" customHeight="1">
      <c r="C301" s="171"/>
      <c r="D301" s="171"/>
      <c r="E301" s="193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</row>
    <row r="302" spans="3:16" ht="12.75" customHeight="1">
      <c r="C302" s="171"/>
      <c r="D302" s="192"/>
      <c r="E302" s="193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</row>
    <row r="303" spans="3:16" ht="12.75" customHeight="1">
      <c r="C303" s="171"/>
      <c r="D303" s="192"/>
      <c r="E303" s="193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</row>
    <row r="304" spans="3:16" ht="12.75" customHeight="1">
      <c r="C304" s="171"/>
      <c r="D304" s="171"/>
      <c r="E304" s="193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</row>
    <row r="305" spans="5:16" ht="12.75" customHeight="1">
      <c r="E305" s="193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</row>
    <row r="306" spans="5:16" ht="12.75" customHeight="1">
      <c r="E306" s="193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</row>
  </sheetData>
  <mergeCells count="17">
    <mergeCell ref="AG2:AH2"/>
    <mergeCell ref="D52:D53"/>
    <mergeCell ref="C20:D21"/>
    <mergeCell ref="B12:D14"/>
    <mergeCell ref="D44:D45"/>
    <mergeCell ref="O2:P2"/>
    <mergeCell ref="B3:E3"/>
    <mergeCell ref="C32:D32"/>
    <mergeCell ref="C16:D16"/>
    <mergeCell ref="C4:D5"/>
    <mergeCell ref="C8:D9"/>
    <mergeCell ref="D56:D57"/>
    <mergeCell ref="C72:D72"/>
    <mergeCell ref="C64:D64"/>
    <mergeCell ref="C68:D68"/>
    <mergeCell ref="C24:D26"/>
    <mergeCell ref="B28:D28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5" r:id="rId1"/>
  <colBreaks count="1" manualBreakCount="1">
    <brk id="18" max="7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="60" workbookViewId="0" topLeftCell="A1">
      <pane ySplit="4" topLeftCell="BM89" activePane="bottomLeft" state="frozen"/>
      <selection pane="topLeft" activeCell="C39" sqref="C39"/>
      <selection pane="bottomLeft" activeCell="G105" sqref="G105"/>
    </sheetView>
  </sheetViews>
  <sheetFormatPr defaultColWidth="9.00390625" defaultRowHeight="19.5" customHeight="1"/>
  <cols>
    <col min="1" max="1" width="3.125" style="118" customWidth="1"/>
    <col min="2" max="2" width="12.125" style="118" customWidth="1"/>
    <col min="3" max="14" width="8.125" style="118" customWidth="1"/>
    <col min="15" max="16384" width="11.00390625" style="118" customWidth="1"/>
  </cols>
  <sheetData>
    <row r="1" spans="1:14" s="92" customFormat="1" ht="19.5" customHeight="1">
      <c r="A1" s="88" t="s">
        <v>729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92" customFormat="1" ht="19.5" customHeight="1">
      <c r="A2" s="88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 t="s">
        <v>730</v>
      </c>
    </row>
    <row r="3" spans="1:14" s="94" customFormat="1" ht="19.5" customHeight="1">
      <c r="A3" s="763" t="s">
        <v>0</v>
      </c>
      <c r="B3" s="764"/>
      <c r="C3" s="760" t="s">
        <v>731</v>
      </c>
      <c r="D3" s="761"/>
      <c r="E3" s="762"/>
      <c r="F3" s="760" t="s">
        <v>732</v>
      </c>
      <c r="G3" s="761"/>
      <c r="H3" s="762"/>
      <c r="I3" s="760" t="s">
        <v>733</v>
      </c>
      <c r="J3" s="761"/>
      <c r="K3" s="762"/>
      <c r="L3" s="760" t="s">
        <v>734</v>
      </c>
      <c r="M3" s="761"/>
      <c r="N3" s="762"/>
    </row>
    <row r="4" spans="1:14" s="94" customFormat="1" ht="19.5" customHeight="1">
      <c r="A4" s="765"/>
      <c r="B4" s="766"/>
      <c r="C4" s="95" t="s">
        <v>735</v>
      </c>
      <c r="D4" s="96" t="s">
        <v>11</v>
      </c>
      <c r="E4" s="97" t="s">
        <v>12</v>
      </c>
      <c r="F4" s="95" t="s">
        <v>735</v>
      </c>
      <c r="G4" s="96" t="s">
        <v>11</v>
      </c>
      <c r="H4" s="97" t="s">
        <v>12</v>
      </c>
      <c r="I4" s="95" t="s">
        <v>735</v>
      </c>
      <c r="J4" s="96" t="s">
        <v>11</v>
      </c>
      <c r="K4" s="93" t="s">
        <v>12</v>
      </c>
      <c r="L4" s="95" t="s">
        <v>735</v>
      </c>
      <c r="M4" s="96" t="s">
        <v>11</v>
      </c>
      <c r="N4" s="97" t="s">
        <v>12</v>
      </c>
    </row>
    <row r="5" spans="1:14" s="101" customFormat="1" ht="19.5" customHeight="1">
      <c r="A5" s="773" t="s">
        <v>15</v>
      </c>
      <c r="B5" s="774"/>
      <c r="C5" s="98">
        <f aca="true" t="shared" si="0" ref="C5:C14">SUM(D5:E5)</f>
        <v>29809</v>
      </c>
      <c r="D5" s="99">
        <f aca="true" t="shared" si="1" ref="D5:N5">SUM(D6:D14)</f>
        <v>15989</v>
      </c>
      <c r="E5" s="100">
        <f t="shared" si="1"/>
        <v>13820</v>
      </c>
      <c r="F5" s="98">
        <f t="shared" si="1"/>
        <v>8966</v>
      </c>
      <c r="G5" s="99">
        <f t="shared" si="1"/>
        <v>5444</v>
      </c>
      <c r="H5" s="100">
        <f t="shared" si="1"/>
        <v>3522</v>
      </c>
      <c r="I5" s="98">
        <f t="shared" si="1"/>
        <v>4713</v>
      </c>
      <c r="J5" s="99">
        <f t="shared" si="1"/>
        <v>2297</v>
      </c>
      <c r="K5" s="100">
        <f t="shared" si="1"/>
        <v>2416</v>
      </c>
      <c r="L5" s="98">
        <f t="shared" si="1"/>
        <v>4027</v>
      </c>
      <c r="M5" s="99">
        <f t="shared" si="1"/>
        <v>1927</v>
      </c>
      <c r="N5" s="100">
        <f t="shared" si="1"/>
        <v>2100</v>
      </c>
    </row>
    <row r="6" spans="1:14" s="92" customFormat="1" ht="19.5" customHeight="1">
      <c r="A6" s="767" t="s">
        <v>16</v>
      </c>
      <c r="B6" s="768"/>
      <c r="C6" s="102">
        <f t="shared" si="0"/>
        <v>1030</v>
      </c>
      <c r="D6" s="103">
        <f aca="true" t="shared" si="2" ref="D6:N6">D15</f>
        <v>550</v>
      </c>
      <c r="E6" s="104">
        <f t="shared" si="2"/>
        <v>480</v>
      </c>
      <c r="F6" s="102">
        <f aca="true" t="shared" si="3" ref="F6:F14">SUM(G6:H6)</f>
        <v>279</v>
      </c>
      <c r="G6" s="103">
        <f t="shared" si="2"/>
        <v>160</v>
      </c>
      <c r="H6" s="104">
        <f t="shared" si="2"/>
        <v>119</v>
      </c>
      <c r="I6" s="102">
        <f aca="true" t="shared" si="4" ref="I6:I14">SUM(J6:K6)</f>
        <v>210</v>
      </c>
      <c r="J6" s="103">
        <f t="shared" si="2"/>
        <v>108</v>
      </c>
      <c r="K6" s="104">
        <f t="shared" si="2"/>
        <v>102</v>
      </c>
      <c r="L6" s="102">
        <f aca="true" t="shared" si="5" ref="L6:L14">SUM(M6:N6)</f>
        <v>122</v>
      </c>
      <c r="M6" s="103">
        <f t="shared" si="2"/>
        <v>56</v>
      </c>
      <c r="N6" s="104">
        <f t="shared" si="2"/>
        <v>66</v>
      </c>
    </row>
    <row r="7" spans="1:14" s="92" customFormat="1" ht="19.5" customHeight="1">
      <c r="A7" s="769" t="s">
        <v>17</v>
      </c>
      <c r="B7" s="770"/>
      <c r="C7" s="106">
        <f t="shared" si="0"/>
        <v>1364</v>
      </c>
      <c r="D7" s="107">
        <f aca="true" t="shared" si="6" ref="D7:N7">D23</f>
        <v>707</v>
      </c>
      <c r="E7" s="108">
        <f t="shared" si="6"/>
        <v>657</v>
      </c>
      <c r="F7" s="106">
        <f t="shared" si="3"/>
        <v>418</v>
      </c>
      <c r="G7" s="107">
        <f t="shared" si="6"/>
        <v>235</v>
      </c>
      <c r="H7" s="108">
        <f t="shared" si="6"/>
        <v>183</v>
      </c>
      <c r="I7" s="106">
        <f t="shared" si="4"/>
        <v>257</v>
      </c>
      <c r="J7" s="107">
        <f t="shared" si="6"/>
        <v>126</v>
      </c>
      <c r="K7" s="108">
        <f t="shared" si="6"/>
        <v>131</v>
      </c>
      <c r="L7" s="106">
        <f t="shared" si="5"/>
        <v>184</v>
      </c>
      <c r="M7" s="107">
        <f t="shared" si="6"/>
        <v>95</v>
      </c>
      <c r="N7" s="108">
        <f t="shared" si="6"/>
        <v>89</v>
      </c>
    </row>
    <row r="8" spans="1:14" s="92" customFormat="1" ht="19.5" customHeight="1">
      <c r="A8" s="769" t="s">
        <v>18</v>
      </c>
      <c r="B8" s="770"/>
      <c r="C8" s="106">
        <f t="shared" si="0"/>
        <v>5140</v>
      </c>
      <c r="D8" s="107">
        <f>D26+D38</f>
        <v>2757</v>
      </c>
      <c r="E8" s="108">
        <f>E26+E38</f>
        <v>2383</v>
      </c>
      <c r="F8" s="106">
        <f t="shared" si="3"/>
        <v>1621</v>
      </c>
      <c r="G8" s="107">
        <f>G26+G38</f>
        <v>982</v>
      </c>
      <c r="H8" s="108">
        <f>H26+H38</f>
        <v>639</v>
      </c>
      <c r="I8" s="106">
        <f t="shared" si="4"/>
        <v>859</v>
      </c>
      <c r="J8" s="107">
        <f>J26+J38</f>
        <v>417</v>
      </c>
      <c r="K8" s="108">
        <f>K26+K38</f>
        <v>442</v>
      </c>
      <c r="L8" s="106">
        <f t="shared" si="5"/>
        <v>648</v>
      </c>
      <c r="M8" s="107">
        <f>M26+M38</f>
        <v>315</v>
      </c>
      <c r="N8" s="108">
        <f>N26+N38</f>
        <v>333</v>
      </c>
    </row>
    <row r="9" spans="1:14" s="92" customFormat="1" ht="19.5" customHeight="1">
      <c r="A9" s="769" t="s">
        <v>19</v>
      </c>
      <c r="B9" s="770"/>
      <c r="C9" s="106">
        <f t="shared" si="0"/>
        <v>2795</v>
      </c>
      <c r="D9" s="107">
        <f aca="true" t="shared" si="7" ref="D9:N9">D41</f>
        <v>1498</v>
      </c>
      <c r="E9" s="108">
        <f t="shared" si="7"/>
        <v>1297</v>
      </c>
      <c r="F9" s="106">
        <f t="shared" si="3"/>
        <v>852</v>
      </c>
      <c r="G9" s="107">
        <f t="shared" si="7"/>
        <v>515</v>
      </c>
      <c r="H9" s="108">
        <f t="shared" si="7"/>
        <v>337</v>
      </c>
      <c r="I9" s="106">
        <f t="shared" si="4"/>
        <v>399</v>
      </c>
      <c r="J9" s="107">
        <f t="shared" si="7"/>
        <v>194</v>
      </c>
      <c r="K9" s="108">
        <f t="shared" si="7"/>
        <v>205</v>
      </c>
      <c r="L9" s="106">
        <f t="shared" si="5"/>
        <v>366</v>
      </c>
      <c r="M9" s="107">
        <f t="shared" si="7"/>
        <v>162</v>
      </c>
      <c r="N9" s="108">
        <f t="shared" si="7"/>
        <v>204</v>
      </c>
    </row>
    <row r="10" spans="1:14" s="92" customFormat="1" ht="19.5" customHeight="1">
      <c r="A10" s="769" t="s">
        <v>736</v>
      </c>
      <c r="B10" s="770"/>
      <c r="C10" s="106">
        <f>SUM(D10:E10)</f>
        <v>5984</v>
      </c>
      <c r="D10" s="107">
        <f>SUM(D46,D48:D50)</f>
        <v>3273</v>
      </c>
      <c r="E10" s="107">
        <f>SUM(E46,E48:E50)</f>
        <v>2711</v>
      </c>
      <c r="F10" s="106">
        <f>SUM(G10:H10)</f>
        <v>1882</v>
      </c>
      <c r="G10" s="107">
        <f>SUM(G46,G48:G50)</f>
        <v>1169</v>
      </c>
      <c r="H10" s="107">
        <f>SUM(H46,H48:H50)</f>
        <v>713</v>
      </c>
      <c r="I10" s="106">
        <f>SUM(J10:K10)</f>
        <v>920</v>
      </c>
      <c r="J10" s="107">
        <f>SUM(J46,J48:J50)</f>
        <v>434</v>
      </c>
      <c r="K10" s="107">
        <f>SUM(K46,K48:K50)</f>
        <v>486</v>
      </c>
      <c r="L10" s="106">
        <f>SUM(M10:N10)</f>
        <v>866</v>
      </c>
      <c r="M10" s="107">
        <f>SUM(M46,M48:M50)</f>
        <v>438</v>
      </c>
      <c r="N10" s="108">
        <f>SUM(N46,N48:N50)</f>
        <v>428</v>
      </c>
    </row>
    <row r="11" spans="1:14" s="92" customFormat="1" ht="19.5" customHeight="1">
      <c r="A11" s="769" t="s">
        <v>20</v>
      </c>
      <c r="B11" s="770"/>
      <c r="C11" s="106">
        <f>SUM(D11:E11)</f>
        <v>3686</v>
      </c>
      <c r="D11" s="107">
        <f>SUM(D57:D68)</f>
        <v>1988</v>
      </c>
      <c r="E11" s="107">
        <f>SUM(E57:E68)</f>
        <v>1698</v>
      </c>
      <c r="F11" s="106">
        <f t="shared" si="3"/>
        <v>1058</v>
      </c>
      <c r="G11" s="107">
        <f>SUM(G57:G68)</f>
        <v>644</v>
      </c>
      <c r="H11" s="107">
        <f>SUM(H57:H68)</f>
        <v>414</v>
      </c>
      <c r="I11" s="106">
        <f t="shared" si="4"/>
        <v>584</v>
      </c>
      <c r="J11" s="107">
        <f>SUM(J57:J68)</f>
        <v>282</v>
      </c>
      <c r="K11" s="107">
        <f>SUM(K57:K68)</f>
        <v>302</v>
      </c>
      <c r="L11" s="106">
        <f t="shared" si="5"/>
        <v>466</v>
      </c>
      <c r="M11" s="107">
        <f>SUM(M57:M68)</f>
        <v>207</v>
      </c>
      <c r="N11" s="108">
        <f>SUM(N57:N68)</f>
        <v>259</v>
      </c>
    </row>
    <row r="12" spans="1:14" s="92" customFormat="1" ht="19.5" customHeight="1">
      <c r="A12" s="769" t="s">
        <v>21</v>
      </c>
      <c r="B12" s="770"/>
      <c r="C12" s="106">
        <f t="shared" si="0"/>
        <v>3440</v>
      </c>
      <c r="D12" s="107">
        <f aca="true" t="shared" si="8" ref="D12:N12">D69</f>
        <v>1825</v>
      </c>
      <c r="E12" s="108">
        <f t="shared" si="8"/>
        <v>1615</v>
      </c>
      <c r="F12" s="106">
        <f t="shared" si="3"/>
        <v>967</v>
      </c>
      <c r="G12" s="107">
        <f t="shared" si="8"/>
        <v>592</v>
      </c>
      <c r="H12" s="108">
        <f t="shared" si="8"/>
        <v>375</v>
      </c>
      <c r="I12" s="106">
        <f t="shared" si="4"/>
        <v>574</v>
      </c>
      <c r="J12" s="107">
        <f t="shared" si="8"/>
        <v>277</v>
      </c>
      <c r="K12" s="108">
        <f t="shared" si="8"/>
        <v>297</v>
      </c>
      <c r="L12" s="106">
        <f t="shared" si="5"/>
        <v>436</v>
      </c>
      <c r="M12" s="107">
        <f t="shared" si="8"/>
        <v>204</v>
      </c>
      <c r="N12" s="108">
        <f t="shared" si="8"/>
        <v>232</v>
      </c>
    </row>
    <row r="13" spans="1:14" s="92" customFormat="1" ht="19.5" customHeight="1">
      <c r="A13" s="769" t="s">
        <v>22</v>
      </c>
      <c r="B13" s="770"/>
      <c r="C13" s="106">
        <f t="shared" si="0"/>
        <v>547</v>
      </c>
      <c r="D13" s="107">
        <f aca="true" t="shared" si="9" ref="D13:N13">D83</f>
        <v>286</v>
      </c>
      <c r="E13" s="108">
        <f t="shared" si="9"/>
        <v>261</v>
      </c>
      <c r="F13" s="106">
        <f t="shared" si="3"/>
        <v>161</v>
      </c>
      <c r="G13" s="107">
        <f t="shared" si="9"/>
        <v>97</v>
      </c>
      <c r="H13" s="108">
        <f t="shared" si="9"/>
        <v>64</v>
      </c>
      <c r="I13" s="106">
        <f t="shared" si="4"/>
        <v>96</v>
      </c>
      <c r="J13" s="107">
        <f t="shared" si="9"/>
        <v>47</v>
      </c>
      <c r="K13" s="108">
        <f t="shared" si="9"/>
        <v>49</v>
      </c>
      <c r="L13" s="106">
        <f t="shared" si="5"/>
        <v>87</v>
      </c>
      <c r="M13" s="107">
        <f t="shared" si="9"/>
        <v>36</v>
      </c>
      <c r="N13" s="108">
        <f t="shared" si="9"/>
        <v>51</v>
      </c>
    </row>
    <row r="14" spans="1:14" s="92" customFormat="1" ht="19.5" customHeight="1">
      <c r="A14" s="771" t="s">
        <v>23</v>
      </c>
      <c r="B14" s="772"/>
      <c r="C14" s="110">
        <f t="shared" si="0"/>
        <v>5823</v>
      </c>
      <c r="D14" s="111">
        <f aca="true" t="shared" si="10" ref="D14:N14">D90+D92</f>
        <v>3105</v>
      </c>
      <c r="E14" s="112">
        <f t="shared" si="10"/>
        <v>2718</v>
      </c>
      <c r="F14" s="110">
        <f t="shared" si="3"/>
        <v>1728</v>
      </c>
      <c r="G14" s="111">
        <f t="shared" si="10"/>
        <v>1050</v>
      </c>
      <c r="H14" s="112">
        <f t="shared" si="10"/>
        <v>678</v>
      </c>
      <c r="I14" s="110">
        <f t="shared" si="4"/>
        <v>814</v>
      </c>
      <c r="J14" s="111">
        <f t="shared" si="10"/>
        <v>412</v>
      </c>
      <c r="K14" s="112">
        <f t="shared" si="10"/>
        <v>402</v>
      </c>
      <c r="L14" s="110">
        <f t="shared" si="5"/>
        <v>852</v>
      </c>
      <c r="M14" s="111">
        <f t="shared" si="10"/>
        <v>414</v>
      </c>
      <c r="N14" s="112">
        <f t="shared" si="10"/>
        <v>438</v>
      </c>
    </row>
    <row r="15" spans="1:14" s="92" customFormat="1" ht="19.5" customHeight="1">
      <c r="A15" s="767" t="s">
        <v>24</v>
      </c>
      <c r="B15" s="768"/>
      <c r="C15" s="106">
        <f aca="true" t="shared" si="11" ref="C15:N15">SUM(C16:C22)</f>
        <v>1030</v>
      </c>
      <c r="D15" s="107">
        <f t="shared" si="11"/>
        <v>550</v>
      </c>
      <c r="E15" s="104">
        <f t="shared" si="11"/>
        <v>480</v>
      </c>
      <c r="F15" s="106">
        <f t="shared" si="11"/>
        <v>279</v>
      </c>
      <c r="G15" s="107">
        <f t="shared" si="11"/>
        <v>160</v>
      </c>
      <c r="H15" s="108">
        <f t="shared" si="11"/>
        <v>119</v>
      </c>
      <c r="I15" s="106">
        <f t="shared" si="11"/>
        <v>210</v>
      </c>
      <c r="J15" s="107">
        <f t="shared" si="11"/>
        <v>108</v>
      </c>
      <c r="K15" s="104">
        <f t="shared" si="11"/>
        <v>102</v>
      </c>
      <c r="L15" s="102">
        <f t="shared" si="11"/>
        <v>122</v>
      </c>
      <c r="M15" s="107">
        <f t="shared" si="11"/>
        <v>56</v>
      </c>
      <c r="N15" s="108">
        <f t="shared" si="11"/>
        <v>66</v>
      </c>
    </row>
    <row r="16" spans="1:14" s="92" customFormat="1" ht="19.5" customHeight="1">
      <c r="A16" s="113"/>
      <c r="B16" s="105" t="s">
        <v>25</v>
      </c>
      <c r="C16" s="106">
        <f>SUM(D16:E16)</f>
        <v>309</v>
      </c>
      <c r="D16" s="107">
        <v>175</v>
      </c>
      <c r="E16" s="108">
        <v>134</v>
      </c>
      <c r="F16" s="106">
        <f aca="true" t="shared" si="12" ref="F16:F22">SUM(G16:H16)</f>
        <v>87</v>
      </c>
      <c r="G16" s="107">
        <v>56</v>
      </c>
      <c r="H16" s="108">
        <v>31</v>
      </c>
      <c r="I16" s="106">
        <f aca="true" t="shared" si="13" ref="I16:I22">SUM(J16:K16)</f>
        <v>61</v>
      </c>
      <c r="J16" s="107">
        <v>31</v>
      </c>
      <c r="K16" s="108">
        <v>30</v>
      </c>
      <c r="L16" s="106">
        <f aca="true" t="shared" si="14" ref="L16:L22">SUM(M16:N16)</f>
        <v>38</v>
      </c>
      <c r="M16" s="107">
        <v>19</v>
      </c>
      <c r="N16" s="108">
        <v>19</v>
      </c>
    </row>
    <row r="17" spans="1:14" s="92" customFormat="1" ht="19.5" customHeight="1">
      <c r="A17" s="113"/>
      <c r="B17" s="105" t="s">
        <v>26</v>
      </c>
      <c r="C17" s="106">
        <f aca="true" t="shared" si="15" ref="C17:C44">SUM(D17:E17)</f>
        <v>184</v>
      </c>
      <c r="D17" s="107">
        <v>99</v>
      </c>
      <c r="E17" s="108">
        <v>85</v>
      </c>
      <c r="F17" s="106">
        <f t="shared" si="12"/>
        <v>58</v>
      </c>
      <c r="G17" s="107">
        <v>34</v>
      </c>
      <c r="H17" s="108">
        <v>24</v>
      </c>
      <c r="I17" s="106">
        <f t="shared" si="13"/>
        <v>36</v>
      </c>
      <c r="J17" s="107">
        <v>18</v>
      </c>
      <c r="K17" s="108">
        <v>18</v>
      </c>
      <c r="L17" s="106">
        <f t="shared" si="14"/>
        <v>19</v>
      </c>
      <c r="M17" s="107">
        <v>9</v>
      </c>
      <c r="N17" s="108">
        <v>10</v>
      </c>
    </row>
    <row r="18" spans="1:14" s="92" customFormat="1" ht="19.5" customHeight="1">
      <c r="A18" s="113"/>
      <c r="B18" s="105" t="s">
        <v>27</v>
      </c>
      <c r="C18" s="106">
        <f t="shared" si="15"/>
        <v>112</v>
      </c>
      <c r="D18" s="107">
        <v>61</v>
      </c>
      <c r="E18" s="108">
        <v>51</v>
      </c>
      <c r="F18" s="106">
        <f t="shared" si="12"/>
        <v>21</v>
      </c>
      <c r="G18" s="107">
        <v>9</v>
      </c>
      <c r="H18" s="108">
        <v>12</v>
      </c>
      <c r="I18" s="106">
        <f t="shared" si="13"/>
        <v>23</v>
      </c>
      <c r="J18" s="107">
        <v>16</v>
      </c>
      <c r="K18" s="108">
        <v>7</v>
      </c>
      <c r="L18" s="106">
        <f t="shared" si="14"/>
        <v>19</v>
      </c>
      <c r="M18" s="107">
        <v>5</v>
      </c>
      <c r="N18" s="108">
        <v>14</v>
      </c>
    </row>
    <row r="19" spans="1:14" s="92" customFormat="1" ht="19.5" customHeight="1">
      <c r="A19" s="113"/>
      <c r="B19" s="105" t="s">
        <v>28</v>
      </c>
      <c r="C19" s="106">
        <f t="shared" si="15"/>
        <v>140</v>
      </c>
      <c r="D19" s="107">
        <v>62</v>
      </c>
      <c r="E19" s="108">
        <v>78</v>
      </c>
      <c r="F19" s="106">
        <f t="shared" si="12"/>
        <v>39</v>
      </c>
      <c r="G19" s="107">
        <v>18</v>
      </c>
      <c r="H19" s="108">
        <v>21</v>
      </c>
      <c r="I19" s="106">
        <f t="shared" si="13"/>
        <v>32</v>
      </c>
      <c r="J19" s="107">
        <v>15</v>
      </c>
      <c r="K19" s="108">
        <v>17</v>
      </c>
      <c r="L19" s="106">
        <f t="shared" si="14"/>
        <v>13</v>
      </c>
      <c r="M19" s="107">
        <v>4</v>
      </c>
      <c r="N19" s="108">
        <v>9</v>
      </c>
    </row>
    <row r="20" spans="1:14" s="92" customFormat="1" ht="19.5" customHeight="1">
      <c r="A20" s="113"/>
      <c r="B20" s="105" t="s">
        <v>29</v>
      </c>
      <c r="C20" s="106">
        <f t="shared" si="15"/>
        <v>122</v>
      </c>
      <c r="D20" s="107">
        <v>56</v>
      </c>
      <c r="E20" s="108">
        <v>66</v>
      </c>
      <c r="F20" s="106">
        <f t="shared" si="12"/>
        <v>27</v>
      </c>
      <c r="G20" s="107">
        <v>14</v>
      </c>
      <c r="H20" s="108">
        <v>13</v>
      </c>
      <c r="I20" s="106">
        <f t="shared" si="13"/>
        <v>26</v>
      </c>
      <c r="J20" s="107">
        <v>15</v>
      </c>
      <c r="K20" s="108">
        <v>11</v>
      </c>
      <c r="L20" s="106">
        <f t="shared" si="14"/>
        <v>16</v>
      </c>
      <c r="M20" s="107">
        <v>7</v>
      </c>
      <c r="N20" s="108">
        <v>9</v>
      </c>
    </row>
    <row r="21" spans="1:14" s="92" customFormat="1" ht="19.5" customHeight="1">
      <c r="A21" s="113"/>
      <c r="B21" s="105" t="s">
        <v>30</v>
      </c>
      <c r="C21" s="106">
        <f t="shared" si="15"/>
        <v>103</v>
      </c>
      <c r="D21" s="107">
        <v>64</v>
      </c>
      <c r="E21" s="108">
        <v>39</v>
      </c>
      <c r="F21" s="106">
        <f t="shared" si="12"/>
        <v>32</v>
      </c>
      <c r="G21" s="107">
        <v>20</v>
      </c>
      <c r="H21" s="108">
        <v>12</v>
      </c>
      <c r="I21" s="106">
        <f t="shared" si="13"/>
        <v>22</v>
      </c>
      <c r="J21" s="107">
        <v>11</v>
      </c>
      <c r="K21" s="108">
        <v>11</v>
      </c>
      <c r="L21" s="106">
        <f t="shared" si="14"/>
        <v>7</v>
      </c>
      <c r="M21" s="107">
        <v>5</v>
      </c>
      <c r="N21" s="108">
        <v>2</v>
      </c>
    </row>
    <row r="22" spans="1:14" s="92" customFormat="1" ht="19.5" customHeight="1">
      <c r="A22" s="113"/>
      <c r="B22" s="105" t="s">
        <v>31</v>
      </c>
      <c r="C22" s="106">
        <f t="shared" si="15"/>
        <v>60</v>
      </c>
      <c r="D22" s="107">
        <v>33</v>
      </c>
      <c r="E22" s="112">
        <v>27</v>
      </c>
      <c r="F22" s="106">
        <f t="shared" si="12"/>
        <v>15</v>
      </c>
      <c r="G22" s="107">
        <v>9</v>
      </c>
      <c r="H22" s="108">
        <v>6</v>
      </c>
      <c r="I22" s="106">
        <f t="shared" si="13"/>
        <v>10</v>
      </c>
      <c r="J22" s="107">
        <v>2</v>
      </c>
      <c r="K22" s="112">
        <v>8</v>
      </c>
      <c r="L22" s="110">
        <f t="shared" si="14"/>
        <v>10</v>
      </c>
      <c r="M22" s="107">
        <v>7</v>
      </c>
      <c r="N22" s="108">
        <v>3</v>
      </c>
    </row>
    <row r="23" spans="1:14" s="92" customFormat="1" ht="19.5" customHeight="1">
      <c r="A23" s="767" t="s">
        <v>32</v>
      </c>
      <c r="B23" s="768"/>
      <c r="C23" s="102">
        <f aca="true" t="shared" si="16" ref="C23:N23">SUM(C24:C25)</f>
        <v>1364</v>
      </c>
      <c r="D23" s="103">
        <f t="shared" si="16"/>
        <v>707</v>
      </c>
      <c r="E23" s="104">
        <f t="shared" si="16"/>
        <v>657</v>
      </c>
      <c r="F23" s="102">
        <f t="shared" si="16"/>
        <v>418</v>
      </c>
      <c r="G23" s="103">
        <f t="shared" si="16"/>
        <v>235</v>
      </c>
      <c r="H23" s="104">
        <f t="shared" si="16"/>
        <v>183</v>
      </c>
      <c r="I23" s="102">
        <f t="shared" si="16"/>
        <v>257</v>
      </c>
      <c r="J23" s="103">
        <f t="shared" si="16"/>
        <v>126</v>
      </c>
      <c r="K23" s="104">
        <f t="shared" si="16"/>
        <v>131</v>
      </c>
      <c r="L23" s="102">
        <f t="shared" si="16"/>
        <v>184</v>
      </c>
      <c r="M23" s="103">
        <f t="shared" si="16"/>
        <v>95</v>
      </c>
      <c r="N23" s="104">
        <f t="shared" si="16"/>
        <v>89</v>
      </c>
    </row>
    <row r="24" spans="1:14" s="92" customFormat="1" ht="19.5" customHeight="1">
      <c r="A24" s="113"/>
      <c r="B24" s="105" t="s">
        <v>33</v>
      </c>
      <c r="C24" s="106">
        <f t="shared" si="15"/>
        <v>585</v>
      </c>
      <c r="D24" s="107">
        <v>285</v>
      </c>
      <c r="E24" s="108">
        <v>300</v>
      </c>
      <c r="F24" s="106">
        <f>SUM(G24:H24)</f>
        <v>182</v>
      </c>
      <c r="G24" s="107">
        <v>98</v>
      </c>
      <c r="H24" s="108">
        <v>84</v>
      </c>
      <c r="I24" s="106">
        <f>SUM(J24:K24)</f>
        <v>92</v>
      </c>
      <c r="J24" s="107">
        <v>39</v>
      </c>
      <c r="K24" s="108">
        <v>53</v>
      </c>
      <c r="L24" s="106">
        <f>SUM(M24:N24)</f>
        <v>81</v>
      </c>
      <c r="M24" s="107">
        <v>39</v>
      </c>
      <c r="N24" s="108">
        <v>42</v>
      </c>
    </row>
    <row r="25" spans="1:14" s="92" customFormat="1" ht="19.5" customHeight="1">
      <c r="A25" s="114"/>
      <c r="B25" s="109" t="s">
        <v>34</v>
      </c>
      <c r="C25" s="110">
        <f t="shared" si="15"/>
        <v>779</v>
      </c>
      <c r="D25" s="111">
        <v>422</v>
      </c>
      <c r="E25" s="112">
        <v>357</v>
      </c>
      <c r="F25" s="110">
        <f>SUM(G25:H25)</f>
        <v>236</v>
      </c>
      <c r="G25" s="111">
        <v>137</v>
      </c>
      <c r="H25" s="112">
        <v>99</v>
      </c>
      <c r="I25" s="110">
        <f>SUM(J25:K25)</f>
        <v>165</v>
      </c>
      <c r="J25" s="111">
        <v>87</v>
      </c>
      <c r="K25" s="112">
        <v>78</v>
      </c>
      <c r="L25" s="110">
        <f>SUM(M25:N25)</f>
        <v>103</v>
      </c>
      <c r="M25" s="111">
        <v>56</v>
      </c>
      <c r="N25" s="112">
        <v>47</v>
      </c>
    </row>
    <row r="26" spans="1:14" s="92" customFormat="1" ht="19.5" customHeight="1">
      <c r="A26" s="767" t="s">
        <v>35</v>
      </c>
      <c r="B26" s="768"/>
      <c r="C26" s="106">
        <f aca="true" t="shared" si="17" ref="C26:N26">SUM(C27:C37)</f>
        <v>4422</v>
      </c>
      <c r="D26" s="107">
        <f t="shared" si="17"/>
        <v>2382</v>
      </c>
      <c r="E26" s="108">
        <f t="shared" si="17"/>
        <v>2040</v>
      </c>
      <c r="F26" s="106">
        <f t="shared" si="17"/>
        <v>1412</v>
      </c>
      <c r="G26" s="107">
        <f t="shared" si="17"/>
        <v>854</v>
      </c>
      <c r="H26" s="108">
        <f t="shared" si="17"/>
        <v>558</v>
      </c>
      <c r="I26" s="106">
        <f t="shared" si="17"/>
        <v>717</v>
      </c>
      <c r="J26" s="107">
        <f t="shared" si="17"/>
        <v>347</v>
      </c>
      <c r="K26" s="108">
        <f t="shared" si="17"/>
        <v>370</v>
      </c>
      <c r="L26" s="106">
        <f t="shared" si="17"/>
        <v>572</v>
      </c>
      <c r="M26" s="107">
        <f t="shared" si="17"/>
        <v>277</v>
      </c>
      <c r="N26" s="108">
        <f t="shared" si="17"/>
        <v>295</v>
      </c>
    </row>
    <row r="27" spans="1:14" s="92" customFormat="1" ht="19.5" customHeight="1">
      <c r="A27" s="113"/>
      <c r="B27" s="105" t="s">
        <v>36</v>
      </c>
      <c r="C27" s="106">
        <f t="shared" si="15"/>
        <v>1692</v>
      </c>
      <c r="D27" s="107">
        <v>924</v>
      </c>
      <c r="E27" s="108">
        <v>768</v>
      </c>
      <c r="F27" s="106">
        <f aca="true" t="shared" si="18" ref="F27:F37">SUM(G27:H27)</f>
        <v>543</v>
      </c>
      <c r="G27" s="107">
        <v>336</v>
      </c>
      <c r="H27" s="108">
        <v>207</v>
      </c>
      <c r="I27" s="106">
        <f aca="true" t="shared" si="19" ref="I27:I37">SUM(J27:K27)</f>
        <v>253</v>
      </c>
      <c r="J27" s="107">
        <v>126</v>
      </c>
      <c r="K27" s="108">
        <v>127</v>
      </c>
      <c r="L27" s="106">
        <f aca="true" t="shared" si="20" ref="L27:L37">SUM(M27:N27)</f>
        <v>232</v>
      </c>
      <c r="M27" s="107">
        <v>110</v>
      </c>
      <c r="N27" s="108">
        <v>122</v>
      </c>
    </row>
    <row r="28" spans="1:14" s="92" customFormat="1" ht="19.5" customHeight="1">
      <c r="A28" s="113"/>
      <c r="B28" s="105" t="s">
        <v>37</v>
      </c>
      <c r="C28" s="106">
        <f t="shared" si="15"/>
        <v>796</v>
      </c>
      <c r="D28" s="107">
        <v>420</v>
      </c>
      <c r="E28" s="108">
        <v>376</v>
      </c>
      <c r="F28" s="106">
        <f t="shared" si="18"/>
        <v>254</v>
      </c>
      <c r="G28" s="107">
        <v>160</v>
      </c>
      <c r="H28" s="108">
        <v>94</v>
      </c>
      <c r="I28" s="106">
        <f t="shared" si="19"/>
        <v>142</v>
      </c>
      <c r="J28" s="107">
        <v>71</v>
      </c>
      <c r="K28" s="108">
        <v>71</v>
      </c>
      <c r="L28" s="106">
        <f t="shared" si="20"/>
        <v>89</v>
      </c>
      <c r="M28" s="107">
        <v>38</v>
      </c>
      <c r="N28" s="108">
        <v>51</v>
      </c>
    </row>
    <row r="29" spans="1:14" s="92" customFormat="1" ht="19.5" customHeight="1">
      <c r="A29" s="113"/>
      <c r="B29" s="105" t="s">
        <v>38</v>
      </c>
      <c r="C29" s="106">
        <f t="shared" si="15"/>
        <v>351</v>
      </c>
      <c r="D29" s="107">
        <v>187</v>
      </c>
      <c r="E29" s="108">
        <v>164</v>
      </c>
      <c r="F29" s="106">
        <f t="shared" si="18"/>
        <v>108</v>
      </c>
      <c r="G29" s="107">
        <v>57</v>
      </c>
      <c r="H29" s="108">
        <v>51</v>
      </c>
      <c r="I29" s="106">
        <f t="shared" si="19"/>
        <v>60</v>
      </c>
      <c r="J29" s="107">
        <v>29</v>
      </c>
      <c r="K29" s="108">
        <v>31</v>
      </c>
      <c r="L29" s="106">
        <f t="shared" si="20"/>
        <v>64</v>
      </c>
      <c r="M29" s="107">
        <v>34</v>
      </c>
      <c r="N29" s="108">
        <v>30</v>
      </c>
    </row>
    <row r="30" spans="1:14" s="92" customFormat="1" ht="19.5" customHeight="1">
      <c r="A30" s="113"/>
      <c r="B30" s="105" t="s">
        <v>699</v>
      </c>
      <c r="C30" s="106">
        <f t="shared" si="15"/>
        <v>385</v>
      </c>
      <c r="D30" s="107">
        <v>196</v>
      </c>
      <c r="E30" s="108">
        <v>189</v>
      </c>
      <c r="F30" s="106">
        <f t="shared" si="18"/>
        <v>115</v>
      </c>
      <c r="G30" s="107">
        <v>70</v>
      </c>
      <c r="H30" s="108">
        <v>45</v>
      </c>
      <c r="I30" s="106">
        <f t="shared" si="19"/>
        <v>58</v>
      </c>
      <c r="J30" s="107">
        <v>24</v>
      </c>
      <c r="K30" s="108">
        <v>34</v>
      </c>
      <c r="L30" s="106">
        <f t="shared" si="20"/>
        <v>49</v>
      </c>
      <c r="M30" s="107">
        <v>21</v>
      </c>
      <c r="N30" s="108">
        <v>28</v>
      </c>
    </row>
    <row r="31" spans="1:14" s="92" customFormat="1" ht="19.5" customHeight="1">
      <c r="A31" s="113"/>
      <c r="B31" s="105" t="s">
        <v>39</v>
      </c>
      <c r="C31" s="106">
        <f t="shared" si="15"/>
        <v>123</v>
      </c>
      <c r="D31" s="107">
        <v>70</v>
      </c>
      <c r="E31" s="108">
        <v>53</v>
      </c>
      <c r="F31" s="106">
        <f t="shared" si="18"/>
        <v>41</v>
      </c>
      <c r="G31" s="107">
        <v>27</v>
      </c>
      <c r="H31" s="108">
        <v>14</v>
      </c>
      <c r="I31" s="106">
        <f t="shared" si="19"/>
        <v>12</v>
      </c>
      <c r="J31" s="107">
        <v>6</v>
      </c>
      <c r="K31" s="108">
        <v>6</v>
      </c>
      <c r="L31" s="106">
        <f t="shared" si="20"/>
        <v>16</v>
      </c>
      <c r="M31" s="107">
        <v>7</v>
      </c>
      <c r="N31" s="108">
        <v>9</v>
      </c>
    </row>
    <row r="32" spans="1:14" s="92" customFormat="1" ht="19.5" customHeight="1">
      <c r="A32" s="113"/>
      <c r="B32" s="105" t="s">
        <v>40</v>
      </c>
      <c r="C32" s="106">
        <f t="shared" si="15"/>
        <v>51</v>
      </c>
      <c r="D32" s="107">
        <v>30</v>
      </c>
      <c r="E32" s="108">
        <v>21</v>
      </c>
      <c r="F32" s="106">
        <f t="shared" si="18"/>
        <v>19</v>
      </c>
      <c r="G32" s="107">
        <v>11</v>
      </c>
      <c r="H32" s="108">
        <v>8</v>
      </c>
      <c r="I32" s="106">
        <f t="shared" si="19"/>
        <v>11</v>
      </c>
      <c r="J32" s="107">
        <v>5</v>
      </c>
      <c r="K32" s="108">
        <v>6</v>
      </c>
      <c r="L32" s="106">
        <f t="shared" si="20"/>
        <v>8</v>
      </c>
      <c r="M32" s="107">
        <v>5</v>
      </c>
      <c r="N32" s="108">
        <v>3</v>
      </c>
    </row>
    <row r="33" spans="1:14" s="92" customFormat="1" ht="19.5" customHeight="1">
      <c r="A33" s="113"/>
      <c r="B33" s="105" t="s">
        <v>737</v>
      </c>
      <c r="C33" s="106">
        <f t="shared" si="15"/>
        <v>301</v>
      </c>
      <c r="D33" s="107">
        <v>150</v>
      </c>
      <c r="E33" s="108">
        <v>151</v>
      </c>
      <c r="F33" s="106">
        <f t="shared" si="18"/>
        <v>94</v>
      </c>
      <c r="G33" s="107">
        <v>48</v>
      </c>
      <c r="H33" s="108">
        <v>46</v>
      </c>
      <c r="I33" s="106">
        <f t="shared" si="19"/>
        <v>44</v>
      </c>
      <c r="J33" s="107">
        <v>21</v>
      </c>
      <c r="K33" s="108">
        <v>23</v>
      </c>
      <c r="L33" s="106">
        <f t="shared" si="20"/>
        <v>37</v>
      </c>
      <c r="M33" s="107">
        <v>20</v>
      </c>
      <c r="N33" s="108">
        <v>17</v>
      </c>
    </row>
    <row r="34" spans="1:14" s="92" customFormat="1" ht="19.5" customHeight="1">
      <c r="A34" s="113"/>
      <c r="B34" s="105" t="s">
        <v>738</v>
      </c>
      <c r="C34" s="106">
        <f t="shared" si="15"/>
        <v>162</v>
      </c>
      <c r="D34" s="107">
        <v>85</v>
      </c>
      <c r="E34" s="108">
        <v>77</v>
      </c>
      <c r="F34" s="106">
        <f t="shared" si="18"/>
        <v>58</v>
      </c>
      <c r="G34" s="107">
        <v>32</v>
      </c>
      <c r="H34" s="108">
        <v>26</v>
      </c>
      <c r="I34" s="106">
        <f t="shared" si="19"/>
        <v>33</v>
      </c>
      <c r="J34" s="107">
        <v>16</v>
      </c>
      <c r="K34" s="108">
        <v>17</v>
      </c>
      <c r="L34" s="106">
        <f t="shared" si="20"/>
        <v>11</v>
      </c>
      <c r="M34" s="107">
        <v>4</v>
      </c>
      <c r="N34" s="108">
        <v>7</v>
      </c>
    </row>
    <row r="35" spans="1:14" s="92" customFormat="1" ht="19.5" customHeight="1">
      <c r="A35" s="113"/>
      <c r="B35" s="105" t="s">
        <v>739</v>
      </c>
      <c r="C35" s="106">
        <f t="shared" si="15"/>
        <v>133</v>
      </c>
      <c r="D35" s="107">
        <v>81</v>
      </c>
      <c r="E35" s="108">
        <v>52</v>
      </c>
      <c r="F35" s="106">
        <f t="shared" si="18"/>
        <v>42</v>
      </c>
      <c r="G35" s="107">
        <v>26</v>
      </c>
      <c r="H35" s="108">
        <v>16</v>
      </c>
      <c r="I35" s="106">
        <f t="shared" si="19"/>
        <v>19</v>
      </c>
      <c r="J35" s="107">
        <v>10</v>
      </c>
      <c r="K35" s="108">
        <v>9</v>
      </c>
      <c r="L35" s="106">
        <f t="shared" si="20"/>
        <v>21</v>
      </c>
      <c r="M35" s="107">
        <v>11</v>
      </c>
      <c r="N35" s="108">
        <v>10</v>
      </c>
    </row>
    <row r="36" spans="1:14" s="92" customFormat="1" ht="19.5" customHeight="1">
      <c r="A36" s="113"/>
      <c r="B36" s="105" t="s">
        <v>740</v>
      </c>
      <c r="C36" s="106">
        <f t="shared" si="15"/>
        <v>179</v>
      </c>
      <c r="D36" s="107">
        <v>103</v>
      </c>
      <c r="E36" s="108">
        <v>76</v>
      </c>
      <c r="F36" s="106">
        <f t="shared" si="18"/>
        <v>60</v>
      </c>
      <c r="G36" s="107">
        <v>40</v>
      </c>
      <c r="H36" s="108">
        <v>20</v>
      </c>
      <c r="I36" s="106">
        <f t="shared" si="19"/>
        <v>39</v>
      </c>
      <c r="J36" s="107">
        <v>16</v>
      </c>
      <c r="K36" s="108">
        <v>23</v>
      </c>
      <c r="L36" s="106">
        <f t="shared" si="20"/>
        <v>16</v>
      </c>
      <c r="M36" s="107">
        <v>11</v>
      </c>
      <c r="N36" s="108">
        <v>5</v>
      </c>
    </row>
    <row r="37" spans="1:14" s="92" customFormat="1" ht="19.5" customHeight="1">
      <c r="A37" s="113"/>
      <c r="B37" s="105" t="s">
        <v>45</v>
      </c>
      <c r="C37" s="106">
        <f t="shared" si="15"/>
        <v>249</v>
      </c>
      <c r="D37" s="107">
        <v>136</v>
      </c>
      <c r="E37" s="108">
        <v>113</v>
      </c>
      <c r="F37" s="106">
        <f t="shared" si="18"/>
        <v>78</v>
      </c>
      <c r="G37" s="107">
        <v>47</v>
      </c>
      <c r="H37" s="108">
        <v>31</v>
      </c>
      <c r="I37" s="106">
        <f t="shared" si="19"/>
        <v>46</v>
      </c>
      <c r="J37" s="107">
        <v>23</v>
      </c>
      <c r="K37" s="108">
        <v>23</v>
      </c>
      <c r="L37" s="106">
        <f t="shared" si="20"/>
        <v>29</v>
      </c>
      <c r="M37" s="107">
        <v>16</v>
      </c>
      <c r="N37" s="108">
        <v>13</v>
      </c>
    </row>
    <row r="38" spans="1:14" s="92" customFormat="1" ht="19.5" customHeight="1">
      <c r="A38" s="767" t="s">
        <v>46</v>
      </c>
      <c r="B38" s="768"/>
      <c r="C38" s="102">
        <f aca="true" t="shared" si="21" ref="C38:N38">SUM(C39:C40)</f>
        <v>718</v>
      </c>
      <c r="D38" s="103">
        <f t="shared" si="21"/>
        <v>375</v>
      </c>
      <c r="E38" s="104">
        <f t="shared" si="21"/>
        <v>343</v>
      </c>
      <c r="F38" s="102">
        <f t="shared" si="21"/>
        <v>209</v>
      </c>
      <c r="G38" s="103">
        <f t="shared" si="21"/>
        <v>128</v>
      </c>
      <c r="H38" s="104">
        <f t="shared" si="21"/>
        <v>81</v>
      </c>
      <c r="I38" s="102">
        <f t="shared" si="21"/>
        <v>142</v>
      </c>
      <c r="J38" s="103">
        <f t="shared" si="21"/>
        <v>70</v>
      </c>
      <c r="K38" s="104">
        <f t="shared" si="21"/>
        <v>72</v>
      </c>
      <c r="L38" s="102">
        <f t="shared" si="21"/>
        <v>76</v>
      </c>
      <c r="M38" s="103">
        <f t="shared" si="21"/>
        <v>38</v>
      </c>
      <c r="N38" s="104">
        <f t="shared" si="21"/>
        <v>38</v>
      </c>
    </row>
    <row r="39" spans="1:14" s="92" customFormat="1" ht="19.5" customHeight="1">
      <c r="A39" s="113"/>
      <c r="B39" s="105" t="s">
        <v>47</v>
      </c>
      <c r="C39" s="106">
        <f t="shared" si="15"/>
        <v>539</v>
      </c>
      <c r="D39" s="107">
        <v>283</v>
      </c>
      <c r="E39" s="108">
        <v>256</v>
      </c>
      <c r="F39" s="106">
        <f>SUM(G39:H39)</f>
        <v>164</v>
      </c>
      <c r="G39" s="107">
        <v>101</v>
      </c>
      <c r="H39" s="108">
        <v>63</v>
      </c>
      <c r="I39" s="106">
        <f>SUM(J39:K39)</f>
        <v>105</v>
      </c>
      <c r="J39" s="107">
        <v>49</v>
      </c>
      <c r="K39" s="108">
        <v>56</v>
      </c>
      <c r="L39" s="106">
        <f>SUM(M39:N39)</f>
        <v>51</v>
      </c>
      <c r="M39" s="107">
        <v>24</v>
      </c>
      <c r="N39" s="108">
        <v>27</v>
      </c>
    </row>
    <row r="40" spans="1:14" s="92" customFormat="1" ht="19.5" customHeight="1">
      <c r="A40" s="114"/>
      <c r="B40" s="109" t="s">
        <v>48</v>
      </c>
      <c r="C40" s="110">
        <f t="shared" si="15"/>
        <v>179</v>
      </c>
      <c r="D40" s="111">
        <v>92</v>
      </c>
      <c r="E40" s="112">
        <v>87</v>
      </c>
      <c r="F40" s="110">
        <f>SUM(G40:H40)</f>
        <v>45</v>
      </c>
      <c r="G40" s="111">
        <v>27</v>
      </c>
      <c r="H40" s="112">
        <v>18</v>
      </c>
      <c r="I40" s="110">
        <f>SUM(J40:K40)</f>
        <v>37</v>
      </c>
      <c r="J40" s="111">
        <v>21</v>
      </c>
      <c r="K40" s="112">
        <v>16</v>
      </c>
      <c r="L40" s="110">
        <f>SUM(M40:N40)</f>
        <v>25</v>
      </c>
      <c r="M40" s="111">
        <v>14</v>
      </c>
      <c r="N40" s="112">
        <v>11</v>
      </c>
    </row>
    <row r="41" spans="1:14" s="92" customFormat="1" ht="19.5" customHeight="1">
      <c r="A41" s="767" t="s">
        <v>49</v>
      </c>
      <c r="B41" s="768"/>
      <c r="C41" s="106">
        <f aca="true" t="shared" si="22" ref="C41:N41">SUM(C42:C44)</f>
        <v>2795</v>
      </c>
      <c r="D41" s="107">
        <f t="shared" si="22"/>
        <v>1498</v>
      </c>
      <c r="E41" s="108">
        <f t="shared" si="22"/>
        <v>1297</v>
      </c>
      <c r="F41" s="102">
        <f t="shared" si="22"/>
        <v>852</v>
      </c>
      <c r="G41" s="103">
        <f t="shared" si="22"/>
        <v>515</v>
      </c>
      <c r="H41" s="104">
        <f t="shared" si="22"/>
        <v>337</v>
      </c>
      <c r="I41" s="106">
        <f t="shared" si="22"/>
        <v>399</v>
      </c>
      <c r="J41" s="107">
        <f t="shared" si="22"/>
        <v>194</v>
      </c>
      <c r="K41" s="108">
        <f t="shared" si="22"/>
        <v>205</v>
      </c>
      <c r="L41" s="102">
        <f t="shared" si="22"/>
        <v>366</v>
      </c>
      <c r="M41" s="103">
        <f t="shared" si="22"/>
        <v>162</v>
      </c>
      <c r="N41" s="104">
        <f t="shared" si="22"/>
        <v>204</v>
      </c>
    </row>
    <row r="42" spans="1:14" s="92" customFormat="1" ht="19.5" customHeight="1">
      <c r="A42" s="113"/>
      <c r="B42" s="105" t="s">
        <v>50</v>
      </c>
      <c r="C42" s="106">
        <f t="shared" si="15"/>
        <v>995</v>
      </c>
      <c r="D42" s="107">
        <v>537</v>
      </c>
      <c r="E42" s="108">
        <v>458</v>
      </c>
      <c r="F42" s="106">
        <f>SUM(G42:H42)</f>
        <v>294</v>
      </c>
      <c r="G42" s="107">
        <v>181</v>
      </c>
      <c r="H42" s="108">
        <v>113</v>
      </c>
      <c r="I42" s="106">
        <f>SUM(J42:K42)</f>
        <v>141</v>
      </c>
      <c r="J42" s="107">
        <v>75</v>
      </c>
      <c r="K42" s="108">
        <v>66</v>
      </c>
      <c r="L42" s="106">
        <f>SUM(M42:N42)</f>
        <v>129</v>
      </c>
      <c r="M42" s="107">
        <v>55</v>
      </c>
      <c r="N42" s="108">
        <v>74</v>
      </c>
    </row>
    <row r="43" spans="1:14" s="92" customFormat="1" ht="19.5" customHeight="1">
      <c r="A43" s="113"/>
      <c r="B43" s="105" t="s">
        <v>51</v>
      </c>
      <c r="C43" s="106">
        <f t="shared" si="15"/>
        <v>1687</v>
      </c>
      <c r="D43" s="107">
        <v>899</v>
      </c>
      <c r="E43" s="108">
        <v>788</v>
      </c>
      <c r="F43" s="106">
        <f>SUM(G43:H43)</f>
        <v>533</v>
      </c>
      <c r="G43" s="107">
        <v>317</v>
      </c>
      <c r="H43" s="108">
        <v>216</v>
      </c>
      <c r="I43" s="106">
        <f>SUM(J43:K43)</f>
        <v>239</v>
      </c>
      <c r="J43" s="107">
        <v>113</v>
      </c>
      <c r="K43" s="108">
        <v>126</v>
      </c>
      <c r="L43" s="106">
        <f>SUM(M43:N43)</f>
        <v>218</v>
      </c>
      <c r="M43" s="107">
        <v>97</v>
      </c>
      <c r="N43" s="108">
        <v>121</v>
      </c>
    </row>
    <row r="44" spans="1:14" s="92" customFormat="1" ht="19.5" customHeight="1">
      <c r="A44" s="113"/>
      <c r="B44" s="105" t="s">
        <v>52</v>
      </c>
      <c r="C44" s="106">
        <f t="shared" si="15"/>
        <v>113</v>
      </c>
      <c r="D44" s="107">
        <v>62</v>
      </c>
      <c r="E44" s="108">
        <v>51</v>
      </c>
      <c r="F44" s="110">
        <f>SUM(G44:H44)</f>
        <v>25</v>
      </c>
      <c r="G44" s="111">
        <v>17</v>
      </c>
      <c r="H44" s="112">
        <v>8</v>
      </c>
      <c r="I44" s="106">
        <f>SUM(J44:K44)</f>
        <v>19</v>
      </c>
      <c r="J44" s="107">
        <v>6</v>
      </c>
      <c r="K44" s="108">
        <v>13</v>
      </c>
      <c r="L44" s="110">
        <f>SUM(M44:N44)</f>
        <v>19</v>
      </c>
      <c r="M44" s="111">
        <v>10</v>
      </c>
      <c r="N44" s="112">
        <v>9</v>
      </c>
    </row>
    <row r="45" spans="1:14" s="92" customFormat="1" ht="19.5" customHeight="1">
      <c r="A45" s="633" t="s">
        <v>741</v>
      </c>
      <c r="B45" s="634"/>
      <c r="C45" s="115">
        <f>SUM(C46)</f>
        <v>5626</v>
      </c>
      <c r="D45" s="116">
        <f aca="true" t="shared" si="23" ref="D45:N45">SUM(D46)</f>
        <v>3076</v>
      </c>
      <c r="E45" s="117">
        <f t="shared" si="23"/>
        <v>2550</v>
      </c>
      <c r="F45" s="115">
        <f t="shared" si="23"/>
        <v>1766</v>
      </c>
      <c r="G45" s="116">
        <f t="shared" si="23"/>
        <v>1098</v>
      </c>
      <c r="H45" s="117">
        <f t="shared" si="23"/>
        <v>668</v>
      </c>
      <c r="I45" s="115">
        <f t="shared" si="23"/>
        <v>868</v>
      </c>
      <c r="J45" s="116">
        <f t="shared" si="23"/>
        <v>417</v>
      </c>
      <c r="K45" s="117">
        <f t="shared" si="23"/>
        <v>451</v>
      </c>
      <c r="L45" s="115">
        <f t="shared" si="23"/>
        <v>819</v>
      </c>
      <c r="M45" s="116">
        <f t="shared" si="23"/>
        <v>411</v>
      </c>
      <c r="N45" s="117">
        <f t="shared" si="23"/>
        <v>408</v>
      </c>
    </row>
    <row r="46" spans="1:14" s="92" customFormat="1" ht="19.5" customHeight="1">
      <c r="A46" s="46"/>
      <c r="B46" s="49" t="s">
        <v>742</v>
      </c>
      <c r="C46" s="110">
        <f>SUM(D46:E46)</f>
        <v>5626</v>
      </c>
      <c r="D46" s="111">
        <v>3076</v>
      </c>
      <c r="E46" s="112">
        <v>2550</v>
      </c>
      <c r="F46" s="110">
        <f>SUM(G46:H46)</f>
        <v>1766</v>
      </c>
      <c r="G46" s="111">
        <v>1098</v>
      </c>
      <c r="H46" s="112">
        <v>668</v>
      </c>
      <c r="I46" s="110">
        <f>SUM(J46:K46)</f>
        <v>868</v>
      </c>
      <c r="J46" s="111">
        <v>417</v>
      </c>
      <c r="K46" s="112">
        <v>451</v>
      </c>
      <c r="L46" s="110">
        <f>SUM(M46:N46)</f>
        <v>819</v>
      </c>
      <c r="M46" s="111">
        <v>411</v>
      </c>
      <c r="N46" s="112">
        <v>408</v>
      </c>
    </row>
    <row r="47" spans="1:14" s="92" customFormat="1" ht="19.5" customHeight="1">
      <c r="A47" s="633" t="s">
        <v>57</v>
      </c>
      <c r="B47" s="634"/>
      <c r="C47" s="102">
        <f>SUM(D47:E47)</f>
        <v>4044</v>
      </c>
      <c r="D47" s="103">
        <f>SUM(D48:D50,D57:D68)</f>
        <v>2185</v>
      </c>
      <c r="E47" s="103">
        <f>SUM(E48:E50,E57:E68)</f>
        <v>1859</v>
      </c>
      <c r="F47" s="102">
        <f>SUM(G47:H47)</f>
        <v>1174</v>
      </c>
      <c r="G47" s="103">
        <f>SUM(G48:G50,G57:G68)</f>
        <v>715</v>
      </c>
      <c r="H47" s="103">
        <f>SUM(H48:H50,H57:H68)</f>
        <v>459</v>
      </c>
      <c r="I47" s="102">
        <f>SUM(J47:K47)</f>
        <v>636</v>
      </c>
      <c r="J47" s="103">
        <f>SUM(J48:J50,J57:J68)</f>
        <v>299</v>
      </c>
      <c r="K47" s="103">
        <f>SUM(K48:K50,K57:K68)</f>
        <v>337</v>
      </c>
      <c r="L47" s="102">
        <f>SUM(M47:N47)</f>
        <v>513</v>
      </c>
      <c r="M47" s="103">
        <f>SUM(M48:M50,M57:M68)</f>
        <v>234</v>
      </c>
      <c r="N47" s="104">
        <f>SUM(N48:N50,N57:N68)</f>
        <v>279</v>
      </c>
    </row>
    <row r="48" spans="1:14" ht="19.5" customHeight="1">
      <c r="A48" s="113"/>
      <c r="B48" s="105" t="s">
        <v>53</v>
      </c>
      <c r="C48" s="106">
        <f>SUM(D48:E48)</f>
        <v>132</v>
      </c>
      <c r="D48" s="107">
        <v>71</v>
      </c>
      <c r="E48" s="108">
        <v>61</v>
      </c>
      <c r="F48" s="106">
        <f>SUM(G48:H48)</f>
        <v>47</v>
      </c>
      <c r="G48" s="107">
        <v>31</v>
      </c>
      <c r="H48" s="108">
        <v>16</v>
      </c>
      <c r="I48" s="106">
        <f>SUM(J48:K48)</f>
        <v>19</v>
      </c>
      <c r="J48" s="107">
        <v>4</v>
      </c>
      <c r="K48" s="108">
        <v>15</v>
      </c>
      <c r="L48" s="106">
        <f>SUM(M48:N48)</f>
        <v>15</v>
      </c>
      <c r="M48" s="107">
        <v>9</v>
      </c>
      <c r="N48" s="108">
        <v>6</v>
      </c>
    </row>
    <row r="49" spans="1:14" ht="19.5" customHeight="1">
      <c r="A49" s="119"/>
      <c r="B49" s="105" t="s">
        <v>54</v>
      </c>
      <c r="C49" s="106">
        <f>SUM(D49:E49)</f>
        <v>123</v>
      </c>
      <c r="D49" s="107">
        <v>68</v>
      </c>
      <c r="E49" s="108">
        <v>55</v>
      </c>
      <c r="F49" s="106">
        <f>SUM(G49:H49)</f>
        <v>41</v>
      </c>
      <c r="G49" s="107">
        <v>25</v>
      </c>
      <c r="H49" s="108">
        <v>16</v>
      </c>
      <c r="I49" s="106">
        <f>SUM(J49:K49)</f>
        <v>21</v>
      </c>
      <c r="J49" s="107">
        <v>7</v>
      </c>
      <c r="K49" s="108">
        <v>14</v>
      </c>
      <c r="L49" s="106">
        <f>SUM(M49:N49)</f>
        <v>15</v>
      </c>
      <c r="M49" s="107">
        <v>10</v>
      </c>
      <c r="N49" s="108">
        <v>5</v>
      </c>
    </row>
    <row r="50" spans="1:14" ht="19.5" customHeight="1">
      <c r="A50" s="120"/>
      <c r="B50" s="109" t="s">
        <v>55</v>
      </c>
      <c r="C50" s="110">
        <f>SUM(D50:E50)</f>
        <v>103</v>
      </c>
      <c r="D50" s="111">
        <v>58</v>
      </c>
      <c r="E50" s="112">
        <v>45</v>
      </c>
      <c r="F50" s="110">
        <f>SUM(G50:H50)</f>
        <v>28</v>
      </c>
      <c r="G50" s="111">
        <v>15</v>
      </c>
      <c r="H50" s="112">
        <v>13</v>
      </c>
      <c r="I50" s="110">
        <f>SUM(J50:K50)</f>
        <v>12</v>
      </c>
      <c r="J50" s="111">
        <v>6</v>
      </c>
      <c r="K50" s="112">
        <v>6</v>
      </c>
      <c r="L50" s="110">
        <f>SUM(M50:N50)</f>
        <v>17</v>
      </c>
      <c r="M50" s="111">
        <v>8</v>
      </c>
      <c r="N50" s="112">
        <v>9</v>
      </c>
    </row>
    <row r="51" spans="1:14" ht="19.5" customHeight="1">
      <c r="A51" s="121"/>
      <c r="B51" s="12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s="92" customFormat="1" ht="19.5" customHeight="1">
      <c r="A52" s="118"/>
      <c r="B52" s="118"/>
      <c r="C52" s="118"/>
      <c r="D52" s="118"/>
      <c r="E52" s="118"/>
      <c r="F52" s="118"/>
      <c r="G52" s="123" t="s">
        <v>762</v>
      </c>
      <c r="H52" s="118"/>
      <c r="I52" s="118"/>
      <c r="J52" s="118"/>
      <c r="K52" s="118"/>
      <c r="L52" s="118"/>
      <c r="M52" s="118"/>
      <c r="N52" s="118"/>
    </row>
    <row r="54" spans="1:14" ht="19.5" customHeight="1">
      <c r="A54" s="118" t="s">
        <v>743</v>
      </c>
      <c r="N54" s="91" t="s">
        <v>744</v>
      </c>
    </row>
    <row r="55" spans="1:14" ht="19.5" customHeight="1">
      <c r="A55" s="763" t="s">
        <v>0</v>
      </c>
      <c r="B55" s="764"/>
      <c r="C55" s="760" t="s">
        <v>731</v>
      </c>
      <c r="D55" s="761"/>
      <c r="E55" s="762"/>
      <c r="F55" s="760" t="s">
        <v>732</v>
      </c>
      <c r="G55" s="761"/>
      <c r="H55" s="762"/>
      <c r="I55" s="760" t="s">
        <v>733</v>
      </c>
      <c r="J55" s="761"/>
      <c r="K55" s="762"/>
      <c r="L55" s="760" t="s">
        <v>734</v>
      </c>
      <c r="M55" s="761"/>
      <c r="N55" s="762"/>
    </row>
    <row r="56" spans="1:14" ht="19.5" customHeight="1">
      <c r="A56" s="765"/>
      <c r="B56" s="766"/>
      <c r="C56" s="95" t="s">
        <v>735</v>
      </c>
      <c r="D56" s="96" t="s">
        <v>11</v>
      </c>
      <c r="E56" s="97" t="s">
        <v>12</v>
      </c>
      <c r="F56" s="95" t="s">
        <v>735</v>
      </c>
      <c r="G56" s="96" t="s">
        <v>11</v>
      </c>
      <c r="H56" s="97" t="s">
        <v>12</v>
      </c>
      <c r="I56" s="95" t="s">
        <v>735</v>
      </c>
      <c r="J56" s="96" t="s">
        <v>11</v>
      </c>
      <c r="K56" s="93" t="s">
        <v>12</v>
      </c>
      <c r="L56" s="95" t="s">
        <v>735</v>
      </c>
      <c r="M56" s="96" t="s">
        <v>11</v>
      </c>
      <c r="N56" s="97" t="s">
        <v>12</v>
      </c>
    </row>
    <row r="57" spans="1:14" ht="19.5" customHeight="1">
      <c r="A57" s="113"/>
      <c r="B57" s="7" t="s">
        <v>58</v>
      </c>
      <c r="C57" s="106">
        <f>SUM(D57:E57)</f>
        <v>611</v>
      </c>
      <c r="D57" s="107">
        <v>348</v>
      </c>
      <c r="E57" s="108">
        <v>263</v>
      </c>
      <c r="F57" s="106">
        <f>SUM(G57:H57)</f>
        <v>169</v>
      </c>
      <c r="G57" s="107">
        <v>109</v>
      </c>
      <c r="H57" s="108">
        <v>60</v>
      </c>
      <c r="I57" s="106">
        <f>SUM(J57:K57)</f>
        <v>76</v>
      </c>
      <c r="J57" s="107">
        <v>39</v>
      </c>
      <c r="K57" s="108">
        <v>37</v>
      </c>
      <c r="L57" s="106">
        <f>SUM(M57:N57)</f>
        <v>86</v>
      </c>
      <c r="M57" s="107">
        <v>44</v>
      </c>
      <c r="N57" s="108">
        <v>42</v>
      </c>
    </row>
    <row r="58" spans="1:14" ht="19.5" customHeight="1">
      <c r="A58" s="113"/>
      <c r="B58" s="7" t="s">
        <v>59</v>
      </c>
      <c r="C58" s="106">
        <f>SUM(D58:E58)</f>
        <v>870</v>
      </c>
      <c r="D58" s="107">
        <v>445</v>
      </c>
      <c r="E58" s="108">
        <v>425</v>
      </c>
      <c r="F58" s="106">
        <f>SUM(G58:H58)</f>
        <v>278</v>
      </c>
      <c r="G58" s="107">
        <v>158</v>
      </c>
      <c r="H58" s="108">
        <v>120</v>
      </c>
      <c r="I58" s="106">
        <f>SUM(J58:K58)</f>
        <v>147</v>
      </c>
      <c r="J58" s="107">
        <v>58</v>
      </c>
      <c r="K58" s="108">
        <v>89</v>
      </c>
      <c r="L58" s="106">
        <f>SUM(M58:N58)</f>
        <v>92</v>
      </c>
      <c r="M58" s="107">
        <v>37</v>
      </c>
      <c r="N58" s="108">
        <v>55</v>
      </c>
    </row>
    <row r="59" spans="1:14" ht="19.5" customHeight="1">
      <c r="A59" s="42"/>
      <c r="B59" s="7" t="s">
        <v>60</v>
      </c>
      <c r="C59" s="106">
        <f>SUM(D59:E59)</f>
        <v>872</v>
      </c>
      <c r="D59" s="107">
        <v>506</v>
      </c>
      <c r="E59" s="108">
        <v>366</v>
      </c>
      <c r="F59" s="106">
        <f>SUM(G59:H59)</f>
        <v>245</v>
      </c>
      <c r="G59" s="107">
        <v>157</v>
      </c>
      <c r="H59" s="108">
        <v>88</v>
      </c>
      <c r="I59" s="106">
        <f>SUM(J59:K59)</f>
        <v>146</v>
      </c>
      <c r="J59" s="107">
        <v>87</v>
      </c>
      <c r="K59" s="108">
        <v>59</v>
      </c>
      <c r="L59" s="106">
        <f>SUM(M59:N59)</f>
        <v>110</v>
      </c>
      <c r="M59" s="107">
        <v>50</v>
      </c>
      <c r="N59" s="108">
        <v>60</v>
      </c>
    </row>
    <row r="60" spans="1:14" s="92" customFormat="1" ht="19.5" customHeight="1">
      <c r="A60" s="42"/>
      <c r="B60" s="7" t="s">
        <v>61</v>
      </c>
      <c r="C60" s="106">
        <f>SUM(D60:E60)</f>
        <v>116</v>
      </c>
      <c r="D60" s="107">
        <v>53</v>
      </c>
      <c r="E60" s="108">
        <v>63</v>
      </c>
      <c r="F60" s="106">
        <f>SUM(G60:H60)</f>
        <v>28</v>
      </c>
      <c r="G60" s="107">
        <v>16</v>
      </c>
      <c r="H60" s="108">
        <v>12</v>
      </c>
      <c r="I60" s="106">
        <f>SUM(J60:K60)</f>
        <v>21</v>
      </c>
      <c r="J60" s="107">
        <v>12</v>
      </c>
      <c r="K60" s="108">
        <v>9</v>
      </c>
      <c r="L60" s="106">
        <f>SUM(M60:N60)</f>
        <v>18</v>
      </c>
      <c r="M60" s="107">
        <v>7</v>
      </c>
      <c r="N60" s="108">
        <v>11</v>
      </c>
    </row>
    <row r="61" spans="1:14" s="92" customFormat="1" ht="19.5" customHeight="1">
      <c r="A61" s="42"/>
      <c r="B61" s="7" t="s">
        <v>62</v>
      </c>
      <c r="C61" s="106">
        <f>SUM(D61:E61)</f>
        <v>172</v>
      </c>
      <c r="D61" s="107">
        <v>91</v>
      </c>
      <c r="E61" s="108">
        <v>81</v>
      </c>
      <c r="F61" s="106">
        <f>SUM(G61:H61)</f>
        <v>59</v>
      </c>
      <c r="G61" s="107">
        <v>37</v>
      </c>
      <c r="H61" s="108">
        <v>22</v>
      </c>
      <c r="I61" s="106">
        <f>SUM(J61:K61)</f>
        <v>25</v>
      </c>
      <c r="J61" s="107">
        <v>11</v>
      </c>
      <c r="K61" s="108">
        <v>14</v>
      </c>
      <c r="L61" s="106">
        <f>SUM(M61:N61)</f>
        <v>25</v>
      </c>
      <c r="M61" s="107">
        <v>11</v>
      </c>
      <c r="N61" s="108">
        <v>14</v>
      </c>
    </row>
    <row r="62" spans="1:14" ht="19.5" customHeight="1">
      <c r="A62" s="42"/>
      <c r="B62" s="7" t="s">
        <v>63</v>
      </c>
      <c r="C62" s="106">
        <f aca="true" t="shared" si="24" ref="C62:C68">SUM(D62:E62)</f>
        <v>241</v>
      </c>
      <c r="D62" s="107">
        <v>122</v>
      </c>
      <c r="E62" s="108">
        <v>119</v>
      </c>
      <c r="F62" s="106">
        <f aca="true" t="shared" si="25" ref="F62:F68">SUM(G62:H62)</f>
        <v>73</v>
      </c>
      <c r="G62" s="107">
        <v>38</v>
      </c>
      <c r="H62" s="108">
        <v>35</v>
      </c>
      <c r="I62" s="106">
        <f aca="true" t="shared" si="26" ref="I62:I68">SUM(J62:K62)</f>
        <v>43</v>
      </c>
      <c r="J62" s="107">
        <v>21</v>
      </c>
      <c r="K62" s="108">
        <v>22</v>
      </c>
      <c r="L62" s="106">
        <f aca="true" t="shared" si="27" ref="L62:L68">SUM(M62:N62)</f>
        <v>27</v>
      </c>
      <c r="M62" s="107">
        <v>12</v>
      </c>
      <c r="N62" s="108">
        <v>15</v>
      </c>
    </row>
    <row r="63" spans="1:14" ht="19.5" customHeight="1">
      <c r="A63" s="42"/>
      <c r="B63" s="7" t="s">
        <v>64</v>
      </c>
      <c r="C63" s="106">
        <f t="shared" si="24"/>
        <v>231</v>
      </c>
      <c r="D63" s="107">
        <v>121</v>
      </c>
      <c r="E63" s="108">
        <v>110</v>
      </c>
      <c r="F63" s="106">
        <f t="shared" si="25"/>
        <v>60</v>
      </c>
      <c r="G63" s="107">
        <v>39</v>
      </c>
      <c r="H63" s="108">
        <v>21</v>
      </c>
      <c r="I63" s="106">
        <f t="shared" si="26"/>
        <v>44</v>
      </c>
      <c r="J63" s="107">
        <v>20</v>
      </c>
      <c r="K63" s="108">
        <v>24</v>
      </c>
      <c r="L63" s="106">
        <f t="shared" si="27"/>
        <v>28</v>
      </c>
      <c r="M63" s="107">
        <v>13</v>
      </c>
      <c r="N63" s="108">
        <v>15</v>
      </c>
    </row>
    <row r="64" spans="1:14" ht="19.5" customHeight="1">
      <c r="A64" s="42"/>
      <c r="B64" s="7" t="s">
        <v>65</v>
      </c>
      <c r="C64" s="106">
        <f t="shared" si="24"/>
        <v>204</v>
      </c>
      <c r="D64" s="107">
        <v>110</v>
      </c>
      <c r="E64" s="108">
        <v>94</v>
      </c>
      <c r="F64" s="106">
        <f t="shared" si="25"/>
        <v>51</v>
      </c>
      <c r="G64" s="107">
        <v>35</v>
      </c>
      <c r="H64" s="108">
        <v>16</v>
      </c>
      <c r="I64" s="106">
        <f t="shared" si="26"/>
        <v>35</v>
      </c>
      <c r="J64" s="107">
        <v>15</v>
      </c>
      <c r="K64" s="108">
        <v>20</v>
      </c>
      <c r="L64" s="106">
        <f t="shared" si="27"/>
        <v>29</v>
      </c>
      <c r="M64" s="107">
        <v>11</v>
      </c>
      <c r="N64" s="108">
        <v>18</v>
      </c>
    </row>
    <row r="65" spans="1:14" ht="19.5" customHeight="1">
      <c r="A65" s="42"/>
      <c r="B65" s="7" t="s">
        <v>66</v>
      </c>
      <c r="C65" s="106">
        <f t="shared" si="24"/>
        <v>186</v>
      </c>
      <c r="D65" s="107">
        <v>93</v>
      </c>
      <c r="E65" s="108">
        <v>93</v>
      </c>
      <c r="F65" s="106">
        <f t="shared" si="25"/>
        <v>48</v>
      </c>
      <c r="G65" s="107">
        <v>28</v>
      </c>
      <c r="H65" s="108">
        <v>20</v>
      </c>
      <c r="I65" s="106">
        <f t="shared" si="26"/>
        <v>23</v>
      </c>
      <c r="J65" s="107">
        <v>9</v>
      </c>
      <c r="K65" s="108">
        <v>14</v>
      </c>
      <c r="L65" s="106">
        <f t="shared" si="27"/>
        <v>26</v>
      </c>
      <c r="M65" s="107">
        <v>12</v>
      </c>
      <c r="N65" s="108">
        <v>14</v>
      </c>
    </row>
    <row r="66" spans="1:14" ht="19.5" customHeight="1">
      <c r="A66" s="42"/>
      <c r="B66" s="7" t="s">
        <v>67</v>
      </c>
      <c r="C66" s="106">
        <f t="shared" si="24"/>
        <v>68</v>
      </c>
      <c r="D66" s="107">
        <v>39</v>
      </c>
      <c r="E66" s="108">
        <v>29</v>
      </c>
      <c r="F66" s="106">
        <f t="shared" si="25"/>
        <v>13</v>
      </c>
      <c r="G66" s="107">
        <v>5</v>
      </c>
      <c r="H66" s="108">
        <v>8</v>
      </c>
      <c r="I66" s="106">
        <f t="shared" si="26"/>
        <v>11</v>
      </c>
      <c r="J66" s="107">
        <v>5</v>
      </c>
      <c r="K66" s="108">
        <v>6</v>
      </c>
      <c r="L66" s="106">
        <f t="shared" si="27"/>
        <v>9</v>
      </c>
      <c r="M66" s="107">
        <v>5</v>
      </c>
      <c r="N66" s="108">
        <v>4</v>
      </c>
    </row>
    <row r="67" spans="1:14" ht="19.5" customHeight="1">
      <c r="A67" s="42"/>
      <c r="B67" s="7" t="s">
        <v>68</v>
      </c>
      <c r="C67" s="106">
        <f t="shared" si="24"/>
        <v>70</v>
      </c>
      <c r="D67" s="107">
        <v>35</v>
      </c>
      <c r="E67" s="108">
        <v>35</v>
      </c>
      <c r="F67" s="106">
        <f t="shared" si="25"/>
        <v>21</v>
      </c>
      <c r="G67" s="107">
        <v>13</v>
      </c>
      <c r="H67" s="108">
        <v>8</v>
      </c>
      <c r="I67" s="106">
        <f t="shared" si="26"/>
        <v>10</v>
      </c>
      <c r="J67" s="107">
        <v>3</v>
      </c>
      <c r="K67" s="108">
        <v>7</v>
      </c>
      <c r="L67" s="106">
        <f t="shared" si="27"/>
        <v>9</v>
      </c>
      <c r="M67" s="107">
        <v>2</v>
      </c>
      <c r="N67" s="108">
        <v>7</v>
      </c>
    </row>
    <row r="68" spans="1:14" ht="19.5" customHeight="1">
      <c r="A68" s="42"/>
      <c r="B68" s="7" t="s">
        <v>69</v>
      </c>
      <c r="C68" s="110">
        <f t="shared" si="24"/>
        <v>45</v>
      </c>
      <c r="D68" s="111">
        <v>25</v>
      </c>
      <c r="E68" s="112">
        <v>20</v>
      </c>
      <c r="F68" s="110">
        <f t="shared" si="25"/>
        <v>13</v>
      </c>
      <c r="G68" s="111">
        <v>9</v>
      </c>
      <c r="H68" s="112">
        <v>4</v>
      </c>
      <c r="I68" s="110">
        <f t="shared" si="26"/>
        <v>3</v>
      </c>
      <c r="J68" s="111">
        <v>2</v>
      </c>
      <c r="K68" s="112">
        <v>1</v>
      </c>
      <c r="L68" s="110">
        <f t="shared" si="27"/>
        <v>7</v>
      </c>
      <c r="M68" s="111">
        <v>3</v>
      </c>
      <c r="N68" s="112">
        <v>4</v>
      </c>
    </row>
    <row r="69" spans="1:14" ht="19.5" customHeight="1">
      <c r="A69" s="633" t="s">
        <v>70</v>
      </c>
      <c r="B69" s="634"/>
      <c r="C69" s="102">
        <f>SUM(C70:C82)</f>
        <v>3440</v>
      </c>
      <c r="D69" s="103">
        <f aca="true" t="shared" si="28" ref="D69:N69">SUM(D70:D82)</f>
        <v>1825</v>
      </c>
      <c r="E69" s="104">
        <f t="shared" si="28"/>
        <v>1615</v>
      </c>
      <c r="F69" s="102">
        <f t="shared" si="28"/>
        <v>967</v>
      </c>
      <c r="G69" s="103">
        <f t="shared" si="28"/>
        <v>592</v>
      </c>
      <c r="H69" s="104">
        <f t="shared" si="28"/>
        <v>375</v>
      </c>
      <c r="I69" s="102">
        <f t="shared" si="28"/>
        <v>574</v>
      </c>
      <c r="J69" s="103">
        <f t="shared" si="28"/>
        <v>277</v>
      </c>
      <c r="K69" s="104">
        <f t="shared" si="28"/>
        <v>297</v>
      </c>
      <c r="L69" s="102">
        <f t="shared" si="28"/>
        <v>436</v>
      </c>
      <c r="M69" s="103">
        <f t="shared" si="28"/>
        <v>204</v>
      </c>
      <c r="N69" s="104">
        <f t="shared" si="28"/>
        <v>232</v>
      </c>
    </row>
    <row r="70" spans="1:14" ht="19.5" customHeight="1">
      <c r="A70" s="42"/>
      <c r="B70" s="7" t="s">
        <v>71</v>
      </c>
      <c r="C70" s="106">
        <f aca="true" t="shared" si="29" ref="C70:C82">SUM(D70:E70)</f>
        <v>648</v>
      </c>
      <c r="D70" s="107">
        <v>350</v>
      </c>
      <c r="E70" s="108">
        <v>298</v>
      </c>
      <c r="F70" s="106">
        <f aca="true" t="shared" si="30" ref="F70:F82">SUM(G70:H70)</f>
        <v>197</v>
      </c>
      <c r="G70" s="107">
        <v>114</v>
      </c>
      <c r="H70" s="108">
        <v>83</v>
      </c>
      <c r="I70" s="106">
        <f aca="true" t="shared" si="31" ref="I70:I82">SUM(J70:K70)</f>
        <v>105</v>
      </c>
      <c r="J70" s="107">
        <v>45</v>
      </c>
      <c r="K70" s="108">
        <v>60</v>
      </c>
      <c r="L70" s="106">
        <f aca="true" t="shared" si="32" ref="L70:L82">SUM(M70:N70)</f>
        <v>78</v>
      </c>
      <c r="M70" s="107">
        <v>43</v>
      </c>
      <c r="N70" s="108">
        <v>35</v>
      </c>
    </row>
    <row r="71" spans="1:14" ht="19.5" customHeight="1">
      <c r="A71" s="42"/>
      <c r="B71" s="7" t="s">
        <v>72</v>
      </c>
      <c r="C71" s="106">
        <f t="shared" si="29"/>
        <v>604</v>
      </c>
      <c r="D71" s="107">
        <v>308</v>
      </c>
      <c r="E71" s="108">
        <v>296</v>
      </c>
      <c r="F71" s="106">
        <f t="shared" si="30"/>
        <v>176</v>
      </c>
      <c r="G71" s="107">
        <v>103</v>
      </c>
      <c r="H71" s="108">
        <v>73</v>
      </c>
      <c r="I71" s="106">
        <f t="shared" si="31"/>
        <v>105</v>
      </c>
      <c r="J71" s="107">
        <v>44</v>
      </c>
      <c r="K71" s="108">
        <v>61</v>
      </c>
      <c r="L71" s="106">
        <f t="shared" si="32"/>
        <v>86</v>
      </c>
      <c r="M71" s="107">
        <v>40</v>
      </c>
      <c r="N71" s="108">
        <v>46</v>
      </c>
    </row>
    <row r="72" spans="1:14" ht="19.5" customHeight="1">
      <c r="A72" s="42"/>
      <c r="B72" s="7" t="s">
        <v>73</v>
      </c>
      <c r="C72" s="106">
        <f t="shared" si="29"/>
        <v>408</v>
      </c>
      <c r="D72" s="107">
        <v>219</v>
      </c>
      <c r="E72" s="108">
        <v>189</v>
      </c>
      <c r="F72" s="106">
        <f t="shared" si="30"/>
        <v>129</v>
      </c>
      <c r="G72" s="107">
        <v>79</v>
      </c>
      <c r="H72" s="108">
        <v>50</v>
      </c>
      <c r="I72" s="106">
        <f t="shared" si="31"/>
        <v>59</v>
      </c>
      <c r="J72" s="107">
        <v>29</v>
      </c>
      <c r="K72" s="108">
        <v>30</v>
      </c>
      <c r="L72" s="106">
        <f t="shared" si="32"/>
        <v>51</v>
      </c>
      <c r="M72" s="107">
        <v>22</v>
      </c>
      <c r="N72" s="108">
        <v>29</v>
      </c>
    </row>
    <row r="73" spans="1:14" ht="19.5" customHeight="1">
      <c r="A73" s="42"/>
      <c r="B73" s="7" t="s">
        <v>700</v>
      </c>
      <c r="C73" s="106">
        <f t="shared" si="29"/>
        <v>315</v>
      </c>
      <c r="D73" s="107">
        <v>155</v>
      </c>
      <c r="E73" s="108">
        <v>160</v>
      </c>
      <c r="F73" s="106">
        <f t="shared" si="30"/>
        <v>74</v>
      </c>
      <c r="G73" s="107">
        <v>39</v>
      </c>
      <c r="H73" s="108">
        <v>35</v>
      </c>
      <c r="I73" s="106">
        <f t="shared" si="31"/>
        <v>52</v>
      </c>
      <c r="J73" s="107">
        <v>26</v>
      </c>
      <c r="K73" s="108">
        <v>26</v>
      </c>
      <c r="L73" s="106">
        <f t="shared" si="32"/>
        <v>37</v>
      </c>
      <c r="M73" s="107">
        <v>16</v>
      </c>
      <c r="N73" s="108">
        <v>21</v>
      </c>
    </row>
    <row r="74" spans="1:14" ht="19.5" customHeight="1">
      <c r="A74" s="42"/>
      <c r="B74" s="7" t="s">
        <v>74</v>
      </c>
      <c r="C74" s="106">
        <f t="shared" si="29"/>
        <v>123</v>
      </c>
      <c r="D74" s="107">
        <v>69</v>
      </c>
      <c r="E74" s="108">
        <v>54</v>
      </c>
      <c r="F74" s="106">
        <f t="shared" si="30"/>
        <v>35</v>
      </c>
      <c r="G74" s="107">
        <v>24</v>
      </c>
      <c r="H74" s="108">
        <v>11</v>
      </c>
      <c r="I74" s="106">
        <f t="shared" si="31"/>
        <v>21</v>
      </c>
      <c r="J74" s="107">
        <v>8</v>
      </c>
      <c r="K74" s="108">
        <v>13</v>
      </c>
      <c r="L74" s="106">
        <f t="shared" si="32"/>
        <v>13</v>
      </c>
      <c r="M74" s="107">
        <v>8</v>
      </c>
      <c r="N74" s="108">
        <v>5</v>
      </c>
    </row>
    <row r="75" spans="1:14" ht="19.5" customHeight="1">
      <c r="A75" s="42"/>
      <c r="B75" s="7" t="s">
        <v>75</v>
      </c>
      <c r="C75" s="106">
        <f t="shared" si="29"/>
        <v>113</v>
      </c>
      <c r="D75" s="107">
        <v>65</v>
      </c>
      <c r="E75" s="108">
        <v>48</v>
      </c>
      <c r="F75" s="106">
        <f t="shared" si="30"/>
        <v>33</v>
      </c>
      <c r="G75" s="107">
        <v>26</v>
      </c>
      <c r="H75" s="108">
        <v>7</v>
      </c>
      <c r="I75" s="106">
        <f t="shared" si="31"/>
        <v>16</v>
      </c>
      <c r="J75" s="107">
        <v>9</v>
      </c>
      <c r="K75" s="108">
        <v>7</v>
      </c>
      <c r="L75" s="106">
        <f t="shared" si="32"/>
        <v>11</v>
      </c>
      <c r="M75" s="107">
        <v>5</v>
      </c>
      <c r="N75" s="108">
        <v>6</v>
      </c>
    </row>
    <row r="76" spans="1:14" ht="19.5" customHeight="1">
      <c r="A76" s="42"/>
      <c r="B76" s="7" t="s">
        <v>76</v>
      </c>
      <c r="C76" s="106">
        <f t="shared" si="29"/>
        <v>263</v>
      </c>
      <c r="D76" s="107">
        <v>148</v>
      </c>
      <c r="E76" s="108">
        <v>115</v>
      </c>
      <c r="F76" s="106">
        <f t="shared" si="30"/>
        <v>74</v>
      </c>
      <c r="G76" s="107">
        <v>50</v>
      </c>
      <c r="H76" s="108">
        <v>24</v>
      </c>
      <c r="I76" s="106">
        <f t="shared" si="31"/>
        <v>44</v>
      </c>
      <c r="J76" s="107">
        <v>19</v>
      </c>
      <c r="K76" s="108">
        <v>25</v>
      </c>
      <c r="L76" s="106">
        <f t="shared" si="32"/>
        <v>27</v>
      </c>
      <c r="M76" s="107">
        <v>14</v>
      </c>
      <c r="N76" s="108">
        <v>13</v>
      </c>
    </row>
    <row r="77" spans="1:14" ht="19.5" customHeight="1">
      <c r="A77" s="42"/>
      <c r="B77" s="7" t="s">
        <v>77</v>
      </c>
      <c r="C77" s="106">
        <f t="shared" si="29"/>
        <v>167</v>
      </c>
      <c r="D77" s="107">
        <v>89</v>
      </c>
      <c r="E77" s="108">
        <v>78</v>
      </c>
      <c r="F77" s="106">
        <f t="shared" si="30"/>
        <v>39</v>
      </c>
      <c r="G77" s="107">
        <v>27</v>
      </c>
      <c r="H77" s="108">
        <v>12</v>
      </c>
      <c r="I77" s="106">
        <f t="shared" si="31"/>
        <v>33</v>
      </c>
      <c r="J77" s="107">
        <v>20</v>
      </c>
      <c r="K77" s="108">
        <v>13</v>
      </c>
      <c r="L77" s="106">
        <f t="shared" si="32"/>
        <v>21</v>
      </c>
      <c r="M77" s="107">
        <v>7</v>
      </c>
      <c r="N77" s="108">
        <v>14</v>
      </c>
    </row>
    <row r="78" spans="1:14" ht="19.5" customHeight="1">
      <c r="A78" s="42"/>
      <c r="B78" s="7" t="s">
        <v>78</v>
      </c>
      <c r="C78" s="106">
        <f t="shared" si="29"/>
        <v>202</v>
      </c>
      <c r="D78" s="107">
        <v>107</v>
      </c>
      <c r="E78" s="108">
        <v>95</v>
      </c>
      <c r="F78" s="106">
        <f t="shared" si="30"/>
        <v>46</v>
      </c>
      <c r="G78" s="107">
        <v>30</v>
      </c>
      <c r="H78" s="108">
        <v>16</v>
      </c>
      <c r="I78" s="106">
        <f t="shared" si="31"/>
        <v>41</v>
      </c>
      <c r="J78" s="107">
        <v>21</v>
      </c>
      <c r="K78" s="108">
        <v>20</v>
      </c>
      <c r="L78" s="106">
        <f t="shared" si="32"/>
        <v>29</v>
      </c>
      <c r="M78" s="107">
        <v>13</v>
      </c>
      <c r="N78" s="108">
        <v>16</v>
      </c>
    </row>
    <row r="79" spans="1:14" ht="19.5" customHeight="1">
      <c r="A79" s="42"/>
      <c r="B79" s="7" t="s">
        <v>79</v>
      </c>
      <c r="C79" s="106">
        <f t="shared" si="29"/>
        <v>116</v>
      </c>
      <c r="D79" s="107">
        <v>61</v>
      </c>
      <c r="E79" s="108">
        <v>55</v>
      </c>
      <c r="F79" s="106">
        <f t="shared" si="30"/>
        <v>31</v>
      </c>
      <c r="G79" s="107">
        <v>20</v>
      </c>
      <c r="H79" s="108">
        <v>11</v>
      </c>
      <c r="I79" s="106">
        <f t="shared" si="31"/>
        <v>17</v>
      </c>
      <c r="J79" s="107">
        <v>9</v>
      </c>
      <c r="K79" s="108">
        <v>8</v>
      </c>
      <c r="L79" s="106">
        <f t="shared" si="32"/>
        <v>23</v>
      </c>
      <c r="M79" s="107">
        <v>10</v>
      </c>
      <c r="N79" s="108">
        <v>13</v>
      </c>
    </row>
    <row r="80" spans="1:14" ht="19.5" customHeight="1">
      <c r="A80" s="42"/>
      <c r="B80" s="7" t="s">
        <v>80</v>
      </c>
      <c r="C80" s="106">
        <f t="shared" si="29"/>
        <v>154</v>
      </c>
      <c r="D80" s="107">
        <v>82</v>
      </c>
      <c r="E80" s="108">
        <v>72</v>
      </c>
      <c r="F80" s="106">
        <f t="shared" si="30"/>
        <v>44</v>
      </c>
      <c r="G80" s="107">
        <v>29</v>
      </c>
      <c r="H80" s="108">
        <v>15</v>
      </c>
      <c r="I80" s="106">
        <f t="shared" si="31"/>
        <v>20</v>
      </c>
      <c r="J80" s="107">
        <v>13</v>
      </c>
      <c r="K80" s="108">
        <v>7</v>
      </c>
      <c r="L80" s="106">
        <f t="shared" si="32"/>
        <v>17</v>
      </c>
      <c r="M80" s="107">
        <v>8</v>
      </c>
      <c r="N80" s="108">
        <v>9</v>
      </c>
    </row>
    <row r="81" spans="1:14" ht="19.5" customHeight="1">
      <c r="A81" s="42"/>
      <c r="B81" s="7" t="s">
        <v>81</v>
      </c>
      <c r="C81" s="106">
        <f t="shared" si="29"/>
        <v>161</v>
      </c>
      <c r="D81" s="107">
        <v>77</v>
      </c>
      <c r="E81" s="108">
        <v>84</v>
      </c>
      <c r="F81" s="106">
        <f t="shared" si="30"/>
        <v>44</v>
      </c>
      <c r="G81" s="107">
        <v>23</v>
      </c>
      <c r="H81" s="108">
        <v>21</v>
      </c>
      <c r="I81" s="106">
        <f t="shared" si="31"/>
        <v>27</v>
      </c>
      <c r="J81" s="107">
        <v>11</v>
      </c>
      <c r="K81" s="108">
        <v>16</v>
      </c>
      <c r="L81" s="106">
        <f t="shared" si="32"/>
        <v>23</v>
      </c>
      <c r="M81" s="107">
        <v>11</v>
      </c>
      <c r="N81" s="108">
        <v>12</v>
      </c>
    </row>
    <row r="82" spans="1:14" ht="19.5" customHeight="1">
      <c r="A82" s="46"/>
      <c r="B82" s="49" t="s">
        <v>82</v>
      </c>
      <c r="C82" s="110">
        <f t="shared" si="29"/>
        <v>166</v>
      </c>
      <c r="D82" s="111">
        <v>95</v>
      </c>
      <c r="E82" s="112">
        <v>71</v>
      </c>
      <c r="F82" s="110">
        <f t="shared" si="30"/>
        <v>45</v>
      </c>
      <c r="G82" s="111">
        <v>28</v>
      </c>
      <c r="H82" s="112">
        <v>17</v>
      </c>
      <c r="I82" s="110">
        <f t="shared" si="31"/>
        <v>34</v>
      </c>
      <c r="J82" s="111">
        <v>23</v>
      </c>
      <c r="K82" s="112">
        <v>11</v>
      </c>
      <c r="L82" s="110">
        <f t="shared" si="32"/>
        <v>20</v>
      </c>
      <c r="M82" s="111">
        <v>7</v>
      </c>
      <c r="N82" s="112">
        <v>13</v>
      </c>
    </row>
    <row r="83" spans="1:14" ht="19.5" customHeight="1">
      <c r="A83" s="635" t="s">
        <v>83</v>
      </c>
      <c r="B83" s="636"/>
      <c r="C83" s="106">
        <f>SUM(C84:C89)</f>
        <v>547</v>
      </c>
      <c r="D83" s="107">
        <f aca="true" t="shared" si="33" ref="D83:N83">SUM(D84:D89)</f>
        <v>286</v>
      </c>
      <c r="E83" s="108">
        <f t="shared" si="33"/>
        <v>261</v>
      </c>
      <c r="F83" s="106">
        <f t="shared" si="33"/>
        <v>161</v>
      </c>
      <c r="G83" s="107">
        <f t="shared" si="33"/>
        <v>97</v>
      </c>
      <c r="H83" s="108">
        <f t="shared" si="33"/>
        <v>64</v>
      </c>
      <c r="I83" s="106">
        <f t="shared" si="33"/>
        <v>96</v>
      </c>
      <c r="J83" s="107">
        <f t="shared" si="33"/>
        <v>47</v>
      </c>
      <c r="K83" s="108">
        <f t="shared" si="33"/>
        <v>49</v>
      </c>
      <c r="L83" s="106">
        <f t="shared" si="33"/>
        <v>87</v>
      </c>
      <c r="M83" s="107">
        <f t="shared" si="33"/>
        <v>36</v>
      </c>
      <c r="N83" s="108">
        <f t="shared" si="33"/>
        <v>51</v>
      </c>
    </row>
    <row r="84" spans="1:14" ht="19.5" customHeight="1">
      <c r="A84" s="42"/>
      <c r="B84" s="7" t="s">
        <v>84</v>
      </c>
      <c r="C84" s="106">
        <f aca="true" t="shared" si="34" ref="C84:C89">SUM(D84:E84)</f>
        <v>229</v>
      </c>
      <c r="D84" s="107">
        <v>117</v>
      </c>
      <c r="E84" s="108">
        <v>112</v>
      </c>
      <c r="F84" s="106">
        <f aca="true" t="shared" si="35" ref="F84:F89">SUM(G84:H84)</f>
        <v>61</v>
      </c>
      <c r="G84" s="107">
        <v>37</v>
      </c>
      <c r="H84" s="108">
        <v>24</v>
      </c>
      <c r="I84" s="106">
        <f aca="true" t="shared" si="36" ref="I84:I89">SUM(J84:K84)</f>
        <v>36</v>
      </c>
      <c r="J84" s="107">
        <v>14</v>
      </c>
      <c r="K84" s="108">
        <v>22</v>
      </c>
      <c r="L84" s="106">
        <f aca="true" t="shared" si="37" ref="L84:L89">SUM(M84:N84)</f>
        <v>45</v>
      </c>
      <c r="M84" s="107">
        <v>17</v>
      </c>
      <c r="N84" s="108">
        <v>28</v>
      </c>
    </row>
    <row r="85" spans="1:14" ht="19.5" customHeight="1">
      <c r="A85" s="42"/>
      <c r="B85" s="7" t="s">
        <v>85</v>
      </c>
      <c r="C85" s="106">
        <f t="shared" si="34"/>
        <v>89</v>
      </c>
      <c r="D85" s="107">
        <v>48</v>
      </c>
      <c r="E85" s="108">
        <v>41</v>
      </c>
      <c r="F85" s="106">
        <f t="shared" si="35"/>
        <v>24</v>
      </c>
      <c r="G85" s="107">
        <v>16</v>
      </c>
      <c r="H85" s="108">
        <v>8</v>
      </c>
      <c r="I85" s="106">
        <f t="shared" si="36"/>
        <v>14</v>
      </c>
      <c r="J85" s="107">
        <v>7</v>
      </c>
      <c r="K85" s="108">
        <v>7</v>
      </c>
      <c r="L85" s="106">
        <f t="shared" si="37"/>
        <v>11</v>
      </c>
      <c r="M85" s="107">
        <v>9</v>
      </c>
      <c r="N85" s="108">
        <v>2</v>
      </c>
    </row>
    <row r="86" spans="1:14" ht="19.5" customHeight="1">
      <c r="A86" s="42"/>
      <c r="B86" s="7" t="s">
        <v>86</v>
      </c>
      <c r="C86" s="106">
        <f t="shared" si="34"/>
        <v>82</v>
      </c>
      <c r="D86" s="107">
        <v>46</v>
      </c>
      <c r="E86" s="108">
        <v>36</v>
      </c>
      <c r="F86" s="106">
        <f t="shared" si="35"/>
        <v>23</v>
      </c>
      <c r="G86" s="107">
        <v>15</v>
      </c>
      <c r="H86" s="108">
        <v>8</v>
      </c>
      <c r="I86" s="106">
        <f t="shared" si="36"/>
        <v>24</v>
      </c>
      <c r="J86" s="107">
        <v>11</v>
      </c>
      <c r="K86" s="108">
        <v>13</v>
      </c>
      <c r="L86" s="106">
        <f t="shared" si="37"/>
        <v>6</v>
      </c>
      <c r="M86" s="107">
        <v>2</v>
      </c>
      <c r="N86" s="108">
        <v>4</v>
      </c>
    </row>
    <row r="87" spans="1:14" ht="19.5" customHeight="1">
      <c r="A87" s="42"/>
      <c r="B87" s="7" t="s">
        <v>87</v>
      </c>
      <c r="C87" s="106">
        <f t="shared" si="34"/>
        <v>16</v>
      </c>
      <c r="D87" s="107">
        <v>8</v>
      </c>
      <c r="E87" s="108">
        <v>8</v>
      </c>
      <c r="F87" s="106">
        <f t="shared" si="35"/>
        <v>8</v>
      </c>
      <c r="G87" s="107">
        <v>4</v>
      </c>
      <c r="H87" s="108">
        <v>4</v>
      </c>
      <c r="I87" s="106">
        <f t="shared" si="36"/>
        <v>2</v>
      </c>
      <c r="J87" s="107">
        <v>2</v>
      </c>
      <c r="K87" s="108">
        <v>0</v>
      </c>
      <c r="L87" s="106">
        <f t="shared" si="37"/>
        <v>2</v>
      </c>
      <c r="M87" s="107">
        <v>0</v>
      </c>
      <c r="N87" s="108">
        <v>2</v>
      </c>
    </row>
    <row r="88" spans="1:14" ht="19.5" customHeight="1">
      <c r="A88" s="42"/>
      <c r="B88" s="7" t="s">
        <v>88</v>
      </c>
      <c r="C88" s="106">
        <f t="shared" si="34"/>
        <v>76</v>
      </c>
      <c r="D88" s="107">
        <v>37</v>
      </c>
      <c r="E88" s="108">
        <v>39</v>
      </c>
      <c r="F88" s="106">
        <f t="shared" si="35"/>
        <v>27</v>
      </c>
      <c r="G88" s="107">
        <v>14</v>
      </c>
      <c r="H88" s="108">
        <v>13</v>
      </c>
      <c r="I88" s="106">
        <f t="shared" si="36"/>
        <v>11</v>
      </c>
      <c r="J88" s="107">
        <v>8</v>
      </c>
      <c r="K88" s="108">
        <v>3</v>
      </c>
      <c r="L88" s="106">
        <f t="shared" si="37"/>
        <v>12</v>
      </c>
      <c r="M88" s="107">
        <v>4</v>
      </c>
      <c r="N88" s="108">
        <v>8</v>
      </c>
    </row>
    <row r="89" spans="1:14" ht="19.5" customHeight="1">
      <c r="A89" s="46"/>
      <c r="B89" s="49" t="s">
        <v>89</v>
      </c>
      <c r="C89" s="106">
        <f t="shared" si="34"/>
        <v>55</v>
      </c>
      <c r="D89" s="107">
        <v>30</v>
      </c>
      <c r="E89" s="108">
        <v>25</v>
      </c>
      <c r="F89" s="106">
        <f t="shared" si="35"/>
        <v>18</v>
      </c>
      <c r="G89" s="107">
        <v>11</v>
      </c>
      <c r="H89" s="108">
        <v>7</v>
      </c>
      <c r="I89" s="106">
        <f t="shared" si="36"/>
        <v>9</v>
      </c>
      <c r="J89" s="107">
        <v>5</v>
      </c>
      <c r="K89" s="108">
        <v>4</v>
      </c>
      <c r="L89" s="106">
        <f t="shared" si="37"/>
        <v>11</v>
      </c>
      <c r="M89" s="107">
        <v>4</v>
      </c>
      <c r="N89" s="108">
        <v>7</v>
      </c>
    </row>
    <row r="90" spans="1:14" ht="19.5" customHeight="1">
      <c r="A90" s="633" t="s">
        <v>90</v>
      </c>
      <c r="B90" s="634"/>
      <c r="C90" s="102">
        <f>SUM(C91)</f>
        <v>4063</v>
      </c>
      <c r="D90" s="103">
        <f aca="true" t="shared" si="38" ref="D90:N90">SUM(D91)</f>
        <v>2136</v>
      </c>
      <c r="E90" s="104">
        <f t="shared" si="38"/>
        <v>1927</v>
      </c>
      <c r="F90" s="102">
        <f t="shared" si="38"/>
        <v>1246</v>
      </c>
      <c r="G90" s="103">
        <f t="shared" si="38"/>
        <v>740</v>
      </c>
      <c r="H90" s="104">
        <f t="shared" si="38"/>
        <v>506</v>
      </c>
      <c r="I90" s="102">
        <f t="shared" si="38"/>
        <v>560</v>
      </c>
      <c r="J90" s="103">
        <f t="shared" si="38"/>
        <v>268</v>
      </c>
      <c r="K90" s="104">
        <f t="shared" si="38"/>
        <v>292</v>
      </c>
      <c r="L90" s="102">
        <f t="shared" si="38"/>
        <v>579</v>
      </c>
      <c r="M90" s="103">
        <f t="shared" si="38"/>
        <v>283</v>
      </c>
      <c r="N90" s="104">
        <f t="shared" si="38"/>
        <v>296</v>
      </c>
    </row>
    <row r="91" spans="1:14" ht="19.5" customHeight="1">
      <c r="A91" s="46"/>
      <c r="B91" s="49" t="s">
        <v>91</v>
      </c>
      <c r="C91" s="110">
        <f>SUM(D91:E91)</f>
        <v>4063</v>
      </c>
      <c r="D91" s="111">
        <v>2136</v>
      </c>
      <c r="E91" s="112">
        <v>1927</v>
      </c>
      <c r="F91" s="110">
        <f>SUM(G91:H91)</f>
        <v>1246</v>
      </c>
      <c r="G91" s="111">
        <v>740</v>
      </c>
      <c r="H91" s="112">
        <v>506</v>
      </c>
      <c r="I91" s="110">
        <f>SUM(J91:K91)</f>
        <v>560</v>
      </c>
      <c r="J91" s="111">
        <v>268</v>
      </c>
      <c r="K91" s="112">
        <v>292</v>
      </c>
      <c r="L91" s="110">
        <f>SUM(M91:N91)</f>
        <v>579</v>
      </c>
      <c r="M91" s="111">
        <v>283</v>
      </c>
      <c r="N91" s="112">
        <v>296</v>
      </c>
    </row>
    <row r="92" spans="1:14" ht="19.5" customHeight="1">
      <c r="A92" s="633" t="s">
        <v>92</v>
      </c>
      <c r="B92" s="634"/>
      <c r="C92" s="102">
        <f>SUM(C93:C100)</f>
        <v>1760</v>
      </c>
      <c r="D92" s="103">
        <f aca="true" t="shared" si="39" ref="D92:N92">SUM(D93:D100)</f>
        <v>969</v>
      </c>
      <c r="E92" s="104">
        <f t="shared" si="39"/>
        <v>791</v>
      </c>
      <c r="F92" s="102">
        <f t="shared" si="39"/>
        <v>482</v>
      </c>
      <c r="G92" s="103">
        <f t="shared" si="39"/>
        <v>310</v>
      </c>
      <c r="H92" s="104">
        <f t="shared" si="39"/>
        <v>172</v>
      </c>
      <c r="I92" s="102">
        <f t="shared" si="39"/>
        <v>254</v>
      </c>
      <c r="J92" s="103">
        <f t="shared" si="39"/>
        <v>144</v>
      </c>
      <c r="K92" s="104">
        <f t="shared" si="39"/>
        <v>110</v>
      </c>
      <c r="L92" s="102">
        <f t="shared" si="39"/>
        <v>273</v>
      </c>
      <c r="M92" s="103">
        <f t="shared" si="39"/>
        <v>131</v>
      </c>
      <c r="N92" s="104">
        <f t="shared" si="39"/>
        <v>142</v>
      </c>
    </row>
    <row r="93" spans="1:14" ht="19.5" customHeight="1">
      <c r="A93" s="42"/>
      <c r="B93" s="7" t="s">
        <v>93</v>
      </c>
      <c r="C93" s="106">
        <f aca="true" t="shared" si="40" ref="C93:C100">SUM(D93:E93)</f>
        <v>658</v>
      </c>
      <c r="D93" s="107">
        <v>389</v>
      </c>
      <c r="E93" s="108">
        <v>269</v>
      </c>
      <c r="F93" s="106">
        <f aca="true" t="shared" si="41" ref="F93:F100">SUM(G93:H93)</f>
        <v>183</v>
      </c>
      <c r="G93" s="107">
        <v>121</v>
      </c>
      <c r="H93" s="108">
        <v>62</v>
      </c>
      <c r="I93" s="106">
        <f aca="true" t="shared" si="42" ref="I93:I100">SUM(J93:K93)</f>
        <v>89</v>
      </c>
      <c r="J93" s="107">
        <v>55</v>
      </c>
      <c r="K93" s="108">
        <v>34</v>
      </c>
      <c r="L93" s="106">
        <f aca="true" t="shared" si="43" ref="L93:L100">SUM(M93:N93)</f>
        <v>101</v>
      </c>
      <c r="M93" s="107">
        <v>52</v>
      </c>
      <c r="N93" s="108">
        <v>49</v>
      </c>
    </row>
    <row r="94" spans="1:14" ht="19.5" customHeight="1">
      <c r="A94" s="42"/>
      <c r="B94" s="7" t="s">
        <v>94</v>
      </c>
      <c r="C94" s="106">
        <f t="shared" si="40"/>
        <v>310</v>
      </c>
      <c r="D94" s="107">
        <v>184</v>
      </c>
      <c r="E94" s="108">
        <v>126</v>
      </c>
      <c r="F94" s="106">
        <f t="shared" si="41"/>
        <v>95</v>
      </c>
      <c r="G94" s="107">
        <v>67</v>
      </c>
      <c r="H94" s="108">
        <v>28</v>
      </c>
      <c r="I94" s="106">
        <f t="shared" si="42"/>
        <v>43</v>
      </c>
      <c r="J94" s="107">
        <v>25</v>
      </c>
      <c r="K94" s="108">
        <v>18</v>
      </c>
      <c r="L94" s="106">
        <f t="shared" si="43"/>
        <v>44</v>
      </c>
      <c r="M94" s="107">
        <v>19</v>
      </c>
      <c r="N94" s="108">
        <v>25</v>
      </c>
    </row>
    <row r="95" spans="1:14" ht="19.5" customHeight="1">
      <c r="A95" s="42"/>
      <c r="B95" s="7" t="s">
        <v>95</v>
      </c>
      <c r="C95" s="106">
        <f t="shared" si="40"/>
        <v>91</v>
      </c>
      <c r="D95" s="107">
        <v>42</v>
      </c>
      <c r="E95" s="108">
        <v>49</v>
      </c>
      <c r="F95" s="106">
        <f t="shared" si="41"/>
        <v>25</v>
      </c>
      <c r="G95" s="107">
        <v>12</v>
      </c>
      <c r="H95" s="108">
        <v>13</v>
      </c>
      <c r="I95" s="106">
        <f t="shared" si="42"/>
        <v>20</v>
      </c>
      <c r="J95" s="107">
        <v>10</v>
      </c>
      <c r="K95" s="108">
        <v>10</v>
      </c>
      <c r="L95" s="106">
        <f t="shared" si="43"/>
        <v>12</v>
      </c>
      <c r="M95" s="107">
        <v>5</v>
      </c>
      <c r="N95" s="108">
        <v>7</v>
      </c>
    </row>
    <row r="96" spans="1:14" ht="19.5" customHeight="1">
      <c r="A96" s="42"/>
      <c r="B96" s="7" t="s">
        <v>96</v>
      </c>
      <c r="C96" s="106">
        <f t="shared" si="40"/>
        <v>109</v>
      </c>
      <c r="D96" s="107">
        <v>56</v>
      </c>
      <c r="E96" s="108">
        <v>53</v>
      </c>
      <c r="F96" s="106">
        <f t="shared" si="41"/>
        <v>21</v>
      </c>
      <c r="G96" s="107">
        <v>14</v>
      </c>
      <c r="H96" s="108">
        <v>7</v>
      </c>
      <c r="I96" s="106">
        <f t="shared" si="42"/>
        <v>17</v>
      </c>
      <c r="J96" s="107">
        <v>12</v>
      </c>
      <c r="K96" s="108">
        <v>5</v>
      </c>
      <c r="L96" s="106">
        <f t="shared" si="43"/>
        <v>20</v>
      </c>
      <c r="M96" s="107">
        <v>14</v>
      </c>
      <c r="N96" s="108">
        <v>6</v>
      </c>
    </row>
    <row r="97" spans="1:14" ht="19.5" customHeight="1">
      <c r="A97" s="42"/>
      <c r="B97" s="7" t="s">
        <v>97</v>
      </c>
      <c r="C97" s="106">
        <f t="shared" si="40"/>
        <v>120</v>
      </c>
      <c r="D97" s="107">
        <v>65</v>
      </c>
      <c r="E97" s="108">
        <v>55</v>
      </c>
      <c r="F97" s="106">
        <f t="shared" si="41"/>
        <v>38</v>
      </c>
      <c r="G97" s="107">
        <v>25</v>
      </c>
      <c r="H97" s="108">
        <v>13</v>
      </c>
      <c r="I97" s="106">
        <f t="shared" si="42"/>
        <v>18</v>
      </c>
      <c r="J97" s="107">
        <v>9</v>
      </c>
      <c r="K97" s="108">
        <v>9</v>
      </c>
      <c r="L97" s="106">
        <f t="shared" si="43"/>
        <v>13</v>
      </c>
      <c r="M97" s="107">
        <v>4</v>
      </c>
      <c r="N97" s="108">
        <v>9</v>
      </c>
    </row>
    <row r="98" spans="1:14" ht="19.5" customHeight="1">
      <c r="A98" s="42"/>
      <c r="B98" s="7" t="s">
        <v>98</v>
      </c>
      <c r="C98" s="106">
        <f t="shared" si="40"/>
        <v>176</v>
      </c>
      <c r="D98" s="107">
        <v>81</v>
      </c>
      <c r="E98" s="108">
        <v>95</v>
      </c>
      <c r="F98" s="106">
        <f t="shared" si="41"/>
        <v>45</v>
      </c>
      <c r="G98" s="107">
        <v>25</v>
      </c>
      <c r="H98" s="108">
        <v>20</v>
      </c>
      <c r="I98" s="106">
        <f t="shared" si="42"/>
        <v>20</v>
      </c>
      <c r="J98" s="107">
        <v>7</v>
      </c>
      <c r="K98" s="108">
        <v>13</v>
      </c>
      <c r="L98" s="106">
        <f t="shared" si="43"/>
        <v>37</v>
      </c>
      <c r="M98" s="107">
        <v>13</v>
      </c>
      <c r="N98" s="108">
        <v>24</v>
      </c>
    </row>
    <row r="99" spans="1:14" ht="19.5" customHeight="1">
      <c r="A99" s="42"/>
      <c r="B99" s="7" t="s">
        <v>99</v>
      </c>
      <c r="C99" s="106">
        <f t="shared" si="40"/>
        <v>149</v>
      </c>
      <c r="D99" s="107">
        <v>66</v>
      </c>
      <c r="E99" s="108">
        <v>83</v>
      </c>
      <c r="F99" s="106">
        <f t="shared" si="41"/>
        <v>34</v>
      </c>
      <c r="G99" s="107">
        <v>19</v>
      </c>
      <c r="H99" s="108">
        <v>15</v>
      </c>
      <c r="I99" s="106">
        <f t="shared" si="42"/>
        <v>27</v>
      </c>
      <c r="J99" s="107">
        <v>12</v>
      </c>
      <c r="K99" s="108">
        <v>15</v>
      </c>
      <c r="L99" s="106">
        <f t="shared" si="43"/>
        <v>24</v>
      </c>
      <c r="M99" s="107">
        <v>9</v>
      </c>
      <c r="N99" s="108">
        <v>15</v>
      </c>
    </row>
    <row r="100" spans="1:14" ht="19.5" customHeight="1">
      <c r="A100" s="46"/>
      <c r="B100" s="49" t="s">
        <v>100</v>
      </c>
      <c r="C100" s="110">
        <f t="shared" si="40"/>
        <v>147</v>
      </c>
      <c r="D100" s="111">
        <v>86</v>
      </c>
      <c r="E100" s="112">
        <v>61</v>
      </c>
      <c r="F100" s="110">
        <f t="shared" si="41"/>
        <v>41</v>
      </c>
      <c r="G100" s="111">
        <v>27</v>
      </c>
      <c r="H100" s="112">
        <v>14</v>
      </c>
      <c r="I100" s="110">
        <f t="shared" si="42"/>
        <v>20</v>
      </c>
      <c r="J100" s="111">
        <v>14</v>
      </c>
      <c r="K100" s="112">
        <v>6</v>
      </c>
      <c r="L100" s="110">
        <f t="shared" si="43"/>
        <v>22</v>
      </c>
      <c r="M100" s="111">
        <v>15</v>
      </c>
      <c r="N100" s="112">
        <v>7</v>
      </c>
    </row>
    <row r="104" ht="19.5" customHeight="1">
      <c r="G104" s="123" t="s">
        <v>763</v>
      </c>
    </row>
  </sheetData>
  <mergeCells count="31">
    <mergeCell ref="L3:N3"/>
    <mergeCell ref="A5:B5"/>
    <mergeCell ref="A6:B6"/>
    <mergeCell ref="A7:B7"/>
    <mergeCell ref="A3:B4"/>
    <mergeCell ref="C3:E3"/>
    <mergeCell ref="F3:H3"/>
    <mergeCell ref="I3:K3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6:B26"/>
    <mergeCell ref="A38:B38"/>
    <mergeCell ref="A41:B41"/>
    <mergeCell ref="I55:K55"/>
    <mergeCell ref="L55:N55"/>
    <mergeCell ref="A69:B69"/>
    <mergeCell ref="A45:B45"/>
    <mergeCell ref="A47:B47"/>
    <mergeCell ref="A55:B56"/>
    <mergeCell ref="C55:E55"/>
    <mergeCell ref="A83:B83"/>
    <mergeCell ref="A90:B90"/>
    <mergeCell ref="A92:B92"/>
    <mergeCell ref="F55:H55"/>
  </mergeCells>
  <printOptions/>
  <pageMargins left="0.75" right="0.75" top="1" bottom="1" header="0.512" footer="0.512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I63"/>
  <sheetViews>
    <sheetView showGridLines="0" workbookViewId="0" topLeftCell="A1">
      <pane xSplit="3" ySplit="4" topLeftCell="D56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H59" sqref="H59"/>
    </sheetView>
  </sheetViews>
  <sheetFormatPr defaultColWidth="9.00390625" defaultRowHeight="15.75" customHeight="1"/>
  <cols>
    <col min="1" max="1" width="8.875" style="63" customWidth="1"/>
    <col min="2" max="2" width="3.75390625" style="86" customWidth="1"/>
    <col min="3" max="3" width="35.75390625" style="86" customWidth="1"/>
    <col min="4" max="9" width="8.375" style="63" customWidth="1"/>
    <col min="10" max="16384" width="11.00390625" style="63" customWidth="1"/>
  </cols>
  <sheetData>
    <row r="1" spans="1:9" ht="17.25" customHeight="1">
      <c r="A1" s="60" t="s">
        <v>728</v>
      </c>
      <c r="B1" s="61"/>
      <c r="C1" s="61"/>
      <c r="D1" s="62"/>
      <c r="E1" s="62"/>
      <c r="F1" s="62"/>
      <c r="G1" s="62"/>
      <c r="H1" s="775" t="s">
        <v>710</v>
      </c>
      <c r="I1" s="775"/>
    </row>
    <row r="2" spans="1:9" ht="6" customHeight="1">
      <c r="A2" s="64"/>
      <c r="B2" s="61"/>
      <c r="C2" s="61"/>
      <c r="D2" s="62"/>
      <c r="E2" s="62"/>
      <c r="F2" s="62"/>
      <c r="G2" s="62"/>
      <c r="H2" s="776"/>
      <c r="I2" s="776"/>
    </row>
    <row r="3" spans="1:9" ht="15.75" customHeight="1">
      <c r="A3" s="777" t="s">
        <v>647</v>
      </c>
      <c r="B3" s="779" t="s">
        <v>431</v>
      </c>
      <c r="C3" s="780"/>
      <c r="D3" s="783" t="s">
        <v>8</v>
      </c>
      <c r="E3" s="784"/>
      <c r="F3" s="785"/>
      <c r="G3" s="783" t="s">
        <v>9</v>
      </c>
      <c r="H3" s="784"/>
      <c r="I3" s="785"/>
    </row>
    <row r="4" spans="1:9" ht="15.75" customHeight="1">
      <c r="A4" s="778"/>
      <c r="B4" s="781"/>
      <c r="C4" s="782"/>
      <c r="D4" s="65" t="s">
        <v>432</v>
      </c>
      <c r="E4" s="66" t="s">
        <v>11</v>
      </c>
      <c r="F4" s="67" t="s">
        <v>12</v>
      </c>
      <c r="G4" s="65" t="s">
        <v>432</v>
      </c>
      <c r="H4" s="66" t="s">
        <v>11</v>
      </c>
      <c r="I4" s="67" t="s">
        <v>12</v>
      </c>
    </row>
    <row r="5" spans="1:9" ht="15.75" customHeight="1">
      <c r="A5" s="68" t="s">
        <v>433</v>
      </c>
      <c r="B5" s="786" t="s">
        <v>434</v>
      </c>
      <c r="C5" s="787"/>
      <c r="D5" s="69">
        <f aca="true" t="shared" si="0" ref="D5:I5">SUM(D6:D11,D14:D28,D40,D49:D51,D60:D61)</f>
        <v>83</v>
      </c>
      <c r="E5" s="70">
        <f t="shared" si="0"/>
        <v>45</v>
      </c>
      <c r="F5" s="71">
        <f t="shared" si="0"/>
        <v>38</v>
      </c>
      <c r="G5" s="69">
        <f t="shared" si="0"/>
        <v>46</v>
      </c>
      <c r="H5" s="70">
        <f t="shared" si="0"/>
        <v>26</v>
      </c>
      <c r="I5" s="71">
        <f t="shared" si="0"/>
        <v>20</v>
      </c>
    </row>
    <row r="6" spans="1:9" ht="15.75" customHeight="1">
      <c r="A6" s="72" t="s">
        <v>593</v>
      </c>
      <c r="B6" s="788" t="s">
        <v>207</v>
      </c>
      <c r="C6" s="789"/>
      <c r="D6" s="73">
        <f aca="true" t="shared" si="1" ref="D6:D39">SUM(E6:F6)</f>
        <v>0</v>
      </c>
      <c r="E6" s="74">
        <v>0</v>
      </c>
      <c r="F6" s="75">
        <v>0</v>
      </c>
      <c r="G6" s="73">
        <f aca="true" t="shared" si="2" ref="G6:G39">SUM(H6:I6)</f>
        <v>0</v>
      </c>
      <c r="H6" s="74">
        <v>0</v>
      </c>
      <c r="I6" s="75">
        <v>0</v>
      </c>
    </row>
    <row r="7" spans="1:9" ht="15.75" customHeight="1">
      <c r="A7" s="72" t="s">
        <v>595</v>
      </c>
      <c r="B7" s="788" t="s">
        <v>215</v>
      </c>
      <c r="C7" s="789"/>
      <c r="D7" s="73">
        <f t="shared" si="1"/>
        <v>0</v>
      </c>
      <c r="E7" s="74">
        <v>0</v>
      </c>
      <c r="F7" s="75">
        <v>0</v>
      </c>
      <c r="G7" s="73">
        <f t="shared" si="2"/>
        <v>0</v>
      </c>
      <c r="H7" s="74">
        <v>0</v>
      </c>
      <c r="I7" s="75">
        <v>0</v>
      </c>
    </row>
    <row r="8" spans="1:9" ht="15.75" customHeight="1">
      <c r="A8" s="72" t="s">
        <v>596</v>
      </c>
      <c r="B8" s="788" t="s">
        <v>435</v>
      </c>
      <c r="C8" s="789"/>
      <c r="D8" s="73">
        <f t="shared" si="1"/>
        <v>0</v>
      </c>
      <c r="E8" s="74">
        <v>0</v>
      </c>
      <c r="F8" s="75">
        <v>0</v>
      </c>
      <c r="G8" s="73">
        <f t="shared" si="2"/>
        <v>0</v>
      </c>
      <c r="H8" s="74">
        <v>0</v>
      </c>
      <c r="I8" s="75">
        <v>0</v>
      </c>
    </row>
    <row r="9" spans="1:9" ht="15.75" customHeight="1">
      <c r="A9" s="72" t="s">
        <v>597</v>
      </c>
      <c r="B9" s="788" t="s">
        <v>217</v>
      </c>
      <c r="C9" s="789"/>
      <c r="D9" s="73">
        <f t="shared" si="1"/>
        <v>0</v>
      </c>
      <c r="E9" s="74">
        <v>0</v>
      </c>
      <c r="F9" s="75">
        <v>0</v>
      </c>
      <c r="G9" s="73">
        <f t="shared" si="2"/>
        <v>0</v>
      </c>
      <c r="H9" s="74">
        <v>0</v>
      </c>
      <c r="I9" s="75">
        <v>0</v>
      </c>
    </row>
    <row r="10" spans="1:9" ht="15.75" customHeight="1">
      <c r="A10" s="72" t="s">
        <v>598</v>
      </c>
      <c r="B10" s="788" t="s">
        <v>436</v>
      </c>
      <c r="C10" s="789"/>
      <c r="D10" s="73">
        <f t="shared" si="1"/>
        <v>2</v>
      </c>
      <c r="E10" s="74">
        <v>1</v>
      </c>
      <c r="F10" s="75">
        <v>1</v>
      </c>
      <c r="G10" s="73">
        <f t="shared" si="2"/>
        <v>0</v>
      </c>
      <c r="H10" s="74">
        <v>0</v>
      </c>
      <c r="I10" s="75">
        <v>0</v>
      </c>
    </row>
    <row r="11" spans="1:9" ht="15.75" customHeight="1">
      <c r="A11" s="76" t="s">
        <v>594</v>
      </c>
      <c r="B11" s="790" t="s">
        <v>230</v>
      </c>
      <c r="C11" s="791"/>
      <c r="D11" s="73">
        <f t="shared" si="1"/>
        <v>0</v>
      </c>
      <c r="E11" s="74">
        <f>SUM(E12:E13)</f>
        <v>0</v>
      </c>
      <c r="F11" s="75">
        <f>SUM(F12:F13)</f>
        <v>0</v>
      </c>
      <c r="G11" s="73">
        <f t="shared" si="2"/>
        <v>0</v>
      </c>
      <c r="H11" s="74">
        <f>SUM(H12:H13)</f>
        <v>0</v>
      </c>
      <c r="I11" s="75">
        <f>SUM(I12:I13)</f>
        <v>0</v>
      </c>
    </row>
    <row r="12" spans="1:9" ht="15.75" customHeight="1">
      <c r="A12" s="76" t="s">
        <v>591</v>
      </c>
      <c r="B12" s="77"/>
      <c r="C12" s="78" t="s">
        <v>437</v>
      </c>
      <c r="D12" s="73">
        <f t="shared" si="1"/>
        <v>0</v>
      </c>
      <c r="E12" s="74">
        <v>0</v>
      </c>
      <c r="F12" s="75">
        <v>0</v>
      </c>
      <c r="G12" s="73">
        <f t="shared" si="2"/>
        <v>0</v>
      </c>
      <c r="H12" s="74">
        <v>0</v>
      </c>
      <c r="I12" s="75">
        <v>0</v>
      </c>
    </row>
    <row r="13" spans="1:9" ht="15.75" customHeight="1">
      <c r="A13" s="76" t="s">
        <v>592</v>
      </c>
      <c r="B13" s="77"/>
      <c r="C13" s="79" t="s">
        <v>438</v>
      </c>
      <c r="D13" s="73">
        <f t="shared" si="1"/>
        <v>0</v>
      </c>
      <c r="E13" s="74">
        <v>0</v>
      </c>
      <c r="F13" s="75">
        <v>0</v>
      </c>
      <c r="G13" s="73">
        <f t="shared" si="2"/>
        <v>0</v>
      </c>
      <c r="H13" s="74">
        <v>0</v>
      </c>
      <c r="I13" s="75">
        <v>0</v>
      </c>
    </row>
    <row r="14" spans="1:9" ht="15.75" customHeight="1">
      <c r="A14" s="72" t="s">
        <v>599</v>
      </c>
      <c r="B14" s="788" t="s">
        <v>270</v>
      </c>
      <c r="C14" s="789"/>
      <c r="D14" s="73">
        <f t="shared" si="1"/>
        <v>1</v>
      </c>
      <c r="E14" s="74">
        <v>1</v>
      </c>
      <c r="F14" s="75">
        <v>0</v>
      </c>
      <c r="G14" s="73">
        <f t="shared" si="2"/>
        <v>0</v>
      </c>
      <c r="H14" s="74">
        <v>0</v>
      </c>
      <c r="I14" s="75">
        <v>0</v>
      </c>
    </row>
    <row r="15" spans="1:9" ht="15.75" customHeight="1">
      <c r="A15" s="72" t="s">
        <v>600</v>
      </c>
      <c r="B15" s="788" t="s">
        <v>439</v>
      </c>
      <c r="C15" s="789"/>
      <c r="D15" s="73">
        <f t="shared" si="1"/>
        <v>0</v>
      </c>
      <c r="E15" s="74">
        <v>0</v>
      </c>
      <c r="F15" s="75">
        <v>0</v>
      </c>
      <c r="G15" s="73">
        <f t="shared" si="2"/>
        <v>0</v>
      </c>
      <c r="H15" s="74">
        <v>0</v>
      </c>
      <c r="I15" s="75">
        <v>0</v>
      </c>
    </row>
    <row r="16" spans="1:9" ht="15.75" customHeight="1">
      <c r="A16" s="72" t="s">
        <v>601</v>
      </c>
      <c r="B16" s="788" t="s">
        <v>440</v>
      </c>
      <c r="C16" s="789"/>
      <c r="D16" s="73">
        <f t="shared" si="1"/>
        <v>0</v>
      </c>
      <c r="E16" s="74">
        <v>0</v>
      </c>
      <c r="F16" s="75">
        <v>0</v>
      </c>
      <c r="G16" s="73">
        <f t="shared" si="2"/>
        <v>0</v>
      </c>
      <c r="H16" s="74">
        <v>0</v>
      </c>
      <c r="I16" s="75">
        <v>0</v>
      </c>
    </row>
    <row r="17" spans="1:9" ht="15.75" customHeight="1">
      <c r="A17" s="72" t="s">
        <v>602</v>
      </c>
      <c r="B17" s="788" t="s">
        <v>289</v>
      </c>
      <c r="C17" s="789"/>
      <c r="D17" s="73">
        <f t="shared" si="1"/>
        <v>0</v>
      </c>
      <c r="E17" s="74">
        <v>0</v>
      </c>
      <c r="F17" s="75">
        <v>0</v>
      </c>
      <c r="G17" s="73">
        <f t="shared" si="2"/>
        <v>0</v>
      </c>
      <c r="H17" s="74">
        <v>0</v>
      </c>
      <c r="I17" s="75">
        <v>0</v>
      </c>
    </row>
    <row r="18" spans="1:9" ht="15.75" customHeight="1">
      <c r="A18" s="72" t="s">
        <v>603</v>
      </c>
      <c r="B18" s="788" t="s">
        <v>441</v>
      </c>
      <c r="C18" s="789"/>
      <c r="D18" s="73">
        <f t="shared" si="1"/>
        <v>0</v>
      </c>
      <c r="E18" s="74">
        <v>0</v>
      </c>
      <c r="F18" s="75">
        <v>0</v>
      </c>
      <c r="G18" s="73">
        <f t="shared" si="2"/>
        <v>0</v>
      </c>
      <c r="H18" s="74">
        <v>0</v>
      </c>
      <c r="I18" s="75">
        <v>0</v>
      </c>
    </row>
    <row r="19" spans="1:9" ht="15.75" customHeight="1">
      <c r="A19" s="72" t="s">
        <v>604</v>
      </c>
      <c r="B19" s="788" t="s">
        <v>442</v>
      </c>
      <c r="C19" s="789"/>
      <c r="D19" s="73">
        <f t="shared" si="1"/>
        <v>0</v>
      </c>
      <c r="E19" s="74">
        <v>0</v>
      </c>
      <c r="F19" s="75">
        <v>0</v>
      </c>
      <c r="G19" s="73">
        <f t="shared" si="2"/>
        <v>0</v>
      </c>
      <c r="H19" s="74">
        <v>0</v>
      </c>
      <c r="I19" s="75">
        <v>0</v>
      </c>
    </row>
    <row r="20" spans="1:9" ht="15.75" customHeight="1">
      <c r="A20" s="72" t="s">
        <v>605</v>
      </c>
      <c r="B20" s="788" t="s">
        <v>309</v>
      </c>
      <c r="C20" s="789"/>
      <c r="D20" s="73">
        <f t="shared" si="1"/>
        <v>4</v>
      </c>
      <c r="E20" s="74">
        <v>1</v>
      </c>
      <c r="F20" s="75">
        <v>3</v>
      </c>
      <c r="G20" s="73">
        <f t="shared" si="2"/>
        <v>0</v>
      </c>
      <c r="H20" s="74">
        <v>0</v>
      </c>
      <c r="I20" s="75">
        <v>0</v>
      </c>
    </row>
    <row r="21" spans="1:9" ht="15.75" customHeight="1">
      <c r="A21" s="72" t="s">
        <v>606</v>
      </c>
      <c r="B21" s="788" t="s">
        <v>326</v>
      </c>
      <c r="C21" s="789"/>
      <c r="D21" s="73">
        <f t="shared" si="1"/>
        <v>0</v>
      </c>
      <c r="E21" s="74">
        <v>0</v>
      </c>
      <c r="F21" s="75">
        <v>0</v>
      </c>
      <c r="G21" s="73">
        <f t="shared" si="2"/>
        <v>0</v>
      </c>
      <c r="H21" s="74">
        <v>0</v>
      </c>
      <c r="I21" s="75">
        <v>0</v>
      </c>
    </row>
    <row r="22" spans="1:9" ht="15.75" customHeight="1">
      <c r="A22" s="72" t="s">
        <v>607</v>
      </c>
      <c r="B22" s="788" t="s">
        <v>341</v>
      </c>
      <c r="C22" s="789"/>
      <c r="D22" s="73">
        <f t="shared" si="1"/>
        <v>0</v>
      </c>
      <c r="E22" s="74">
        <v>0</v>
      </c>
      <c r="F22" s="75">
        <v>0</v>
      </c>
      <c r="G22" s="73">
        <f t="shared" si="2"/>
        <v>0</v>
      </c>
      <c r="H22" s="74">
        <v>0</v>
      </c>
      <c r="I22" s="75">
        <v>0</v>
      </c>
    </row>
    <row r="23" spans="1:9" ht="15.75" customHeight="1">
      <c r="A23" s="72" t="s">
        <v>608</v>
      </c>
      <c r="B23" s="788" t="s">
        <v>343</v>
      </c>
      <c r="C23" s="789"/>
      <c r="D23" s="73">
        <f t="shared" si="1"/>
        <v>4</v>
      </c>
      <c r="E23" s="74">
        <v>3</v>
      </c>
      <c r="F23" s="75">
        <v>1</v>
      </c>
      <c r="G23" s="73">
        <f t="shared" si="2"/>
        <v>1</v>
      </c>
      <c r="H23" s="74">
        <v>1</v>
      </c>
      <c r="I23" s="75">
        <v>0</v>
      </c>
    </row>
    <row r="24" spans="1:9" ht="15.75" customHeight="1">
      <c r="A24" s="72" t="s">
        <v>609</v>
      </c>
      <c r="B24" s="788" t="s">
        <v>349</v>
      </c>
      <c r="C24" s="789"/>
      <c r="D24" s="73">
        <f t="shared" si="1"/>
        <v>0</v>
      </c>
      <c r="E24" s="74">
        <v>0</v>
      </c>
      <c r="F24" s="75">
        <v>0</v>
      </c>
      <c r="G24" s="73">
        <f t="shared" si="2"/>
        <v>0</v>
      </c>
      <c r="H24" s="74">
        <v>0</v>
      </c>
      <c r="I24" s="75">
        <v>0</v>
      </c>
    </row>
    <row r="25" spans="1:9" ht="15.75" customHeight="1">
      <c r="A25" s="72" t="s">
        <v>610</v>
      </c>
      <c r="B25" s="788" t="s">
        <v>355</v>
      </c>
      <c r="C25" s="789"/>
      <c r="D25" s="73">
        <f t="shared" si="1"/>
        <v>0</v>
      </c>
      <c r="E25" s="74">
        <v>0</v>
      </c>
      <c r="F25" s="75">
        <v>0</v>
      </c>
      <c r="G25" s="73">
        <f t="shared" si="2"/>
        <v>0</v>
      </c>
      <c r="H25" s="74">
        <v>0</v>
      </c>
      <c r="I25" s="75">
        <v>0</v>
      </c>
    </row>
    <row r="26" spans="1:9" ht="15.75" customHeight="1">
      <c r="A26" s="72" t="s">
        <v>611</v>
      </c>
      <c r="B26" s="788" t="s">
        <v>357</v>
      </c>
      <c r="C26" s="789"/>
      <c r="D26" s="73">
        <f t="shared" si="1"/>
        <v>0</v>
      </c>
      <c r="E26" s="74">
        <v>0</v>
      </c>
      <c r="F26" s="75">
        <v>0</v>
      </c>
      <c r="G26" s="73">
        <f t="shared" si="2"/>
        <v>0</v>
      </c>
      <c r="H26" s="74">
        <v>0</v>
      </c>
      <c r="I26" s="75">
        <v>0</v>
      </c>
    </row>
    <row r="27" spans="1:9" ht="15.75" customHeight="1">
      <c r="A27" s="80" t="s">
        <v>612</v>
      </c>
      <c r="B27" s="792" t="s">
        <v>370</v>
      </c>
      <c r="C27" s="793"/>
      <c r="D27" s="73">
        <f t="shared" si="1"/>
        <v>0</v>
      </c>
      <c r="E27" s="74">
        <v>0</v>
      </c>
      <c r="F27" s="75">
        <v>0</v>
      </c>
      <c r="G27" s="73">
        <f t="shared" si="2"/>
        <v>0</v>
      </c>
      <c r="H27" s="74">
        <v>0</v>
      </c>
      <c r="I27" s="75">
        <v>0</v>
      </c>
    </row>
    <row r="28" spans="1:9" ht="15.75" customHeight="1">
      <c r="A28" s="76" t="s">
        <v>613</v>
      </c>
      <c r="B28" s="790" t="s">
        <v>382</v>
      </c>
      <c r="C28" s="791"/>
      <c r="D28" s="73">
        <f t="shared" si="1"/>
        <v>22</v>
      </c>
      <c r="E28" s="74">
        <f>SUM(E29:E39)</f>
        <v>10</v>
      </c>
      <c r="F28" s="75">
        <f>SUM(F29:F39)</f>
        <v>12</v>
      </c>
      <c r="G28" s="73">
        <f t="shared" si="2"/>
        <v>18</v>
      </c>
      <c r="H28" s="74">
        <f>SUM(H29:H39)</f>
        <v>8</v>
      </c>
      <c r="I28" s="75">
        <f>SUM(I29:I39)</f>
        <v>10</v>
      </c>
    </row>
    <row r="29" spans="1:9" ht="15.75" customHeight="1">
      <c r="A29" s="76" t="s">
        <v>615</v>
      </c>
      <c r="B29" s="77"/>
      <c r="C29" s="78" t="s">
        <v>443</v>
      </c>
      <c r="D29" s="73">
        <f t="shared" si="1"/>
        <v>2</v>
      </c>
      <c r="E29" s="74">
        <v>1</v>
      </c>
      <c r="F29" s="75">
        <v>1</v>
      </c>
      <c r="G29" s="73">
        <f t="shared" si="2"/>
        <v>1</v>
      </c>
      <c r="H29" s="74">
        <v>0</v>
      </c>
      <c r="I29" s="75">
        <v>1</v>
      </c>
    </row>
    <row r="30" spans="1:9" ht="15.75" customHeight="1">
      <c r="A30" s="76" t="s">
        <v>614</v>
      </c>
      <c r="B30" s="77"/>
      <c r="C30" s="78" t="s">
        <v>444</v>
      </c>
      <c r="D30" s="73">
        <f t="shared" si="1"/>
        <v>0</v>
      </c>
      <c r="E30" s="74">
        <v>0</v>
      </c>
      <c r="F30" s="75">
        <v>0</v>
      </c>
      <c r="G30" s="73">
        <f t="shared" si="2"/>
        <v>0</v>
      </c>
      <c r="H30" s="74">
        <v>0</v>
      </c>
      <c r="I30" s="75">
        <v>0</v>
      </c>
    </row>
    <row r="31" spans="1:9" ht="15.75" customHeight="1">
      <c r="A31" s="76" t="s">
        <v>616</v>
      </c>
      <c r="B31" s="77"/>
      <c r="C31" s="78" t="s">
        <v>445</v>
      </c>
      <c r="D31" s="73">
        <f t="shared" si="1"/>
        <v>6</v>
      </c>
      <c r="E31" s="74">
        <v>1</v>
      </c>
      <c r="F31" s="75">
        <v>5</v>
      </c>
      <c r="G31" s="73">
        <f t="shared" si="2"/>
        <v>5</v>
      </c>
      <c r="H31" s="74">
        <v>1</v>
      </c>
      <c r="I31" s="75">
        <v>4</v>
      </c>
    </row>
    <row r="32" spans="1:9" ht="15.75" customHeight="1">
      <c r="A32" s="76" t="s">
        <v>617</v>
      </c>
      <c r="B32" s="77"/>
      <c r="C32" s="78" t="s">
        <v>446</v>
      </c>
      <c r="D32" s="73">
        <f t="shared" si="1"/>
        <v>0</v>
      </c>
      <c r="E32" s="74">
        <v>0</v>
      </c>
      <c r="F32" s="75">
        <v>0</v>
      </c>
      <c r="G32" s="73">
        <f t="shared" si="2"/>
        <v>0</v>
      </c>
      <c r="H32" s="74">
        <v>0</v>
      </c>
      <c r="I32" s="75">
        <v>0</v>
      </c>
    </row>
    <row r="33" spans="1:9" ht="15.75" customHeight="1">
      <c r="A33" s="76" t="s">
        <v>618</v>
      </c>
      <c r="B33" s="77"/>
      <c r="C33" s="78" t="s">
        <v>447</v>
      </c>
      <c r="D33" s="73">
        <f t="shared" si="1"/>
        <v>1</v>
      </c>
      <c r="E33" s="74">
        <v>1</v>
      </c>
      <c r="F33" s="75">
        <v>0</v>
      </c>
      <c r="G33" s="73">
        <f t="shared" si="2"/>
        <v>1</v>
      </c>
      <c r="H33" s="74">
        <v>1</v>
      </c>
      <c r="I33" s="75">
        <v>0</v>
      </c>
    </row>
    <row r="34" spans="1:9" ht="15.75" customHeight="1">
      <c r="A34" s="76" t="s">
        <v>619</v>
      </c>
      <c r="B34" s="77"/>
      <c r="C34" s="78" t="s">
        <v>448</v>
      </c>
      <c r="D34" s="73">
        <f t="shared" si="1"/>
        <v>1</v>
      </c>
      <c r="E34" s="74">
        <v>0</v>
      </c>
      <c r="F34" s="75">
        <v>1</v>
      </c>
      <c r="G34" s="73">
        <f t="shared" si="2"/>
        <v>1</v>
      </c>
      <c r="H34" s="74">
        <v>0</v>
      </c>
      <c r="I34" s="75">
        <v>1</v>
      </c>
    </row>
    <row r="35" spans="1:9" ht="15.75" customHeight="1">
      <c r="A35" s="76" t="s">
        <v>620</v>
      </c>
      <c r="B35" s="77"/>
      <c r="C35" s="78" t="s">
        <v>449</v>
      </c>
      <c r="D35" s="73">
        <f t="shared" si="1"/>
        <v>6</v>
      </c>
      <c r="E35" s="74">
        <v>3</v>
      </c>
      <c r="F35" s="75">
        <v>3</v>
      </c>
      <c r="G35" s="73">
        <f t="shared" si="2"/>
        <v>6</v>
      </c>
      <c r="H35" s="74">
        <v>3</v>
      </c>
      <c r="I35" s="75">
        <v>3</v>
      </c>
    </row>
    <row r="36" spans="1:9" ht="15.75" customHeight="1">
      <c r="A36" s="76" t="s">
        <v>621</v>
      </c>
      <c r="B36" s="77"/>
      <c r="C36" s="78" t="s">
        <v>450</v>
      </c>
      <c r="D36" s="73">
        <f t="shared" si="1"/>
        <v>1</v>
      </c>
      <c r="E36" s="74">
        <v>1</v>
      </c>
      <c r="F36" s="75">
        <v>0</v>
      </c>
      <c r="G36" s="73">
        <f t="shared" si="2"/>
        <v>1</v>
      </c>
      <c r="H36" s="74">
        <v>1</v>
      </c>
      <c r="I36" s="75">
        <v>0</v>
      </c>
    </row>
    <row r="37" spans="1:9" ht="15.75" customHeight="1">
      <c r="A37" s="76" t="s">
        <v>622</v>
      </c>
      <c r="B37" s="77"/>
      <c r="C37" s="78" t="s">
        <v>451</v>
      </c>
      <c r="D37" s="73">
        <f t="shared" si="1"/>
        <v>1</v>
      </c>
      <c r="E37" s="74">
        <v>1</v>
      </c>
      <c r="F37" s="75">
        <v>0</v>
      </c>
      <c r="G37" s="73">
        <f t="shared" si="2"/>
        <v>1</v>
      </c>
      <c r="H37" s="74">
        <v>1</v>
      </c>
      <c r="I37" s="75">
        <v>0</v>
      </c>
    </row>
    <row r="38" spans="1:9" ht="15.75" customHeight="1">
      <c r="A38" s="76" t="s">
        <v>623</v>
      </c>
      <c r="B38" s="77"/>
      <c r="C38" s="78" t="s">
        <v>452</v>
      </c>
      <c r="D38" s="73">
        <f t="shared" si="1"/>
        <v>2</v>
      </c>
      <c r="E38" s="74">
        <v>1</v>
      </c>
      <c r="F38" s="75">
        <v>1</v>
      </c>
      <c r="G38" s="73">
        <f t="shared" si="2"/>
        <v>1</v>
      </c>
      <c r="H38" s="74">
        <v>1</v>
      </c>
      <c r="I38" s="75">
        <v>0</v>
      </c>
    </row>
    <row r="39" spans="1:9" ht="15.75" customHeight="1">
      <c r="A39" s="80" t="s">
        <v>624</v>
      </c>
      <c r="B39" s="81"/>
      <c r="C39" s="78" t="s">
        <v>453</v>
      </c>
      <c r="D39" s="73">
        <f t="shared" si="1"/>
        <v>2</v>
      </c>
      <c r="E39" s="74">
        <v>1</v>
      </c>
      <c r="F39" s="75">
        <v>1</v>
      </c>
      <c r="G39" s="73">
        <f t="shared" si="2"/>
        <v>1</v>
      </c>
      <c r="H39" s="74">
        <v>0</v>
      </c>
      <c r="I39" s="75">
        <v>1</v>
      </c>
    </row>
    <row r="40" spans="1:9" ht="15.75" customHeight="1">
      <c r="A40" s="76" t="s">
        <v>625</v>
      </c>
      <c r="B40" s="790" t="s">
        <v>454</v>
      </c>
      <c r="C40" s="791"/>
      <c r="D40" s="73">
        <f aca="true" t="shared" si="3" ref="D40:I40">SUM(D41:D48)</f>
        <v>37</v>
      </c>
      <c r="E40" s="74">
        <f t="shared" si="3"/>
        <v>23</v>
      </c>
      <c r="F40" s="75">
        <f t="shared" si="3"/>
        <v>14</v>
      </c>
      <c r="G40" s="73">
        <f t="shared" si="3"/>
        <v>26</v>
      </c>
      <c r="H40" s="74">
        <f t="shared" si="3"/>
        <v>16</v>
      </c>
      <c r="I40" s="75">
        <f t="shared" si="3"/>
        <v>10</v>
      </c>
    </row>
    <row r="41" spans="1:9" ht="15.75" customHeight="1">
      <c r="A41" s="76" t="s">
        <v>626</v>
      </c>
      <c r="B41" s="77"/>
      <c r="C41" s="78" t="s">
        <v>455</v>
      </c>
      <c r="D41" s="73">
        <f aca="true" t="shared" si="4" ref="D41:D61">SUM(E41:F41)</f>
        <v>2</v>
      </c>
      <c r="E41" s="74">
        <v>1</v>
      </c>
      <c r="F41" s="75">
        <v>1</v>
      </c>
      <c r="G41" s="73">
        <f aca="true" t="shared" si="5" ref="G41:G61">SUM(H41:I41)</f>
        <v>1</v>
      </c>
      <c r="H41" s="74">
        <v>1</v>
      </c>
      <c r="I41" s="75">
        <v>0</v>
      </c>
    </row>
    <row r="42" spans="1:9" ht="15.75" customHeight="1">
      <c r="A42" s="76" t="s">
        <v>627</v>
      </c>
      <c r="B42" s="77"/>
      <c r="C42" s="78" t="s">
        <v>456</v>
      </c>
      <c r="D42" s="73">
        <f t="shared" si="4"/>
        <v>10</v>
      </c>
      <c r="E42" s="74">
        <v>5</v>
      </c>
      <c r="F42" s="75">
        <v>5</v>
      </c>
      <c r="G42" s="73">
        <f t="shared" si="5"/>
        <v>5</v>
      </c>
      <c r="H42" s="74">
        <v>2</v>
      </c>
      <c r="I42" s="75">
        <v>3</v>
      </c>
    </row>
    <row r="43" spans="1:9" ht="15.75" customHeight="1">
      <c r="A43" s="76" t="s">
        <v>628</v>
      </c>
      <c r="B43" s="77"/>
      <c r="C43" s="78" t="s">
        <v>457</v>
      </c>
      <c r="D43" s="73">
        <f t="shared" si="4"/>
        <v>2</v>
      </c>
      <c r="E43" s="74">
        <v>1</v>
      </c>
      <c r="F43" s="75">
        <v>1</v>
      </c>
      <c r="G43" s="73">
        <f t="shared" si="5"/>
        <v>2</v>
      </c>
      <c r="H43" s="74">
        <v>1</v>
      </c>
      <c r="I43" s="75">
        <v>1</v>
      </c>
    </row>
    <row r="44" spans="1:9" ht="15.75" customHeight="1">
      <c r="A44" s="76" t="s">
        <v>629</v>
      </c>
      <c r="B44" s="77"/>
      <c r="C44" s="78" t="s">
        <v>458</v>
      </c>
      <c r="D44" s="73">
        <f t="shared" si="4"/>
        <v>4</v>
      </c>
      <c r="E44" s="74">
        <v>4</v>
      </c>
      <c r="F44" s="75">
        <v>0</v>
      </c>
      <c r="G44" s="73">
        <f t="shared" si="5"/>
        <v>4</v>
      </c>
      <c r="H44" s="74">
        <v>4</v>
      </c>
      <c r="I44" s="75">
        <v>0</v>
      </c>
    </row>
    <row r="45" spans="1:9" ht="15.75" customHeight="1">
      <c r="A45" s="76" t="s">
        <v>630</v>
      </c>
      <c r="B45" s="77"/>
      <c r="C45" s="78" t="s">
        <v>459</v>
      </c>
      <c r="D45" s="73">
        <f t="shared" si="4"/>
        <v>1</v>
      </c>
      <c r="E45" s="74">
        <v>1</v>
      </c>
      <c r="F45" s="75">
        <v>0</v>
      </c>
      <c r="G45" s="73">
        <f t="shared" si="5"/>
        <v>1</v>
      </c>
      <c r="H45" s="74">
        <v>1</v>
      </c>
      <c r="I45" s="75">
        <v>0</v>
      </c>
    </row>
    <row r="46" spans="1:9" ht="15.75" customHeight="1">
      <c r="A46" s="76" t="s">
        <v>631</v>
      </c>
      <c r="B46" s="77"/>
      <c r="C46" s="78" t="s">
        <v>460</v>
      </c>
      <c r="D46" s="73">
        <f t="shared" si="4"/>
        <v>4</v>
      </c>
      <c r="E46" s="74">
        <v>3</v>
      </c>
      <c r="F46" s="75">
        <v>1</v>
      </c>
      <c r="G46" s="73">
        <f t="shared" si="5"/>
        <v>4</v>
      </c>
      <c r="H46" s="74">
        <v>3</v>
      </c>
      <c r="I46" s="75">
        <v>1</v>
      </c>
    </row>
    <row r="47" spans="1:9" ht="15.75" customHeight="1">
      <c r="A47" s="76" t="s">
        <v>632</v>
      </c>
      <c r="B47" s="77"/>
      <c r="C47" s="78" t="s">
        <v>461</v>
      </c>
      <c r="D47" s="73">
        <f t="shared" si="4"/>
        <v>3</v>
      </c>
      <c r="E47" s="74">
        <v>2</v>
      </c>
      <c r="F47" s="75">
        <v>1</v>
      </c>
      <c r="G47" s="73">
        <f t="shared" si="5"/>
        <v>2</v>
      </c>
      <c r="H47" s="74">
        <v>1</v>
      </c>
      <c r="I47" s="75">
        <v>1</v>
      </c>
    </row>
    <row r="48" spans="1:9" ht="15.75" customHeight="1">
      <c r="A48" s="76" t="s">
        <v>633</v>
      </c>
      <c r="B48" s="77"/>
      <c r="C48" s="79" t="s">
        <v>462</v>
      </c>
      <c r="D48" s="73">
        <f t="shared" si="4"/>
        <v>11</v>
      </c>
      <c r="E48" s="74">
        <v>6</v>
      </c>
      <c r="F48" s="75">
        <v>5</v>
      </c>
      <c r="G48" s="73">
        <f t="shared" si="5"/>
        <v>7</v>
      </c>
      <c r="H48" s="74">
        <v>3</v>
      </c>
      <c r="I48" s="75">
        <v>4</v>
      </c>
    </row>
    <row r="49" spans="1:9" ht="15.75" customHeight="1">
      <c r="A49" s="72" t="s">
        <v>634</v>
      </c>
      <c r="B49" s="788" t="s">
        <v>408</v>
      </c>
      <c r="C49" s="789"/>
      <c r="D49" s="73">
        <f t="shared" si="4"/>
        <v>1</v>
      </c>
      <c r="E49" s="74">
        <v>0</v>
      </c>
      <c r="F49" s="75">
        <v>1</v>
      </c>
      <c r="G49" s="73">
        <f t="shared" si="5"/>
        <v>0</v>
      </c>
      <c r="H49" s="74">
        <v>0</v>
      </c>
      <c r="I49" s="75">
        <v>0</v>
      </c>
    </row>
    <row r="50" spans="1:9" ht="15.75" customHeight="1">
      <c r="A50" s="72" t="s">
        <v>635</v>
      </c>
      <c r="B50" s="788" t="s">
        <v>463</v>
      </c>
      <c r="C50" s="789"/>
      <c r="D50" s="73">
        <f t="shared" si="4"/>
        <v>5</v>
      </c>
      <c r="E50" s="74">
        <v>3</v>
      </c>
      <c r="F50" s="75">
        <v>2</v>
      </c>
      <c r="G50" s="73">
        <f t="shared" si="5"/>
        <v>0</v>
      </c>
      <c r="H50" s="74">
        <v>0</v>
      </c>
      <c r="I50" s="75">
        <v>0</v>
      </c>
    </row>
    <row r="51" spans="1:9" ht="15.75" customHeight="1">
      <c r="A51" s="76" t="s">
        <v>636</v>
      </c>
      <c r="B51" s="790" t="s">
        <v>413</v>
      </c>
      <c r="C51" s="791"/>
      <c r="D51" s="73">
        <f t="shared" si="4"/>
        <v>5</v>
      </c>
      <c r="E51" s="74">
        <f>SUM(E52:E59)</f>
        <v>3</v>
      </c>
      <c r="F51" s="75">
        <f>SUM(F52:F59)</f>
        <v>2</v>
      </c>
      <c r="G51" s="73">
        <f t="shared" si="5"/>
        <v>1</v>
      </c>
      <c r="H51" s="74">
        <f>SUM(H52:H59)</f>
        <v>1</v>
      </c>
      <c r="I51" s="75">
        <f>SUM(I52:I59)</f>
        <v>0</v>
      </c>
    </row>
    <row r="52" spans="1:9" ht="15.75" customHeight="1">
      <c r="A52" s="76" t="s">
        <v>637</v>
      </c>
      <c r="B52" s="77"/>
      <c r="C52" s="78" t="s">
        <v>464</v>
      </c>
      <c r="D52" s="73">
        <f t="shared" si="4"/>
        <v>0</v>
      </c>
      <c r="E52" s="74">
        <v>0</v>
      </c>
      <c r="F52" s="75">
        <v>0</v>
      </c>
      <c r="G52" s="73">
        <f t="shared" si="5"/>
        <v>0</v>
      </c>
      <c r="H52" s="74">
        <v>0</v>
      </c>
      <c r="I52" s="75">
        <v>0</v>
      </c>
    </row>
    <row r="53" spans="1:9" ht="15.75" customHeight="1">
      <c r="A53" s="76" t="s">
        <v>638</v>
      </c>
      <c r="B53" s="77"/>
      <c r="C53" s="78" t="s">
        <v>465</v>
      </c>
      <c r="D53" s="73">
        <f t="shared" si="4"/>
        <v>0</v>
      </c>
      <c r="E53" s="74">
        <v>0</v>
      </c>
      <c r="F53" s="75">
        <v>0</v>
      </c>
      <c r="G53" s="73">
        <f t="shared" si="5"/>
        <v>0</v>
      </c>
      <c r="H53" s="74">
        <v>0</v>
      </c>
      <c r="I53" s="75">
        <v>0</v>
      </c>
    </row>
    <row r="54" spans="1:9" ht="15.75" customHeight="1">
      <c r="A54" s="76" t="s">
        <v>639</v>
      </c>
      <c r="B54" s="77"/>
      <c r="C54" s="78" t="s">
        <v>466</v>
      </c>
      <c r="D54" s="73">
        <f t="shared" si="4"/>
        <v>0</v>
      </c>
      <c r="E54" s="74">
        <v>0</v>
      </c>
      <c r="F54" s="75">
        <v>0</v>
      </c>
      <c r="G54" s="73">
        <f t="shared" si="5"/>
        <v>0</v>
      </c>
      <c r="H54" s="74">
        <v>0</v>
      </c>
      <c r="I54" s="75">
        <v>0</v>
      </c>
    </row>
    <row r="55" spans="1:9" ht="15.75" customHeight="1">
      <c r="A55" s="76" t="s">
        <v>640</v>
      </c>
      <c r="B55" s="77"/>
      <c r="C55" s="78" t="s">
        <v>467</v>
      </c>
      <c r="D55" s="73">
        <f t="shared" si="4"/>
        <v>2</v>
      </c>
      <c r="E55" s="74">
        <v>1</v>
      </c>
      <c r="F55" s="75">
        <v>1</v>
      </c>
      <c r="G55" s="73">
        <f t="shared" si="5"/>
        <v>0</v>
      </c>
      <c r="H55" s="74">
        <v>0</v>
      </c>
      <c r="I55" s="75">
        <v>0</v>
      </c>
    </row>
    <row r="56" spans="1:9" ht="15.75" customHeight="1">
      <c r="A56" s="76" t="s">
        <v>641</v>
      </c>
      <c r="B56" s="77"/>
      <c r="C56" s="78" t="s">
        <v>468</v>
      </c>
      <c r="D56" s="73">
        <f t="shared" si="4"/>
        <v>3</v>
      </c>
      <c r="E56" s="74">
        <v>2</v>
      </c>
      <c r="F56" s="75">
        <v>1</v>
      </c>
      <c r="G56" s="73">
        <f t="shared" si="5"/>
        <v>1</v>
      </c>
      <c r="H56" s="74">
        <v>1</v>
      </c>
      <c r="I56" s="75">
        <v>0</v>
      </c>
    </row>
    <row r="57" spans="1:9" ht="15.75" customHeight="1">
      <c r="A57" s="76" t="s">
        <v>642</v>
      </c>
      <c r="B57" s="77"/>
      <c r="C57" s="78" t="s">
        <v>469</v>
      </c>
      <c r="D57" s="73">
        <f t="shared" si="4"/>
        <v>0</v>
      </c>
      <c r="E57" s="74">
        <v>0</v>
      </c>
      <c r="F57" s="75">
        <v>0</v>
      </c>
      <c r="G57" s="73">
        <f t="shared" si="5"/>
        <v>0</v>
      </c>
      <c r="H57" s="74">
        <v>0</v>
      </c>
      <c r="I57" s="75">
        <v>0</v>
      </c>
    </row>
    <row r="58" spans="1:9" ht="15.75" customHeight="1">
      <c r="A58" s="76" t="s">
        <v>643</v>
      </c>
      <c r="B58" s="77"/>
      <c r="C58" s="78" t="s">
        <v>470</v>
      </c>
      <c r="D58" s="73">
        <f t="shared" si="4"/>
        <v>0</v>
      </c>
      <c r="E58" s="74">
        <v>0</v>
      </c>
      <c r="F58" s="75">
        <v>0</v>
      </c>
      <c r="G58" s="73">
        <f t="shared" si="5"/>
        <v>0</v>
      </c>
      <c r="H58" s="74">
        <v>0</v>
      </c>
      <c r="I58" s="75">
        <v>0</v>
      </c>
    </row>
    <row r="59" spans="1:9" ht="15.75" customHeight="1">
      <c r="A59" s="76" t="s">
        <v>644</v>
      </c>
      <c r="B59" s="77"/>
      <c r="C59" s="79" t="s">
        <v>471</v>
      </c>
      <c r="D59" s="73">
        <f t="shared" si="4"/>
        <v>0</v>
      </c>
      <c r="E59" s="74">
        <v>0</v>
      </c>
      <c r="F59" s="75">
        <v>0</v>
      </c>
      <c r="G59" s="73">
        <f t="shared" si="5"/>
        <v>0</v>
      </c>
      <c r="H59" s="74">
        <v>0</v>
      </c>
      <c r="I59" s="75">
        <v>0</v>
      </c>
    </row>
    <row r="60" spans="1:9" ht="15.75" customHeight="1">
      <c r="A60" s="72" t="s">
        <v>645</v>
      </c>
      <c r="B60" s="788" t="s">
        <v>428</v>
      </c>
      <c r="C60" s="789"/>
      <c r="D60" s="73">
        <f t="shared" si="4"/>
        <v>1</v>
      </c>
      <c r="E60" s="74">
        <v>0</v>
      </c>
      <c r="F60" s="75">
        <v>1</v>
      </c>
      <c r="G60" s="73">
        <f t="shared" si="5"/>
        <v>0</v>
      </c>
      <c r="H60" s="74">
        <v>0</v>
      </c>
      <c r="I60" s="75">
        <v>0</v>
      </c>
    </row>
    <row r="61" spans="1:9" ht="15.75" customHeight="1">
      <c r="A61" s="82" t="s">
        <v>646</v>
      </c>
      <c r="B61" s="794" t="s">
        <v>430</v>
      </c>
      <c r="C61" s="795"/>
      <c r="D61" s="83">
        <f t="shared" si="4"/>
        <v>1</v>
      </c>
      <c r="E61" s="84">
        <v>0</v>
      </c>
      <c r="F61" s="85">
        <v>1</v>
      </c>
      <c r="G61" s="83">
        <f t="shared" si="5"/>
        <v>0</v>
      </c>
      <c r="H61" s="84">
        <v>0</v>
      </c>
      <c r="I61" s="85">
        <v>0</v>
      </c>
    </row>
    <row r="62" ht="6" customHeight="1"/>
    <row r="63" ht="12" customHeight="1">
      <c r="D63" s="87" t="s">
        <v>764</v>
      </c>
    </row>
  </sheetData>
  <mergeCells count="33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H1:I2"/>
    <mergeCell ref="A3:A4"/>
    <mergeCell ref="B3:C4"/>
    <mergeCell ref="D3:F3"/>
    <mergeCell ref="G3:I3"/>
  </mergeCells>
  <printOptions horizontalCentered="1"/>
  <pageMargins left="0.3937007874015748" right="0.3937007874015748" top="0.35433070866141736" bottom="0.2362204724409449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AA69"/>
  <sheetViews>
    <sheetView showGridLines="0" view="pageBreakPreview" zoomScaleSheetLayoutView="100" workbookViewId="0" topLeftCell="A1">
      <pane xSplit="1" ySplit="4" topLeftCell="H5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N5" sqref="N5"/>
    </sheetView>
  </sheetViews>
  <sheetFormatPr defaultColWidth="13.375" defaultRowHeight="16.5" customHeight="1"/>
  <cols>
    <col min="1" max="1" width="10.125" style="383" customWidth="1"/>
    <col min="2" max="2" width="9.375" style="383" bestFit="1" customWidth="1"/>
    <col min="3" max="18" width="8.375" style="383" customWidth="1"/>
    <col min="19" max="26" width="7.75390625" style="383" customWidth="1"/>
    <col min="27" max="27" width="10.875" style="383" customWidth="1"/>
    <col min="28" max="16384" width="13.375" style="383" customWidth="1"/>
  </cols>
  <sheetData>
    <row r="1" ht="14.25">
      <c r="A1" s="494" t="s">
        <v>683</v>
      </c>
    </row>
    <row r="2" spans="1:4" ht="18" customHeight="1">
      <c r="A2" s="495"/>
      <c r="B2" s="496"/>
      <c r="C2" s="496"/>
      <c r="D2" s="496"/>
    </row>
    <row r="3" spans="1:27" ht="27">
      <c r="A3" s="654"/>
      <c r="B3" s="656" t="s">
        <v>1</v>
      </c>
      <c r="C3" s="657"/>
      <c r="D3" s="658"/>
      <c r="E3" s="651" t="s">
        <v>2</v>
      </c>
      <c r="F3" s="652"/>
      <c r="G3" s="659"/>
      <c r="H3" s="660" t="s">
        <v>4</v>
      </c>
      <c r="I3" s="652"/>
      <c r="J3" s="653"/>
      <c r="K3" s="651" t="s">
        <v>108</v>
      </c>
      <c r="L3" s="652"/>
      <c r="M3" s="653"/>
      <c r="N3" s="660" t="s">
        <v>109</v>
      </c>
      <c r="O3" s="652"/>
      <c r="P3" s="659"/>
      <c r="Q3" s="661" t="s">
        <v>6</v>
      </c>
      <c r="R3" s="663" t="s">
        <v>7</v>
      </c>
      <c r="S3" s="497" t="s">
        <v>101</v>
      </c>
      <c r="T3" s="498" t="s">
        <v>102</v>
      </c>
      <c r="U3" s="499" t="s">
        <v>530</v>
      </c>
      <c r="V3" s="500" t="s">
        <v>531</v>
      </c>
      <c r="W3" s="498" t="s">
        <v>110</v>
      </c>
      <c r="X3" s="498" t="s">
        <v>103</v>
      </c>
      <c r="Y3" s="501" t="s">
        <v>104</v>
      </c>
      <c r="Z3" s="665" t="s">
        <v>532</v>
      </c>
      <c r="AA3" s="502"/>
    </row>
    <row r="4" spans="1:27" ht="18" customHeight="1">
      <c r="A4" s="655"/>
      <c r="B4" s="393" t="s">
        <v>111</v>
      </c>
      <c r="C4" s="503" t="s">
        <v>11</v>
      </c>
      <c r="D4" s="504" t="s">
        <v>12</v>
      </c>
      <c r="E4" s="393" t="s">
        <v>111</v>
      </c>
      <c r="F4" s="503" t="s">
        <v>11</v>
      </c>
      <c r="G4" s="504" t="s">
        <v>12</v>
      </c>
      <c r="H4" s="393" t="s">
        <v>111</v>
      </c>
      <c r="I4" s="503" t="s">
        <v>11</v>
      </c>
      <c r="J4" s="504" t="s">
        <v>12</v>
      </c>
      <c r="K4" s="393" t="s">
        <v>111</v>
      </c>
      <c r="L4" s="503" t="s">
        <v>11</v>
      </c>
      <c r="M4" s="504" t="s">
        <v>12</v>
      </c>
      <c r="N4" s="505" t="s">
        <v>111</v>
      </c>
      <c r="O4" s="506" t="s">
        <v>112</v>
      </c>
      <c r="P4" s="507" t="s">
        <v>113</v>
      </c>
      <c r="Q4" s="662"/>
      <c r="R4" s="664"/>
      <c r="S4" s="667" t="s">
        <v>105</v>
      </c>
      <c r="T4" s="668"/>
      <c r="U4" s="668"/>
      <c r="V4" s="508" t="s">
        <v>106</v>
      </c>
      <c r="W4" s="508" t="s">
        <v>114</v>
      </c>
      <c r="X4" s="667" t="s">
        <v>105</v>
      </c>
      <c r="Y4" s="669"/>
      <c r="Z4" s="666"/>
      <c r="AA4" s="509"/>
    </row>
    <row r="5" spans="1:27" ht="16.5" customHeight="1">
      <c r="A5" s="510" t="s">
        <v>115</v>
      </c>
      <c r="B5" s="511">
        <v>64655</v>
      </c>
      <c r="C5" s="512" t="s">
        <v>116</v>
      </c>
      <c r="D5" s="513" t="s">
        <v>116</v>
      </c>
      <c r="E5" s="511">
        <v>31069</v>
      </c>
      <c r="F5" s="512" t="s">
        <v>116</v>
      </c>
      <c r="G5" s="513" t="s">
        <v>116</v>
      </c>
      <c r="H5" s="514">
        <f aca="true" t="shared" si="0" ref="H5:H37">B5-E5</f>
        <v>33586</v>
      </c>
      <c r="I5" s="512" t="s">
        <v>116</v>
      </c>
      <c r="J5" s="513" t="s">
        <v>116</v>
      </c>
      <c r="K5" s="511">
        <v>7834</v>
      </c>
      <c r="L5" s="512" t="s">
        <v>116</v>
      </c>
      <c r="M5" s="513" t="s">
        <v>116</v>
      </c>
      <c r="N5" s="511">
        <v>3874</v>
      </c>
      <c r="O5" s="512" t="s">
        <v>116</v>
      </c>
      <c r="P5" s="513" t="s">
        <v>116</v>
      </c>
      <c r="Q5" s="515">
        <v>14948</v>
      </c>
      <c r="R5" s="516">
        <v>1565</v>
      </c>
      <c r="S5" s="517">
        <v>38.11530979190002</v>
      </c>
      <c r="T5" s="506">
        <v>18.3</v>
      </c>
      <c r="U5" s="518">
        <v>19.8</v>
      </c>
      <c r="V5" s="506">
        <v>121.2</v>
      </c>
      <c r="W5" s="519">
        <v>56.5</v>
      </c>
      <c r="X5" s="506">
        <v>8.8</v>
      </c>
      <c r="Y5" s="519">
        <v>0.92</v>
      </c>
      <c r="Z5" s="520" t="s">
        <v>116</v>
      </c>
      <c r="AA5" s="521" t="s">
        <v>534</v>
      </c>
    </row>
    <row r="6" spans="1:27" ht="16.5" customHeight="1">
      <c r="A6" s="522" t="s">
        <v>117</v>
      </c>
      <c r="B6" s="523">
        <v>62301</v>
      </c>
      <c r="C6" s="524" t="s">
        <v>116</v>
      </c>
      <c r="D6" s="525" t="s">
        <v>116</v>
      </c>
      <c r="E6" s="523">
        <v>32056</v>
      </c>
      <c r="F6" s="524" t="s">
        <v>116</v>
      </c>
      <c r="G6" s="525" t="s">
        <v>116</v>
      </c>
      <c r="H6" s="526">
        <f t="shared" si="0"/>
        <v>30245</v>
      </c>
      <c r="I6" s="524" t="s">
        <v>116</v>
      </c>
      <c r="J6" s="525" t="s">
        <v>116</v>
      </c>
      <c r="K6" s="523">
        <v>7660</v>
      </c>
      <c r="L6" s="524" t="s">
        <v>116</v>
      </c>
      <c r="M6" s="525" t="s">
        <v>116</v>
      </c>
      <c r="N6" s="523">
        <v>3627</v>
      </c>
      <c r="O6" s="524" t="s">
        <v>116</v>
      </c>
      <c r="P6" s="525" t="s">
        <v>116</v>
      </c>
      <c r="Q6" s="527">
        <v>14959</v>
      </c>
      <c r="R6" s="528">
        <v>1529</v>
      </c>
      <c r="S6" s="529">
        <v>34.5</v>
      </c>
      <c r="T6" s="530">
        <v>17.8</v>
      </c>
      <c r="U6" s="531">
        <v>16.8</v>
      </c>
      <c r="V6" s="532">
        <v>123</v>
      </c>
      <c r="W6" s="531">
        <v>55</v>
      </c>
      <c r="X6" s="530">
        <v>8.3</v>
      </c>
      <c r="Y6" s="533">
        <v>0.85</v>
      </c>
      <c r="Z6" s="534" t="s">
        <v>116</v>
      </c>
      <c r="AA6" s="535" t="s">
        <v>533</v>
      </c>
    </row>
    <row r="7" spans="1:27" ht="16.5" customHeight="1">
      <c r="A7" s="522" t="s">
        <v>118</v>
      </c>
      <c r="B7" s="523">
        <v>65427</v>
      </c>
      <c r="C7" s="524" t="s">
        <v>116</v>
      </c>
      <c r="D7" s="525" t="s">
        <v>116</v>
      </c>
      <c r="E7" s="523">
        <v>31984</v>
      </c>
      <c r="F7" s="524" t="s">
        <v>116</v>
      </c>
      <c r="G7" s="525" t="s">
        <v>116</v>
      </c>
      <c r="H7" s="526">
        <f t="shared" si="0"/>
        <v>33443</v>
      </c>
      <c r="I7" s="524" t="s">
        <v>116</v>
      </c>
      <c r="J7" s="525" t="s">
        <v>116</v>
      </c>
      <c r="K7" s="523">
        <v>7299</v>
      </c>
      <c r="L7" s="524" t="s">
        <v>116</v>
      </c>
      <c r="M7" s="525" t="s">
        <v>116</v>
      </c>
      <c r="N7" s="523">
        <v>3615</v>
      </c>
      <c r="O7" s="524" t="s">
        <v>116</v>
      </c>
      <c r="P7" s="525" t="s">
        <v>116</v>
      </c>
      <c r="Q7" s="527">
        <v>16337</v>
      </c>
      <c r="R7" s="528">
        <v>1417</v>
      </c>
      <c r="S7" s="529">
        <v>33.72821329704149</v>
      </c>
      <c r="T7" s="530">
        <v>16.5</v>
      </c>
      <c r="U7" s="531">
        <v>17.238659793814435</v>
      </c>
      <c r="V7" s="530">
        <v>111.6</v>
      </c>
      <c r="W7" s="533">
        <v>52.4</v>
      </c>
      <c r="X7" s="530">
        <v>8.4</v>
      </c>
      <c r="Y7" s="533">
        <v>0.73</v>
      </c>
      <c r="Z7" s="534" t="s">
        <v>116</v>
      </c>
      <c r="AA7" s="535" t="s">
        <v>535</v>
      </c>
    </row>
    <row r="8" spans="1:27" ht="16.5" customHeight="1">
      <c r="A8" s="522" t="s">
        <v>119</v>
      </c>
      <c r="B8" s="523">
        <v>63516</v>
      </c>
      <c r="C8" s="524" t="s">
        <v>116</v>
      </c>
      <c r="D8" s="525" t="s">
        <v>116</v>
      </c>
      <c r="E8" s="523">
        <v>30839</v>
      </c>
      <c r="F8" s="524" t="s">
        <v>116</v>
      </c>
      <c r="G8" s="525" t="s">
        <v>116</v>
      </c>
      <c r="H8" s="526">
        <f t="shared" si="0"/>
        <v>32677</v>
      </c>
      <c r="I8" s="524" t="s">
        <v>116</v>
      </c>
      <c r="J8" s="525" t="s">
        <v>116</v>
      </c>
      <c r="K8" s="523">
        <v>5265</v>
      </c>
      <c r="L8" s="524" t="s">
        <v>116</v>
      </c>
      <c r="M8" s="525" t="s">
        <v>116</v>
      </c>
      <c r="N8" s="523">
        <v>3188</v>
      </c>
      <c r="O8" s="524" t="s">
        <v>116</v>
      </c>
      <c r="P8" s="525" t="s">
        <v>116</v>
      </c>
      <c r="Q8" s="527">
        <v>19309</v>
      </c>
      <c r="R8" s="528">
        <v>1363</v>
      </c>
      <c r="S8" s="529">
        <v>31.476911183134607</v>
      </c>
      <c r="T8" s="530">
        <v>15.3</v>
      </c>
      <c r="U8" s="531">
        <v>16.2</v>
      </c>
      <c r="V8" s="530">
        <v>82.9</v>
      </c>
      <c r="W8" s="533">
        <v>47.8</v>
      </c>
      <c r="X8" s="530">
        <v>9.6</v>
      </c>
      <c r="Y8" s="533">
        <v>0.68</v>
      </c>
      <c r="Z8" s="534" t="s">
        <v>116</v>
      </c>
      <c r="AA8" s="535" t="s">
        <v>536</v>
      </c>
    </row>
    <row r="9" spans="1:27" ht="16.5" customHeight="1">
      <c r="A9" s="522" t="s">
        <v>526</v>
      </c>
      <c r="B9" s="523">
        <f>SUM(C9:D9)</f>
        <v>81560</v>
      </c>
      <c r="C9" s="536">
        <v>41917</v>
      </c>
      <c r="D9" s="537">
        <v>39643</v>
      </c>
      <c r="E9" s="523">
        <f aca="true" t="shared" si="1" ref="E9:E63">SUM(F9:G9)</f>
        <v>30574</v>
      </c>
      <c r="F9" s="536">
        <v>16181</v>
      </c>
      <c r="G9" s="537">
        <v>14393</v>
      </c>
      <c r="H9" s="526">
        <f>B9-E9</f>
        <v>50986</v>
      </c>
      <c r="I9" s="538">
        <f>C9-F9</f>
        <v>25736</v>
      </c>
      <c r="J9" s="539">
        <f>D9-G9</f>
        <v>25250</v>
      </c>
      <c r="K9" s="523">
        <f aca="true" t="shared" si="2" ref="K9:K63">SUM(L9:M9)</f>
        <v>5365</v>
      </c>
      <c r="L9" s="536">
        <v>2865</v>
      </c>
      <c r="M9" s="537">
        <v>2500</v>
      </c>
      <c r="N9" s="523">
        <v>3841</v>
      </c>
      <c r="O9" s="524" t="s">
        <v>116</v>
      </c>
      <c r="P9" s="525" t="s">
        <v>116</v>
      </c>
      <c r="Q9" s="540">
        <v>29168</v>
      </c>
      <c r="R9" s="541">
        <v>2354</v>
      </c>
      <c r="S9" s="529">
        <v>34.7</v>
      </c>
      <c r="T9" s="532">
        <v>13</v>
      </c>
      <c r="U9" s="531">
        <v>21.7</v>
      </c>
      <c r="V9" s="532">
        <v>65.8</v>
      </c>
      <c r="W9" s="531">
        <v>45</v>
      </c>
      <c r="X9" s="542">
        <v>12.4</v>
      </c>
      <c r="Y9" s="543">
        <v>1</v>
      </c>
      <c r="Z9" s="534" t="s">
        <v>116</v>
      </c>
      <c r="AA9" s="535" t="s">
        <v>537</v>
      </c>
    </row>
    <row r="10" spans="1:27" ht="16.5" customHeight="1">
      <c r="A10" s="522" t="s">
        <v>120</v>
      </c>
      <c r="B10" s="523">
        <f aca="true" t="shared" si="3" ref="B10:B41">SUM(C10:D10)</f>
        <v>83060</v>
      </c>
      <c r="C10" s="536">
        <v>42615</v>
      </c>
      <c r="D10" s="537">
        <v>40445</v>
      </c>
      <c r="E10" s="523">
        <f t="shared" si="1"/>
        <v>24762</v>
      </c>
      <c r="F10" s="536">
        <v>13205</v>
      </c>
      <c r="G10" s="537">
        <v>11557</v>
      </c>
      <c r="H10" s="526">
        <f t="shared" si="0"/>
        <v>58298</v>
      </c>
      <c r="I10" s="538">
        <f aca="true" t="shared" si="4" ref="I10:I41">C10-F10</f>
        <v>29410</v>
      </c>
      <c r="J10" s="539">
        <f aca="true" t="shared" si="5" ref="J10:J41">D10-G10</f>
        <v>28888</v>
      </c>
      <c r="K10" s="523">
        <f t="shared" si="2"/>
        <v>4437</v>
      </c>
      <c r="L10" s="536">
        <v>2511</v>
      </c>
      <c r="M10" s="537">
        <v>1926</v>
      </c>
      <c r="N10" s="523">
        <v>4512</v>
      </c>
      <c r="O10" s="524" t="s">
        <v>116</v>
      </c>
      <c r="P10" s="525" t="s">
        <v>116</v>
      </c>
      <c r="Q10" s="540">
        <v>27527</v>
      </c>
      <c r="R10" s="541">
        <v>2264</v>
      </c>
      <c r="S10" s="529">
        <v>34.5076859160781</v>
      </c>
      <c r="T10" s="532">
        <v>10.3</v>
      </c>
      <c r="U10" s="531">
        <v>24.2</v>
      </c>
      <c r="V10" s="532">
        <v>53.41921502528293</v>
      </c>
      <c r="W10" s="531">
        <v>51.52331795551089</v>
      </c>
      <c r="X10" s="542">
        <v>11.4</v>
      </c>
      <c r="Y10" s="543">
        <v>0.94</v>
      </c>
      <c r="Z10" s="534" t="s">
        <v>116</v>
      </c>
      <c r="AA10" s="535" t="s">
        <v>538</v>
      </c>
    </row>
    <row r="11" spans="1:27" ht="16.5" customHeight="1">
      <c r="A11" s="522" t="s">
        <v>121</v>
      </c>
      <c r="B11" s="523">
        <f t="shared" si="3"/>
        <v>81037</v>
      </c>
      <c r="C11" s="536">
        <v>41505</v>
      </c>
      <c r="D11" s="537">
        <v>39532</v>
      </c>
      <c r="E11" s="523">
        <f t="shared" si="1"/>
        <v>25310</v>
      </c>
      <c r="F11" s="536">
        <v>13346</v>
      </c>
      <c r="G11" s="537">
        <v>11964</v>
      </c>
      <c r="H11" s="526">
        <f t="shared" si="0"/>
        <v>55727</v>
      </c>
      <c r="I11" s="538">
        <f t="shared" si="4"/>
        <v>28159</v>
      </c>
      <c r="J11" s="539">
        <f t="shared" si="5"/>
        <v>27568</v>
      </c>
      <c r="K11" s="523">
        <f t="shared" si="2"/>
        <v>4536</v>
      </c>
      <c r="L11" s="536">
        <v>2539</v>
      </c>
      <c r="M11" s="537">
        <v>1997</v>
      </c>
      <c r="N11" s="523">
        <v>5550</v>
      </c>
      <c r="O11" s="524" t="s">
        <v>116</v>
      </c>
      <c r="P11" s="525" t="s">
        <v>116</v>
      </c>
      <c r="Q11" s="540">
        <v>23628</v>
      </c>
      <c r="R11" s="541">
        <v>2320</v>
      </c>
      <c r="S11" s="529">
        <v>32.853725776372336</v>
      </c>
      <c r="T11" s="532">
        <v>10.3</v>
      </c>
      <c r="U11" s="531">
        <v>22.6</v>
      </c>
      <c r="V11" s="532">
        <v>55.9744314325555</v>
      </c>
      <c r="W11" s="531">
        <v>64.09738182406134</v>
      </c>
      <c r="X11" s="542">
        <v>9.6</v>
      </c>
      <c r="Y11" s="543">
        <v>0.94</v>
      </c>
      <c r="Z11" s="534" t="s">
        <v>116</v>
      </c>
      <c r="AA11" s="535" t="s">
        <v>539</v>
      </c>
    </row>
    <row r="12" spans="1:27" ht="16.5" customHeight="1">
      <c r="A12" s="544" t="s">
        <v>122</v>
      </c>
      <c r="B12" s="545">
        <f t="shared" si="3"/>
        <v>70307</v>
      </c>
      <c r="C12" s="546">
        <v>36220</v>
      </c>
      <c r="D12" s="547">
        <v>34087</v>
      </c>
      <c r="E12" s="545">
        <f t="shared" si="1"/>
        <v>24530</v>
      </c>
      <c r="F12" s="546">
        <v>12933</v>
      </c>
      <c r="G12" s="547">
        <v>11597</v>
      </c>
      <c r="H12" s="548">
        <f t="shared" si="0"/>
        <v>45777</v>
      </c>
      <c r="I12" s="549">
        <f t="shared" si="4"/>
        <v>23287</v>
      </c>
      <c r="J12" s="550">
        <f t="shared" si="5"/>
        <v>22490</v>
      </c>
      <c r="K12" s="545">
        <f t="shared" si="2"/>
        <v>4043</v>
      </c>
      <c r="L12" s="546">
        <v>2194</v>
      </c>
      <c r="M12" s="547">
        <v>1849</v>
      </c>
      <c r="N12" s="545">
        <v>6280</v>
      </c>
      <c r="O12" s="551" t="s">
        <v>116</v>
      </c>
      <c r="P12" s="552" t="s">
        <v>116</v>
      </c>
      <c r="Q12" s="553">
        <v>19919</v>
      </c>
      <c r="R12" s="554">
        <v>2269</v>
      </c>
      <c r="S12" s="555">
        <v>28.44741918985932</v>
      </c>
      <c r="T12" s="556">
        <v>9.925259116834017</v>
      </c>
      <c r="U12" s="557">
        <v>18.522160073025308</v>
      </c>
      <c r="V12" s="556">
        <v>57.50494260884407</v>
      </c>
      <c r="W12" s="557">
        <v>81.99825035580452</v>
      </c>
      <c r="X12" s="558">
        <v>8.05956935785637</v>
      </c>
      <c r="Y12" s="559">
        <v>0.918076352877961</v>
      </c>
      <c r="Z12" s="560" t="s">
        <v>116</v>
      </c>
      <c r="AA12" s="561" t="s">
        <v>540</v>
      </c>
    </row>
    <row r="13" spans="1:27" ht="16.5" customHeight="1">
      <c r="A13" s="522" t="s">
        <v>123</v>
      </c>
      <c r="B13" s="523">
        <f t="shared" si="3"/>
        <v>66287</v>
      </c>
      <c r="C13" s="536">
        <v>34021</v>
      </c>
      <c r="D13" s="537">
        <v>32266</v>
      </c>
      <c r="E13" s="523">
        <f t="shared" si="1"/>
        <v>22569</v>
      </c>
      <c r="F13" s="536">
        <v>11852</v>
      </c>
      <c r="G13" s="537">
        <v>10717</v>
      </c>
      <c r="H13" s="526">
        <f t="shared" si="0"/>
        <v>43718</v>
      </c>
      <c r="I13" s="538">
        <f t="shared" si="4"/>
        <v>22169</v>
      </c>
      <c r="J13" s="539">
        <f t="shared" si="5"/>
        <v>21549</v>
      </c>
      <c r="K13" s="523">
        <f t="shared" si="2"/>
        <v>3306</v>
      </c>
      <c r="L13" s="536">
        <v>1863</v>
      </c>
      <c r="M13" s="537">
        <v>1443</v>
      </c>
      <c r="N13" s="523">
        <f aca="true" t="shared" si="6" ref="N13:N44">SUM(O13:P13)</f>
        <v>6370</v>
      </c>
      <c r="O13" s="536">
        <v>2989</v>
      </c>
      <c r="P13" s="537">
        <v>3381</v>
      </c>
      <c r="Q13" s="562">
        <v>19173</v>
      </c>
      <c r="R13" s="541">
        <v>2234</v>
      </c>
      <c r="S13" s="529">
        <v>26.451316839584997</v>
      </c>
      <c r="T13" s="532">
        <v>9.005985634477256</v>
      </c>
      <c r="U13" s="531">
        <v>17.5</v>
      </c>
      <c r="V13" s="532">
        <v>49.87403261574668</v>
      </c>
      <c r="W13" s="531">
        <v>87.67221327607801</v>
      </c>
      <c r="X13" s="542">
        <v>7.650837988826815</v>
      </c>
      <c r="Y13" s="543">
        <v>0.89146049481245</v>
      </c>
      <c r="Z13" s="534" t="s">
        <v>116</v>
      </c>
      <c r="AA13" s="535" t="s">
        <v>541</v>
      </c>
    </row>
    <row r="14" spans="1:27" ht="16.5" customHeight="1">
      <c r="A14" s="522" t="s">
        <v>124</v>
      </c>
      <c r="B14" s="523">
        <f t="shared" si="3"/>
        <v>61144</v>
      </c>
      <c r="C14" s="536">
        <v>31261</v>
      </c>
      <c r="D14" s="537">
        <v>29883</v>
      </c>
      <c r="E14" s="523">
        <f t="shared" si="1"/>
        <v>20639</v>
      </c>
      <c r="F14" s="536">
        <v>10895</v>
      </c>
      <c r="G14" s="537">
        <v>9744</v>
      </c>
      <c r="H14" s="526">
        <f t="shared" si="0"/>
        <v>40505</v>
      </c>
      <c r="I14" s="538">
        <f t="shared" si="4"/>
        <v>20366</v>
      </c>
      <c r="J14" s="539">
        <f t="shared" si="5"/>
        <v>20139</v>
      </c>
      <c r="K14" s="523">
        <f t="shared" si="2"/>
        <v>2748</v>
      </c>
      <c r="L14" s="536">
        <v>1513</v>
      </c>
      <c r="M14" s="537">
        <v>1235</v>
      </c>
      <c r="N14" s="523">
        <f t="shared" si="6"/>
        <v>6004</v>
      </c>
      <c r="O14" s="536">
        <v>2747</v>
      </c>
      <c r="P14" s="537">
        <v>3257</v>
      </c>
      <c r="Q14" s="562">
        <v>19999</v>
      </c>
      <c r="R14" s="541">
        <v>2117</v>
      </c>
      <c r="S14" s="529">
        <v>24.06296733569461</v>
      </c>
      <c r="T14" s="532">
        <v>8.122392758756396</v>
      </c>
      <c r="U14" s="531">
        <v>16.5</v>
      </c>
      <c r="V14" s="532">
        <v>44.94308517597802</v>
      </c>
      <c r="W14" s="531">
        <v>89.41442783105975</v>
      </c>
      <c r="X14" s="542">
        <v>7.870523415977962</v>
      </c>
      <c r="Y14" s="543">
        <v>0.8331365604092877</v>
      </c>
      <c r="Z14" s="534" t="s">
        <v>116</v>
      </c>
      <c r="AA14" s="535" t="s">
        <v>546</v>
      </c>
    </row>
    <row r="15" spans="1:27" ht="16.5" customHeight="1">
      <c r="A15" s="522" t="s">
        <v>125</v>
      </c>
      <c r="B15" s="523">
        <f t="shared" si="3"/>
        <v>57495</v>
      </c>
      <c r="C15" s="536">
        <v>29231</v>
      </c>
      <c r="D15" s="537">
        <v>28264</v>
      </c>
      <c r="E15" s="523">
        <f t="shared" si="1"/>
        <v>21856</v>
      </c>
      <c r="F15" s="536">
        <v>11612</v>
      </c>
      <c r="G15" s="537">
        <v>10244</v>
      </c>
      <c r="H15" s="526">
        <f t="shared" si="0"/>
        <v>35639</v>
      </c>
      <c r="I15" s="538">
        <f t="shared" si="4"/>
        <v>17619</v>
      </c>
      <c r="J15" s="539">
        <f t="shared" si="5"/>
        <v>18020</v>
      </c>
      <c r="K15" s="523">
        <f t="shared" si="2"/>
        <v>2522</v>
      </c>
      <c r="L15" s="536">
        <v>1419</v>
      </c>
      <c r="M15" s="537">
        <v>1103</v>
      </c>
      <c r="N15" s="523">
        <f t="shared" si="6"/>
        <v>5653</v>
      </c>
      <c r="O15" s="536">
        <v>2422</v>
      </c>
      <c r="P15" s="537">
        <v>3231</v>
      </c>
      <c r="Q15" s="562">
        <v>20172</v>
      </c>
      <c r="R15" s="541">
        <v>2047</v>
      </c>
      <c r="S15" s="529">
        <v>22.328155339805825</v>
      </c>
      <c r="T15" s="532">
        <v>8.487766990291263</v>
      </c>
      <c r="U15" s="531">
        <v>13.840388349514564</v>
      </c>
      <c r="V15" s="532">
        <v>43.864683885555266</v>
      </c>
      <c r="W15" s="531">
        <v>89.51985811110407</v>
      </c>
      <c r="X15" s="542">
        <v>7.83378640776699</v>
      </c>
      <c r="Y15" s="543">
        <v>0.7949514563106795</v>
      </c>
      <c r="Z15" s="534" t="s">
        <v>116</v>
      </c>
      <c r="AA15" s="535" t="s">
        <v>542</v>
      </c>
    </row>
    <row r="16" spans="1:27" ht="16.5" customHeight="1">
      <c r="A16" s="563" t="s">
        <v>126</v>
      </c>
      <c r="B16" s="564">
        <f t="shared" si="3"/>
        <v>53361</v>
      </c>
      <c r="C16" s="565">
        <v>27407</v>
      </c>
      <c r="D16" s="566">
        <v>25954</v>
      </c>
      <c r="E16" s="564">
        <f t="shared" si="1"/>
        <v>20044</v>
      </c>
      <c r="F16" s="565">
        <v>10801</v>
      </c>
      <c r="G16" s="566">
        <v>9243</v>
      </c>
      <c r="H16" s="567">
        <f t="shared" si="0"/>
        <v>33317</v>
      </c>
      <c r="I16" s="568">
        <f t="shared" si="4"/>
        <v>16606</v>
      </c>
      <c r="J16" s="569">
        <f t="shared" si="5"/>
        <v>16711</v>
      </c>
      <c r="K16" s="564">
        <f t="shared" si="2"/>
        <v>2166</v>
      </c>
      <c r="L16" s="565">
        <v>1219</v>
      </c>
      <c r="M16" s="566">
        <v>947</v>
      </c>
      <c r="N16" s="564">
        <f t="shared" si="6"/>
        <v>5465</v>
      </c>
      <c r="O16" s="565">
        <v>2333</v>
      </c>
      <c r="P16" s="566">
        <v>3132</v>
      </c>
      <c r="Q16" s="570">
        <v>20462</v>
      </c>
      <c r="R16" s="571">
        <v>2105</v>
      </c>
      <c r="S16" s="572">
        <v>20.397935779816514</v>
      </c>
      <c r="T16" s="573">
        <v>7.6620795107033635</v>
      </c>
      <c r="U16" s="574">
        <v>12.73585626911315</v>
      </c>
      <c r="V16" s="573">
        <v>40.59144318884579</v>
      </c>
      <c r="W16" s="574">
        <v>92.90109815387754</v>
      </c>
      <c r="X16" s="575">
        <v>7.821865443425076</v>
      </c>
      <c r="Y16" s="576">
        <v>0.8046636085626911</v>
      </c>
      <c r="Z16" s="577" t="s">
        <v>116</v>
      </c>
      <c r="AA16" s="578" t="s">
        <v>543</v>
      </c>
    </row>
    <row r="17" spans="1:27" ht="16.5" customHeight="1">
      <c r="A17" s="522" t="s">
        <v>127</v>
      </c>
      <c r="B17" s="523">
        <f t="shared" si="3"/>
        <v>54455</v>
      </c>
      <c r="C17" s="536">
        <v>27903</v>
      </c>
      <c r="D17" s="537">
        <v>26552</v>
      </c>
      <c r="E17" s="523">
        <f t="shared" si="1"/>
        <v>19741</v>
      </c>
      <c r="F17" s="536">
        <v>10536</v>
      </c>
      <c r="G17" s="537">
        <v>9205</v>
      </c>
      <c r="H17" s="526">
        <f t="shared" si="0"/>
        <v>34714</v>
      </c>
      <c r="I17" s="538">
        <f t="shared" si="4"/>
        <v>17367</v>
      </c>
      <c r="J17" s="539">
        <f t="shared" si="5"/>
        <v>17347</v>
      </c>
      <c r="K17" s="523">
        <f t="shared" si="2"/>
        <v>2015</v>
      </c>
      <c r="L17" s="536">
        <v>1106</v>
      </c>
      <c r="M17" s="537">
        <v>909</v>
      </c>
      <c r="N17" s="523">
        <f t="shared" si="6"/>
        <v>5584</v>
      </c>
      <c r="O17" s="536">
        <v>2393</v>
      </c>
      <c r="P17" s="537">
        <v>3191</v>
      </c>
      <c r="Q17" s="562">
        <v>21710</v>
      </c>
      <c r="R17" s="541">
        <v>1955</v>
      </c>
      <c r="S17" s="529">
        <v>20.545684010360564</v>
      </c>
      <c r="T17" s="532">
        <v>7.448211331347496</v>
      </c>
      <c r="U17" s="531">
        <v>13.097472679013066</v>
      </c>
      <c r="V17" s="532">
        <v>37.00303002479111</v>
      </c>
      <c r="W17" s="531">
        <v>93.00621262845817</v>
      </c>
      <c r="X17" s="542">
        <v>8.191108252041646</v>
      </c>
      <c r="Y17" s="543">
        <v>0.7376147688964264</v>
      </c>
      <c r="Z17" s="534" t="s">
        <v>116</v>
      </c>
      <c r="AA17" s="535" t="s">
        <v>544</v>
      </c>
    </row>
    <row r="18" spans="1:27" ht="16.5" customHeight="1">
      <c r="A18" s="522" t="s">
        <v>128</v>
      </c>
      <c r="B18" s="523">
        <f t="shared" si="3"/>
        <v>51371</v>
      </c>
      <c r="C18" s="536">
        <v>26448</v>
      </c>
      <c r="D18" s="537">
        <v>24923</v>
      </c>
      <c r="E18" s="523">
        <f t="shared" si="1"/>
        <v>20261</v>
      </c>
      <c r="F18" s="536">
        <v>10812</v>
      </c>
      <c r="G18" s="537">
        <v>9449</v>
      </c>
      <c r="H18" s="526">
        <f t="shared" si="0"/>
        <v>31110</v>
      </c>
      <c r="I18" s="538">
        <f t="shared" si="4"/>
        <v>15636</v>
      </c>
      <c r="J18" s="539">
        <f t="shared" si="5"/>
        <v>15474</v>
      </c>
      <c r="K18" s="523">
        <f t="shared" si="2"/>
        <v>1860</v>
      </c>
      <c r="L18" s="536">
        <v>1043</v>
      </c>
      <c r="M18" s="537">
        <v>817</v>
      </c>
      <c r="N18" s="523">
        <f t="shared" si="6"/>
        <v>5303</v>
      </c>
      <c r="O18" s="536">
        <v>2358</v>
      </c>
      <c r="P18" s="537">
        <v>2945</v>
      </c>
      <c r="Q18" s="562">
        <v>21187</v>
      </c>
      <c r="R18" s="541">
        <v>1970</v>
      </c>
      <c r="S18" s="529">
        <v>19.22567365269461</v>
      </c>
      <c r="T18" s="532">
        <v>7.582709580838324</v>
      </c>
      <c r="U18" s="531">
        <v>11.642964071856287</v>
      </c>
      <c r="V18" s="532">
        <v>36.20719861400401</v>
      </c>
      <c r="W18" s="531">
        <v>93.57024385079578</v>
      </c>
      <c r="X18" s="542">
        <v>7.929266467065868</v>
      </c>
      <c r="Y18" s="543">
        <v>0.7372754491017964</v>
      </c>
      <c r="Z18" s="534" t="s">
        <v>116</v>
      </c>
      <c r="AA18" s="535" t="s">
        <v>545</v>
      </c>
    </row>
    <row r="19" spans="1:27" ht="16.5" customHeight="1">
      <c r="A19" s="522" t="s">
        <v>129</v>
      </c>
      <c r="B19" s="523">
        <f t="shared" si="3"/>
        <v>50179</v>
      </c>
      <c r="C19" s="536">
        <v>25876</v>
      </c>
      <c r="D19" s="537">
        <v>24303</v>
      </c>
      <c r="E19" s="523">
        <f t="shared" si="1"/>
        <v>21102</v>
      </c>
      <c r="F19" s="536">
        <v>11161</v>
      </c>
      <c r="G19" s="537">
        <v>9941</v>
      </c>
      <c r="H19" s="526">
        <f t="shared" si="0"/>
        <v>29077</v>
      </c>
      <c r="I19" s="538">
        <f t="shared" si="4"/>
        <v>14715</v>
      </c>
      <c r="J19" s="539">
        <f t="shared" si="5"/>
        <v>14362</v>
      </c>
      <c r="K19" s="523">
        <f t="shared" si="2"/>
        <v>1805</v>
      </c>
      <c r="L19" s="536">
        <v>1007</v>
      </c>
      <c r="M19" s="537">
        <v>798</v>
      </c>
      <c r="N19" s="523">
        <f t="shared" si="6"/>
        <v>5175</v>
      </c>
      <c r="O19" s="536">
        <v>2454</v>
      </c>
      <c r="P19" s="537">
        <v>2721</v>
      </c>
      <c r="Q19" s="562">
        <v>22842</v>
      </c>
      <c r="R19" s="541">
        <v>1826</v>
      </c>
      <c r="S19" s="529">
        <v>18.64004457652303</v>
      </c>
      <c r="T19" s="532">
        <v>7.838781575037148</v>
      </c>
      <c r="U19" s="531">
        <v>10.801263001485884</v>
      </c>
      <c r="V19" s="532">
        <v>35.97122302158273</v>
      </c>
      <c r="W19" s="531">
        <v>93.48917874047042</v>
      </c>
      <c r="X19" s="542">
        <v>8.485141158989599</v>
      </c>
      <c r="Y19" s="543">
        <v>0.6783060921248142</v>
      </c>
      <c r="Z19" s="534" t="s">
        <v>116</v>
      </c>
      <c r="AA19" s="535" t="s">
        <v>547</v>
      </c>
    </row>
    <row r="20" spans="1:27" ht="16.5" customHeight="1">
      <c r="A20" s="522" t="s">
        <v>130</v>
      </c>
      <c r="B20" s="523">
        <f t="shared" si="3"/>
        <v>51532</v>
      </c>
      <c r="C20" s="536">
        <v>26445</v>
      </c>
      <c r="D20" s="537">
        <v>25087</v>
      </c>
      <c r="E20" s="523">
        <f t="shared" si="1"/>
        <v>20050</v>
      </c>
      <c r="F20" s="536">
        <v>10805</v>
      </c>
      <c r="G20" s="537">
        <v>9245</v>
      </c>
      <c r="H20" s="526">
        <f t="shared" si="0"/>
        <v>31482</v>
      </c>
      <c r="I20" s="538">
        <f t="shared" si="4"/>
        <v>15640</v>
      </c>
      <c r="J20" s="539">
        <f t="shared" si="5"/>
        <v>15842</v>
      </c>
      <c r="K20" s="523">
        <f t="shared" si="2"/>
        <v>1555</v>
      </c>
      <c r="L20" s="536">
        <v>897</v>
      </c>
      <c r="M20" s="537">
        <v>658</v>
      </c>
      <c r="N20" s="523">
        <f t="shared" si="6"/>
        <v>5254</v>
      </c>
      <c r="O20" s="536">
        <v>2646</v>
      </c>
      <c r="P20" s="537">
        <v>2608</v>
      </c>
      <c r="Q20" s="562">
        <v>23572</v>
      </c>
      <c r="R20" s="541">
        <v>2024</v>
      </c>
      <c r="S20" s="529">
        <v>19.00147492625369</v>
      </c>
      <c r="T20" s="532">
        <v>7.39306784660767</v>
      </c>
      <c r="U20" s="531">
        <v>11.608407079646017</v>
      </c>
      <c r="V20" s="532">
        <v>30.17542497865404</v>
      </c>
      <c r="W20" s="531">
        <v>92.52280491670483</v>
      </c>
      <c r="X20" s="542">
        <v>8.691740412979351</v>
      </c>
      <c r="Y20" s="543">
        <v>0.7463126843657817</v>
      </c>
      <c r="Z20" s="534" t="s">
        <v>116</v>
      </c>
      <c r="AA20" s="535" t="s">
        <v>548</v>
      </c>
    </row>
    <row r="21" spans="1:27" ht="16.5" customHeight="1">
      <c r="A21" s="522" t="s">
        <v>131</v>
      </c>
      <c r="B21" s="523">
        <f t="shared" si="3"/>
        <v>50101</v>
      </c>
      <c r="C21" s="536">
        <v>25653</v>
      </c>
      <c r="D21" s="537">
        <v>24448</v>
      </c>
      <c r="E21" s="523">
        <f t="shared" si="1"/>
        <v>19765</v>
      </c>
      <c r="F21" s="536">
        <v>10657</v>
      </c>
      <c r="G21" s="537">
        <v>9108</v>
      </c>
      <c r="H21" s="526">
        <f t="shared" si="0"/>
        <v>30336</v>
      </c>
      <c r="I21" s="538">
        <f t="shared" si="4"/>
        <v>14996</v>
      </c>
      <c r="J21" s="539">
        <f t="shared" si="5"/>
        <v>15340</v>
      </c>
      <c r="K21" s="523">
        <f t="shared" si="2"/>
        <v>1480</v>
      </c>
      <c r="L21" s="536">
        <v>835</v>
      </c>
      <c r="M21" s="537">
        <v>645</v>
      </c>
      <c r="N21" s="523">
        <f t="shared" si="6"/>
        <v>4998</v>
      </c>
      <c r="O21" s="536">
        <v>2570</v>
      </c>
      <c r="P21" s="537">
        <v>2428</v>
      </c>
      <c r="Q21" s="562">
        <v>24217</v>
      </c>
      <c r="R21" s="541">
        <v>1910</v>
      </c>
      <c r="S21" s="529">
        <v>18.311769005847953</v>
      </c>
      <c r="T21" s="532">
        <v>7.224049707602339</v>
      </c>
      <c r="U21" s="531">
        <v>11.087719298245613</v>
      </c>
      <c r="V21" s="532">
        <v>29.540328536356558</v>
      </c>
      <c r="W21" s="531">
        <v>90.70945026225522</v>
      </c>
      <c r="X21" s="542">
        <v>8.851242690058479</v>
      </c>
      <c r="Y21" s="543">
        <v>0.6980994152046783</v>
      </c>
      <c r="Z21" s="534" t="s">
        <v>116</v>
      </c>
      <c r="AA21" s="535" t="s">
        <v>549</v>
      </c>
    </row>
    <row r="22" spans="1:27" ht="16.5" customHeight="1">
      <c r="A22" s="544" t="s">
        <v>132</v>
      </c>
      <c r="B22" s="545">
        <f t="shared" si="3"/>
        <v>49533</v>
      </c>
      <c r="C22" s="546">
        <v>25584</v>
      </c>
      <c r="D22" s="547">
        <v>23949</v>
      </c>
      <c r="E22" s="545">
        <f t="shared" si="1"/>
        <v>19935</v>
      </c>
      <c r="F22" s="546">
        <v>10790</v>
      </c>
      <c r="G22" s="547">
        <v>9145</v>
      </c>
      <c r="H22" s="548">
        <f t="shared" si="0"/>
        <v>29598</v>
      </c>
      <c r="I22" s="549">
        <f t="shared" si="4"/>
        <v>14794</v>
      </c>
      <c r="J22" s="550">
        <f t="shared" si="5"/>
        <v>14804</v>
      </c>
      <c r="K22" s="545">
        <f t="shared" si="2"/>
        <v>1319</v>
      </c>
      <c r="L22" s="546">
        <v>732</v>
      </c>
      <c r="M22" s="547">
        <v>587</v>
      </c>
      <c r="N22" s="545">
        <f t="shared" si="6"/>
        <v>4835</v>
      </c>
      <c r="O22" s="546">
        <v>2521</v>
      </c>
      <c r="P22" s="547">
        <v>2314</v>
      </c>
      <c r="Q22" s="579">
        <v>24732</v>
      </c>
      <c r="R22" s="554">
        <v>1818</v>
      </c>
      <c r="S22" s="555">
        <v>17.97101954053139</v>
      </c>
      <c r="T22" s="556">
        <v>7.232597955716256</v>
      </c>
      <c r="U22" s="557">
        <v>10.738421584815136</v>
      </c>
      <c r="V22" s="556">
        <v>26.628712171683524</v>
      </c>
      <c r="W22" s="557">
        <v>88.93098881695114</v>
      </c>
      <c r="X22" s="558">
        <v>8.972992858829919</v>
      </c>
      <c r="Y22" s="559">
        <v>0.6595868113113696</v>
      </c>
      <c r="Z22" s="580">
        <v>2.11</v>
      </c>
      <c r="AA22" s="561" t="s">
        <v>550</v>
      </c>
    </row>
    <row r="23" spans="1:27" ht="16.5" customHeight="1">
      <c r="A23" s="522" t="s">
        <v>133</v>
      </c>
      <c r="B23" s="523">
        <f t="shared" si="3"/>
        <v>48935</v>
      </c>
      <c r="C23" s="536">
        <v>25164</v>
      </c>
      <c r="D23" s="537">
        <v>23771</v>
      </c>
      <c r="E23" s="523">
        <f t="shared" si="1"/>
        <v>20042</v>
      </c>
      <c r="F23" s="536">
        <v>10968</v>
      </c>
      <c r="G23" s="537">
        <v>9074</v>
      </c>
      <c r="H23" s="526">
        <f t="shared" si="0"/>
        <v>28893</v>
      </c>
      <c r="I23" s="538">
        <f t="shared" si="4"/>
        <v>14196</v>
      </c>
      <c r="J23" s="539">
        <f t="shared" si="5"/>
        <v>14697</v>
      </c>
      <c r="K23" s="523">
        <f t="shared" si="2"/>
        <v>1295</v>
      </c>
      <c r="L23" s="536">
        <v>740</v>
      </c>
      <c r="M23" s="537">
        <v>555</v>
      </c>
      <c r="N23" s="523">
        <f t="shared" si="6"/>
        <v>4941</v>
      </c>
      <c r="O23" s="536">
        <v>2669</v>
      </c>
      <c r="P23" s="537">
        <v>2272</v>
      </c>
      <c r="Q23" s="562">
        <v>25041</v>
      </c>
      <c r="R23" s="541">
        <v>1741</v>
      </c>
      <c r="S23" s="529">
        <v>17.583542939274164</v>
      </c>
      <c r="T23" s="532">
        <v>7.201581027667984</v>
      </c>
      <c r="U23" s="531">
        <v>10.38196191160618</v>
      </c>
      <c r="V23" s="532">
        <v>26.463676305302954</v>
      </c>
      <c r="W23" s="531">
        <v>91.71059469893831</v>
      </c>
      <c r="X23" s="542">
        <v>8.997844053180021</v>
      </c>
      <c r="Y23" s="543">
        <v>0.6255839022637442</v>
      </c>
      <c r="Z23" s="534" t="s">
        <v>116</v>
      </c>
      <c r="AA23" s="535" t="s">
        <v>551</v>
      </c>
    </row>
    <row r="24" spans="1:27" ht="16.5" customHeight="1">
      <c r="A24" s="522" t="s">
        <v>134</v>
      </c>
      <c r="B24" s="523">
        <f t="shared" si="3"/>
        <v>48405</v>
      </c>
      <c r="C24" s="536">
        <v>25073</v>
      </c>
      <c r="D24" s="537">
        <v>23332</v>
      </c>
      <c r="E24" s="523">
        <f t="shared" si="1"/>
        <v>20536</v>
      </c>
      <c r="F24" s="536">
        <v>11181</v>
      </c>
      <c r="G24" s="537">
        <v>9355</v>
      </c>
      <c r="H24" s="526">
        <f t="shared" si="0"/>
        <v>27869</v>
      </c>
      <c r="I24" s="538">
        <f t="shared" si="4"/>
        <v>13892</v>
      </c>
      <c r="J24" s="539">
        <f t="shared" si="5"/>
        <v>13977</v>
      </c>
      <c r="K24" s="523">
        <f t="shared" si="2"/>
        <v>1211</v>
      </c>
      <c r="L24" s="536">
        <v>675</v>
      </c>
      <c r="M24" s="537">
        <v>536</v>
      </c>
      <c r="N24" s="523">
        <f t="shared" si="6"/>
        <v>4945</v>
      </c>
      <c r="O24" s="536">
        <v>2822</v>
      </c>
      <c r="P24" s="537">
        <v>2123</v>
      </c>
      <c r="Q24" s="562">
        <v>26491</v>
      </c>
      <c r="R24" s="541">
        <v>1779</v>
      </c>
      <c r="S24" s="529">
        <v>17.19538188277087</v>
      </c>
      <c r="T24" s="532">
        <v>7.2952042628774425</v>
      </c>
      <c r="U24" s="531">
        <v>9.900177619893428</v>
      </c>
      <c r="V24" s="532">
        <v>25.01807664497469</v>
      </c>
      <c r="W24" s="531">
        <v>92.68978444236176</v>
      </c>
      <c r="X24" s="542">
        <v>9.410657193605683</v>
      </c>
      <c r="Y24" s="543">
        <v>0.6319715808170515</v>
      </c>
      <c r="Z24" s="534" t="s">
        <v>116</v>
      </c>
      <c r="AA24" s="535" t="s">
        <v>552</v>
      </c>
    </row>
    <row r="25" spans="1:27" ht="16.5" customHeight="1">
      <c r="A25" s="522" t="s">
        <v>135</v>
      </c>
      <c r="B25" s="523">
        <f t="shared" si="3"/>
        <v>50158</v>
      </c>
      <c r="C25" s="536">
        <v>25857</v>
      </c>
      <c r="D25" s="537">
        <v>24301</v>
      </c>
      <c r="E25" s="523">
        <f t="shared" si="1"/>
        <v>19315</v>
      </c>
      <c r="F25" s="536">
        <v>10553</v>
      </c>
      <c r="G25" s="537">
        <v>8762</v>
      </c>
      <c r="H25" s="526">
        <f t="shared" si="0"/>
        <v>30843</v>
      </c>
      <c r="I25" s="538">
        <f t="shared" si="4"/>
        <v>15304</v>
      </c>
      <c r="J25" s="539">
        <f t="shared" si="5"/>
        <v>15539</v>
      </c>
      <c r="K25" s="523">
        <f t="shared" si="2"/>
        <v>1108</v>
      </c>
      <c r="L25" s="536">
        <v>608</v>
      </c>
      <c r="M25" s="537">
        <v>500</v>
      </c>
      <c r="N25" s="523">
        <f t="shared" si="6"/>
        <v>4817</v>
      </c>
      <c r="O25" s="536">
        <v>2795</v>
      </c>
      <c r="P25" s="537">
        <v>2022</v>
      </c>
      <c r="Q25" s="562">
        <v>27420</v>
      </c>
      <c r="R25" s="541">
        <v>1799</v>
      </c>
      <c r="S25" s="529">
        <v>17.593125219221324</v>
      </c>
      <c r="T25" s="532">
        <v>6.7748158540862855</v>
      </c>
      <c r="U25" s="531">
        <v>10.81830936513504</v>
      </c>
      <c r="V25" s="532">
        <v>22.09019498385103</v>
      </c>
      <c r="W25" s="531">
        <v>87.62164620281946</v>
      </c>
      <c r="X25" s="542">
        <v>9.617678007716592</v>
      </c>
      <c r="Y25" s="543">
        <v>0.6310066643283059</v>
      </c>
      <c r="Z25" s="534" t="s">
        <v>116</v>
      </c>
      <c r="AA25" s="535" t="s">
        <v>553</v>
      </c>
    </row>
    <row r="26" spans="1:27" ht="16.5" customHeight="1">
      <c r="A26" s="563" t="s">
        <v>136</v>
      </c>
      <c r="B26" s="564">
        <f t="shared" si="3"/>
        <v>51435</v>
      </c>
      <c r="C26" s="565">
        <v>26658</v>
      </c>
      <c r="D26" s="566">
        <v>24777</v>
      </c>
      <c r="E26" s="564">
        <f t="shared" si="1"/>
        <v>19364</v>
      </c>
      <c r="F26" s="565">
        <v>10767</v>
      </c>
      <c r="G26" s="566">
        <v>8597</v>
      </c>
      <c r="H26" s="567">
        <f t="shared" si="0"/>
        <v>32071</v>
      </c>
      <c r="I26" s="568">
        <f t="shared" si="4"/>
        <v>15891</v>
      </c>
      <c r="J26" s="569">
        <f t="shared" si="5"/>
        <v>16180</v>
      </c>
      <c r="K26" s="564">
        <f t="shared" si="2"/>
        <v>894</v>
      </c>
      <c r="L26" s="565">
        <v>514</v>
      </c>
      <c r="M26" s="566">
        <v>380</v>
      </c>
      <c r="N26" s="564">
        <f t="shared" si="6"/>
        <v>4485</v>
      </c>
      <c r="O26" s="565">
        <v>2706</v>
      </c>
      <c r="P26" s="566">
        <v>1779</v>
      </c>
      <c r="Q26" s="570">
        <v>28472</v>
      </c>
      <c r="R26" s="571">
        <v>1913</v>
      </c>
      <c r="S26" s="572">
        <v>17.80373831775701</v>
      </c>
      <c r="T26" s="573">
        <v>6.702665282104534</v>
      </c>
      <c r="U26" s="574">
        <v>11.101073035652476</v>
      </c>
      <c r="V26" s="573">
        <v>17.381160688247302</v>
      </c>
      <c r="W26" s="574">
        <v>80.20386266094421</v>
      </c>
      <c r="X26" s="575">
        <v>9.855313257182416</v>
      </c>
      <c r="Y26" s="576">
        <v>0.6621668397369331</v>
      </c>
      <c r="Z26" s="577" t="s">
        <v>116</v>
      </c>
      <c r="AA26" s="578" t="s">
        <v>554</v>
      </c>
    </row>
    <row r="27" spans="1:27" ht="16.5" customHeight="1">
      <c r="A27" s="522" t="s">
        <v>137</v>
      </c>
      <c r="B27" s="523">
        <f t="shared" si="3"/>
        <v>55328</v>
      </c>
      <c r="C27" s="536">
        <v>28509</v>
      </c>
      <c r="D27" s="537">
        <v>26819</v>
      </c>
      <c r="E27" s="523">
        <f t="shared" si="1"/>
        <v>19966</v>
      </c>
      <c r="F27" s="536">
        <v>11068</v>
      </c>
      <c r="G27" s="537">
        <v>8898</v>
      </c>
      <c r="H27" s="526">
        <f t="shared" si="0"/>
        <v>35362</v>
      </c>
      <c r="I27" s="538">
        <f t="shared" si="4"/>
        <v>17441</v>
      </c>
      <c r="J27" s="539">
        <f t="shared" si="5"/>
        <v>17921</v>
      </c>
      <c r="K27" s="523">
        <f t="shared" si="2"/>
        <v>866</v>
      </c>
      <c r="L27" s="536">
        <v>497</v>
      </c>
      <c r="M27" s="537">
        <v>369</v>
      </c>
      <c r="N27" s="523">
        <f t="shared" si="6"/>
        <v>4431</v>
      </c>
      <c r="O27" s="536">
        <v>2690</v>
      </c>
      <c r="P27" s="537">
        <v>1741</v>
      </c>
      <c r="Q27" s="562">
        <v>27788</v>
      </c>
      <c r="R27" s="541">
        <v>2064</v>
      </c>
      <c r="S27" s="529">
        <v>18.996601226222918</v>
      </c>
      <c r="T27" s="532">
        <v>6.855229541692576</v>
      </c>
      <c r="U27" s="531">
        <v>12.141371684530343</v>
      </c>
      <c r="V27" s="532">
        <v>15.652111046847889</v>
      </c>
      <c r="W27" s="531">
        <v>74.14782710554059</v>
      </c>
      <c r="X27" s="542">
        <v>9.540875413430495</v>
      </c>
      <c r="Y27" s="543">
        <v>0.7086644182136369</v>
      </c>
      <c r="Z27" s="581">
        <v>2.21</v>
      </c>
      <c r="AA27" s="535" t="s">
        <v>555</v>
      </c>
    </row>
    <row r="28" spans="1:27" ht="16.5" customHeight="1">
      <c r="A28" s="522" t="s">
        <v>138</v>
      </c>
      <c r="B28" s="523">
        <f t="shared" si="3"/>
        <v>38846</v>
      </c>
      <c r="C28" s="536">
        <v>20184</v>
      </c>
      <c r="D28" s="537">
        <v>18662</v>
      </c>
      <c r="E28" s="523">
        <f t="shared" si="1"/>
        <v>19216</v>
      </c>
      <c r="F28" s="536">
        <v>10641</v>
      </c>
      <c r="G28" s="537">
        <v>8575</v>
      </c>
      <c r="H28" s="526">
        <f t="shared" si="0"/>
        <v>19630</v>
      </c>
      <c r="I28" s="538">
        <f t="shared" si="4"/>
        <v>9543</v>
      </c>
      <c r="J28" s="539">
        <f t="shared" si="5"/>
        <v>10087</v>
      </c>
      <c r="K28" s="523">
        <f t="shared" si="2"/>
        <v>670</v>
      </c>
      <c r="L28" s="536">
        <v>390</v>
      </c>
      <c r="M28" s="537">
        <v>280</v>
      </c>
      <c r="N28" s="523">
        <f t="shared" si="6"/>
        <v>3958</v>
      </c>
      <c r="O28" s="536">
        <v>2295</v>
      </c>
      <c r="P28" s="537">
        <v>1663</v>
      </c>
      <c r="Q28" s="562">
        <v>27496</v>
      </c>
      <c r="R28" s="541">
        <v>2144</v>
      </c>
      <c r="S28" s="529">
        <v>13.239945466939332</v>
      </c>
      <c r="T28" s="532">
        <v>6.5494205862304025</v>
      </c>
      <c r="U28" s="531">
        <v>6.69052488070893</v>
      </c>
      <c r="V28" s="532">
        <v>17.247593059774495</v>
      </c>
      <c r="W28" s="531">
        <v>92.4679936454537</v>
      </c>
      <c r="X28" s="542">
        <v>9.371506475800954</v>
      </c>
      <c r="Y28" s="543">
        <v>0.7307430129516018</v>
      </c>
      <c r="Z28" s="534" t="s">
        <v>116</v>
      </c>
      <c r="AA28" s="535" t="s">
        <v>556</v>
      </c>
    </row>
    <row r="29" spans="1:27" ht="16.5" customHeight="1">
      <c r="A29" s="522" t="s">
        <v>139</v>
      </c>
      <c r="B29" s="523">
        <f t="shared" si="3"/>
        <v>58838</v>
      </c>
      <c r="C29" s="536">
        <v>30083</v>
      </c>
      <c r="D29" s="537">
        <v>28755</v>
      </c>
      <c r="E29" s="523">
        <f t="shared" si="1"/>
        <v>19187</v>
      </c>
      <c r="F29" s="536">
        <v>10577</v>
      </c>
      <c r="G29" s="537">
        <v>8610</v>
      </c>
      <c r="H29" s="526">
        <f t="shared" si="0"/>
        <v>39651</v>
      </c>
      <c r="I29" s="538">
        <f t="shared" si="4"/>
        <v>19506</v>
      </c>
      <c r="J29" s="539">
        <f t="shared" si="5"/>
        <v>20145</v>
      </c>
      <c r="K29" s="523">
        <f t="shared" si="2"/>
        <v>801</v>
      </c>
      <c r="L29" s="536">
        <v>454</v>
      </c>
      <c r="M29" s="537">
        <v>347</v>
      </c>
      <c r="N29" s="523">
        <f t="shared" si="6"/>
        <v>4081</v>
      </c>
      <c r="O29" s="536">
        <v>2569</v>
      </c>
      <c r="P29" s="537">
        <v>1512</v>
      </c>
      <c r="Q29" s="562">
        <v>27908</v>
      </c>
      <c r="R29" s="541">
        <v>2323</v>
      </c>
      <c r="S29" s="529">
        <v>19.797442799461642</v>
      </c>
      <c r="T29" s="532">
        <v>6.455921938088829</v>
      </c>
      <c r="U29" s="531">
        <v>13.341520861372812</v>
      </c>
      <c r="V29" s="532">
        <v>13.613651041843706</v>
      </c>
      <c r="W29" s="531">
        <v>64.86117071154978</v>
      </c>
      <c r="X29" s="542">
        <v>9.390309555854643</v>
      </c>
      <c r="Y29" s="543">
        <v>0.7816285329744279</v>
      </c>
      <c r="Z29" s="534" t="s">
        <v>116</v>
      </c>
      <c r="AA29" s="535" t="s">
        <v>557</v>
      </c>
    </row>
    <row r="30" spans="1:27" ht="16.5" customHeight="1">
      <c r="A30" s="522" t="s">
        <v>140</v>
      </c>
      <c r="B30" s="523">
        <f t="shared" si="3"/>
        <v>55843</v>
      </c>
      <c r="C30" s="536">
        <v>28945</v>
      </c>
      <c r="D30" s="537">
        <v>26898</v>
      </c>
      <c r="E30" s="523">
        <f t="shared" si="1"/>
        <v>19442</v>
      </c>
      <c r="F30" s="536">
        <v>10555</v>
      </c>
      <c r="G30" s="537">
        <v>8887</v>
      </c>
      <c r="H30" s="526">
        <f t="shared" si="0"/>
        <v>36401</v>
      </c>
      <c r="I30" s="538">
        <f t="shared" si="4"/>
        <v>18390</v>
      </c>
      <c r="J30" s="539">
        <f t="shared" si="5"/>
        <v>18011</v>
      </c>
      <c r="K30" s="523">
        <f t="shared" si="2"/>
        <v>776</v>
      </c>
      <c r="L30" s="536">
        <v>453</v>
      </c>
      <c r="M30" s="537">
        <v>323</v>
      </c>
      <c r="N30" s="523">
        <f t="shared" si="6"/>
        <v>3739</v>
      </c>
      <c r="O30" s="536">
        <v>2399</v>
      </c>
      <c r="P30" s="537">
        <v>1340</v>
      </c>
      <c r="Q30" s="562">
        <v>27860</v>
      </c>
      <c r="R30" s="541">
        <v>2316</v>
      </c>
      <c r="S30" s="529">
        <v>18.52172470978441</v>
      </c>
      <c r="T30" s="532">
        <v>6.448424543946932</v>
      </c>
      <c r="U30" s="531">
        <v>12.07330016583748</v>
      </c>
      <c r="V30" s="532">
        <v>13.896101570474366</v>
      </c>
      <c r="W30" s="531">
        <v>62.75385183444664</v>
      </c>
      <c r="X30" s="542">
        <v>9.2</v>
      </c>
      <c r="Y30" s="543">
        <v>0.7681592039800995</v>
      </c>
      <c r="Z30" s="534" t="s">
        <v>116</v>
      </c>
      <c r="AA30" s="535" t="s">
        <v>558</v>
      </c>
    </row>
    <row r="31" spans="1:27" ht="16.5" customHeight="1">
      <c r="A31" s="522" t="s">
        <v>141</v>
      </c>
      <c r="B31" s="523">
        <f t="shared" si="3"/>
        <v>56767</v>
      </c>
      <c r="C31" s="536">
        <v>29497</v>
      </c>
      <c r="D31" s="537">
        <v>27270</v>
      </c>
      <c r="E31" s="523">
        <f t="shared" si="1"/>
        <v>19754</v>
      </c>
      <c r="F31" s="536">
        <v>10979</v>
      </c>
      <c r="G31" s="537">
        <v>8775</v>
      </c>
      <c r="H31" s="526">
        <f t="shared" si="0"/>
        <v>37013</v>
      </c>
      <c r="I31" s="538">
        <f t="shared" si="4"/>
        <v>18518</v>
      </c>
      <c r="J31" s="539">
        <f t="shared" si="5"/>
        <v>18495</v>
      </c>
      <c r="K31" s="523">
        <f t="shared" si="2"/>
        <v>728</v>
      </c>
      <c r="L31" s="536">
        <v>420</v>
      </c>
      <c r="M31" s="537">
        <v>308</v>
      </c>
      <c r="N31" s="523">
        <f t="shared" si="6"/>
        <v>3543</v>
      </c>
      <c r="O31" s="536">
        <v>2335</v>
      </c>
      <c r="P31" s="537">
        <v>1208</v>
      </c>
      <c r="Q31" s="562">
        <v>28372</v>
      </c>
      <c r="R31" s="541">
        <v>2570</v>
      </c>
      <c r="S31" s="529">
        <v>18.587753765553373</v>
      </c>
      <c r="T31" s="532">
        <v>6.468238375900459</v>
      </c>
      <c r="U31" s="531">
        <v>12.119515389652914</v>
      </c>
      <c r="V31" s="532">
        <v>12.824352176440538</v>
      </c>
      <c r="W31" s="531">
        <v>58.74647653788758</v>
      </c>
      <c r="X31" s="542">
        <v>9.290111329404061</v>
      </c>
      <c r="Y31" s="543">
        <v>0.8415193189259986</v>
      </c>
      <c r="Z31" s="534" t="s">
        <v>116</v>
      </c>
      <c r="AA31" s="535" t="s">
        <v>559</v>
      </c>
    </row>
    <row r="32" spans="1:27" ht="16.5" customHeight="1">
      <c r="A32" s="544" t="s">
        <v>142</v>
      </c>
      <c r="B32" s="545">
        <f t="shared" si="3"/>
        <v>58139</v>
      </c>
      <c r="C32" s="546">
        <v>29949</v>
      </c>
      <c r="D32" s="547">
        <v>28190</v>
      </c>
      <c r="E32" s="545">
        <f t="shared" si="1"/>
        <v>20302</v>
      </c>
      <c r="F32" s="546">
        <v>11172</v>
      </c>
      <c r="G32" s="547">
        <v>9130</v>
      </c>
      <c r="H32" s="548">
        <f t="shared" si="0"/>
        <v>37837</v>
      </c>
      <c r="I32" s="549">
        <f t="shared" si="4"/>
        <v>18777</v>
      </c>
      <c r="J32" s="550">
        <f t="shared" si="5"/>
        <v>19060</v>
      </c>
      <c r="K32" s="545">
        <f t="shared" si="2"/>
        <v>672</v>
      </c>
      <c r="L32" s="546">
        <v>396</v>
      </c>
      <c r="M32" s="547">
        <v>276</v>
      </c>
      <c r="N32" s="545">
        <f t="shared" si="6"/>
        <v>3495</v>
      </c>
      <c r="O32" s="546">
        <v>2285</v>
      </c>
      <c r="P32" s="547">
        <v>1210</v>
      </c>
      <c r="Q32" s="579">
        <v>30036</v>
      </c>
      <c r="R32" s="554">
        <v>2701</v>
      </c>
      <c r="S32" s="555">
        <v>18.85920295628119</v>
      </c>
      <c r="T32" s="556">
        <v>6.5855886482124</v>
      </c>
      <c r="U32" s="557">
        <v>12.2</v>
      </c>
      <c r="V32" s="556">
        <v>11.558506338258312</v>
      </c>
      <c r="W32" s="557">
        <v>56.705714378427494</v>
      </c>
      <c r="X32" s="558">
        <v>9.743115980578644</v>
      </c>
      <c r="Y32" s="559">
        <v>0.8761538241957291</v>
      </c>
      <c r="Z32" s="580">
        <v>2.12</v>
      </c>
      <c r="AA32" s="561" t="s">
        <v>560</v>
      </c>
    </row>
    <row r="33" spans="1:27" ht="16.5" customHeight="1">
      <c r="A33" s="522" t="s">
        <v>143</v>
      </c>
      <c r="B33" s="523">
        <f t="shared" si="3"/>
        <v>60626</v>
      </c>
      <c r="C33" s="536">
        <v>30985</v>
      </c>
      <c r="D33" s="537">
        <v>29641</v>
      </c>
      <c r="E33" s="523">
        <f t="shared" si="1"/>
        <v>19684</v>
      </c>
      <c r="F33" s="536">
        <v>10625</v>
      </c>
      <c r="G33" s="537">
        <v>9059</v>
      </c>
      <c r="H33" s="526">
        <f t="shared" si="0"/>
        <v>40942</v>
      </c>
      <c r="I33" s="538">
        <f t="shared" si="4"/>
        <v>20360</v>
      </c>
      <c r="J33" s="539">
        <f t="shared" si="5"/>
        <v>20582</v>
      </c>
      <c r="K33" s="523">
        <f t="shared" si="2"/>
        <v>641</v>
      </c>
      <c r="L33" s="536">
        <v>355</v>
      </c>
      <c r="M33" s="537">
        <v>286</v>
      </c>
      <c r="N33" s="523">
        <f t="shared" si="6"/>
        <v>3562</v>
      </c>
      <c r="O33" s="536">
        <v>2381</v>
      </c>
      <c r="P33" s="537">
        <v>1181</v>
      </c>
      <c r="Q33" s="562">
        <v>32301</v>
      </c>
      <c r="R33" s="541">
        <v>3053</v>
      </c>
      <c r="S33" s="529">
        <v>19.39411388355726</v>
      </c>
      <c r="T33" s="532">
        <v>6.296865003198977</v>
      </c>
      <c r="U33" s="531">
        <v>13.097248880358284</v>
      </c>
      <c r="V33" s="532">
        <v>10.573021475934418</v>
      </c>
      <c r="W33" s="531">
        <v>55.49323861157849</v>
      </c>
      <c r="X33" s="542">
        <v>10.333013435700575</v>
      </c>
      <c r="Y33" s="543">
        <v>0.9766474728087012</v>
      </c>
      <c r="Z33" s="534" t="s">
        <v>116</v>
      </c>
      <c r="AA33" s="535" t="s">
        <v>561</v>
      </c>
    </row>
    <row r="34" spans="1:27" ht="16.5" customHeight="1">
      <c r="A34" s="522" t="s">
        <v>144</v>
      </c>
      <c r="B34" s="523">
        <f t="shared" si="3"/>
        <v>61529</v>
      </c>
      <c r="C34" s="536">
        <v>31498</v>
      </c>
      <c r="D34" s="537">
        <v>30031</v>
      </c>
      <c r="E34" s="523">
        <f t="shared" si="1"/>
        <v>19658</v>
      </c>
      <c r="F34" s="536">
        <v>10808</v>
      </c>
      <c r="G34" s="537">
        <v>8850</v>
      </c>
      <c r="H34" s="526">
        <f t="shared" si="0"/>
        <v>41871</v>
      </c>
      <c r="I34" s="538">
        <f t="shared" si="4"/>
        <v>20690</v>
      </c>
      <c r="J34" s="539">
        <f t="shared" si="5"/>
        <v>21181</v>
      </c>
      <c r="K34" s="523">
        <f t="shared" si="2"/>
        <v>646</v>
      </c>
      <c r="L34" s="536">
        <v>349</v>
      </c>
      <c r="M34" s="537">
        <v>297</v>
      </c>
      <c r="N34" s="523">
        <f t="shared" si="6"/>
        <v>3499</v>
      </c>
      <c r="O34" s="536">
        <v>2364</v>
      </c>
      <c r="P34" s="537">
        <v>1135</v>
      </c>
      <c r="Q34" s="562">
        <v>32948</v>
      </c>
      <c r="R34" s="541">
        <v>3167</v>
      </c>
      <c r="S34" s="529">
        <v>19.38531821045999</v>
      </c>
      <c r="T34" s="532">
        <v>6.1934467548834276</v>
      </c>
      <c r="U34" s="531">
        <v>13.19187145557656</v>
      </c>
      <c r="V34" s="532">
        <v>10.499114238814217</v>
      </c>
      <c r="W34" s="531">
        <v>53.807590576367105</v>
      </c>
      <c r="X34" s="542">
        <v>10.380592312539383</v>
      </c>
      <c r="Y34" s="543">
        <v>0.9977945809703844</v>
      </c>
      <c r="Z34" s="534" t="s">
        <v>116</v>
      </c>
      <c r="AA34" s="535" t="s">
        <v>562</v>
      </c>
    </row>
    <row r="35" spans="1:27" ht="16.5" customHeight="1">
      <c r="A35" s="522" t="s">
        <v>145</v>
      </c>
      <c r="B35" s="523">
        <f t="shared" si="3"/>
        <v>63588</v>
      </c>
      <c r="C35" s="536">
        <v>32646</v>
      </c>
      <c r="D35" s="537">
        <v>30942</v>
      </c>
      <c r="E35" s="523">
        <f t="shared" si="1"/>
        <v>20073</v>
      </c>
      <c r="F35" s="536">
        <v>10899</v>
      </c>
      <c r="G35" s="537">
        <v>9174</v>
      </c>
      <c r="H35" s="526">
        <f t="shared" si="0"/>
        <v>43515</v>
      </c>
      <c r="I35" s="538">
        <f t="shared" si="4"/>
        <v>21747</v>
      </c>
      <c r="J35" s="539">
        <f t="shared" si="5"/>
        <v>21768</v>
      </c>
      <c r="K35" s="523">
        <f t="shared" si="2"/>
        <v>652</v>
      </c>
      <c r="L35" s="536">
        <v>385</v>
      </c>
      <c r="M35" s="537">
        <v>267</v>
      </c>
      <c r="N35" s="523">
        <f t="shared" si="6"/>
        <v>3223</v>
      </c>
      <c r="O35" s="536">
        <v>2280</v>
      </c>
      <c r="P35" s="537">
        <v>943</v>
      </c>
      <c r="Q35" s="562">
        <v>31163</v>
      </c>
      <c r="R35" s="541">
        <v>3304</v>
      </c>
      <c r="S35" s="529">
        <v>19.72332506203474</v>
      </c>
      <c r="T35" s="532">
        <v>6.226116625310174</v>
      </c>
      <c r="U35" s="531">
        <v>13.497208436724566</v>
      </c>
      <c r="V35" s="532">
        <v>10.253506950997043</v>
      </c>
      <c r="W35" s="531">
        <v>48.24055918935505</v>
      </c>
      <c r="X35" s="542">
        <v>9.665942928039703</v>
      </c>
      <c r="Y35" s="543">
        <v>1.0248138957816377</v>
      </c>
      <c r="Z35" s="534" t="s">
        <v>116</v>
      </c>
      <c r="AA35" s="535" t="s">
        <v>563</v>
      </c>
    </row>
    <row r="36" spans="1:27" ht="16.5" customHeight="1">
      <c r="A36" s="563" t="s">
        <v>146</v>
      </c>
      <c r="B36" s="564">
        <f t="shared" si="3"/>
        <v>61063</v>
      </c>
      <c r="C36" s="565">
        <v>31607</v>
      </c>
      <c r="D36" s="566">
        <v>29456</v>
      </c>
      <c r="E36" s="564">
        <f t="shared" si="1"/>
        <v>20196</v>
      </c>
      <c r="F36" s="565">
        <v>10864</v>
      </c>
      <c r="G36" s="566">
        <v>9332</v>
      </c>
      <c r="H36" s="567">
        <f t="shared" si="0"/>
        <v>40867</v>
      </c>
      <c r="I36" s="568">
        <f t="shared" si="4"/>
        <v>20743</v>
      </c>
      <c r="J36" s="569">
        <f t="shared" si="5"/>
        <v>20124</v>
      </c>
      <c r="K36" s="564">
        <f t="shared" si="2"/>
        <v>593</v>
      </c>
      <c r="L36" s="565">
        <v>325</v>
      </c>
      <c r="M36" s="566">
        <v>268</v>
      </c>
      <c r="N36" s="564">
        <f t="shared" si="6"/>
        <v>2993</v>
      </c>
      <c r="O36" s="565">
        <v>2054</v>
      </c>
      <c r="P36" s="566">
        <v>939</v>
      </c>
      <c r="Q36" s="570">
        <v>29754</v>
      </c>
      <c r="R36" s="571">
        <v>3413</v>
      </c>
      <c r="S36" s="572">
        <v>18.690847872666055</v>
      </c>
      <c r="T36" s="573">
        <v>6.181818181818182</v>
      </c>
      <c r="U36" s="574">
        <v>12.509029690847873</v>
      </c>
      <c r="V36" s="573">
        <v>9.711281790937228</v>
      </c>
      <c r="W36" s="574">
        <v>46.72474085175472</v>
      </c>
      <c r="X36" s="575">
        <v>9.107438016528926</v>
      </c>
      <c r="Y36" s="576">
        <v>1.04468931741659</v>
      </c>
      <c r="Z36" s="577" t="s">
        <v>116</v>
      </c>
      <c r="AA36" s="578" t="s">
        <v>564</v>
      </c>
    </row>
    <row r="37" spans="1:27" ht="16.5" customHeight="1">
      <c r="A37" s="522" t="s">
        <v>147</v>
      </c>
      <c r="B37" s="523">
        <f t="shared" si="3"/>
        <v>58276</v>
      </c>
      <c r="C37" s="536">
        <v>30083</v>
      </c>
      <c r="D37" s="537">
        <v>28193</v>
      </c>
      <c r="E37" s="523">
        <f t="shared" si="1"/>
        <v>19788</v>
      </c>
      <c r="F37" s="536">
        <v>10737</v>
      </c>
      <c r="G37" s="537">
        <v>9051</v>
      </c>
      <c r="H37" s="526">
        <f t="shared" si="0"/>
        <v>38488</v>
      </c>
      <c r="I37" s="538">
        <f t="shared" si="4"/>
        <v>19346</v>
      </c>
      <c r="J37" s="539">
        <f t="shared" si="5"/>
        <v>19142</v>
      </c>
      <c r="K37" s="523">
        <f t="shared" si="2"/>
        <v>542</v>
      </c>
      <c r="L37" s="536">
        <v>302</v>
      </c>
      <c r="M37" s="537">
        <v>240</v>
      </c>
      <c r="N37" s="523">
        <f t="shared" si="6"/>
        <v>2709</v>
      </c>
      <c r="O37" s="536">
        <v>1843</v>
      </c>
      <c r="P37" s="537">
        <v>866</v>
      </c>
      <c r="Q37" s="562">
        <v>27541</v>
      </c>
      <c r="R37" s="541">
        <v>3536</v>
      </c>
      <c r="S37" s="529">
        <v>17.654814387540686</v>
      </c>
      <c r="T37" s="532">
        <v>5.9948086193399535</v>
      </c>
      <c r="U37" s="531">
        <v>11.6</v>
      </c>
      <c r="V37" s="532">
        <v>9.300569702793602</v>
      </c>
      <c r="W37" s="531">
        <v>44.420759203082724</v>
      </c>
      <c r="X37" s="542">
        <v>8.343593298223249</v>
      </c>
      <c r="Y37" s="543">
        <v>1.0712372790573113</v>
      </c>
      <c r="Z37" s="581">
        <v>2.02</v>
      </c>
      <c r="AA37" s="535" t="s">
        <v>565</v>
      </c>
    </row>
    <row r="38" spans="1:27" ht="16.5" customHeight="1">
      <c r="A38" s="522" t="s">
        <v>148</v>
      </c>
      <c r="B38" s="523">
        <f t="shared" si="3"/>
        <v>56162</v>
      </c>
      <c r="C38" s="536">
        <v>29085</v>
      </c>
      <c r="D38" s="537">
        <v>27077</v>
      </c>
      <c r="E38" s="523">
        <f t="shared" si="1"/>
        <v>20034</v>
      </c>
      <c r="F38" s="536">
        <v>10798</v>
      </c>
      <c r="G38" s="537">
        <v>9236</v>
      </c>
      <c r="H38" s="526">
        <f aca="true" t="shared" si="7" ref="H38:H63">B38-E38</f>
        <v>36128</v>
      </c>
      <c r="I38" s="538">
        <f t="shared" si="4"/>
        <v>18287</v>
      </c>
      <c r="J38" s="539">
        <f t="shared" si="5"/>
        <v>17841</v>
      </c>
      <c r="K38" s="523">
        <f t="shared" si="2"/>
        <v>485</v>
      </c>
      <c r="L38" s="536">
        <v>296</v>
      </c>
      <c r="M38" s="537">
        <v>189</v>
      </c>
      <c r="N38" s="523">
        <f t="shared" si="6"/>
        <v>2917</v>
      </c>
      <c r="O38" s="536">
        <v>1871</v>
      </c>
      <c r="P38" s="537">
        <v>1046</v>
      </c>
      <c r="Q38" s="562">
        <v>25276</v>
      </c>
      <c r="R38" s="541">
        <v>3775</v>
      </c>
      <c r="S38" s="529">
        <v>16.85028502850285</v>
      </c>
      <c r="T38" s="532">
        <v>6.010801080108011</v>
      </c>
      <c r="U38" s="531">
        <v>10.83948394839484</v>
      </c>
      <c r="V38" s="532">
        <v>8.635732345714183</v>
      </c>
      <c r="W38" s="531">
        <v>49.3745662587383</v>
      </c>
      <c r="X38" s="542">
        <v>7.583558355835583</v>
      </c>
      <c r="Y38" s="543">
        <v>1.1326132613261326</v>
      </c>
      <c r="Z38" s="534" t="s">
        <v>116</v>
      </c>
      <c r="AA38" s="535" t="s">
        <v>566</v>
      </c>
    </row>
    <row r="39" spans="1:27" ht="16.5" customHeight="1">
      <c r="A39" s="522" t="s">
        <v>149</v>
      </c>
      <c r="B39" s="523">
        <f t="shared" si="3"/>
        <v>53117</v>
      </c>
      <c r="C39" s="536">
        <v>27240</v>
      </c>
      <c r="D39" s="537">
        <v>25877</v>
      </c>
      <c r="E39" s="523">
        <f t="shared" si="1"/>
        <v>19833</v>
      </c>
      <c r="F39" s="536">
        <v>10649</v>
      </c>
      <c r="G39" s="537">
        <v>9184</v>
      </c>
      <c r="H39" s="526">
        <f t="shared" si="7"/>
        <v>33284</v>
      </c>
      <c r="I39" s="538">
        <f t="shared" si="4"/>
        <v>16591</v>
      </c>
      <c r="J39" s="539">
        <f t="shared" si="5"/>
        <v>16693</v>
      </c>
      <c r="K39" s="523">
        <f t="shared" si="2"/>
        <v>427</v>
      </c>
      <c r="L39" s="536">
        <v>243</v>
      </c>
      <c r="M39" s="537">
        <v>184</v>
      </c>
      <c r="N39" s="523">
        <f t="shared" si="6"/>
        <v>2756</v>
      </c>
      <c r="O39" s="536">
        <v>1729</v>
      </c>
      <c r="P39" s="537">
        <v>1027</v>
      </c>
      <c r="Q39" s="562">
        <v>23630</v>
      </c>
      <c r="R39" s="541">
        <v>3990</v>
      </c>
      <c r="S39" s="529">
        <v>15.813337302768682</v>
      </c>
      <c r="T39" s="532">
        <v>5.90443584400119</v>
      </c>
      <c r="U39" s="531">
        <v>9.90890145876749</v>
      </c>
      <c r="V39" s="532">
        <v>8.038857616205734</v>
      </c>
      <c r="W39" s="531">
        <v>49.326150376747265</v>
      </c>
      <c r="X39" s="542">
        <v>7.034831795177136</v>
      </c>
      <c r="Y39" s="543">
        <v>1.1878535278356654</v>
      </c>
      <c r="Z39" s="534" t="s">
        <v>116</v>
      </c>
      <c r="AA39" s="535" t="s">
        <v>567</v>
      </c>
    </row>
    <row r="40" spans="1:27" ht="16.5" customHeight="1">
      <c r="A40" s="522" t="s">
        <v>150</v>
      </c>
      <c r="B40" s="523">
        <f t="shared" si="3"/>
        <v>51962</v>
      </c>
      <c r="C40" s="536">
        <v>26552</v>
      </c>
      <c r="D40" s="537">
        <v>25410</v>
      </c>
      <c r="E40" s="523">
        <f t="shared" si="1"/>
        <v>19913</v>
      </c>
      <c r="F40" s="536">
        <v>10860</v>
      </c>
      <c r="G40" s="537">
        <v>9053</v>
      </c>
      <c r="H40" s="526">
        <f t="shared" si="7"/>
        <v>32049</v>
      </c>
      <c r="I40" s="538">
        <f t="shared" si="4"/>
        <v>15692</v>
      </c>
      <c r="J40" s="539">
        <f t="shared" si="5"/>
        <v>16357</v>
      </c>
      <c r="K40" s="523">
        <f t="shared" si="2"/>
        <v>389</v>
      </c>
      <c r="L40" s="536">
        <v>236</v>
      </c>
      <c r="M40" s="537">
        <v>153</v>
      </c>
      <c r="N40" s="523">
        <f t="shared" si="6"/>
        <v>2512</v>
      </c>
      <c r="O40" s="536">
        <v>1566</v>
      </c>
      <c r="P40" s="537">
        <v>946</v>
      </c>
      <c r="Q40" s="562">
        <v>22696</v>
      </c>
      <c r="R40" s="541">
        <v>3939</v>
      </c>
      <c r="S40" s="529">
        <v>15.346131128174838</v>
      </c>
      <c r="T40" s="532">
        <v>5.880980507974011</v>
      </c>
      <c r="U40" s="531">
        <v>9.465150620200827</v>
      </c>
      <c r="V40" s="532">
        <v>7.486239944574882</v>
      </c>
      <c r="W40" s="531">
        <v>46.11374233579322</v>
      </c>
      <c r="X40" s="542">
        <v>6.702894270525694</v>
      </c>
      <c r="Y40" s="543">
        <v>1.1633195510927348</v>
      </c>
      <c r="Z40" s="534" t="s">
        <v>116</v>
      </c>
      <c r="AA40" s="535" t="s">
        <v>568</v>
      </c>
    </row>
    <row r="41" spans="1:27" ht="16.5" customHeight="1">
      <c r="A41" s="522" t="s">
        <v>151</v>
      </c>
      <c r="B41" s="523">
        <f t="shared" si="3"/>
        <v>50269</v>
      </c>
      <c r="C41" s="536">
        <v>25869</v>
      </c>
      <c r="D41" s="537">
        <v>24400</v>
      </c>
      <c r="E41" s="523">
        <f t="shared" si="1"/>
        <v>19518</v>
      </c>
      <c r="F41" s="536">
        <v>10693</v>
      </c>
      <c r="G41" s="537">
        <v>8825</v>
      </c>
      <c r="H41" s="526">
        <f t="shared" si="7"/>
        <v>30751</v>
      </c>
      <c r="I41" s="538">
        <f t="shared" si="4"/>
        <v>15176</v>
      </c>
      <c r="J41" s="539">
        <f t="shared" si="5"/>
        <v>15575</v>
      </c>
      <c r="K41" s="523">
        <f t="shared" si="2"/>
        <v>339</v>
      </c>
      <c r="L41" s="536">
        <v>208</v>
      </c>
      <c r="M41" s="537">
        <v>131</v>
      </c>
      <c r="N41" s="523">
        <f t="shared" si="6"/>
        <v>2231</v>
      </c>
      <c r="O41" s="536">
        <v>1390</v>
      </c>
      <c r="P41" s="537">
        <v>841</v>
      </c>
      <c r="Q41" s="562">
        <v>22755</v>
      </c>
      <c r="R41" s="541">
        <v>3953</v>
      </c>
      <c r="S41" s="529">
        <v>14.733001172332942</v>
      </c>
      <c r="T41" s="532">
        <v>5.720398593200469</v>
      </c>
      <c r="U41" s="531">
        <v>9.012602579132475</v>
      </c>
      <c r="V41" s="532">
        <v>6.743718792894229</v>
      </c>
      <c r="W41" s="531">
        <v>42.49523809523809</v>
      </c>
      <c r="X41" s="542">
        <v>6.669109026963658</v>
      </c>
      <c r="Y41" s="543">
        <v>1.1585580304806564</v>
      </c>
      <c r="Z41" s="534" t="s">
        <v>116</v>
      </c>
      <c r="AA41" s="535" t="s">
        <v>569</v>
      </c>
    </row>
    <row r="42" spans="1:27" ht="16.5" customHeight="1">
      <c r="A42" s="544" t="s">
        <v>152</v>
      </c>
      <c r="B42" s="545">
        <f aca="true" t="shared" si="8" ref="B42:B63">SUM(C42:D42)</f>
        <v>47160</v>
      </c>
      <c r="C42" s="546">
        <v>24349</v>
      </c>
      <c r="D42" s="547">
        <v>22811</v>
      </c>
      <c r="E42" s="545">
        <f t="shared" si="1"/>
        <v>20550</v>
      </c>
      <c r="F42" s="546">
        <v>11142</v>
      </c>
      <c r="G42" s="547">
        <v>9408</v>
      </c>
      <c r="H42" s="548">
        <f t="shared" si="7"/>
        <v>26610</v>
      </c>
      <c r="I42" s="549">
        <f aca="true" t="shared" si="9" ref="I42:I63">C42-F42</f>
        <v>13207</v>
      </c>
      <c r="J42" s="550">
        <f aca="true" t="shared" si="10" ref="J42:J63">D42-G42</f>
        <v>13403</v>
      </c>
      <c r="K42" s="545">
        <f t="shared" si="2"/>
        <v>305</v>
      </c>
      <c r="L42" s="546">
        <v>161</v>
      </c>
      <c r="M42" s="547">
        <v>144</v>
      </c>
      <c r="N42" s="545">
        <f t="shared" si="6"/>
        <v>2039</v>
      </c>
      <c r="O42" s="546">
        <v>1203</v>
      </c>
      <c r="P42" s="547">
        <v>836</v>
      </c>
      <c r="Q42" s="579">
        <v>22460</v>
      </c>
      <c r="R42" s="554">
        <v>4202</v>
      </c>
      <c r="S42" s="555">
        <v>13.715502211028532</v>
      </c>
      <c r="T42" s="556">
        <v>5.976538813329863</v>
      </c>
      <c r="U42" s="557">
        <v>7.738963397698669</v>
      </c>
      <c r="V42" s="556">
        <v>6.467345207803223</v>
      </c>
      <c r="W42" s="557">
        <v>41.44393178723145</v>
      </c>
      <c r="X42" s="558">
        <v>6.532022469459305</v>
      </c>
      <c r="Y42" s="559">
        <v>1.222064043484773</v>
      </c>
      <c r="Z42" s="580">
        <v>1.8</v>
      </c>
      <c r="AA42" s="561" t="s">
        <v>570</v>
      </c>
    </row>
    <row r="43" spans="1:27" ht="16.5" customHeight="1">
      <c r="A43" s="522" t="s">
        <v>153</v>
      </c>
      <c r="B43" s="523">
        <f t="shared" si="8"/>
        <v>46720</v>
      </c>
      <c r="C43" s="536">
        <v>24026</v>
      </c>
      <c r="D43" s="537">
        <v>22694</v>
      </c>
      <c r="E43" s="523">
        <f t="shared" si="1"/>
        <v>20534</v>
      </c>
      <c r="F43" s="536">
        <v>11125</v>
      </c>
      <c r="G43" s="537">
        <v>9409</v>
      </c>
      <c r="H43" s="526">
        <f t="shared" si="7"/>
        <v>26186</v>
      </c>
      <c r="I43" s="538">
        <f t="shared" si="9"/>
        <v>12901</v>
      </c>
      <c r="J43" s="539">
        <f t="shared" si="10"/>
        <v>13285</v>
      </c>
      <c r="K43" s="523">
        <f t="shared" si="2"/>
        <v>300</v>
      </c>
      <c r="L43" s="536">
        <v>183</v>
      </c>
      <c r="M43" s="537">
        <v>117</v>
      </c>
      <c r="N43" s="523">
        <f t="shared" si="6"/>
        <v>2012</v>
      </c>
      <c r="O43" s="536">
        <v>1191</v>
      </c>
      <c r="P43" s="537">
        <v>821</v>
      </c>
      <c r="Q43" s="562">
        <v>22668</v>
      </c>
      <c r="R43" s="541">
        <v>4418</v>
      </c>
      <c r="S43" s="529">
        <v>13.498988731580468</v>
      </c>
      <c r="T43" s="532">
        <v>5.932967350476741</v>
      </c>
      <c r="U43" s="531">
        <v>7.566021381103727</v>
      </c>
      <c r="V43" s="532">
        <v>6.421232876712328</v>
      </c>
      <c r="W43" s="531">
        <v>41.28703931708118</v>
      </c>
      <c r="X43" s="542">
        <v>6.549552152557064</v>
      </c>
      <c r="Y43" s="543">
        <v>1.276509679283444</v>
      </c>
      <c r="Z43" s="534" t="s">
        <v>116</v>
      </c>
      <c r="AA43" s="535" t="s">
        <v>571</v>
      </c>
    </row>
    <row r="44" spans="1:27" ht="16.5" customHeight="1">
      <c r="A44" s="522" t="s">
        <v>154</v>
      </c>
      <c r="B44" s="523">
        <f t="shared" si="8"/>
        <v>45935</v>
      </c>
      <c r="C44" s="536">
        <v>23431</v>
      </c>
      <c r="D44" s="537">
        <v>22504</v>
      </c>
      <c r="E44" s="523">
        <f t="shared" si="1"/>
        <v>20481</v>
      </c>
      <c r="F44" s="536">
        <v>11176</v>
      </c>
      <c r="G44" s="537">
        <v>9305</v>
      </c>
      <c r="H44" s="526">
        <f t="shared" si="7"/>
        <v>25454</v>
      </c>
      <c r="I44" s="538">
        <f t="shared" si="9"/>
        <v>12255</v>
      </c>
      <c r="J44" s="539">
        <f t="shared" si="10"/>
        <v>13199</v>
      </c>
      <c r="K44" s="523">
        <f t="shared" si="2"/>
        <v>282</v>
      </c>
      <c r="L44" s="536">
        <v>168</v>
      </c>
      <c r="M44" s="537">
        <v>114</v>
      </c>
      <c r="N44" s="523">
        <f t="shared" si="6"/>
        <v>1985</v>
      </c>
      <c r="O44" s="536">
        <v>1090</v>
      </c>
      <c r="P44" s="537">
        <v>895</v>
      </c>
      <c r="Q44" s="562">
        <v>23027</v>
      </c>
      <c r="R44" s="541">
        <v>4846</v>
      </c>
      <c r="S44" s="529">
        <v>13.176993689041883</v>
      </c>
      <c r="T44" s="532">
        <v>5.8752151462994835</v>
      </c>
      <c r="U44" s="531">
        <v>7.301778542742398</v>
      </c>
      <c r="V44" s="532">
        <v>6.139109611407424</v>
      </c>
      <c r="W44" s="531">
        <v>41.42320534223706</v>
      </c>
      <c r="X44" s="542">
        <v>6.6055651176133106</v>
      </c>
      <c r="Y44" s="543">
        <v>1.3901319563970167</v>
      </c>
      <c r="Z44" s="534" t="s">
        <v>116</v>
      </c>
      <c r="AA44" s="535" t="s">
        <v>572</v>
      </c>
    </row>
    <row r="45" spans="1:27" ht="16.5" customHeight="1">
      <c r="A45" s="522" t="s">
        <v>155</v>
      </c>
      <c r="B45" s="523">
        <f t="shared" si="8"/>
        <v>45967</v>
      </c>
      <c r="C45" s="536">
        <v>23498</v>
      </c>
      <c r="D45" s="537">
        <v>22469</v>
      </c>
      <c r="E45" s="523">
        <f t="shared" si="1"/>
        <v>21251</v>
      </c>
      <c r="F45" s="536">
        <v>11587</v>
      </c>
      <c r="G45" s="537">
        <v>9664</v>
      </c>
      <c r="H45" s="526">
        <f t="shared" si="7"/>
        <v>24716</v>
      </c>
      <c r="I45" s="538">
        <f t="shared" si="9"/>
        <v>11911</v>
      </c>
      <c r="J45" s="539">
        <f t="shared" si="10"/>
        <v>12805</v>
      </c>
      <c r="K45" s="523">
        <f t="shared" si="2"/>
        <v>253</v>
      </c>
      <c r="L45" s="536">
        <v>147</v>
      </c>
      <c r="M45" s="537">
        <v>106</v>
      </c>
      <c r="N45" s="523">
        <f aca="true" t="shared" si="11" ref="N45:N63">SUM(O45:P45)</f>
        <v>1842</v>
      </c>
      <c r="O45" s="536">
        <v>1030</v>
      </c>
      <c r="P45" s="537">
        <v>812</v>
      </c>
      <c r="Q45" s="562">
        <v>22418</v>
      </c>
      <c r="R45" s="541">
        <v>5075</v>
      </c>
      <c r="S45" s="529">
        <v>13.107214143142286</v>
      </c>
      <c r="T45" s="532">
        <v>6.05959509552324</v>
      </c>
      <c r="U45" s="531">
        <v>7.0476190476190474</v>
      </c>
      <c r="V45" s="532">
        <v>5.503948484782561</v>
      </c>
      <c r="W45" s="531">
        <v>38.5283105691397</v>
      </c>
      <c r="X45" s="542">
        <v>6.392358140861135</v>
      </c>
      <c r="Y45" s="543">
        <v>1.4471057884231537</v>
      </c>
      <c r="Z45" s="581">
        <v>1.89</v>
      </c>
      <c r="AA45" s="535" t="s">
        <v>573</v>
      </c>
    </row>
    <row r="46" spans="1:27" ht="16.5" customHeight="1">
      <c r="A46" s="563" t="s">
        <v>156</v>
      </c>
      <c r="B46" s="564">
        <f t="shared" si="8"/>
        <v>45611</v>
      </c>
      <c r="C46" s="565">
        <v>23399</v>
      </c>
      <c r="D46" s="566">
        <v>22212</v>
      </c>
      <c r="E46" s="564">
        <f t="shared" si="1"/>
        <v>21036</v>
      </c>
      <c r="F46" s="565">
        <v>11436</v>
      </c>
      <c r="G46" s="566">
        <v>9600</v>
      </c>
      <c r="H46" s="567">
        <f t="shared" si="7"/>
        <v>24575</v>
      </c>
      <c r="I46" s="568">
        <f t="shared" si="9"/>
        <v>11963</v>
      </c>
      <c r="J46" s="569">
        <f t="shared" si="10"/>
        <v>12612</v>
      </c>
      <c r="K46" s="564">
        <f t="shared" si="2"/>
        <v>239</v>
      </c>
      <c r="L46" s="565">
        <v>134</v>
      </c>
      <c r="M46" s="566">
        <v>105</v>
      </c>
      <c r="N46" s="564">
        <f t="shared" si="11"/>
        <v>1875</v>
      </c>
      <c r="O46" s="565">
        <v>949</v>
      </c>
      <c r="P46" s="566">
        <v>926</v>
      </c>
      <c r="Q46" s="570">
        <v>21637</v>
      </c>
      <c r="R46" s="571">
        <v>4845</v>
      </c>
      <c r="S46" s="572">
        <v>12.924624539529612</v>
      </c>
      <c r="T46" s="573">
        <v>5.960895437801076</v>
      </c>
      <c r="U46" s="574">
        <v>6.963729101728536</v>
      </c>
      <c r="V46" s="573">
        <v>5.239964043761374</v>
      </c>
      <c r="W46" s="574">
        <v>39.485321989639054</v>
      </c>
      <c r="X46" s="575">
        <v>6.1311986398413145</v>
      </c>
      <c r="Y46" s="576">
        <v>1.3729101728534996</v>
      </c>
      <c r="Z46" s="582">
        <v>1.93</v>
      </c>
      <c r="AA46" s="578" t="s">
        <v>574</v>
      </c>
    </row>
    <row r="47" spans="1:27" ht="16.5" customHeight="1">
      <c r="A47" s="522" t="s">
        <v>157</v>
      </c>
      <c r="B47" s="523">
        <f t="shared" si="8"/>
        <v>43932</v>
      </c>
      <c r="C47" s="536">
        <v>22687</v>
      </c>
      <c r="D47" s="537">
        <v>21245</v>
      </c>
      <c r="E47" s="523">
        <f t="shared" si="1"/>
        <v>21415</v>
      </c>
      <c r="F47" s="536">
        <v>11755</v>
      </c>
      <c r="G47" s="537">
        <v>9660</v>
      </c>
      <c r="H47" s="526">
        <f t="shared" si="7"/>
        <v>22517</v>
      </c>
      <c r="I47" s="538">
        <f t="shared" si="9"/>
        <v>10932</v>
      </c>
      <c r="J47" s="539">
        <f t="shared" si="10"/>
        <v>11585</v>
      </c>
      <c r="K47" s="523">
        <f t="shared" si="2"/>
        <v>236</v>
      </c>
      <c r="L47" s="536">
        <v>146</v>
      </c>
      <c r="M47" s="537">
        <v>90</v>
      </c>
      <c r="N47" s="523">
        <f t="shared" si="11"/>
        <v>1819</v>
      </c>
      <c r="O47" s="536">
        <v>847</v>
      </c>
      <c r="P47" s="537">
        <v>972</v>
      </c>
      <c r="Q47" s="562">
        <v>21501</v>
      </c>
      <c r="R47" s="541">
        <v>4572</v>
      </c>
      <c r="S47" s="529">
        <v>12.26465661641541</v>
      </c>
      <c r="T47" s="532">
        <v>5.978503629257398</v>
      </c>
      <c r="U47" s="531">
        <v>6.286152987158012</v>
      </c>
      <c r="V47" s="532">
        <v>5.3719384503323315</v>
      </c>
      <c r="W47" s="531">
        <v>39.758693799042646</v>
      </c>
      <c r="X47" s="542">
        <v>6.00251256281407</v>
      </c>
      <c r="Y47" s="543">
        <v>1.2763819095477387</v>
      </c>
      <c r="Z47" s="581">
        <v>1.85</v>
      </c>
      <c r="AA47" s="535" t="s">
        <v>575</v>
      </c>
    </row>
    <row r="48" spans="1:27" ht="16.5" customHeight="1">
      <c r="A48" s="522" t="s">
        <v>158</v>
      </c>
      <c r="B48" s="523">
        <f t="shared" si="8"/>
        <v>41776</v>
      </c>
      <c r="C48" s="536">
        <v>21420</v>
      </c>
      <c r="D48" s="537">
        <v>20356</v>
      </c>
      <c r="E48" s="523">
        <f t="shared" si="1"/>
        <v>21138</v>
      </c>
      <c r="F48" s="536">
        <v>11503</v>
      </c>
      <c r="G48" s="537">
        <v>9635</v>
      </c>
      <c r="H48" s="526">
        <f t="shared" si="7"/>
        <v>20638</v>
      </c>
      <c r="I48" s="538">
        <f t="shared" si="9"/>
        <v>9917</v>
      </c>
      <c r="J48" s="539">
        <f t="shared" si="10"/>
        <v>10721</v>
      </c>
      <c r="K48" s="523">
        <f t="shared" si="2"/>
        <v>217</v>
      </c>
      <c r="L48" s="536">
        <v>128</v>
      </c>
      <c r="M48" s="537">
        <v>89</v>
      </c>
      <c r="N48" s="523">
        <f t="shared" si="11"/>
        <v>1706</v>
      </c>
      <c r="O48" s="536">
        <v>729</v>
      </c>
      <c r="P48" s="537">
        <v>977</v>
      </c>
      <c r="Q48" s="562">
        <v>20823</v>
      </c>
      <c r="R48" s="541">
        <v>4573</v>
      </c>
      <c r="S48" s="529">
        <v>11.646501254530248</v>
      </c>
      <c r="T48" s="532">
        <v>5.89294675216058</v>
      </c>
      <c r="U48" s="531">
        <v>5.753554502369669</v>
      </c>
      <c r="V48" s="532">
        <v>5.194369973190349</v>
      </c>
      <c r="W48" s="531">
        <v>39.23462582217929</v>
      </c>
      <c r="X48" s="542">
        <v>5.805129634792306</v>
      </c>
      <c r="Y48" s="543">
        <v>1.2748815165876777</v>
      </c>
      <c r="Z48" s="581">
        <v>1.78</v>
      </c>
      <c r="AA48" s="535" t="s">
        <v>576</v>
      </c>
    </row>
    <row r="49" spans="1:27" ht="16.5" customHeight="1">
      <c r="A49" s="522" t="s">
        <v>159</v>
      </c>
      <c r="B49" s="523">
        <f t="shared" si="8"/>
        <v>42126</v>
      </c>
      <c r="C49" s="536">
        <v>21629</v>
      </c>
      <c r="D49" s="537">
        <v>20497</v>
      </c>
      <c r="E49" s="523">
        <f t="shared" si="1"/>
        <v>21488</v>
      </c>
      <c r="F49" s="536">
        <v>11788</v>
      </c>
      <c r="G49" s="537">
        <v>9700</v>
      </c>
      <c r="H49" s="526">
        <f t="shared" si="7"/>
        <v>20638</v>
      </c>
      <c r="I49" s="538">
        <f t="shared" si="9"/>
        <v>9841</v>
      </c>
      <c r="J49" s="539">
        <f t="shared" si="10"/>
        <v>10797</v>
      </c>
      <c r="K49" s="523">
        <f t="shared" si="2"/>
        <v>172</v>
      </c>
      <c r="L49" s="536">
        <v>98</v>
      </c>
      <c r="M49" s="537">
        <v>74</v>
      </c>
      <c r="N49" s="523">
        <f t="shared" si="11"/>
        <v>1629</v>
      </c>
      <c r="O49" s="536">
        <v>752</v>
      </c>
      <c r="P49" s="537">
        <v>877</v>
      </c>
      <c r="Q49" s="562">
        <v>20130</v>
      </c>
      <c r="R49" s="541">
        <v>4447</v>
      </c>
      <c r="S49" s="529">
        <v>11.672485453034081</v>
      </c>
      <c r="T49" s="532">
        <v>5.954003879190911</v>
      </c>
      <c r="U49" s="531">
        <v>5.71848157384317</v>
      </c>
      <c r="V49" s="532">
        <v>4.082989127854532</v>
      </c>
      <c r="W49" s="531">
        <v>37.23003085361673</v>
      </c>
      <c r="X49" s="542">
        <v>5.577722360764755</v>
      </c>
      <c r="Y49" s="543">
        <v>1.2321972845663618</v>
      </c>
      <c r="Z49" s="581">
        <v>1.8</v>
      </c>
      <c r="AA49" s="535" t="s">
        <v>577</v>
      </c>
    </row>
    <row r="50" spans="1:27" ht="16.5" customHeight="1">
      <c r="A50" s="522" t="s">
        <v>160</v>
      </c>
      <c r="B50" s="523">
        <f t="shared" si="8"/>
        <v>40720</v>
      </c>
      <c r="C50" s="536">
        <v>20964</v>
      </c>
      <c r="D50" s="537">
        <v>19756</v>
      </c>
      <c r="E50" s="523">
        <f t="shared" si="1"/>
        <v>22745</v>
      </c>
      <c r="F50" s="536">
        <v>12291</v>
      </c>
      <c r="G50" s="537">
        <v>10454</v>
      </c>
      <c r="H50" s="526">
        <f t="shared" si="7"/>
        <v>17975</v>
      </c>
      <c r="I50" s="538">
        <f t="shared" si="9"/>
        <v>8673</v>
      </c>
      <c r="J50" s="539">
        <f t="shared" si="10"/>
        <v>9302</v>
      </c>
      <c r="K50" s="523">
        <f t="shared" si="2"/>
        <v>177</v>
      </c>
      <c r="L50" s="536">
        <v>110</v>
      </c>
      <c r="M50" s="537">
        <v>67</v>
      </c>
      <c r="N50" s="523">
        <f t="shared" si="11"/>
        <v>1568</v>
      </c>
      <c r="O50" s="536">
        <v>651</v>
      </c>
      <c r="P50" s="537">
        <v>917</v>
      </c>
      <c r="Q50" s="562">
        <v>20485</v>
      </c>
      <c r="R50" s="541">
        <v>4199</v>
      </c>
      <c r="S50" s="529">
        <v>11.22690929142542</v>
      </c>
      <c r="T50" s="532">
        <v>6.2710228839261095</v>
      </c>
      <c r="U50" s="531">
        <v>4.955886407499311</v>
      </c>
      <c r="V50" s="532">
        <v>4.346758349705304</v>
      </c>
      <c r="W50" s="531">
        <v>37.0790768066591</v>
      </c>
      <c r="X50" s="542">
        <v>5.647918389853873</v>
      </c>
      <c r="Y50" s="543">
        <v>1.157706093189964</v>
      </c>
      <c r="Z50" s="581">
        <v>1.75</v>
      </c>
      <c r="AA50" s="535" t="s">
        <v>578</v>
      </c>
    </row>
    <row r="51" spans="1:27" ht="16.5" customHeight="1">
      <c r="A51" s="522" t="s">
        <v>161</v>
      </c>
      <c r="B51" s="523">
        <f t="shared" si="8"/>
        <v>38075</v>
      </c>
      <c r="C51" s="536">
        <v>19610</v>
      </c>
      <c r="D51" s="537">
        <v>18465</v>
      </c>
      <c r="E51" s="523">
        <f t="shared" si="1"/>
        <v>22769</v>
      </c>
      <c r="F51" s="536">
        <v>12450</v>
      </c>
      <c r="G51" s="537">
        <v>10319</v>
      </c>
      <c r="H51" s="526">
        <f t="shared" si="7"/>
        <v>15306</v>
      </c>
      <c r="I51" s="538">
        <f t="shared" si="9"/>
        <v>7160</v>
      </c>
      <c r="J51" s="539">
        <f t="shared" si="10"/>
        <v>8146</v>
      </c>
      <c r="K51" s="523">
        <f t="shared" si="2"/>
        <v>144</v>
      </c>
      <c r="L51" s="536">
        <v>77</v>
      </c>
      <c r="M51" s="537">
        <v>67</v>
      </c>
      <c r="N51" s="523">
        <f t="shared" si="11"/>
        <v>1503</v>
      </c>
      <c r="O51" s="536">
        <v>686</v>
      </c>
      <c r="P51" s="537">
        <v>817</v>
      </c>
      <c r="Q51" s="562">
        <v>20435</v>
      </c>
      <c r="R51" s="541">
        <v>4302</v>
      </c>
      <c r="S51" s="529">
        <v>10.451550919571782</v>
      </c>
      <c r="T51" s="532">
        <v>6.250068624759813</v>
      </c>
      <c r="U51" s="531">
        <v>4.201482294811968</v>
      </c>
      <c r="V51" s="532">
        <v>3.7820091923834536</v>
      </c>
      <c r="W51" s="531">
        <v>37.97564303400879</v>
      </c>
      <c r="X51" s="542">
        <v>5.609387867142465</v>
      </c>
      <c r="Y51" s="543">
        <v>1.180894866867966</v>
      </c>
      <c r="Z51" s="581">
        <v>1.65</v>
      </c>
      <c r="AA51" s="583" t="s">
        <v>580</v>
      </c>
    </row>
    <row r="52" spans="1:27" ht="16.5" customHeight="1">
      <c r="A52" s="544" t="s">
        <v>162</v>
      </c>
      <c r="B52" s="545">
        <f t="shared" si="8"/>
        <v>37045</v>
      </c>
      <c r="C52" s="546">
        <v>18881</v>
      </c>
      <c r="D52" s="547">
        <v>18164</v>
      </c>
      <c r="E52" s="545">
        <f t="shared" si="1"/>
        <v>23543</v>
      </c>
      <c r="F52" s="546">
        <v>12693</v>
      </c>
      <c r="G52" s="547">
        <v>10850</v>
      </c>
      <c r="H52" s="548">
        <f t="shared" si="7"/>
        <v>13502</v>
      </c>
      <c r="I52" s="549">
        <f t="shared" si="9"/>
        <v>6188</v>
      </c>
      <c r="J52" s="550">
        <f t="shared" si="10"/>
        <v>7314</v>
      </c>
      <c r="K52" s="545">
        <f t="shared" si="2"/>
        <v>157</v>
      </c>
      <c r="L52" s="546">
        <v>78</v>
      </c>
      <c r="M52" s="547">
        <v>79</v>
      </c>
      <c r="N52" s="545">
        <f t="shared" si="11"/>
        <v>1464</v>
      </c>
      <c r="O52" s="546">
        <v>629</v>
      </c>
      <c r="P52" s="547">
        <v>835</v>
      </c>
      <c r="Q52" s="579">
        <v>20700</v>
      </c>
      <c r="R52" s="554">
        <v>4432</v>
      </c>
      <c r="S52" s="555">
        <v>10.147994439079845</v>
      </c>
      <c r="T52" s="556">
        <v>6.449297694135695</v>
      </c>
      <c r="U52" s="557">
        <v>3.6986967449441512</v>
      </c>
      <c r="V52" s="556">
        <v>4.238088810905655</v>
      </c>
      <c r="W52" s="557">
        <v>38.0170869147472</v>
      </c>
      <c r="X52" s="558">
        <v>5.670494935590574</v>
      </c>
      <c r="Y52" s="559">
        <v>1.2140885775138852</v>
      </c>
      <c r="Z52" s="580">
        <v>1.6</v>
      </c>
      <c r="AA52" s="561" t="s">
        <v>579</v>
      </c>
    </row>
    <row r="53" spans="1:27" ht="16.5" customHeight="1">
      <c r="A53" s="522" t="s">
        <v>163</v>
      </c>
      <c r="B53" s="523">
        <f t="shared" si="8"/>
        <v>37385</v>
      </c>
      <c r="C53" s="536">
        <v>19218</v>
      </c>
      <c r="D53" s="537">
        <v>18167</v>
      </c>
      <c r="E53" s="523">
        <f t="shared" si="1"/>
        <v>23850</v>
      </c>
      <c r="F53" s="536">
        <v>12983</v>
      </c>
      <c r="G53" s="537">
        <v>10867</v>
      </c>
      <c r="H53" s="526">
        <f t="shared" si="7"/>
        <v>13535</v>
      </c>
      <c r="I53" s="538">
        <f t="shared" si="9"/>
        <v>6235</v>
      </c>
      <c r="J53" s="539">
        <f t="shared" si="10"/>
        <v>7300</v>
      </c>
      <c r="K53" s="523">
        <f t="shared" si="2"/>
        <v>175</v>
      </c>
      <c r="L53" s="536">
        <v>94</v>
      </c>
      <c r="M53" s="537">
        <v>81</v>
      </c>
      <c r="N53" s="523">
        <f t="shared" si="11"/>
        <v>1334</v>
      </c>
      <c r="O53" s="536">
        <v>590</v>
      </c>
      <c r="P53" s="537">
        <v>744</v>
      </c>
      <c r="Q53" s="562">
        <v>21356</v>
      </c>
      <c r="R53" s="541">
        <v>4571</v>
      </c>
      <c r="S53" s="529">
        <v>10.200545702592088</v>
      </c>
      <c r="T53" s="532">
        <v>6.5075034106412</v>
      </c>
      <c r="U53" s="531">
        <v>3.6930422919508867</v>
      </c>
      <c r="V53" s="532">
        <v>4.681021800187241</v>
      </c>
      <c r="W53" s="531">
        <v>34.45336914693045</v>
      </c>
      <c r="X53" s="542">
        <v>5.827012278308322</v>
      </c>
      <c r="Y53" s="543">
        <v>1.2472032742155525</v>
      </c>
      <c r="Z53" s="581">
        <v>1.61</v>
      </c>
      <c r="AA53" s="535" t="s">
        <v>581</v>
      </c>
    </row>
    <row r="54" spans="1:27" ht="16.5" customHeight="1">
      <c r="A54" s="522" t="s">
        <v>164</v>
      </c>
      <c r="B54" s="523">
        <f t="shared" si="8"/>
        <v>35973</v>
      </c>
      <c r="C54" s="536">
        <v>18466</v>
      </c>
      <c r="D54" s="537">
        <v>17507</v>
      </c>
      <c r="E54" s="523">
        <f t="shared" si="1"/>
        <v>24619</v>
      </c>
      <c r="F54" s="536">
        <v>13436</v>
      </c>
      <c r="G54" s="537">
        <v>11183</v>
      </c>
      <c r="H54" s="526">
        <f t="shared" si="7"/>
        <v>11354</v>
      </c>
      <c r="I54" s="538">
        <f t="shared" si="9"/>
        <v>5030</v>
      </c>
      <c r="J54" s="539">
        <f t="shared" si="10"/>
        <v>6324</v>
      </c>
      <c r="K54" s="523">
        <f t="shared" si="2"/>
        <v>164</v>
      </c>
      <c r="L54" s="536">
        <v>88</v>
      </c>
      <c r="M54" s="537">
        <v>76</v>
      </c>
      <c r="N54" s="523">
        <f t="shared" si="11"/>
        <v>1321</v>
      </c>
      <c r="O54" s="536">
        <v>638</v>
      </c>
      <c r="P54" s="537">
        <v>683</v>
      </c>
      <c r="Q54" s="562">
        <v>22000</v>
      </c>
      <c r="R54" s="541">
        <v>5017</v>
      </c>
      <c r="S54" s="529">
        <v>9.783247212401415</v>
      </c>
      <c r="T54" s="532">
        <v>6.695403861843895</v>
      </c>
      <c r="U54" s="531">
        <v>3.08784335055752</v>
      </c>
      <c r="V54" s="532">
        <v>4.55897478664554</v>
      </c>
      <c r="W54" s="531">
        <v>35.42124738563844</v>
      </c>
      <c r="X54" s="542">
        <v>5.983138428066359</v>
      </c>
      <c r="Y54" s="543">
        <v>1.364427522436769</v>
      </c>
      <c r="Z54" s="581">
        <v>1.53</v>
      </c>
      <c r="AA54" s="535" t="s">
        <v>582</v>
      </c>
    </row>
    <row r="55" spans="1:27" ht="16.5" customHeight="1">
      <c r="A55" s="522" t="s">
        <v>165</v>
      </c>
      <c r="B55" s="523">
        <f t="shared" si="8"/>
        <v>36098</v>
      </c>
      <c r="C55" s="536">
        <v>18609</v>
      </c>
      <c r="D55" s="537">
        <v>17489</v>
      </c>
      <c r="E55" s="523">
        <f t="shared" si="1"/>
        <v>25088</v>
      </c>
      <c r="F55" s="536">
        <v>13689</v>
      </c>
      <c r="G55" s="537">
        <v>11399</v>
      </c>
      <c r="H55" s="526">
        <f t="shared" si="7"/>
        <v>11010</v>
      </c>
      <c r="I55" s="538">
        <f t="shared" si="9"/>
        <v>4920</v>
      </c>
      <c r="J55" s="539">
        <f t="shared" si="10"/>
        <v>6090</v>
      </c>
      <c r="K55" s="523">
        <f t="shared" si="2"/>
        <v>153</v>
      </c>
      <c r="L55" s="536">
        <v>76</v>
      </c>
      <c r="M55" s="537">
        <v>77</v>
      </c>
      <c r="N55" s="523">
        <f t="shared" si="11"/>
        <v>1190</v>
      </c>
      <c r="O55" s="536">
        <v>559</v>
      </c>
      <c r="P55" s="537">
        <v>631</v>
      </c>
      <c r="Q55" s="562">
        <v>23144</v>
      </c>
      <c r="R55" s="541">
        <v>5292</v>
      </c>
      <c r="S55" s="529">
        <v>9.790615676701925</v>
      </c>
      <c r="T55" s="532">
        <v>6.804448060754</v>
      </c>
      <c r="U55" s="531">
        <v>2.986167615947925</v>
      </c>
      <c r="V55" s="532">
        <v>4.238461964651782</v>
      </c>
      <c r="W55" s="531">
        <v>31.913752413645142</v>
      </c>
      <c r="X55" s="542">
        <v>6.277190127474912</v>
      </c>
      <c r="Y55" s="543">
        <v>1.435313262815297</v>
      </c>
      <c r="Z55" s="581">
        <v>1.52</v>
      </c>
      <c r="AA55" s="535" t="s">
        <v>533</v>
      </c>
    </row>
    <row r="56" spans="1:27" ht="16.5" customHeight="1">
      <c r="A56" s="563" t="s">
        <v>166</v>
      </c>
      <c r="B56" s="564">
        <f t="shared" si="8"/>
        <v>37462</v>
      </c>
      <c r="C56" s="565">
        <v>19299</v>
      </c>
      <c r="D56" s="566">
        <v>18163</v>
      </c>
      <c r="E56" s="564">
        <f t="shared" si="1"/>
        <v>25503</v>
      </c>
      <c r="F56" s="565">
        <v>13932</v>
      </c>
      <c r="G56" s="566">
        <v>11571</v>
      </c>
      <c r="H56" s="567">
        <f t="shared" si="7"/>
        <v>11959</v>
      </c>
      <c r="I56" s="568">
        <f t="shared" si="9"/>
        <v>5367</v>
      </c>
      <c r="J56" s="569">
        <f t="shared" si="10"/>
        <v>6592</v>
      </c>
      <c r="K56" s="564">
        <f t="shared" si="2"/>
        <v>151</v>
      </c>
      <c r="L56" s="565">
        <v>83</v>
      </c>
      <c r="M56" s="566">
        <v>68</v>
      </c>
      <c r="N56" s="564">
        <f t="shared" si="11"/>
        <v>1196</v>
      </c>
      <c r="O56" s="565">
        <v>573</v>
      </c>
      <c r="P56" s="566">
        <v>623</v>
      </c>
      <c r="Q56" s="570">
        <v>22724</v>
      </c>
      <c r="R56" s="571">
        <v>5426</v>
      </c>
      <c r="S56" s="572">
        <v>10.127602054609353</v>
      </c>
      <c r="T56" s="573">
        <v>6.894566098945661</v>
      </c>
      <c r="U56" s="574">
        <v>3.2330359556636927</v>
      </c>
      <c r="V56" s="573">
        <v>4.030751161176659</v>
      </c>
      <c r="W56" s="574">
        <v>30.937968855088208</v>
      </c>
      <c r="X56" s="575">
        <v>6.143281968099487</v>
      </c>
      <c r="Y56" s="576">
        <v>1.4668829413354962</v>
      </c>
      <c r="Z56" s="582">
        <v>1.56</v>
      </c>
      <c r="AA56" s="578" t="s">
        <v>583</v>
      </c>
    </row>
    <row r="57" spans="1:27" ht="16.5" customHeight="1">
      <c r="A57" s="522" t="s">
        <v>167</v>
      </c>
      <c r="B57" s="523">
        <f t="shared" si="8"/>
        <v>35345</v>
      </c>
      <c r="C57" s="536">
        <v>18110</v>
      </c>
      <c r="D57" s="537">
        <v>17235</v>
      </c>
      <c r="E57" s="523">
        <f t="shared" si="1"/>
        <v>26666</v>
      </c>
      <c r="F57" s="536">
        <v>14586</v>
      </c>
      <c r="G57" s="537">
        <v>12080</v>
      </c>
      <c r="H57" s="526">
        <f t="shared" si="7"/>
        <v>8679</v>
      </c>
      <c r="I57" s="538">
        <f t="shared" si="9"/>
        <v>3524</v>
      </c>
      <c r="J57" s="539">
        <f t="shared" si="10"/>
        <v>5155</v>
      </c>
      <c r="K57" s="584">
        <f t="shared" si="2"/>
        <v>164</v>
      </c>
      <c r="L57" s="585">
        <v>98</v>
      </c>
      <c r="M57" s="586">
        <v>66</v>
      </c>
      <c r="N57" s="523">
        <f t="shared" si="11"/>
        <v>1086</v>
      </c>
      <c r="O57" s="585">
        <v>535</v>
      </c>
      <c r="P57" s="586">
        <v>551</v>
      </c>
      <c r="Q57" s="562">
        <v>22991</v>
      </c>
      <c r="R57" s="541">
        <v>5723</v>
      </c>
      <c r="S57" s="529">
        <v>9.55490807878359</v>
      </c>
      <c r="T57" s="532">
        <v>7.208690870811804</v>
      </c>
      <c r="U57" s="531">
        <v>2.346217207971786</v>
      </c>
      <c r="V57" s="532">
        <v>4.639977365964068</v>
      </c>
      <c r="W57" s="531">
        <v>29.80977738738986</v>
      </c>
      <c r="X57" s="542">
        <v>6.215214963013104</v>
      </c>
      <c r="Y57" s="543">
        <v>1.5471138473582822</v>
      </c>
      <c r="Z57" s="581">
        <v>1.48</v>
      </c>
      <c r="AA57" s="561" t="s">
        <v>584</v>
      </c>
    </row>
    <row r="58" spans="1:27" ht="16.5" customHeight="1">
      <c r="A58" s="522" t="s">
        <v>168</v>
      </c>
      <c r="B58" s="523">
        <f t="shared" si="8"/>
        <v>36081</v>
      </c>
      <c r="C58" s="536">
        <v>18538</v>
      </c>
      <c r="D58" s="537">
        <v>17543</v>
      </c>
      <c r="E58" s="523">
        <f t="shared" si="1"/>
        <v>26089</v>
      </c>
      <c r="F58" s="536">
        <v>14231</v>
      </c>
      <c r="G58" s="537">
        <v>11858</v>
      </c>
      <c r="H58" s="526">
        <f t="shared" si="7"/>
        <v>9992</v>
      </c>
      <c r="I58" s="538">
        <f t="shared" si="9"/>
        <v>4307</v>
      </c>
      <c r="J58" s="539">
        <f t="shared" si="10"/>
        <v>5685</v>
      </c>
      <c r="K58" s="584">
        <f t="shared" si="2"/>
        <v>118</v>
      </c>
      <c r="L58" s="585">
        <v>60</v>
      </c>
      <c r="M58" s="586">
        <v>58</v>
      </c>
      <c r="N58" s="523">
        <f t="shared" si="11"/>
        <v>1074</v>
      </c>
      <c r="O58" s="585">
        <v>551</v>
      </c>
      <c r="P58" s="586">
        <v>523</v>
      </c>
      <c r="Q58" s="562">
        <v>23117</v>
      </c>
      <c r="R58" s="541">
        <v>5795</v>
      </c>
      <c r="S58" s="529">
        <v>9.735563950350784</v>
      </c>
      <c r="T58" s="532">
        <v>7.039665407447383</v>
      </c>
      <c r="U58" s="531">
        <v>2.6958985429033997</v>
      </c>
      <c r="V58" s="532">
        <v>3.270509977827051</v>
      </c>
      <c r="W58" s="531">
        <v>28.906712601604134</v>
      </c>
      <c r="X58" s="585">
        <v>6.2</v>
      </c>
      <c r="Y58" s="543">
        <v>1.5636805180787912</v>
      </c>
      <c r="Z58" s="581">
        <v>1.46</v>
      </c>
      <c r="AA58" s="535" t="s">
        <v>585</v>
      </c>
    </row>
    <row r="59" spans="1:27" ht="16.5" customHeight="1">
      <c r="A59" s="587" t="s">
        <v>169</v>
      </c>
      <c r="B59" s="523">
        <f t="shared" si="8"/>
        <v>35606</v>
      </c>
      <c r="C59" s="536">
        <v>18182</v>
      </c>
      <c r="D59" s="537">
        <v>17424</v>
      </c>
      <c r="E59" s="523">
        <f t="shared" si="1"/>
        <v>26343</v>
      </c>
      <c r="F59" s="536">
        <v>14430</v>
      </c>
      <c r="G59" s="537">
        <v>11913</v>
      </c>
      <c r="H59" s="526">
        <f t="shared" si="7"/>
        <v>9263</v>
      </c>
      <c r="I59" s="538">
        <f t="shared" si="9"/>
        <v>3752</v>
      </c>
      <c r="J59" s="539">
        <f t="shared" si="10"/>
        <v>5511</v>
      </c>
      <c r="K59" s="584">
        <f t="shared" si="2"/>
        <v>116</v>
      </c>
      <c r="L59" s="585">
        <v>66</v>
      </c>
      <c r="M59" s="586">
        <v>50</v>
      </c>
      <c r="N59" s="523">
        <f t="shared" si="11"/>
        <v>1026</v>
      </c>
      <c r="O59" s="585">
        <v>486</v>
      </c>
      <c r="P59" s="586">
        <v>540</v>
      </c>
      <c r="Q59" s="562">
        <v>22513</v>
      </c>
      <c r="R59" s="541">
        <v>6298</v>
      </c>
      <c r="S59" s="529">
        <v>9.59498787388844</v>
      </c>
      <c r="T59" s="532">
        <v>7.098356238210725</v>
      </c>
      <c r="U59" s="531">
        <v>2.5</v>
      </c>
      <c r="V59" s="532">
        <v>3.257786390316511</v>
      </c>
      <c r="W59" s="531">
        <v>28</v>
      </c>
      <c r="X59" s="542">
        <v>6.066558879008354</v>
      </c>
      <c r="Y59" s="543">
        <v>1.6973861492859068</v>
      </c>
      <c r="Z59" s="581">
        <v>1.42</v>
      </c>
      <c r="AA59" s="535" t="s">
        <v>586</v>
      </c>
    </row>
    <row r="60" spans="1:27" ht="16.5" customHeight="1">
      <c r="A60" s="587" t="s">
        <v>170</v>
      </c>
      <c r="B60" s="523">
        <f t="shared" si="8"/>
        <v>35921</v>
      </c>
      <c r="C60" s="536">
        <v>18565</v>
      </c>
      <c r="D60" s="537">
        <v>17356</v>
      </c>
      <c r="E60" s="523">
        <f t="shared" si="1"/>
        <v>27178</v>
      </c>
      <c r="F60" s="536">
        <v>14822</v>
      </c>
      <c r="G60" s="537">
        <v>12356</v>
      </c>
      <c r="H60" s="526">
        <f t="shared" si="7"/>
        <v>8743</v>
      </c>
      <c r="I60" s="538">
        <f t="shared" si="9"/>
        <v>3743</v>
      </c>
      <c r="J60" s="539">
        <f t="shared" si="10"/>
        <v>5000</v>
      </c>
      <c r="K60" s="584">
        <f t="shared" si="2"/>
        <v>107</v>
      </c>
      <c r="L60" s="585">
        <v>62</v>
      </c>
      <c r="M60" s="586">
        <v>45</v>
      </c>
      <c r="N60" s="523">
        <f t="shared" si="11"/>
        <v>1017</v>
      </c>
      <c r="O60" s="585">
        <v>451</v>
      </c>
      <c r="P60" s="586">
        <v>566</v>
      </c>
      <c r="Q60" s="562">
        <v>23134</v>
      </c>
      <c r="R60" s="541">
        <v>6780</v>
      </c>
      <c r="S60" s="529">
        <v>9.7</v>
      </c>
      <c r="T60" s="532">
        <v>7.3</v>
      </c>
      <c r="U60" s="531">
        <v>2.4</v>
      </c>
      <c r="V60" s="532">
        <v>3</v>
      </c>
      <c r="W60" s="531">
        <v>27.5</v>
      </c>
      <c r="X60" s="542">
        <v>6.2</v>
      </c>
      <c r="Y60" s="543">
        <v>1.82</v>
      </c>
      <c r="Z60" s="581">
        <v>1.42</v>
      </c>
      <c r="AA60" s="535" t="s">
        <v>535</v>
      </c>
    </row>
    <row r="61" spans="1:27" s="592" customFormat="1" ht="18" customHeight="1">
      <c r="A61" s="588" t="s">
        <v>171</v>
      </c>
      <c r="B61" s="564">
        <f t="shared" si="8"/>
        <v>35395</v>
      </c>
      <c r="C61" s="565">
        <v>18119</v>
      </c>
      <c r="D61" s="566">
        <v>17276</v>
      </c>
      <c r="E61" s="564">
        <f t="shared" si="1"/>
        <v>28753</v>
      </c>
      <c r="F61" s="565">
        <v>15692</v>
      </c>
      <c r="G61" s="566">
        <v>13061</v>
      </c>
      <c r="H61" s="567">
        <f t="shared" si="7"/>
        <v>6642</v>
      </c>
      <c r="I61" s="568">
        <f t="shared" si="9"/>
        <v>2427</v>
      </c>
      <c r="J61" s="569">
        <f t="shared" si="10"/>
        <v>4215</v>
      </c>
      <c r="K61" s="589">
        <f t="shared" si="2"/>
        <v>111</v>
      </c>
      <c r="L61" s="590">
        <v>65</v>
      </c>
      <c r="M61" s="591">
        <v>46</v>
      </c>
      <c r="N61" s="564">
        <f t="shared" si="11"/>
        <v>1079</v>
      </c>
      <c r="O61" s="590">
        <v>476</v>
      </c>
      <c r="P61" s="591">
        <v>603</v>
      </c>
      <c r="Q61" s="570">
        <v>22429</v>
      </c>
      <c r="R61" s="571">
        <v>6975</v>
      </c>
      <c r="S61" s="572">
        <v>9.5</v>
      </c>
      <c r="T61" s="573">
        <v>7.7</v>
      </c>
      <c r="U61" s="574">
        <v>1.8</v>
      </c>
      <c r="V61" s="573">
        <v>3.1</v>
      </c>
      <c r="W61" s="574">
        <v>29.6</v>
      </c>
      <c r="X61" s="575">
        <v>6</v>
      </c>
      <c r="Y61" s="576">
        <v>1.87</v>
      </c>
      <c r="Z61" s="582">
        <v>1.39</v>
      </c>
      <c r="AA61" s="578" t="s">
        <v>587</v>
      </c>
    </row>
    <row r="62" spans="1:27" s="592" customFormat="1" ht="18" customHeight="1">
      <c r="A62" s="587" t="s">
        <v>172</v>
      </c>
      <c r="B62" s="523">
        <v>35794</v>
      </c>
      <c r="C62" s="536">
        <v>18482</v>
      </c>
      <c r="D62" s="537">
        <v>17312</v>
      </c>
      <c r="E62" s="523">
        <v>28323</v>
      </c>
      <c r="F62" s="536">
        <v>15419</v>
      </c>
      <c r="G62" s="537">
        <v>12904</v>
      </c>
      <c r="H62" s="526">
        <v>7471</v>
      </c>
      <c r="I62" s="538">
        <v>3063</v>
      </c>
      <c r="J62" s="539">
        <v>4408</v>
      </c>
      <c r="K62" s="584">
        <v>96</v>
      </c>
      <c r="L62" s="585">
        <v>58</v>
      </c>
      <c r="M62" s="586">
        <v>38</v>
      </c>
      <c r="N62" s="523">
        <v>1088</v>
      </c>
      <c r="O62" s="585">
        <v>466</v>
      </c>
      <c r="P62" s="586">
        <v>622</v>
      </c>
      <c r="Q62" s="562">
        <v>23550</v>
      </c>
      <c r="R62" s="541">
        <v>7380</v>
      </c>
      <c r="S62" s="529">
        <v>9.6</v>
      </c>
      <c r="T62" s="532">
        <v>7.6</v>
      </c>
      <c r="U62" s="531">
        <v>2</v>
      </c>
      <c r="V62" s="532">
        <v>2.7</v>
      </c>
      <c r="W62" s="531">
        <v>29.5</v>
      </c>
      <c r="X62" s="542">
        <v>6.3</v>
      </c>
      <c r="Y62" s="543">
        <v>1.99</v>
      </c>
      <c r="Z62" s="581">
        <v>1.47</v>
      </c>
      <c r="AA62" s="535" t="s">
        <v>588</v>
      </c>
    </row>
    <row r="63" spans="1:27" s="593" customFormat="1" ht="18" customHeight="1">
      <c r="A63" s="587" t="s">
        <v>529</v>
      </c>
      <c r="B63" s="523">
        <f t="shared" si="8"/>
        <v>35193</v>
      </c>
      <c r="C63" s="536">
        <v>18104</v>
      </c>
      <c r="D63" s="537">
        <v>17089</v>
      </c>
      <c r="E63" s="523">
        <f t="shared" si="1"/>
        <v>28914</v>
      </c>
      <c r="F63" s="536">
        <v>15850</v>
      </c>
      <c r="G63" s="537">
        <v>13064</v>
      </c>
      <c r="H63" s="526">
        <f t="shared" si="7"/>
        <v>6279</v>
      </c>
      <c r="I63" s="538">
        <f t="shared" si="9"/>
        <v>2254</v>
      </c>
      <c r="J63" s="539">
        <f t="shared" si="10"/>
        <v>4025</v>
      </c>
      <c r="K63" s="584">
        <f t="shared" si="2"/>
        <v>86</v>
      </c>
      <c r="L63" s="585">
        <v>45</v>
      </c>
      <c r="M63" s="586">
        <v>41</v>
      </c>
      <c r="N63" s="523">
        <f t="shared" si="11"/>
        <v>1044</v>
      </c>
      <c r="O63" s="585">
        <v>456</v>
      </c>
      <c r="P63" s="586">
        <v>588</v>
      </c>
      <c r="Q63" s="562">
        <v>24019</v>
      </c>
      <c r="R63" s="541">
        <v>7967</v>
      </c>
      <c r="S63" s="529">
        <v>9.5</v>
      </c>
      <c r="T63" s="532">
        <v>7.8</v>
      </c>
      <c r="U63" s="531">
        <v>1.7</v>
      </c>
      <c r="V63" s="532">
        <v>2.4</v>
      </c>
      <c r="W63" s="531">
        <v>28.8</v>
      </c>
      <c r="X63" s="542">
        <v>6.5</v>
      </c>
      <c r="Y63" s="543">
        <v>2.14</v>
      </c>
      <c r="Z63" s="581">
        <v>1.4</v>
      </c>
      <c r="AA63" s="535" t="s">
        <v>589</v>
      </c>
    </row>
    <row r="64" spans="1:27" s="592" customFormat="1" ht="18" customHeight="1">
      <c r="A64" s="587" t="s">
        <v>652</v>
      </c>
      <c r="B64" s="523">
        <f>SUM(C64:D64)</f>
        <v>35212</v>
      </c>
      <c r="C64" s="536">
        <v>18284</v>
      </c>
      <c r="D64" s="537">
        <v>16928</v>
      </c>
      <c r="E64" s="523">
        <f>SUM(F64:G64)</f>
        <v>28894</v>
      </c>
      <c r="F64" s="536">
        <v>15773</v>
      </c>
      <c r="G64" s="537">
        <v>13121</v>
      </c>
      <c r="H64" s="526">
        <f aca="true" t="shared" si="12" ref="H64:J66">B64-E64</f>
        <v>6318</v>
      </c>
      <c r="I64" s="538">
        <f t="shared" si="12"/>
        <v>2511</v>
      </c>
      <c r="J64" s="539">
        <f t="shared" si="12"/>
        <v>3807</v>
      </c>
      <c r="K64" s="584">
        <f>SUM(L64:M64)</f>
        <v>94</v>
      </c>
      <c r="L64" s="585">
        <v>54</v>
      </c>
      <c r="M64" s="586">
        <v>40</v>
      </c>
      <c r="N64" s="523">
        <f>SUM(O64:P64)</f>
        <v>1067</v>
      </c>
      <c r="O64" s="585">
        <v>440</v>
      </c>
      <c r="P64" s="586">
        <v>627</v>
      </c>
      <c r="Q64" s="562">
        <v>22635</v>
      </c>
      <c r="R64" s="541">
        <v>7985</v>
      </c>
      <c r="S64" s="529">
        <v>9.5</v>
      </c>
      <c r="T64" s="532">
        <v>7.8</v>
      </c>
      <c r="U64" s="531">
        <v>1.7</v>
      </c>
      <c r="V64" s="532">
        <v>2.7</v>
      </c>
      <c r="W64" s="531">
        <v>29.4</v>
      </c>
      <c r="X64" s="542">
        <v>6.1</v>
      </c>
      <c r="Y64" s="543">
        <v>2.14</v>
      </c>
      <c r="Z64" s="581">
        <v>1.41</v>
      </c>
      <c r="AA64" s="535" t="s">
        <v>653</v>
      </c>
    </row>
    <row r="65" spans="1:27" s="592" customFormat="1" ht="18" customHeight="1">
      <c r="A65" s="535" t="s">
        <v>670</v>
      </c>
      <c r="B65" s="523">
        <f>SUM(C65:D65)</f>
        <v>34061</v>
      </c>
      <c r="C65" s="536">
        <v>17409</v>
      </c>
      <c r="D65" s="537">
        <v>16652</v>
      </c>
      <c r="E65" s="523">
        <f>SUM(F65:G65)</f>
        <v>29813</v>
      </c>
      <c r="F65" s="536">
        <v>16368</v>
      </c>
      <c r="G65" s="537">
        <v>13445</v>
      </c>
      <c r="H65" s="526">
        <f t="shared" si="12"/>
        <v>4248</v>
      </c>
      <c r="I65" s="538">
        <f>C65-F65</f>
        <v>1041</v>
      </c>
      <c r="J65" s="539">
        <f>D65-G65</f>
        <v>3207</v>
      </c>
      <c r="K65" s="584">
        <f>SUM(L65:M65)</f>
        <v>109</v>
      </c>
      <c r="L65" s="585">
        <v>55</v>
      </c>
      <c r="M65" s="586">
        <v>54</v>
      </c>
      <c r="N65" s="523">
        <f>SUM(O65:P65)</f>
        <v>1038</v>
      </c>
      <c r="O65" s="585">
        <v>485</v>
      </c>
      <c r="P65" s="586">
        <v>553</v>
      </c>
      <c r="Q65" s="562">
        <v>21817</v>
      </c>
      <c r="R65" s="541">
        <v>8087</v>
      </c>
      <c r="S65" s="529">
        <v>9.1</v>
      </c>
      <c r="T65" s="532">
        <v>8</v>
      </c>
      <c r="U65" s="531">
        <v>1.1</v>
      </c>
      <c r="V65" s="532">
        <v>3.2</v>
      </c>
      <c r="W65" s="531">
        <v>29.6</v>
      </c>
      <c r="X65" s="542">
        <v>5.9</v>
      </c>
      <c r="Y65" s="543">
        <v>2.17</v>
      </c>
      <c r="Z65" s="581">
        <v>1.37</v>
      </c>
      <c r="AA65" s="535" t="s">
        <v>671</v>
      </c>
    </row>
    <row r="66" spans="1:27" s="593" customFormat="1" ht="18" customHeight="1">
      <c r="A66" s="594" t="s">
        <v>701</v>
      </c>
      <c r="B66" s="595">
        <f>SUM(C66:D66)</f>
        <v>33628</v>
      </c>
      <c r="C66" s="596">
        <v>17354</v>
      </c>
      <c r="D66" s="597">
        <v>16274</v>
      </c>
      <c r="E66" s="595">
        <f>SUM(F66:G66)</f>
        <v>29809</v>
      </c>
      <c r="F66" s="596">
        <v>15989</v>
      </c>
      <c r="G66" s="597">
        <v>13820</v>
      </c>
      <c r="H66" s="598">
        <f t="shared" si="12"/>
        <v>3819</v>
      </c>
      <c r="I66" s="599">
        <f>C66-F66</f>
        <v>1365</v>
      </c>
      <c r="J66" s="600">
        <f>D66-G66</f>
        <v>2454</v>
      </c>
      <c r="K66" s="601">
        <f>SUM(L66:M66)</f>
        <v>83</v>
      </c>
      <c r="L66" s="602">
        <v>45</v>
      </c>
      <c r="M66" s="603">
        <v>38</v>
      </c>
      <c r="N66" s="595">
        <f>SUM(O66:P66)</f>
        <v>960</v>
      </c>
      <c r="O66" s="602">
        <v>432</v>
      </c>
      <c r="P66" s="603">
        <v>528</v>
      </c>
      <c r="Q66" s="604">
        <v>21304</v>
      </c>
      <c r="R66" s="605">
        <v>7688</v>
      </c>
      <c r="S66" s="606">
        <v>9</v>
      </c>
      <c r="T66" s="607">
        <v>8</v>
      </c>
      <c r="U66" s="608">
        <v>1</v>
      </c>
      <c r="V66" s="607">
        <v>2.5</v>
      </c>
      <c r="W66" s="608">
        <v>27.8</v>
      </c>
      <c r="X66" s="609">
        <v>5.7</v>
      </c>
      <c r="Y66" s="610">
        <v>2.06</v>
      </c>
      <c r="Z66" s="611">
        <v>1.37</v>
      </c>
      <c r="AA66" s="535" t="s">
        <v>703</v>
      </c>
    </row>
    <row r="67" spans="1:27" ht="16.5" customHeight="1">
      <c r="A67" s="612" t="s">
        <v>702</v>
      </c>
      <c r="B67" s="595">
        <v>1110721</v>
      </c>
      <c r="C67" s="613">
        <v>569559</v>
      </c>
      <c r="D67" s="614">
        <v>541162</v>
      </c>
      <c r="E67" s="615">
        <v>1028602</v>
      </c>
      <c r="F67" s="613">
        <v>557097</v>
      </c>
      <c r="G67" s="614">
        <v>471505</v>
      </c>
      <c r="H67" s="616">
        <v>82119</v>
      </c>
      <c r="I67" s="617">
        <v>12462</v>
      </c>
      <c r="J67" s="618">
        <v>69657</v>
      </c>
      <c r="K67" s="615">
        <v>3122</v>
      </c>
      <c r="L67" s="613">
        <v>1716</v>
      </c>
      <c r="M67" s="614">
        <v>1406</v>
      </c>
      <c r="N67" s="595">
        <v>34365</v>
      </c>
      <c r="O67" s="617">
        <v>14288</v>
      </c>
      <c r="P67" s="618">
        <v>20077</v>
      </c>
      <c r="Q67" s="619">
        <v>720417</v>
      </c>
      <c r="R67" s="620">
        <v>270804</v>
      </c>
      <c r="S67" s="608">
        <v>8.8</v>
      </c>
      <c r="T67" s="607">
        <v>8.2</v>
      </c>
      <c r="U67" s="608">
        <v>0.7</v>
      </c>
      <c r="V67" s="607">
        <v>2.8</v>
      </c>
      <c r="W67" s="608">
        <v>30</v>
      </c>
      <c r="X67" s="607">
        <v>5.7</v>
      </c>
      <c r="Y67" s="610">
        <v>2.15</v>
      </c>
      <c r="Z67" s="611">
        <v>1.29</v>
      </c>
      <c r="AA67" s="621" t="s">
        <v>704</v>
      </c>
    </row>
    <row r="68" ht="16.5" customHeight="1">
      <c r="G68" s="442"/>
    </row>
    <row r="69" spans="7:20" ht="16.5" customHeight="1">
      <c r="G69" s="442" t="s">
        <v>688</v>
      </c>
      <c r="L69" s="378"/>
      <c r="T69" s="442" t="s">
        <v>689</v>
      </c>
    </row>
  </sheetData>
  <mergeCells count="11">
    <mergeCell ref="N3:P3"/>
    <mergeCell ref="Q3:Q4"/>
    <mergeCell ref="R3:R4"/>
    <mergeCell ref="Z3:Z4"/>
    <mergeCell ref="S4:U4"/>
    <mergeCell ref="X4:Y4"/>
    <mergeCell ref="K3:M3"/>
    <mergeCell ref="A3:A4"/>
    <mergeCell ref="B3:D3"/>
    <mergeCell ref="E3:G3"/>
    <mergeCell ref="H3:J3"/>
  </mergeCells>
  <printOptions horizontalCentered="1" verticalCentered="1"/>
  <pageMargins left="0.5905511811023623" right="0.5905511811023623" top="0.1968503937007874" bottom="0.1968503937007874" header="0.5118110236220472" footer="0.4330708661417323"/>
  <pageSetup blackAndWhite="1" fitToWidth="2" horizontalDpi="600" verticalDpi="600" orientation="portrait" paperSize="9" scale="75" r:id="rId1"/>
  <colBreaks count="1" manualBreakCount="1">
    <brk id="13" max="6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1"/>
  <sheetViews>
    <sheetView workbookViewId="0" topLeftCell="E1">
      <selection activeCell="K13" sqref="K13"/>
    </sheetView>
  </sheetViews>
  <sheetFormatPr defaultColWidth="9.00390625" defaultRowHeight="15.75" customHeight="1"/>
  <cols>
    <col min="1" max="1" width="3.125" style="32" customWidth="1"/>
    <col min="2" max="2" width="12.125" style="32" customWidth="1"/>
    <col min="3" max="3" width="11.625" style="32" customWidth="1"/>
    <col min="4" max="4" width="2.125" style="32" customWidth="1"/>
    <col min="5" max="5" width="3.125" style="32" customWidth="1"/>
    <col min="6" max="6" width="12.125" style="32" customWidth="1"/>
    <col min="7" max="7" width="11.625" style="32" customWidth="1"/>
    <col min="8" max="8" width="2.125" style="32" customWidth="1"/>
    <col min="9" max="9" width="3.125" style="32" customWidth="1"/>
    <col min="10" max="10" width="12.125" style="32" customWidth="1"/>
    <col min="11" max="11" width="11.625" style="32" customWidth="1"/>
    <col min="12" max="16384" width="11.00390625" style="32" customWidth="1"/>
  </cols>
  <sheetData>
    <row r="1" spans="1:11" ht="15.75" customHeight="1">
      <c r="A1" s="31" t="s">
        <v>484</v>
      </c>
      <c r="C1" s="33"/>
      <c r="D1" s="33"/>
      <c r="E1" s="33"/>
      <c r="F1" s="33"/>
      <c r="G1" s="33"/>
      <c r="H1" s="33"/>
      <c r="I1" s="33"/>
      <c r="J1" s="33"/>
      <c r="K1" s="34"/>
    </row>
    <row r="2" spans="2:11" ht="15.75" customHeight="1">
      <c r="B2" s="35"/>
      <c r="C2" s="35"/>
      <c r="D2" s="35"/>
      <c r="E2" s="35"/>
      <c r="F2" s="36"/>
      <c r="G2" s="35"/>
      <c r="H2" s="35"/>
      <c r="I2" s="35"/>
      <c r="J2" s="35"/>
      <c r="K2" s="35"/>
    </row>
    <row r="3" spans="1:11" ht="15.75" customHeight="1">
      <c r="A3" s="796" t="s">
        <v>485</v>
      </c>
      <c r="B3" s="797"/>
      <c r="C3" s="37">
        <v>3725000</v>
      </c>
      <c r="D3" s="38"/>
      <c r="E3" s="633" t="s">
        <v>49</v>
      </c>
      <c r="F3" s="634"/>
      <c r="G3" s="37">
        <f>SUM(G4:G6)</f>
        <v>364113</v>
      </c>
      <c r="H3" s="38"/>
      <c r="I3" s="633" t="s">
        <v>83</v>
      </c>
      <c r="J3" s="634"/>
      <c r="K3" s="37">
        <f>SUM(K4:K9)</f>
        <v>49625</v>
      </c>
    </row>
    <row r="4" spans="1:11" ht="15.75" customHeight="1">
      <c r="A4" s="39"/>
      <c r="B4" s="40" t="s">
        <v>486</v>
      </c>
      <c r="C4" s="41">
        <v>1835000</v>
      </c>
      <c r="D4" s="38"/>
      <c r="E4" s="42"/>
      <c r="F4" s="43" t="s">
        <v>50</v>
      </c>
      <c r="G4" s="41">
        <v>120763</v>
      </c>
      <c r="H4" s="38"/>
      <c r="I4" s="42"/>
      <c r="J4" s="7" t="s">
        <v>84</v>
      </c>
      <c r="K4" s="41">
        <v>22493</v>
      </c>
    </row>
    <row r="5" spans="1:11" ht="15.75" customHeight="1">
      <c r="A5" s="44"/>
      <c r="B5" s="45" t="s">
        <v>487</v>
      </c>
      <c r="C5" s="41">
        <v>1891000</v>
      </c>
      <c r="D5" s="38"/>
      <c r="E5" s="42"/>
      <c r="F5" s="43" t="s">
        <v>51</v>
      </c>
      <c r="G5" s="41">
        <v>233481</v>
      </c>
      <c r="H5" s="38"/>
      <c r="I5" s="42"/>
      <c r="J5" s="7" t="s">
        <v>85</v>
      </c>
      <c r="K5" s="41">
        <v>6006</v>
      </c>
    </row>
    <row r="6" spans="1:11" ht="15.75" customHeight="1">
      <c r="A6" s="633" t="s">
        <v>16</v>
      </c>
      <c r="B6" s="634"/>
      <c r="C6" s="37">
        <f>SUM(C15)</f>
        <v>79265</v>
      </c>
      <c r="D6" s="38"/>
      <c r="E6" s="46"/>
      <c r="F6" s="47" t="s">
        <v>52</v>
      </c>
      <c r="G6" s="41">
        <v>9869</v>
      </c>
      <c r="H6" s="38"/>
      <c r="I6" s="42"/>
      <c r="J6" s="7" t="s">
        <v>86</v>
      </c>
      <c r="K6" s="41">
        <v>11201</v>
      </c>
    </row>
    <row r="7" spans="1:11" ht="15.75" customHeight="1">
      <c r="A7" s="635" t="s">
        <v>17</v>
      </c>
      <c r="B7" s="636"/>
      <c r="C7" s="41">
        <f>SUM(C23)</f>
        <v>113068</v>
      </c>
      <c r="D7" s="38"/>
      <c r="E7" s="633" t="s">
        <v>680</v>
      </c>
      <c r="F7" s="634"/>
      <c r="G7" s="37">
        <f>SUM(G8:G8)</f>
        <v>695919</v>
      </c>
      <c r="H7" s="38"/>
      <c r="I7" s="42"/>
      <c r="J7" s="7" t="s">
        <v>87</v>
      </c>
      <c r="K7" s="41">
        <v>1156</v>
      </c>
    </row>
    <row r="8" spans="1:11" ht="15.75" customHeight="1">
      <c r="A8" s="635" t="s">
        <v>18</v>
      </c>
      <c r="B8" s="636"/>
      <c r="C8" s="41">
        <f>SUM(C26,C38)</f>
        <v>670257</v>
      </c>
      <c r="D8" s="38"/>
      <c r="E8" s="46"/>
      <c r="F8" s="47" t="s">
        <v>681</v>
      </c>
      <c r="G8" s="48">
        <v>695919</v>
      </c>
      <c r="H8" s="38"/>
      <c r="I8" s="42"/>
      <c r="J8" s="7" t="s">
        <v>88</v>
      </c>
      <c r="K8" s="41">
        <v>5491</v>
      </c>
    </row>
    <row r="9" spans="1:11" ht="15.75" customHeight="1">
      <c r="A9" s="635" t="s">
        <v>19</v>
      </c>
      <c r="B9" s="636"/>
      <c r="C9" s="41">
        <f>SUM(G3)</f>
        <v>364113</v>
      </c>
      <c r="D9" s="38"/>
      <c r="E9" s="635" t="s">
        <v>57</v>
      </c>
      <c r="F9" s="636"/>
      <c r="G9" s="41">
        <f>SUM(G10:G24)</f>
        <v>509763</v>
      </c>
      <c r="H9" s="38"/>
      <c r="I9" s="46"/>
      <c r="J9" s="49" t="s">
        <v>89</v>
      </c>
      <c r="K9" s="41">
        <v>3278</v>
      </c>
    </row>
    <row r="10" spans="1:11" ht="15.75" customHeight="1">
      <c r="A10" s="635" t="s">
        <v>682</v>
      </c>
      <c r="B10" s="636"/>
      <c r="C10" s="41">
        <f>G7+G10+G11+G12</f>
        <v>735124</v>
      </c>
      <c r="D10" s="38"/>
      <c r="E10" s="6"/>
      <c r="F10" s="43" t="s">
        <v>53</v>
      </c>
      <c r="G10" s="41">
        <v>16803</v>
      </c>
      <c r="H10" s="38"/>
      <c r="I10" s="633" t="s">
        <v>90</v>
      </c>
      <c r="J10" s="634"/>
      <c r="K10" s="37">
        <f>SUM(K11)</f>
        <v>578866</v>
      </c>
    </row>
    <row r="11" spans="1:11" ht="15.75" customHeight="1">
      <c r="A11" s="635" t="s">
        <v>20</v>
      </c>
      <c r="B11" s="636"/>
      <c r="C11" s="41">
        <f>SUM(G13:G24)</f>
        <v>470558</v>
      </c>
      <c r="D11" s="38"/>
      <c r="E11" s="42"/>
      <c r="F11" s="50" t="s">
        <v>54</v>
      </c>
      <c r="G11" s="41">
        <v>12733</v>
      </c>
      <c r="H11" s="38"/>
      <c r="I11" s="46"/>
      <c r="J11" s="47" t="s">
        <v>91</v>
      </c>
      <c r="K11" s="48">
        <v>578866</v>
      </c>
    </row>
    <row r="12" spans="1:11" ht="15.75" customHeight="1">
      <c r="A12" s="635" t="s">
        <v>21</v>
      </c>
      <c r="B12" s="636"/>
      <c r="C12" s="41">
        <f>SUM(G25)</f>
        <v>444189</v>
      </c>
      <c r="D12" s="38"/>
      <c r="E12" s="6"/>
      <c r="F12" s="43" t="s">
        <v>55</v>
      </c>
      <c r="G12" s="41">
        <v>9669</v>
      </c>
      <c r="H12" s="38"/>
      <c r="I12" s="633" t="s">
        <v>92</v>
      </c>
      <c r="J12" s="634"/>
      <c r="K12" s="41">
        <f>SUM(K13:K20)</f>
        <v>219912</v>
      </c>
    </row>
    <row r="13" spans="1:11" ht="15.75" customHeight="1">
      <c r="A13" s="635" t="s">
        <v>22</v>
      </c>
      <c r="B13" s="636"/>
      <c r="C13" s="41">
        <f>SUM(K3)</f>
        <v>49625</v>
      </c>
      <c r="D13" s="38"/>
      <c r="E13" s="42"/>
      <c r="F13" s="43" t="s">
        <v>58</v>
      </c>
      <c r="G13" s="41">
        <v>74892</v>
      </c>
      <c r="H13" s="38"/>
      <c r="I13" s="42"/>
      <c r="J13" s="43" t="s">
        <v>93</v>
      </c>
      <c r="K13" s="41">
        <v>84675</v>
      </c>
    </row>
    <row r="14" spans="1:11" ht="15.75" customHeight="1">
      <c r="A14" s="637" t="s">
        <v>23</v>
      </c>
      <c r="B14" s="638"/>
      <c r="C14" s="41">
        <f>SUM(K10,K12)</f>
        <v>798778</v>
      </c>
      <c r="D14" s="38"/>
      <c r="E14" s="42"/>
      <c r="F14" s="43" t="s">
        <v>59</v>
      </c>
      <c r="G14" s="41">
        <v>118360</v>
      </c>
      <c r="H14" s="38"/>
      <c r="I14" s="42"/>
      <c r="J14" s="43" t="s">
        <v>94</v>
      </c>
      <c r="K14" s="41">
        <v>41606</v>
      </c>
    </row>
    <row r="15" spans="1:11" ht="15.75" customHeight="1">
      <c r="A15" s="633" t="s">
        <v>24</v>
      </c>
      <c r="B15" s="639"/>
      <c r="C15" s="37">
        <f>SUM(C16:C22)</f>
        <v>79265</v>
      </c>
      <c r="D15" s="38"/>
      <c r="E15" s="42"/>
      <c r="F15" s="43" t="s">
        <v>60</v>
      </c>
      <c r="G15" s="41">
        <v>128629</v>
      </c>
      <c r="H15" s="38"/>
      <c r="I15" s="42"/>
      <c r="J15" s="43" t="s">
        <v>95</v>
      </c>
      <c r="K15" s="41">
        <v>11514</v>
      </c>
    </row>
    <row r="16" spans="1:11" ht="15.75" customHeight="1">
      <c r="A16" s="52"/>
      <c r="B16" s="50" t="s">
        <v>25</v>
      </c>
      <c r="C16" s="41">
        <v>26845</v>
      </c>
      <c r="D16" s="38"/>
      <c r="E16" s="42"/>
      <c r="F16" s="43" t="s">
        <v>61</v>
      </c>
      <c r="G16" s="41">
        <v>12632</v>
      </c>
      <c r="H16" s="38"/>
      <c r="I16" s="42"/>
      <c r="J16" s="43" t="s">
        <v>96</v>
      </c>
      <c r="K16" s="41">
        <v>16504</v>
      </c>
    </row>
    <row r="17" spans="1:11" ht="15.75" customHeight="1">
      <c r="A17" s="52"/>
      <c r="B17" s="50" t="s">
        <v>26</v>
      </c>
      <c r="C17" s="41">
        <v>15141</v>
      </c>
      <c r="D17" s="38"/>
      <c r="E17" s="42"/>
      <c r="F17" s="43" t="s">
        <v>62</v>
      </c>
      <c r="G17" s="41">
        <v>22997</v>
      </c>
      <c r="H17" s="38"/>
      <c r="I17" s="42"/>
      <c r="J17" s="43" t="s">
        <v>97</v>
      </c>
      <c r="K17" s="41">
        <v>13495</v>
      </c>
    </row>
    <row r="18" spans="1:11" ht="15.75" customHeight="1">
      <c r="A18" s="52"/>
      <c r="B18" s="50" t="s">
        <v>27</v>
      </c>
      <c r="C18" s="41">
        <v>8402</v>
      </c>
      <c r="D18" s="38"/>
      <c r="E18" s="42"/>
      <c r="F18" s="43" t="s">
        <v>63</v>
      </c>
      <c r="G18" s="41">
        <v>25342</v>
      </c>
      <c r="H18" s="38"/>
      <c r="I18" s="42"/>
      <c r="J18" s="43" t="s">
        <v>98</v>
      </c>
      <c r="K18" s="41">
        <v>21748</v>
      </c>
    </row>
    <row r="19" spans="1:11" ht="15.75" customHeight="1">
      <c r="A19" s="52"/>
      <c r="B19" s="50" t="s">
        <v>28</v>
      </c>
      <c r="C19" s="41">
        <v>10056</v>
      </c>
      <c r="D19" s="38"/>
      <c r="E19" s="42"/>
      <c r="F19" s="43" t="s">
        <v>64</v>
      </c>
      <c r="G19" s="41">
        <v>24412</v>
      </c>
      <c r="H19" s="38"/>
      <c r="I19" s="42"/>
      <c r="J19" s="43" t="s">
        <v>99</v>
      </c>
      <c r="K19" s="41">
        <v>14419</v>
      </c>
    </row>
    <row r="20" spans="1:11" ht="15.75" customHeight="1">
      <c r="A20" s="52"/>
      <c r="B20" s="50" t="s">
        <v>29</v>
      </c>
      <c r="C20" s="41">
        <v>8257</v>
      </c>
      <c r="D20" s="38"/>
      <c r="E20" s="42"/>
      <c r="F20" s="43" t="s">
        <v>65</v>
      </c>
      <c r="G20" s="41">
        <v>27695</v>
      </c>
      <c r="H20" s="38"/>
      <c r="I20" s="46"/>
      <c r="J20" s="47" t="s">
        <v>100</v>
      </c>
      <c r="K20" s="48">
        <v>15951</v>
      </c>
    </row>
    <row r="21" spans="1:9" ht="15.75" customHeight="1">
      <c r="A21" s="52"/>
      <c r="B21" s="50" t="s">
        <v>30</v>
      </c>
      <c r="C21" s="41">
        <v>7259</v>
      </c>
      <c r="D21" s="38"/>
      <c r="E21" s="42"/>
      <c r="F21" s="43" t="s">
        <v>66</v>
      </c>
      <c r="G21" s="41">
        <v>20315</v>
      </c>
      <c r="H21" s="38"/>
      <c r="I21" s="38"/>
    </row>
    <row r="22" spans="1:11" ht="15.75" customHeight="1">
      <c r="A22" s="53"/>
      <c r="B22" s="47" t="s">
        <v>31</v>
      </c>
      <c r="C22" s="48">
        <v>3305</v>
      </c>
      <c r="D22" s="38"/>
      <c r="E22" s="42"/>
      <c r="F22" s="43" t="s">
        <v>67</v>
      </c>
      <c r="G22" s="41">
        <v>6119</v>
      </c>
      <c r="H22" s="38"/>
      <c r="I22" s="796" t="s">
        <v>527</v>
      </c>
      <c r="J22" s="797"/>
      <c r="K22" s="37">
        <v>126176000</v>
      </c>
    </row>
    <row r="23" spans="1:11" ht="15.75" customHeight="1">
      <c r="A23" s="633" t="s">
        <v>32</v>
      </c>
      <c r="B23" s="634"/>
      <c r="C23" s="41">
        <f>SUM(C24:C25)</f>
        <v>113068</v>
      </c>
      <c r="D23" s="38"/>
      <c r="E23" s="42"/>
      <c r="F23" s="43" t="s">
        <v>68</v>
      </c>
      <c r="G23" s="41">
        <v>6092</v>
      </c>
      <c r="H23" s="38"/>
      <c r="I23" s="39"/>
      <c r="J23" s="40" t="s">
        <v>486</v>
      </c>
      <c r="K23" s="41">
        <v>61597000</v>
      </c>
    </row>
    <row r="24" spans="1:11" ht="15.75" customHeight="1">
      <c r="A24" s="42"/>
      <c r="B24" s="50" t="s">
        <v>33</v>
      </c>
      <c r="C24" s="41">
        <v>41398</v>
      </c>
      <c r="D24" s="38"/>
      <c r="E24" s="42"/>
      <c r="F24" s="43" t="s">
        <v>69</v>
      </c>
      <c r="G24" s="48">
        <v>3073</v>
      </c>
      <c r="H24" s="38"/>
      <c r="I24" s="44"/>
      <c r="J24" s="45" t="s">
        <v>487</v>
      </c>
      <c r="K24" s="48">
        <v>64579000</v>
      </c>
    </row>
    <row r="25" spans="1:11" ht="15.75" customHeight="1">
      <c r="A25" s="46"/>
      <c r="B25" s="47" t="s">
        <v>34</v>
      </c>
      <c r="C25" s="41">
        <v>71670</v>
      </c>
      <c r="D25" s="38"/>
      <c r="E25" s="633" t="s">
        <v>70</v>
      </c>
      <c r="F25" s="634"/>
      <c r="G25" s="41">
        <f>SUM(G26:G38)</f>
        <v>444189</v>
      </c>
      <c r="H25" s="38"/>
      <c r="I25" s="38"/>
      <c r="J25" s="38"/>
      <c r="K25" s="38"/>
    </row>
    <row r="26" spans="1:11" ht="15.75" customHeight="1">
      <c r="A26" s="633" t="s">
        <v>35</v>
      </c>
      <c r="B26" s="634"/>
      <c r="C26" s="37">
        <f>SUM(C27:C37)</f>
        <v>564649</v>
      </c>
      <c r="D26" s="38"/>
      <c r="E26" s="42"/>
      <c r="F26" s="43" t="s">
        <v>71</v>
      </c>
      <c r="G26" s="41">
        <v>85274</v>
      </c>
      <c r="H26" s="38"/>
      <c r="I26" s="38"/>
      <c r="J26" s="38"/>
      <c r="K26" s="38"/>
    </row>
    <row r="27" spans="1:11" ht="15.75" customHeight="1">
      <c r="A27" s="42"/>
      <c r="B27" s="7" t="s">
        <v>36</v>
      </c>
      <c r="C27" s="41">
        <v>203399</v>
      </c>
      <c r="D27" s="38"/>
      <c r="E27" s="42"/>
      <c r="F27" s="43" t="s">
        <v>72</v>
      </c>
      <c r="G27" s="41">
        <v>80409</v>
      </c>
      <c r="H27" s="38"/>
      <c r="I27" s="38"/>
      <c r="J27" s="38"/>
      <c r="K27" s="38"/>
    </row>
    <row r="28" spans="1:11" ht="15.75" customHeight="1">
      <c r="A28" s="42"/>
      <c r="B28" s="7" t="s">
        <v>37</v>
      </c>
      <c r="C28" s="41">
        <v>110815</v>
      </c>
      <c r="D28" s="38"/>
      <c r="E28" s="42"/>
      <c r="F28" s="43" t="s">
        <v>73</v>
      </c>
      <c r="G28" s="41">
        <v>60799</v>
      </c>
      <c r="H28" s="38"/>
      <c r="I28" s="38"/>
      <c r="J28" s="38"/>
      <c r="K28" s="38"/>
    </row>
    <row r="29" spans="1:11" ht="15.75" customHeight="1">
      <c r="A29" s="42"/>
      <c r="B29" s="7" t="s">
        <v>38</v>
      </c>
      <c r="C29" s="41">
        <v>52118</v>
      </c>
      <c r="D29" s="38"/>
      <c r="E29" s="42"/>
      <c r="F29" s="43" t="s">
        <v>700</v>
      </c>
      <c r="G29" s="41">
        <v>35013</v>
      </c>
      <c r="H29" s="38"/>
      <c r="I29" s="38"/>
      <c r="J29" s="38"/>
      <c r="K29" s="38"/>
    </row>
    <row r="30" spans="1:11" ht="15.75" customHeight="1">
      <c r="A30" s="42"/>
      <c r="B30" s="7" t="s">
        <v>699</v>
      </c>
      <c r="C30" s="41">
        <v>37353</v>
      </c>
      <c r="D30" s="38"/>
      <c r="E30" s="42"/>
      <c r="F30" s="43" t="s">
        <v>74</v>
      </c>
      <c r="G30" s="41">
        <v>12060</v>
      </c>
      <c r="H30" s="38"/>
      <c r="I30" s="38"/>
      <c r="J30" s="38"/>
      <c r="K30" s="38"/>
    </row>
    <row r="31" spans="1:11" ht="15.75" customHeight="1">
      <c r="A31" s="42"/>
      <c r="B31" s="7" t="s">
        <v>39</v>
      </c>
      <c r="C31" s="41">
        <v>15173</v>
      </c>
      <c r="D31" s="38"/>
      <c r="E31" s="42"/>
      <c r="F31" s="43" t="s">
        <v>75</v>
      </c>
      <c r="G31" s="41">
        <v>14302</v>
      </c>
      <c r="H31" s="38"/>
      <c r="I31" s="38"/>
      <c r="J31" s="38"/>
      <c r="K31" s="38"/>
    </row>
    <row r="32" spans="1:11" ht="15.75" customHeight="1">
      <c r="A32" s="42"/>
      <c r="B32" s="7" t="s">
        <v>40</v>
      </c>
      <c r="C32" s="41">
        <v>3728</v>
      </c>
      <c r="D32" s="38"/>
      <c r="E32" s="42"/>
      <c r="F32" s="43" t="s">
        <v>76</v>
      </c>
      <c r="G32" s="41">
        <v>30539</v>
      </c>
      <c r="H32" s="38"/>
      <c r="I32" s="38"/>
      <c r="J32" s="38"/>
      <c r="K32" s="38"/>
    </row>
    <row r="33" spans="1:11" ht="15.75" customHeight="1">
      <c r="A33" s="42"/>
      <c r="B33" s="7" t="s">
        <v>41</v>
      </c>
      <c r="C33" s="41">
        <v>38820</v>
      </c>
      <c r="D33" s="38"/>
      <c r="E33" s="42"/>
      <c r="F33" s="43" t="s">
        <v>77</v>
      </c>
      <c r="G33" s="41">
        <v>20595</v>
      </c>
      <c r="H33" s="38"/>
      <c r="I33" s="38"/>
      <c r="J33" s="38"/>
      <c r="K33" s="38"/>
    </row>
    <row r="34" spans="1:11" ht="15.75" customHeight="1">
      <c r="A34" s="42"/>
      <c r="B34" s="7" t="s">
        <v>42</v>
      </c>
      <c r="C34" s="41">
        <v>19407</v>
      </c>
      <c r="D34" s="38"/>
      <c r="E34" s="42"/>
      <c r="F34" s="43" t="s">
        <v>78</v>
      </c>
      <c r="G34" s="41">
        <v>20274</v>
      </c>
      <c r="H34" s="38"/>
      <c r="I34" s="38"/>
      <c r="J34" s="38"/>
      <c r="K34" s="38"/>
    </row>
    <row r="35" spans="1:11" ht="15.75" customHeight="1">
      <c r="A35" s="42"/>
      <c r="B35" s="7" t="s">
        <v>43</v>
      </c>
      <c r="C35" s="41">
        <v>15056</v>
      </c>
      <c r="D35" s="38"/>
      <c r="E35" s="42"/>
      <c r="F35" s="43" t="s">
        <v>79</v>
      </c>
      <c r="G35" s="41">
        <v>18630</v>
      </c>
      <c r="H35" s="38"/>
      <c r="I35" s="38"/>
      <c r="J35" s="38"/>
      <c r="K35" s="38"/>
    </row>
    <row r="36" spans="1:11" ht="15.75" customHeight="1">
      <c r="A36" s="42"/>
      <c r="B36" s="7" t="s">
        <v>44</v>
      </c>
      <c r="C36" s="41">
        <v>31047</v>
      </c>
      <c r="D36" s="38"/>
      <c r="E36" s="42"/>
      <c r="F36" s="43" t="s">
        <v>80</v>
      </c>
      <c r="G36" s="41">
        <v>19177</v>
      </c>
      <c r="H36" s="38"/>
      <c r="I36" s="38"/>
      <c r="J36" s="38"/>
      <c r="K36" s="38"/>
    </row>
    <row r="37" spans="1:11" ht="15.75" customHeight="1">
      <c r="A37" s="46"/>
      <c r="B37" s="49" t="s">
        <v>45</v>
      </c>
      <c r="C37" s="41">
        <v>37733</v>
      </c>
      <c r="D37" s="38"/>
      <c r="E37" s="42"/>
      <c r="F37" s="43" t="s">
        <v>81</v>
      </c>
      <c r="G37" s="41">
        <v>18603</v>
      </c>
      <c r="H37" s="38"/>
      <c r="I37" s="38"/>
      <c r="J37" s="38"/>
      <c r="K37" s="38"/>
    </row>
    <row r="38" spans="1:11" ht="15.75" customHeight="1">
      <c r="A38" s="633" t="s">
        <v>46</v>
      </c>
      <c r="B38" s="634"/>
      <c r="C38" s="37">
        <f>SUM(C39:C40)</f>
        <v>105608</v>
      </c>
      <c r="D38" s="38"/>
      <c r="E38" s="46"/>
      <c r="F38" s="47" t="s">
        <v>82</v>
      </c>
      <c r="G38" s="48">
        <v>28514</v>
      </c>
      <c r="H38" s="38"/>
      <c r="I38" s="38"/>
      <c r="J38" s="38"/>
      <c r="K38" s="38"/>
    </row>
    <row r="39" spans="1:11" ht="15.75" customHeight="1">
      <c r="A39" s="42"/>
      <c r="B39" s="7" t="s">
        <v>47</v>
      </c>
      <c r="C39" s="41">
        <v>84075</v>
      </c>
      <c r="D39" s="38"/>
      <c r="E39" s="38"/>
      <c r="H39" s="38"/>
      <c r="I39" s="38"/>
      <c r="J39" s="38"/>
      <c r="K39" s="38"/>
    </row>
    <row r="40" spans="1:11" ht="15.75" customHeight="1">
      <c r="A40" s="46"/>
      <c r="B40" s="49" t="s">
        <v>48</v>
      </c>
      <c r="C40" s="48">
        <v>21533</v>
      </c>
      <c r="D40" s="38"/>
      <c r="E40" s="38"/>
      <c r="H40" s="38"/>
      <c r="I40" s="38"/>
      <c r="J40" s="38"/>
      <c r="K40" s="38"/>
    </row>
    <row r="41" spans="4:11" ht="15.75" customHeight="1">
      <c r="D41" s="38"/>
      <c r="E41" s="38"/>
      <c r="H41" s="38"/>
      <c r="I41" s="38"/>
      <c r="J41" s="38"/>
      <c r="K41" s="38"/>
    </row>
    <row r="42" spans="1:11" ht="15.75" customHeight="1">
      <c r="A42" s="54" t="s">
        <v>528</v>
      </c>
      <c r="B42" s="55" t="s">
        <v>747</v>
      </c>
      <c r="D42" s="38"/>
      <c r="E42" s="38"/>
      <c r="H42" s="38"/>
      <c r="I42" s="38"/>
      <c r="J42" s="38"/>
      <c r="K42" s="38"/>
    </row>
    <row r="43" spans="2:11" ht="15.75" customHeight="1">
      <c r="B43" s="55" t="s">
        <v>748</v>
      </c>
      <c r="D43" s="38"/>
      <c r="H43" s="38"/>
      <c r="I43" s="38"/>
      <c r="J43" s="38"/>
      <c r="K43" s="38"/>
    </row>
    <row r="44" spans="2:11" ht="15.75" customHeight="1">
      <c r="B44" s="55"/>
      <c r="D44" s="38"/>
      <c r="G44" s="56" t="s">
        <v>687</v>
      </c>
      <c r="H44" s="38"/>
      <c r="I44" s="38"/>
      <c r="J44" s="38"/>
      <c r="K44" s="38"/>
    </row>
    <row r="45" spans="2:11" ht="15.75" customHeight="1">
      <c r="B45" s="55"/>
      <c r="D45" s="38"/>
      <c r="H45" s="38"/>
      <c r="I45" s="38"/>
      <c r="J45" s="38"/>
      <c r="K45" s="38"/>
    </row>
    <row r="46" ht="15.75" customHeight="1">
      <c r="F46" s="57"/>
    </row>
    <row r="47" spans="6:7" ht="15.75" customHeight="1">
      <c r="F47" s="58" t="s">
        <v>765</v>
      </c>
      <c r="G47" s="59"/>
    </row>
    <row r="48" spans="6:7" ht="15.75" customHeight="1">
      <c r="F48" s="59"/>
      <c r="G48" s="59"/>
    </row>
    <row r="49" spans="6:7" ht="15.75" customHeight="1">
      <c r="F49" s="59"/>
      <c r="G49" s="59"/>
    </row>
    <row r="50" spans="6:7" ht="15.75" customHeight="1">
      <c r="F50" s="59"/>
      <c r="G50" s="59"/>
    </row>
    <row r="51" spans="6:7" ht="15.75" customHeight="1">
      <c r="F51" s="59"/>
      <c r="G51" s="59"/>
    </row>
  </sheetData>
  <mergeCells count="22">
    <mergeCell ref="E25:F25"/>
    <mergeCell ref="I3:J3"/>
    <mergeCell ref="I10:J10"/>
    <mergeCell ref="I12:J12"/>
    <mergeCell ref="E3:F3"/>
    <mergeCell ref="E7:F7"/>
    <mergeCell ref="I22:J22"/>
    <mergeCell ref="E9:F9"/>
    <mergeCell ref="A23:B23"/>
    <mergeCell ref="A13:B13"/>
    <mergeCell ref="A26:B26"/>
    <mergeCell ref="A38:B38"/>
    <mergeCell ref="A14:B14"/>
    <mergeCell ref="A15:B15"/>
    <mergeCell ref="A3:B3"/>
    <mergeCell ref="A10:B10"/>
    <mergeCell ref="A11:B11"/>
    <mergeCell ref="A9:B9"/>
    <mergeCell ref="A12:B12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view="pageBreakPreview" zoomScaleSheetLayoutView="100" workbookViewId="0" topLeftCell="B44">
      <selection activeCell="O67" sqref="O67"/>
    </sheetView>
  </sheetViews>
  <sheetFormatPr defaultColWidth="9.00390625" defaultRowHeight="13.5"/>
  <cols>
    <col min="1" max="1" width="5.125" style="8" customWidth="1"/>
    <col min="2" max="2" width="12.125" style="8" customWidth="1"/>
    <col min="3" max="20" width="8.125" style="8" customWidth="1"/>
    <col min="21" max="21" width="12.125" style="8" customWidth="1"/>
    <col min="22" max="22" width="5.125" style="8" customWidth="1"/>
    <col min="23" max="16384" width="8.875" style="8" customWidth="1"/>
  </cols>
  <sheetData>
    <row r="1" spans="1:22" ht="15" customHeight="1">
      <c r="A1" s="455" t="s">
        <v>684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7"/>
      <c r="T1" s="456"/>
      <c r="U1" s="456"/>
      <c r="V1" s="458"/>
    </row>
    <row r="2" spans="1:22" ht="15" customHeight="1">
      <c r="A2" s="459"/>
      <c r="B2" s="460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7"/>
      <c r="T2" s="460"/>
      <c r="U2" s="460"/>
      <c r="V2" s="458" t="s">
        <v>705</v>
      </c>
    </row>
    <row r="3" spans="1:22" ht="15" customHeight="1">
      <c r="A3" s="670" t="s">
        <v>0</v>
      </c>
      <c r="B3" s="671"/>
      <c r="C3" s="644" t="s">
        <v>1</v>
      </c>
      <c r="D3" s="645"/>
      <c r="E3" s="645"/>
      <c r="F3" s="644" t="s">
        <v>2</v>
      </c>
      <c r="G3" s="645"/>
      <c r="H3" s="646"/>
      <c r="I3" s="630" t="s">
        <v>3</v>
      </c>
      <c r="J3" s="631"/>
      <c r="K3" s="631"/>
      <c r="L3" s="631"/>
      <c r="M3" s="631"/>
      <c r="N3" s="632"/>
      <c r="O3" s="641" t="s">
        <v>648</v>
      </c>
      <c r="P3" s="644" t="s">
        <v>5</v>
      </c>
      <c r="Q3" s="645"/>
      <c r="R3" s="646"/>
      <c r="S3" s="641" t="s">
        <v>649</v>
      </c>
      <c r="T3" s="641" t="s">
        <v>650</v>
      </c>
      <c r="U3" s="670" t="s">
        <v>0</v>
      </c>
      <c r="V3" s="671"/>
    </row>
    <row r="4" spans="1:22" ht="15" customHeight="1">
      <c r="A4" s="672"/>
      <c r="B4" s="673"/>
      <c r="C4" s="648"/>
      <c r="D4" s="676"/>
      <c r="E4" s="676"/>
      <c r="F4" s="648"/>
      <c r="G4" s="676"/>
      <c r="H4" s="647"/>
      <c r="I4" s="676" t="s">
        <v>8</v>
      </c>
      <c r="J4" s="676"/>
      <c r="K4" s="647"/>
      <c r="L4" s="648" t="s">
        <v>9</v>
      </c>
      <c r="M4" s="676"/>
      <c r="N4" s="647"/>
      <c r="O4" s="642"/>
      <c r="P4" s="648"/>
      <c r="Q4" s="676"/>
      <c r="R4" s="647"/>
      <c r="S4" s="642"/>
      <c r="T4" s="642"/>
      <c r="U4" s="672"/>
      <c r="V4" s="673"/>
    </row>
    <row r="5" spans="1:22" ht="15" customHeight="1">
      <c r="A5" s="674"/>
      <c r="B5" s="675"/>
      <c r="C5" s="461" t="s">
        <v>10</v>
      </c>
      <c r="D5" s="462" t="s">
        <v>11</v>
      </c>
      <c r="E5" s="463" t="s">
        <v>12</v>
      </c>
      <c r="F5" s="461" t="s">
        <v>10</v>
      </c>
      <c r="G5" s="462" t="s">
        <v>11</v>
      </c>
      <c r="H5" s="464" t="s">
        <v>12</v>
      </c>
      <c r="I5" s="465" t="s">
        <v>10</v>
      </c>
      <c r="J5" s="466" t="s">
        <v>11</v>
      </c>
      <c r="K5" s="467" t="s">
        <v>12</v>
      </c>
      <c r="L5" s="465" t="s">
        <v>10</v>
      </c>
      <c r="M5" s="466" t="s">
        <v>11</v>
      </c>
      <c r="N5" s="467" t="s">
        <v>12</v>
      </c>
      <c r="O5" s="643"/>
      <c r="P5" s="461" t="s">
        <v>10</v>
      </c>
      <c r="Q5" s="462" t="s">
        <v>13</v>
      </c>
      <c r="R5" s="463" t="s">
        <v>14</v>
      </c>
      <c r="S5" s="643"/>
      <c r="T5" s="643"/>
      <c r="U5" s="674"/>
      <c r="V5" s="675"/>
    </row>
    <row r="6" spans="1:22" ht="15" customHeight="1">
      <c r="A6" s="649" t="s">
        <v>15</v>
      </c>
      <c r="B6" s="640"/>
      <c r="C6" s="468">
        <f>SUM(C7:C15)</f>
        <v>33628</v>
      </c>
      <c r="D6" s="469">
        <f>SUM(D7:D15)</f>
        <v>17354</v>
      </c>
      <c r="E6" s="470">
        <f>SUM(E7:E15)</f>
        <v>16274</v>
      </c>
      <c r="F6" s="468">
        <f aca="true" t="shared" si="0" ref="F6:N6">SUM(F7:F15)</f>
        <v>29809</v>
      </c>
      <c r="G6" s="469">
        <f t="shared" si="0"/>
        <v>15989</v>
      </c>
      <c r="H6" s="471">
        <f t="shared" si="0"/>
        <v>13820</v>
      </c>
      <c r="I6" s="468">
        <f t="shared" si="0"/>
        <v>83</v>
      </c>
      <c r="J6" s="469">
        <f t="shared" si="0"/>
        <v>45</v>
      </c>
      <c r="K6" s="471">
        <f t="shared" si="0"/>
        <v>38</v>
      </c>
      <c r="L6" s="468">
        <f t="shared" si="0"/>
        <v>46</v>
      </c>
      <c r="M6" s="469">
        <f t="shared" si="0"/>
        <v>26</v>
      </c>
      <c r="N6" s="471">
        <f t="shared" si="0"/>
        <v>20</v>
      </c>
      <c r="O6" s="472">
        <f aca="true" t="shared" si="1" ref="O6:O47">IF(C6-F6=0,"-",C6-F6)</f>
        <v>3819</v>
      </c>
      <c r="P6" s="468">
        <f>SUM(P7:P15)</f>
        <v>960</v>
      </c>
      <c r="Q6" s="469">
        <f>SUM(Q7:Q15)</f>
        <v>432</v>
      </c>
      <c r="R6" s="470">
        <f>SUM(R7:R15)</f>
        <v>528</v>
      </c>
      <c r="S6" s="473">
        <f>SUM(S7:S15)</f>
        <v>21304</v>
      </c>
      <c r="T6" s="474">
        <f>SUM(T7:T15)</f>
        <v>7688</v>
      </c>
      <c r="U6" s="649" t="s">
        <v>15</v>
      </c>
      <c r="V6" s="640"/>
    </row>
    <row r="7" spans="1:22" ht="15" customHeight="1">
      <c r="A7" s="633" t="s">
        <v>16</v>
      </c>
      <c r="B7" s="634"/>
      <c r="C7" s="475">
        <f>SUM(D7:E7)</f>
        <v>509</v>
      </c>
      <c r="D7" s="476">
        <f>D16</f>
        <v>247</v>
      </c>
      <c r="E7" s="477">
        <f aca="true" t="shared" si="2" ref="E7:N7">E16</f>
        <v>262</v>
      </c>
      <c r="F7" s="475">
        <f t="shared" si="2"/>
        <v>1030</v>
      </c>
      <c r="G7" s="476">
        <f t="shared" si="2"/>
        <v>550</v>
      </c>
      <c r="H7" s="477">
        <f t="shared" si="2"/>
        <v>480</v>
      </c>
      <c r="I7" s="475">
        <f t="shared" si="2"/>
        <v>2</v>
      </c>
      <c r="J7" s="476">
        <f t="shared" si="2"/>
        <v>1</v>
      </c>
      <c r="K7" s="477">
        <f t="shared" si="2"/>
        <v>1</v>
      </c>
      <c r="L7" s="475">
        <f t="shared" si="2"/>
        <v>1</v>
      </c>
      <c r="M7" s="476">
        <f t="shared" si="2"/>
        <v>0</v>
      </c>
      <c r="N7" s="477">
        <f t="shared" si="2"/>
        <v>1</v>
      </c>
      <c r="O7" s="478">
        <f t="shared" si="1"/>
        <v>-521</v>
      </c>
      <c r="P7" s="475">
        <f>P16</f>
        <v>15</v>
      </c>
      <c r="Q7" s="476">
        <f>Q16</f>
        <v>4</v>
      </c>
      <c r="R7" s="477">
        <f>R16</f>
        <v>11</v>
      </c>
      <c r="S7" s="479">
        <f>S16</f>
        <v>330</v>
      </c>
      <c r="T7" s="479">
        <f>T16</f>
        <v>172</v>
      </c>
      <c r="U7" s="633" t="s">
        <v>16</v>
      </c>
      <c r="V7" s="634"/>
    </row>
    <row r="8" spans="1:22" ht="15" customHeight="1">
      <c r="A8" s="635" t="s">
        <v>17</v>
      </c>
      <c r="B8" s="636"/>
      <c r="C8" s="480">
        <f aca="true" t="shared" si="3" ref="C8:N8">C24</f>
        <v>756</v>
      </c>
      <c r="D8" s="1">
        <f t="shared" si="3"/>
        <v>391</v>
      </c>
      <c r="E8" s="3">
        <f t="shared" si="3"/>
        <v>365</v>
      </c>
      <c r="F8" s="480">
        <f t="shared" si="3"/>
        <v>1364</v>
      </c>
      <c r="G8" s="1">
        <f t="shared" si="3"/>
        <v>707</v>
      </c>
      <c r="H8" s="3">
        <f t="shared" si="3"/>
        <v>657</v>
      </c>
      <c r="I8" s="480">
        <f t="shared" si="3"/>
        <v>3</v>
      </c>
      <c r="J8" s="1">
        <f t="shared" si="3"/>
        <v>1</v>
      </c>
      <c r="K8" s="3">
        <f t="shared" si="3"/>
        <v>2</v>
      </c>
      <c r="L8" s="480">
        <f t="shared" si="3"/>
        <v>1</v>
      </c>
      <c r="M8" s="1">
        <f t="shared" si="3"/>
        <v>0</v>
      </c>
      <c r="N8" s="3">
        <f t="shared" si="3"/>
        <v>1</v>
      </c>
      <c r="O8" s="481">
        <f t="shared" si="1"/>
        <v>-608</v>
      </c>
      <c r="P8" s="480">
        <f>P24</f>
        <v>22</v>
      </c>
      <c r="Q8" s="1">
        <f>Q24</f>
        <v>14</v>
      </c>
      <c r="R8" s="3">
        <f>R24</f>
        <v>8</v>
      </c>
      <c r="S8" s="5">
        <f>S24</f>
        <v>540</v>
      </c>
      <c r="T8" s="5">
        <f>T24</f>
        <v>281</v>
      </c>
      <c r="U8" s="635" t="s">
        <v>17</v>
      </c>
      <c r="V8" s="636"/>
    </row>
    <row r="9" spans="1:22" ht="15" customHeight="1">
      <c r="A9" s="635" t="s">
        <v>18</v>
      </c>
      <c r="B9" s="636"/>
      <c r="C9" s="480">
        <f aca="true" t="shared" si="4" ref="C9:N9">C27+C39</f>
        <v>6201</v>
      </c>
      <c r="D9" s="1">
        <f>D27+D39</f>
        <v>3145</v>
      </c>
      <c r="E9" s="3">
        <f t="shared" si="4"/>
        <v>3056</v>
      </c>
      <c r="F9" s="480">
        <f t="shared" si="4"/>
        <v>5140</v>
      </c>
      <c r="G9" s="1">
        <f t="shared" si="4"/>
        <v>2757</v>
      </c>
      <c r="H9" s="3">
        <f t="shared" si="4"/>
        <v>2383</v>
      </c>
      <c r="I9" s="480">
        <f t="shared" si="4"/>
        <v>8</v>
      </c>
      <c r="J9" s="1">
        <f t="shared" si="4"/>
        <v>6</v>
      </c>
      <c r="K9" s="3">
        <f t="shared" si="4"/>
        <v>2</v>
      </c>
      <c r="L9" s="480">
        <f t="shared" si="4"/>
        <v>5</v>
      </c>
      <c r="M9" s="1">
        <f t="shared" si="4"/>
        <v>3</v>
      </c>
      <c r="N9" s="3">
        <f t="shared" si="4"/>
        <v>2</v>
      </c>
      <c r="O9" s="481">
        <f t="shared" si="1"/>
        <v>1061</v>
      </c>
      <c r="P9" s="480">
        <f>P27+P39</f>
        <v>205</v>
      </c>
      <c r="Q9" s="1">
        <f>Q27+Q39</f>
        <v>112</v>
      </c>
      <c r="R9" s="3">
        <f>R27+R39</f>
        <v>93</v>
      </c>
      <c r="S9" s="5">
        <f>S27+S39</f>
        <v>4124</v>
      </c>
      <c r="T9" s="5">
        <f>T27+T39</f>
        <v>1503</v>
      </c>
      <c r="U9" s="635" t="s">
        <v>18</v>
      </c>
      <c r="V9" s="636"/>
    </row>
    <row r="10" spans="1:22" ht="15" customHeight="1">
      <c r="A10" s="635" t="s">
        <v>19</v>
      </c>
      <c r="B10" s="636"/>
      <c r="C10" s="480">
        <f aca="true" t="shared" si="5" ref="C10:N10">C42</f>
        <v>3433</v>
      </c>
      <c r="D10" s="1">
        <f>D42</f>
        <v>1780</v>
      </c>
      <c r="E10" s="3">
        <f t="shared" si="5"/>
        <v>1653</v>
      </c>
      <c r="F10" s="480">
        <f t="shared" si="5"/>
        <v>2795</v>
      </c>
      <c r="G10" s="1">
        <f t="shared" si="5"/>
        <v>1498</v>
      </c>
      <c r="H10" s="3">
        <f t="shared" si="5"/>
        <v>1297</v>
      </c>
      <c r="I10" s="480">
        <f t="shared" si="5"/>
        <v>9</v>
      </c>
      <c r="J10" s="1">
        <f t="shared" si="5"/>
        <v>5</v>
      </c>
      <c r="K10" s="3">
        <f t="shared" si="5"/>
        <v>4</v>
      </c>
      <c r="L10" s="480">
        <f t="shared" si="5"/>
        <v>3</v>
      </c>
      <c r="M10" s="1">
        <f t="shared" si="5"/>
        <v>2</v>
      </c>
      <c r="N10" s="3">
        <f t="shared" si="5"/>
        <v>1</v>
      </c>
      <c r="O10" s="481">
        <f t="shared" si="1"/>
        <v>638</v>
      </c>
      <c r="P10" s="480">
        <f>P42</f>
        <v>99</v>
      </c>
      <c r="Q10" s="1">
        <f>Q42</f>
        <v>47</v>
      </c>
      <c r="R10" s="3">
        <f>R42</f>
        <v>52</v>
      </c>
      <c r="S10" s="5">
        <f>S42</f>
        <v>2261</v>
      </c>
      <c r="T10" s="5">
        <f>T42</f>
        <v>970</v>
      </c>
      <c r="U10" s="635" t="s">
        <v>19</v>
      </c>
      <c r="V10" s="636"/>
    </row>
    <row r="11" spans="1:22" ht="15" customHeight="1">
      <c r="A11" s="635" t="s">
        <v>674</v>
      </c>
      <c r="B11" s="636"/>
      <c r="C11" s="4">
        <f aca="true" t="shared" si="6" ref="C11:T11">C46+(C56+C57+C58)</f>
        <v>6319</v>
      </c>
      <c r="D11" s="1">
        <f>D46+(D56+D57+D58)</f>
        <v>3208</v>
      </c>
      <c r="E11" s="482">
        <f t="shared" si="6"/>
        <v>3111</v>
      </c>
      <c r="F11" s="4">
        <f t="shared" si="6"/>
        <v>5984</v>
      </c>
      <c r="G11" s="1">
        <f t="shared" si="6"/>
        <v>3273</v>
      </c>
      <c r="H11" s="482">
        <f t="shared" si="6"/>
        <v>2711</v>
      </c>
      <c r="I11" s="4">
        <f t="shared" si="6"/>
        <v>20</v>
      </c>
      <c r="J11" s="1">
        <f>J46+(J56+J57+J58)</f>
        <v>11</v>
      </c>
      <c r="K11" s="3">
        <f t="shared" si="6"/>
        <v>9</v>
      </c>
      <c r="L11" s="4">
        <f t="shared" si="6"/>
        <v>13</v>
      </c>
      <c r="M11" s="1">
        <f t="shared" si="6"/>
        <v>8</v>
      </c>
      <c r="N11" s="482">
        <f t="shared" si="6"/>
        <v>5</v>
      </c>
      <c r="O11" s="481">
        <f t="shared" si="1"/>
        <v>335</v>
      </c>
      <c r="P11" s="4">
        <f t="shared" si="6"/>
        <v>198</v>
      </c>
      <c r="Q11" s="1">
        <f t="shared" si="6"/>
        <v>73</v>
      </c>
      <c r="R11" s="482">
        <f t="shared" si="6"/>
        <v>125</v>
      </c>
      <c r="S11" s="480">
        <f t="shared" si="6"/>
        <v>4011</v>
      </c>
      <c r="T11" s="480">
        <f t="shared" si="6"/>
        <v>1453</v>
      </c>
      <c r="U11" s="635" t="s">
        <v>697</v>
      </c>
      <c r="V11" s="636"/>
    </row>
    <row r="12" spans="1:22" ht="15" customHeight="1">
      <c r="A12" s="635" t="s">
        <v>20</v>
      </c>
      <c r="B12" s="636"/>
      <c r="C12" s="4">
        <f>C59+C60+C61+C62+C63+C64+C65+C66+C67+C68+C69+C70</f>
        <v>4109</v>
      </c>
      <c r="D12" s="1">
        <f aca="true" t="shared" si="7" ref="D12:N12">D59+D60+D61+D62+D63+D64+D65+D66+D67+D68+D69+D70</f>
        <v>2185</v>
      </c>
      <c r="E12" s="482">
        <f t="shared" si="7"/>
        <v>1924</v>
      </c>
      <c r="F12" s="4">
        <f t="shared" si="7"/>
        <v>3686</v>
      </c>
      <c r="G12" s="1">
        <f t="shared" si="7"/>
        <v>1988</v>
      </c>
      <c r="H12" s="482">
        <f t="shared" si="7"/>
        <v>1698</v>
      </c>
      <c r="I12" s="4">
        <f t="shared" si="7"/>
        <v>9</v>
      </c>
      <c r="J12" s="1">
        <f t="shared" si="7"/>
        <v>5</v>
      </c>
      <c r="K12" s="3">
        <f t="shared" si="7"/>
        <v>4</v>
      </c>
      <c r="L12" s="4">
        <f t="shared" si="7"/>
        <v>6</v>
      </c>
      <c r="M12" s="1">
        <f t="shared" si="7"/>
        <v>2</v>
      </c>
      <c r="N12" s="482">
        <f t="shared" si="7"/>
        <v>4</v>
      </c>
      <c r="O12" s="481">
        <f t="shared" si="1"/>
        <v>423</v>
      </c>
      <c r="P12" s="4">
        <f>P59+P60+P61+P62+P63+P64+P65+P66+P67+P68+P69+P70</f>
        <v>125</v>
      </c>
      <c r="Q12" s="1">
        <f>Q59+Q60+Q61+Q62+Q63+Q64+Q65+Q66+Q67+Q68+Q69+Q70</f>
        <v>57</v>
      </c>
      <c r="R12" s="482">
        <f>R59+R60+R61+R62+R63+R64+R65+R66+R67+R68+R69+R70</f>
        <v>68</v>
      </c>
      <c r="S12" s="480">
        <f>S59+S60+S61+S62+S63+S64+S65+S66+S67+S68+S69+S70</f>
        <v>2498</v>
      </c>
      <c r="T12" s="480">
        <f>T59+T60+T61+T62+T63+T64+T65+T66+T67+T68+T69+T70</f>
        <v>811</v>
      </c>
      <c r="U12" s="635" t="s">
        <v>20</v>
      </c>
      <c r="V12" s="636"/>
    </row>
    <row r="13" spans="1:22" ht="15" customHeight="1">
      <c r="A13" s="635" t="s">
        <v>21</v>
      </c>
      <c r="B13" s="636"/>
      <c r="C13" s="480">
        <f aca="true" t="shared" si="8" ref="C13:N13">C71</f>
        <v>4218</v>
      </c>
      <c r="D13" s="1">
        <f>D71</f>
        <v>2144</v>
      </c>
      <c r="E13" s="3">
        <f t="shared" si="8"/>
        <v>2074</v>
      </c>
      <c r="F13" s="480">
        <f t="shared" si="8"/>
        <v>3440</v>
      </c>
      <c r="G13" s="1">
        <f t="shared" si="8"/>
        <v>1825</v>
      </c>
      <c r="H13" s="3">
        <f t="shared" si="8"/>
        <v>1615</v>
      </c>
      <c r="I13" s="480">
        <f t="shared" si="8"/>
        <v>13</v>
      </c>
      <c r="J13" s="1">
        <f t="shared" si="8"/>
        <v>7</v>
      </c>
      <c r="K13" s="3">
        <f t="shared" si="8"/>
        <v>6</v>
      </c>
      <c r="L13" s="480">
        <f t="shared" si="8"/>
        <v>6</v>
      </c>
      <c r="M13" s="1">
        <f t="shared" si="8"/>
        <v>3</v>
      </c>
      <c r="N13" s="3">
        <f t="shared" si="8"/>
        <v>3</v>
      </c>
      <c r="O13" s="481">
        <f t="shared" si="1"/>
        <v>778</v>
      </c>
      <c r="P13" s="480">
        <f>P71</f>
        <v>93</v>
      </c>
      <c r="Q13" s="1">
        <f>Q71</f>
        <v>40</v>
      </c>
      <c r="R13" s="3">
        <f>R71</f>
        <v>53</v>
      </c>
      <c r="S13" s="5">
        <f>S71</f>
        <v>2644</v>
      </c>
      <c r="T13" s="5">
        <f>T71</f>
        <v>843</v>
      </c>
      <c r="U13" s="635" t="s">
        <v>21</v>
      </c>
      <c r="V13" s="636"/>
    </row>
    <row r="14" spans="1:22" ht="15" customHeight="1">
      <c r="A14" s="635" t="s">
        <v>22</v>
      </c>
      <c r="B14" s="636"/>
      <c r="C14" s="480">
        <f aca="true" t="shared" si="9" ref="C14:N14">C85</f>
        <v>250</v>
      </c>
      <c r="D14" s="1">
        <f t="shared" si="9"/>
        <v>122</v>
      </c>
      <c r="E14" s="3">
        <f t="shared" si="9"/>
        <v>128</v>
      </c>
      <c r="F14" s="480">
        <f t="shared" si="9"/>
        <v>547</v>
      </c>
      <c r="G14" s="1">
        <f t="shared" si="9"/>
        <v>286</v>
      </c>
      <c r="H14" s="3">
        <f t="shared" si="9"/>
        <v>261</v>
      </c>
      <c r="I14" s="480">
        <f t="shared" si="9"/>
        <v>2</v>
      </c>
      <c r="J14" s="1">
        <f t="shared" si="9"/>
        <v>0</v>
      </c>
      <c r="K14" s="3">
        <f t="shared" si="9"/>
        <v>2</v>
      </c>
      <c r="L14" s="480">
        <f t="shared" si="9"/>
        <v>1</v>
      </c>
      <c r="M14" s="1">
        <f t="shared" si="9"/>
        <v>0</v>
      </c>
      <c r="N14" s="3">
        <f t="shared" si="9"/>
        <v>1</v>
      </c>
      <c r="O14" s="481">
        <f t="shared" si="1"/>
        <v>-297</v>
      </c>
      <c r="P14" s="480">
        <f>P85</f>
        <v>3</v>
      </c>
      <c r="Q14" s="1">
        <f>Q85</f>
        <v>2</v>
      </c>
      <c r="R14" s="3">
        <f>R85</f>
        <v>1</v>
      </c>
      <c r="S14" s="5">
        <f>S85</f>
        <v>156</v>
      </c>
      <c r="T14" s="5">
        <f>T85</f>
        <v>63</v>
      </c>
      <c r="U14" s="635" t="s">
        <v>22</v>
      </c>
      <c r="V14" s="636"/>
    </row>
    <row r="15" spans="1:22" ht="15" customHeight="1">
      <c r="A15" s="637" t="s">
        <v>23</v>
      </c>
      <c r="B15" s="638"/>
      <c r="C15" s="468">
        <f aca="true" t="shared" si="10" ref="C15:N15">C92+C94</f>
        <v>7833</v>
      </c>
      <c r="D15" s="469">
        <f t="shared" si="10"/>
        <v>4132</v>
      </c>
      <c r="E15" s="471">
        <f t="shared" si="10"/>
        <v>3701</v>
      </c>
      <c r="F15" s="468">
        <f t="shared" si="10"/>
        <v>5823</v>
      </c>
      <c r="G15" s="469">
        <f t="shared" si="10"/>
        <v>3105</v>
      </c>
      <c r="H15" s="471">
        <f t="shared" si="10"/>
        <v>2718</v>
      </c>
      <c r="I15" s="468">
        <f t="shared" si="10"/>
        <v>17</v>
      </c>
      <c r="J15" s="469">
        <f t="shared" si="10"/>
        <v>9</v>
      </c>
      <c r="K15" s="471">
        <f t="shared" si="10"/>
        <v>8</v>
      </c>
      <c r="L15" s="468">
        <f t="shared" si="10"/>
        <v>10</v>
      </c>
      <c r="M15" s="469">
        <f t="shared" si="10"/>
        <v>8</v>
      </c>
      <c r="N15" s="471">
        <f t="shared" si="10"/>
        <v>2</v>
      </c>
      <c r="O15" s="483">
        <f t="shared" si="1"/>
        <v>2010</v>
      </c>
      <c r="P15" s="468">
        <f>P92+P94</f>
        <v>200</v>
      </c>
      <c r="Q15" s="469">
        <f>Q92+Q94</f>
        <v>83</v>
      </c>
      <c r="R15" s="471">
        <f>R92+R94</f>
        <v>117</v>
      </c>
      <c r="S15" s="484">
        <f>S92+S94</f>
        <v>4740</v>
      </c>
      <c r="T15" s="484">
        <f>T92+T94</f>
        <v>1592</v>
      </c>
      <c r="U15" s="637" t="s">
        <v>23</v>
      </c>
      <c r="V15" s="638"/>
    </row>
    <row r="16" spans="1:22" ht="15" customHeight="1">
      <c r="A16" s="633" t="s">
        <v>24</v>
      </c>
      <c r="B16" s="639"/>
      <c r="C16" s="480">
        <f>SUM(C17:C23)</f>
        <v>509</v>
      </c>
      <c r="D16" s="1">
        <f>SUM(D17:D23)</f>
        <v>247</v>
      </c>
      <c r="E16" s="2">
        <f>SUM(E17:E23)</f>
        <v>262</v>
      </c>
      <c r="F16" s="480">
        <f aca="true" t="shared" si="11" ref="F16:F80">SUM(G16:H16)</f>
        <v>1030</v>
      </c>
      <c r="G16" s="1">
        <f>SUM(G17:G23)</f>
        <v>550</v>
      </c>
      <c r="H16" s="2">
        <f>SUM(H17:H23)</f>
        <v>480</v>
      </c>
      <c r="I16" s="475">
        <f aca="true" t="shared" si="12" ref="I16:I80">SUM(J16:K16)</f>
        <v>2</v>
      </c>
      <c r="J16" s="476">
        <f>SUM(J17:J23)</f>
        <v>1</v>
      </c>
      <c r="K16" s="477">
        <f>SUM(K17:K23)</f>
        <v>1</v>
      </c>
      <c r="L16" s="480">
        <f aca="true" t="shared" si="13" ref="L16:L80">SUM(M16:N16)</f>
        <v>1</v>
      </c>
      <c r="M16" s="1">
        <f>SUM(M17:M23)</f>
        <v>0</v>
      </c>
      <c r="N16" s="3">
        <f>SUM(N17:N23)</f>
        <v>1</v>
      </c>
      <c r="O16" s="478">
        <f t="shared" si="1"/>
        <v>-521</v>
      </c>
      <c r="P16" s="480">
        <f aca="true" t="shared" si="14" ref="P16:P80">SUM(Q16:R16)</f>
        <v>15</v>
      </c>
      <c r="Q16" s="1">
        <f>SUM(Q17:Q23)</f>
        <v>4</v>
      </c>
      <c r="R16" s="2">
        <f>SUM(R17:R23)</f>
        <v>11</v>
      </c>
      <c r="S16" s="4">
        <f>SUM(S17:S23)</f>
        <v>330</v>
      </c>
      <c r="T16" s="479">
        <f>SUM(T17:T23)</f>
        <v>172</v>
      </c>
      <c r="U16" s="633" t="s">
        <v>24</v>
      </c>
      <c r="V16" s="639"/>
    </row>
    <row r="17" spans="1:22" ht="15" customHeight="1">
      <c r="A17" s="52"/>
      <c r="B17" s="50" t="s">
        <v>25</v>
      </c>
      <c r="C17" s="480">
        <f aca="true" t="shared" si="15" ref="C17:C81">SUM(D17:E17)</f>
        <v>188</v>
      </c>
      <c r="D17" s="1">
        <v>91</v>
      </c>
      <c r="E17" s="2">
        <v>97</v>
      </c>
      <c r="F17" s="480">
        <f t="shared" si="11"/>
        <v>309</v>
      </c>
      <c r="G17" s="1">
        <v>175</v>
      </c>
      <c r="H17" s="2">
        <v>134</v>
      </c>
      <c r="I17" s="480">
        <f t="shared" si="12"/>
        <v>0</v>
      </c>
      <c r="J17" s="1">
        <v>0</v>
      </c>
      <c r="K17" s="3">
        <v>0</v>
      </c>
      <c r="L17" s="480">
        <f t="shared" si="13"/>
        <v>0</v>
      </c>
      <c r="M17" s="1">
        <v>0</v>
      </c>
      <c r="N17" s="3">
        <v>0</v>
      </c>
      <c r="O17" s="481">
        <f t="shared" si="1"/>
        <v>-121</v>
      </c>
      <c r="P17" s="480">
        <f t="shared" si="14"/>
        <v>6</v>
      </c>
      <c r="Q17" s="1">
        <v>2</v>
      </c>
      <c r="R17" s="2">
        <v>4</v>
      </c>
      <c r="S17" s="4">
        <v>122</v>
      </c>
      <c r="T17" s="5">
        <v>59</v>
      </c>
      <c r="U17" s="6" t="s">
        <v>25</v>
      </c>
      <c r="V17" s="7"/>
    </row>
    <row r="18" spans="1:22" ht="15" customHeight="1">
      <c r="A18" s="52"/>
      <c r="B18" s="50" t="s">
        <v>26</v>
      </c>
      <c r="C18" s="480">
        <f t="shared" si="15"/>
        <v>95</v>
      </c>
      <c r="D18" s="1">
        <v>43</v>
      </c>
      <c r="E18" s="2">
        <v>52</v>
      </c>
      <c r="F18" s="480">
        <f t="shared" si="11"/>
        <v>184</v>
      </c>
      <c r="G18" s="1">
        <v>99</v>
      </c>
      <c r="H18" s="2">
        <v>85</v>
      </c>
      <c r="I18" s="480">
        <f t="shared" si="12"/>
        <v>1</v>
      </c>
      <c r="J18" s="1">
        <v>1</v>
      </c>
      <c r="K18" s="3">
        <v>0</v>
      </c>
      <c r="L18" s="480">
        <f t="shared" si="13"/>
        <v>0</v>
      </c>
      <c r="M18" s="1">
        <v>0</v>
      </c>
      <c r="N18" s="3">
        <v>0</v>
      </c>
      <c r="O18" s="481">
        <f t="shared" si="1"/>
        <v>-89</v>
      </c>
      <c r="P18" s="480">
        <f t="shared" si="14"/>
        <v>7</v>
      </c>
      <c r="Q18" s="1">
        <v>2</v>
      </c>
      <c r="R18" s="2">
        <v>5</v>
      </c>
      <c r="S18" s="4">
        <v>59</v>
      </c>
      <c r="T18" s="5">
        <v>38</v>
      </c>
      <c r="U18" s="6" t="s">
        <v>26</v>
      </c>
      <c r="V18" s="7"/>
    </row>
    <row r="19" spans="1:22" ht="15" customHeight="1">
      <c r="A19" s="52"/>
      <c r="B19" s="50" t="s">
        <v>27</v>
      </c>
      <c r="C19" s="480">
        <f t="shared" si="15"/>
        <v>53</v>
      </c>
      <c r="D19" s="1">
        <v>26</v>
      </c>
      <c r="E19" s="2">
        <v>27</v>
      </c>
      <c r="F19" s="480">
        <f t="shared" si="11"/>
        <v>112</v>
      </c>
      <c r="G19" s="1">
        <v>61</v>
      </c>
      <c r="H19" s="2">
        <v>51</v>
      </c>
      <c r="I19" s="480">
        <f t="shared" si="12"/>
        <v>1</v>
      </c>
      <c r="J19" s="1">
        <v>0</v>
      </c>
      <c r="K19" s="3">
        <v>1</v>
      </c>
      <c r="L19" s="480">
        <f t="shared" si="13"/>
        <v>1</v>
      </c>
      <c r="M19" s="1">
        <v>0</v>
      </c>
      <c r="N19" s="3">
        <v>1</v>
      </c>
      <c r="O19" s="481">
        <f t="shared" si="1"/>
        <v>-59</v>
      </c>
      <c r="P19" s="480">
        <f t="shared" si="14"/>
        <v>1</v>
      </c>
      <c r="Q19" s="1">
        <v>0</v>
      </c>
      <c r="R19" s="2">
        <v>1</v>
      </c>
      <c r="S19" s="4">
        <v>42</v>
      </c>
      <c r="T19" s="5">
        <v>23</v>
      </c>
      <c r="U19" s="6" t="s">
        <v>27</v>
      </c>
      <c r="V19" s="7"/>
    </row>
    <row r="20" spans="1:22" ht="15" customHeight="1">
      <c r="A20" s="52"/>
      <c r="B20" s="50" t="s">
        <v>28</v>
      </c>
      <c r="C20" s="480">
        <f t="shared" si="15"/>
        <v>76</v>
      </c>
      <c r="D20" s="1">
        <v>36</v>
      </c>
      <c r="E20" s="2">
        <v>40</v>
      </c>
      <c r="F20" s="480">
        <f t="shared" si="11"/>
        <v>140</v>
      </c>
      <c r="G20" s="1">
        <v>62</v>
      </c>
      <c r="H20" s="2">
        <v>78</v>
      </c>
      <c r="I20" s="480">
        <f t="shared" si="12"/>
        <v>0</v>
      </c>
      <c r="J20" s="1">
        <v>0</v>
      </c>
      <c r="K20" s="3">
        <v>0</v>
      </c>
      <c r="L20" s="480">
        <f t="shared" si="13"/>
        <v>0</v>
      </c>
      <c r="M20" s="1">
        <v>0</v>
      </c>
      <c r="N20" s="3">
        <v>0</v>
      </c>
      <c r="O20" s="481">
        <f t="shared" si="1"/>
        <v>-64</v>
      </c>
      <c r="P20" s="480">
        <f t="shared" si="14"/>
        <v>1</v>
      </c>
      <c r="Q20" s="1">
        <v>0</v>
      </c>
      <c r="R20" s="2">
        <v>1</v>
      </c>
      <c r="S20" s="4">
        <v>39</v>
      </c>
      <c r="T20" s="5">
        <v>18</v>
      </c>
      <c r="U20" s="6" t="s">
        <v>28</v>
      </c>
      <c r="V20" s="7"/>
    </row>
    <row r="21" spans="1:22" ht="15" customHeight="1">
      <c r="A21" s="52"/>
      <c r="B21" s="50" t="s">
        <v>29</v>
      </c>
      <c r="C21" s="480">
        <f t="shared" si="15"/>
        <v>45</v>
      </c>
      <c r="D21" s="1">
        <v>26</v>
      </c>
      <c r="E21" s="2">
        <v>19</v>
      </c>
      <c r="F21" s="480">
        <f t="shared" si="11"/>
        <v>122</v>
      </c>
      <c r="G21" s="1">
        <v>56</v>
      </c>
      <c r="H21" s="2">
        <v>66</v>
      </c>
      <c r="I21" s="480">
        <f t="shared" si="12"/>
        <v>0</v>
      </c>
      <c r="J21" s="1">
        <v>0</v>
      </c>
      <c r="K21" s="3">
        <v>0</v>
      </c>
      <c r="L21" s="480">
        <f t="shared" si="13"/>
        <v>0</v>
      </c>
      <c r="M21" s="1">
        <v>0</v>
      </c>
      <c r="N21" s="3">
        <v>0</v>
      </c>
      <c r="O21" s="481">
        <f t="shared" si="1"/>
        <v>-77</v>
      </c>
      <c r="P21" s="480">
        <f t="shared" si="14"/>
        <v>0</v>
      </c>
      <c r="Q21" s="1">
        <v>0</v>
      </c>
      <c r="R21" s="2">
        <v>0</v>
      </c>
      <c r="S21" s="4">
        <v>30</v>
      </c>
      <c r="T21" s="5">
        <v>13</v>
      </c>
      <c r="U21" s="6" t="s">
        <v>29</v>
      </c>
      <c r="V21" s="7"/>
    </row>
    <row r="22" spans="1:22" ht="15" customHeight="1">
      <c r="A22" s="52"/>
      <c r="B22" s="50" t="s">
        <v>30</v>
      </c>
      <c r="C22" s="480">
        <f t="shared" si="15"/>
        <v>39</v>
      </c>
      <c r="D22" s="1">
        <v>19</v>
      </c>
      <c r="E22" s="2">
        <v>20</v>
      </c>
      <c r="F22" s="480">
        <f t="shared" si="11"/>
        <v>103</v>
      </c>
      <c r="G22" s="1">
        <v>64</v>
      </c>
      <c r="H22" s="2">
        <v>39</v>
      </c>
      <c r="I22" s="480">
        <f t="shared" si="12"/>
        <v>0</v>
      </c>
      <c r="J22" s="1">
        <v>0</v>
      </c>
      <c r="K22" s="3">
        <v>0</v>
      </c>
      <c r="L22" s="480">
        <f t="shared" si="13"/>
        <v>0</v>
      </c>
      <c r="M22" s="1">
        <v>0</v>
      </c>
      <c r="N22" s="3">
        <v>0</v>
      </c>
      <c r="O22" s="481">
        <f t="shared" si="1"/>
        <v>-64</v>
      </c>
      <c r="P22" s="480">
        <f t="shared" si="14"/>
        <v>0</v>
      </c>
      <c r="Q22" s="1">
        <v>0</v>
      </c>
      <c r="R22" s="2">
        <v>0</v>
      </c>
      <c r="S22" s="4">
        <v>31</v>
      </c>
      <c r="T22" s="5">
        <v>13</v>
      </c>
      <c r="U22" s="6" t="s">
        <v>30</v>
      </c>
      <c r="V22" s="7"/>
    </row>
    <row r="23" spans="1:22" ht="15" customHeight="1">
      <c r="A23" s="53"/>
      <c r="B23" s="47" t="s">
        <v>31</v>
      </c>
      <c r="C23" s="468">
        <f t="shared" si="15"/>
        <v>13</v>
      </c>
      <c r="D23" s="469">
        <v>6</v>
      </c>
      <c r="E23" s="470">
        <v>7</v>
      </c>
      <c r="F23" s="468">
        <f t="shared" si="11"/>
        <v>60</v>
      </c>
      <c r="G23" s="469">
        <v>33</v>
      </c>
      <c r="H23" s="470">
        <v>27</v>
      </c>
      <c r="I23" s="468">
        <f t="shared" si="12"/>
        <v>0</v>
      </c>
      <c r="J23" s="469">
        <v>0</v>
      </c>
      <c r="K23" s="471">
        <v>0</v>
      </c>
      <c r="L23" s="468">
        <f t="shared" si="13"/>
        <v>0</v>
      </c>
      <c r="M23" s="469">
        <v>0</v>
      </c>
      <c r="N23" s="471">
        <v>0</v>
      </c>
      <c r="O23" s="483">
        <f t="shared" si="1"/>
        <v>-47</v>
      </c>
      <c r="P23" s="468">
        <f t="shared" si="14"/>
        <v>0</v>
      </c>
      <c r="Q23" s="469">
        <v>0</v>
      </c>
      <c r="R23" s="470">
        <v>0</v>
      </c>
      <c r="S23" s="473">
        <v>7</v>
      </c>
      <c r="T23" s="484">
        <v>8</v>
      </c>
      <c r="U23" s="51" t="s">
        <v>31</v>
      </c>
      <c r="V23" s="49"/>
    </row>
    <row r="24" spans="1:22" ht="15" customHeight="1">
      <c r="A24" s="633" t="s">
        <v>32</v>
      </c>
      <c r="B24" s="634"/>
      <c r="C24" s="480">
        <f t="shared" si="15"/>
        <v>756</v>
      </c>
      <c r="D24" s="1">
        <f>SUM(D25:D26)</f>
        <v>391</v>
      </c>
      <c r="E24" s="2">
        <f>SUM(E25:E26)</f>
        <v>365</v>
      </c>
      <c r="F24" s="480">
        <f t="shared" si="11"/>
        <v>1364</v>
      </c>
      <c r="G24" s="1">
        <f>SUM(G25:G26)</f>
        <v>707</v>
      </c>
      <c r="H24" s="2">
        <f>SUM(H25:H26)</f>
        <v>657</v>
      </c>
      <c r="I24" s="480">
        <f t="shared" si="12"/>
        <v>3</v>
      </c>
      <c r="J24" s="1">
        <f>SUM(J25:J26)</f>
        <v>1</v>
      </c>
      <c r="K24" s="3">
        <f>SUM(K25:K26)</f>
        <v>2</v>
      </c>
      <c r="L24" s="480">
        <f t="shared" si="13"/>
        <v>1</v>
      </c>
      <c r="M24" s="1">
        <f>SUM(M25:M26)</f>
        <v>0</v>
      </c>
      <c r="N24" s="3">
        <f>SUM(N25:N26)</f>
        <v>1</v>
      </c>
      <c r="O24" s="478">
        <f t="shared" si="1"/>
        <v>-608</v>
      </c>
      <c r="P24" s="480">
        <f t="shared" si="14"/>
        <v>22</v>
      </c>
      <c r="Q24" s="1">
        <f>SUM(Q25:Q26)</f>
        <v>14</v>
      </c>
      <c r="R24" s="2">
        <f>SUM(R25:R26)</f>
        <v>8</v>
      </c>
      <c r="S24" s="4">
        <f>SUM(S25:S26)</f>
        <v>540</v>
      </c>
      <c r="T24" s="479">
        <f>SUM(T25:T26)</f>
        <v>281</v>
      </c>
      <c r="U24" s="633" t="s">
        <v>32</v>
      </c>
      <c r="V24" s="634"/>
    </row>
    <row r="25" spans="1:22" ht="15" customHeight="1">
      <c r="A25" s="42"/>
      <c r="B25" s="50" t="s">
        <v>33</v>
      </c>
      <c r="C25" s="480">
        <f t="shared" si="15"/>
        <v>184</v>
      </c>
      <c r="D25" s="1">
        <v>93</v>
      </c>
      <c r="E25" s="2">
        <v>91</v>
      </c>
      <c r="F25" s="480">
        <f t="shared" si="11"/>
        <v>585</v>
      </c>
      <c r="G25" s="1">
        <v>285</v>
      </c>
      <c r="H25" s="2">
        <v>300</v>
      </c>
      <c r="I25" s="480">
        <f t="shared" si="12"/>
        <v>0</v>
      </c>
      <c r="J25" s="1">
        <v>0</v>
      </c>
      <c r="K25" s="3">
        <v>0</v>
      </c>
      <c r="L25" s="480">
        <f t="shared" si="13"/>
        <v>0</v>
      </c>
      <c r="M25" s="1">
        <v>0</v>
      </c>
      <c r="N25" s="3">
        <v>0</v>
      </c>
      <c r="O25" s="481">
        <f t="shared" si="1"/>
        <v>-401</v>
      </c>
      <c r="P25" s="480">
        <f t="shared" si="14"/>
        <v>8</v>
      </c>
      <c r="Q25" s="1">
        <v>5</v>
      </c>
      <c r="R25" s="2">
        <v>3</v>
      </c>
      <c r="S25" s="4">
        <v>182</v>
      </c>
      <c r="T25" s="5">
        <v>97</v>
      </c>
      <c r="U25" s="6" t="s">
        <v>33</v>
      </c>
      <c r="V25" s="7"/>
    </row>
    <row r="26" spans="1:22" ht="15" customHeight="1">
      <c r="A26" s="46"/>
      <c r="B26" s="47" t="s">
        <v>34</v>
      </c>
      <c r="C26" s="468">
        <f t="shared" si="15"/>
        <v>572</v>
      </c>
      <c r="D26" s="469">
        <v>298</v>
      </c>
      <c r="E26" s="470">
        <v>274</v>
      </c>
      <c r="F26" s="468">
        <f t="shared" si="11"/>
        <v>779</v>
      </c>
      <c r="G26" s="469">
        <v>422</v>
      </c>
      <c r="H26" s="470">
        <v>357</v>
      </c>
      <c r="I26" s="468">
        <f t="shared" si="12"/>
        <v>3</v>
      </c>
      <c r="J26" s="469">
        <v>1</v>
      </c>
      <c r="K26" s="471">
        <v>2</v>
      </c>
      <c r="L26" s="468">
        <f t="shared" si="13"/>
        <v>1</v>
      </c>
      <c r="M26" s="469">
        <v>0</v>
      </c>
      <c r="N26" s="471">
        <v>1</v>
      </c>
      <c r="O26" s="483">
        <f t="shared" si="1"/>
        <v>-207</v>
      </c>
      <c r="P26" s="468">
        <f t="shared" si="14"/>
        <v>14</v>
      </c>
      <c r="Q26" s="469">
        <v>9</v>
      </c>
      <c r="R26" s="470">
        <v>5</v>
      </c>
      <c r="S26" s="473">
        <v>358</v>
      </c>
      <c r="T26" s="484">
        <v>184</v>
      </c>
      <c r="U26" s="6" t="s">
        <v>34</v>
      </c>
      <c r="V26" s="7"/>
    </row>
    <row r="27" spans="1:22" ht="15" customHeight="1">
      <c r="A27" s="633" t="s">
        <v>35</v>
      </c>
      <c r="B27" s="634"/>
      <c r="C27" s="485">
        <f t="shared" si="15"/>
        <v>5110</v>
      </c>
      <c r="D27" s="476">
        <f>SUM(D28:D38)</f>
        <v>2587</v>
      </c>
      <c r="E27" s="486">
        <f>SUM(E28:E38)</f>
        <v>2523</v>
      </c>
      <c r="F27" s="475">
        <f t="shared" si="11"/>
        <v>4422</v>
      </c>
      <c r="G27" s="476">
        <f>SUM(G28:G38)</f>
        <v>2382</v>
      </c>
      <c r="H27" s="477">
        <f>SUM(H28:H38)</f>
        <v>2040</v>
      </c>
      <c r="I27" s="475">
        <f t="shared" si="12"/>
        <v>8</v>
      </c>
      <c r="J27" s="476">
        <f>SUM(J28:J38)</f>
        <v>6</v>
      </c>
      <c r="K27" s="477">
        <f>SUM(K28:K38)</f>
        <v>2</v>
      </c>
      <c r="L27" s="475">
        <f t="shared" si="13"/>
        <v>5</v>
      </c>
      <c r="M27" s="476">
        <f>SUM(M28:M38)</f>
        <v>3</v>
      </c>
      <c r="N27" s="477">
        <f>SUM(N28:N38)</f>
        <v>2</v>
      </c>
      <c r="O27" s="478">
        <f t="shared" si="1"/>
        <v>688</v>
      </c>
      <c r="P27" s="475">
        <f t="shared" si="14"/>
        <v>176</v>
      </c>
      <c r="Q27" s="476">
        <f>SUM(Q28:Q38)</f>
        <v>102</v>
      </c>
      <c r="R27" s="477">
        <f>SUM(R28:R38)</f>
        <v>74</v>
      </c>
      <c r="S27" s="439">
        <f>SUM(S28:S38)</f>
        <v>3411</v>
      </c>
      <c r="T27" s="479">
        <f>SUM(T28:T38)</f>
        <v>1315</v>
      </c>
      <c r="U27" s="633" t="s">
        <v>35</v>
      </c>
      <c r="V27" s="634"/>
    </row>
    <row r="28" spans="1:22" ht="15" customHeight="1">
      <c r="A28" s="42"/>
      <c r="B28" s="7" t="s">
        <v>36</v>
      </c>
      <c r="C28" s="480">
        <f t="shared" si="15"/>
        <v>1727</v>
      </c>
      <c r="D28" s="1">
        <v>880</v>
      </c>
      <c r="E28" s="2">
        <v>847</v>
      </c>
      <c r="F28" s="480">
        <f t="shared" si="11"/>
        <v>1692</v>
      </c>
      <c r="G28" s="1">
        <v>924</v>
      </c>
      <c r="H28" s="3">
        <v>768</v>
      </c>
      <c r="I28" s="480">
        <f t="shared" si="12"/>
        <v>2</v>
      </c>
      <c r="J28" s="1">
        <v>2</v>
      </c>
      <c r="K28" s="3">
        <v>0</v>
      </c>
      <c r="L28" s="480">
        <f t="shared" si="13"/>
        <v>0</v>
      </c>
      <c r="M28" s="1">
        <v>0</v>
      </c>
      <c r="N28" s="3">
        <v>0</v>
      </c>
      <c r="O28" s="481">
        <f t="shared" si="1"/>
        <v>35</v>
      </c>
      <c r="P28" s="480">
        <f t="shared" si="14"/>
        <v>62</v>
      </c>
      <c r="Q28" s="1">
        <v>25</v>
      </c>
      <c r="R28" s="3">
        <v>37</v>
      </c>
      <c r="S28" s="444">
        <v>1253</v>
      </c>
      <c r="T28" s="5">
        <v>533</v>
      </c>
      <c r="U28" s="6" t="s">
        <v>36</v>
      </c>
      <c r="V28" s="7"/>
    </row>
    <row r="29" spans="1:22" ht="15" customHeight="1">
      <c r="A29" s="42"/>
      <c r="B29" s="7" t="s">
        <v>37</v>
      </c>
      <c r="C29" s="480">
        <f t="shared" si="15"/>
        <v>953</v>
      </c>
      <c r="D29" s="1">
        <v>495</v>
      </c>
      <c r="E29" s="2">
        <v>458</v>
      </c>
      <c r="F29" s="480">
        <f t="shared" si="11"/>
        <v>796</v>
      </c>
      <c r="G29" s="1">
        <v>420</v>
      </c>
      <c r="H29" s="3">
        <v>376</v>
      </c>
      <c r="I29" s="480">
        <f t="shared" si="12"/>
        <v>2</v>
      </c>
      <c r="J29" s="1">
        <v>2</v>
      </c>
      <c r="K29" s="3">
        <v>0</v>
      </c>
      <c r="L29" s="480">
        <f t="shared" si="13"/>
        <v>1</v>
      </c>
      <c r="M29" s="1">
        <v>1</v>
      </c>
      <c r="N29" s="3">
        <v>0</v>
      </c>
      <c r="O29" s="481">
        <f t="shared" si="1"/>
        <v>157</v>
      </c>
      <c r="P29" s="480">
        <f t="shared" si="14"/>
        <v>29</v>
      </c>
      <c r="Q29" s="1">
        <v>19</v>
      </c>
      <c r="R29" s="3">
        <v>10</v>
      </c>
      <c r="S29" s="444">
        <v>598</v>
      </c>
      <c r="T29" s="5">
        <v>220</v>
      </c>
      <c r="U29" s="6" t="s">
        <v>37</v>
      </c>
      <c r="V29" s="7"/>
    </row>
    <row r="30" spans="1:22" ht="15" customHeight="1">
      <c r="A30" s="42"/>
      <c r="B30" s="7" t="s">
        <v>38</v>
      </c>
      <c r="C30" s="480">
        <f t="shared" si="15"/>
        <v>591</v>
      </c>
      <c r="D30" s="1">
        <v>297</v>
      </c>
      <c r="E30" s="2">
        <v>294</v>
      </c>
      <c r="F30" s="480">
        <f t="shared" si="11"/>
        <v>351</v>
      </c>
      <c r="G30" s="1">
        <v>187</v>
      </c>
      <c r="H30" s="3">
        <v>164</v>
      </c>
      <c r="I30" s="480">
        <f t="shared" si="12"/>
        <v>0</v>
      </c>
      <c r="J30" s="1">
        <v>0</v>
      </c>
      <c r="K30" s="3">
        <v>0</v>
      </c>
      <c r="L30" s="480">
        <f t="shared" si="13"/>
        <v>0</v>
      </c>
      <c r="M30" s="1">
        <v>0</v>
      </c>
      <c r="N30" s="3">
        <v>0</v>
      </c>
      <c r="O30" s="481">
        <f t="shared" si="1"/>
        <v>240</v>
      </c>
      <c r="P30" s="480">
        <f t="shared" si="14"/>
        <v>22</v>
      </c>
      <c r="Q30" s="1">
        <v>17</v>
      </c>
      <c r="R30" s="3">
        <v>5</v>
      </c>
      <c r="S30" s="444">
        <v>369</v>
      </c>
      <c r="T30" s="5">
        <v>126</v>
      </c>
      <c r="U30" s="6" t="s">
        <v>38</v>
      </c>
      <c r="V30" s="7"/>
    </row>
    <row r="31" spans="1:22" ht="15" customHeight="1">
      <c r="A31" s="42"/>
      <c r="B31" s="7" t="s">
        <v>706</v>
      </c>
      <c r="C31" s="480">
        <f t="shared" si="15"/>
        <v>220</v>
      </c>
      <c r="D31" s="1">
        <v>104</v>
      </c>
      <c r="E31" s="2">
        <v>116</v>
      </c>
      <c r="F31" s="480">
        <f t="shared" si="11"/>
        <v>385</v>
      </c>
      <c r="G31" s="1">
        <v>196</v>
      </c>
      <c r="H31" s="3">
        <v>189</v>
      </c>
      <c r="I31" s="480">
        <f t="shared" si="12"/>
        <v>0</v>
      </c>
      <c r="J31" s="1">
        <v>0</v>
      </c>
      <c r="K31" s="3">
        <v>0</v>
      </c>
      <c r="L31" s="480">
        <f t="shared" si="13"/>
        <v>0</v>
      </c>
      <c r="M31" s="1">
        <v>0</v>
      </c>
      <c r="N31" s="3">
        <v>0</v>
      </c>
      <c r="O31" s="481">
        <f t="shared" si="1"/>
        <v>-165</v>
      </c>
      <c r="P31" s="480">
        <f t="shared" si="14"/>
        <v>11</v>
      </c>
      <c r="Q31" s="1">
        <v>7</v>
      </c>
      <c r="R31" s="3">
        <v>4</v>
      </c>
      <c r="S31" s="444">
        <v>136</v>
      </c>
      <c r="T31" s="5">
        <v>66</v>
      </c>
      <c r="U31" s="6" t="s">
        <v>706</v>
      </c>
      <c r="V31" s="7"/>
    </row>
    <row r="32" spans="1:22" ht="15" customHeight="1">
      <c r="A32" s="42"/>
      <c r="B32" s="7" t="s">
        <v>39</v>
      </c>
      <c r="C32" s="480">
        <f>SUM(D32:E32)</f>
        <v>120</v>
      </c>
      <c r="D32" s="1">
        <v>64</v>
      </c>
      <c r="E32" s="2">
        <v>56</v>
      </c>
      <c r="F32" s="480">
        <f>SUM(G32:H32)</f>
        <v>123</v>
      </c>
      <c r="G32" s="1">
        <v>70</v>
      </c>
      <c r="H32" s="3">
        <v>53</v>
      </c>
      <c r="I32" s="480">
        <f>SUM(J32:K32)</f>
        <v>0</v>
      </c>
      <c r="J32" s="1">
        <v>0</v>
      </c>
      <c r="K32" s="3">
        <v>0</v>
      </c>
      <c r="L32" s="480">
        <f>SUM(M32:N32)</f>
        <v>0</v>
      </c>
      <c r="M32" s="1">
        <v>0</v>
      </c>
      <c r="N32" s="3">
        <v>0</v>
      </c>
      <c r="O32" s="481">
        <f>IF(C32-F32=0,"-",C32-F32)</f>
        <v>-3</v>
      </c>
      <c r="P32" s="480">
        <f>SUM(Q32:R32)</f>
        <v>7</v>
      </c>
      <c r="Q32" s="1">
        <v>4</v>
      </c>
      <c r="R32" s="3">
        <v>3</v>
      </c>
      <c r="S32" s="444">
        <v>110</v>
      </c>
      <c r="T32" s="5">
        <v>35</v>
      </c>
      <c r="U32" s="6" t="s">
        <v>39</v>
      </c>
      <c r="V32" s="7"/>
    </row>
    <row r="33" spans="1:22" ht="15" customHeight="1">
      <c r="A33" s="42"/>
      <c r="B33" s="7" t="s">
        <v>40</v>
      </c>
      <c r="C33" s="480">
        <f t="shared" si="15"/>
        <v>17</v>
      </c>
      <c r="D33" s="1">
        <v>10</v>
      </c>
      <c r="E33" s="2">
        <v>7</v>
      </c>
      <c r="F33" s="480">
        <f t="shared" si="11"/>
        <v>51</v>
      </c>
      <c r="G33" s="1">
        <v>30</v>
      </c>
      <c r="H33" s="3">
        <v>21</v>
      </c>
      <c r="I33" s="480">
        <f t="shared" si="12"/>
        <v>0</v>
      </c>
      <c r="J33" s="1">
        <v>0</v>
      </c>
      <c r="K33" s="3">
        <v>0</v>
      </c>
      <c r="L33" s="480">
        <f t="shared" si="13"/>
        <v>0</v>
      </c>
      <c r="M33" s="1">
        <v>0</v>
      </c>
      <c r="N33" s="3">
        <v>0</v>
      </c>
      <c r="O33" s="481">
        <f t="shared" si="1"/>
        <v>-34</v>
      </c>
      <c r="P33" s="480">
        <f t="shared" si="14"/>
        <v>1</v>
      </c>
      <c r="Q33" s="1">
        <v>1</v>
      </c>
      <c r="R33" s="3">
        <v>0</v>
      </c>
      <c r="S33" s="444">
        <v>11</v>
      </c>
      <c r="T33" s="5">
        <v>7</v>
      </c>
      <c r="U33" s="6" t="s">
        <v>40</v>
      </c>
      <c r="V33" s="7"/>
    </row>
    <row r="34" spans="1:22" ht="15" customHeight="1">
      <c r="A34" s="42"/>
      <c r="B34" s="7" t="s">
        <v>41</v>
      </c>
      <c r="C34" s="480">
        <f t="shared" si="15"/>
        <v>345</v>
      </c>
      <c r="D34" s="1">
        <v>167</v>
      </c>
      <c r="E34" s="2">
        <v>178</v>
      </c>
      <c r="F34" s="480">
        <f t="shared" si="11"/>
        <v>301</v>
      </c>
      <c r="G34" s="1">
        <v>150</v>
      </c>
      <c r="H34" s="3">
        <v>151</v>
      </c>
      <c r="I34" s="480">
        <f t="shared" si="12"/>
        <v>1</v>
      </c>
      <c r="J34" s="1">
        <v>1</v>
      </c>
      <c r="K34" s="3">
        <v>0</v>
      </c>
      <c r="L34" s="480">
        <f t="shared" si="13"/>
        <v>1</v>
      </c>
      <c r="M34" s="1">
        <v>1</v>
      </c>
      <c r="N34" s="3">
        <v>0</v>
      </c>
      <c r="O34" s="481">
        <f t="shared" si="1"/>
        <v>44</v>
      </c>
      <c r="P34" s="480">
        <f t="shared" si="14"/>
        <v>12</v>
      </c>
      <c r="Q34" s="1">
        <v>10</v>
      </c>
      <c r="R34" s="3">
        <v>2</v>
      </c>
      <c r="S34" s="444">
        <v>203</v>
      </c>
      <c r="T34" s="5">
        <v>83</v>
      </c>
      <c r="U34" s="6" t="s">
        <v>41</v>
      </c>
      <c r="V34" s="7"/>
    </row>
    <row r="35" spans="1:22" ht="15" customHeight="1">
      <c r="A35" s="42"/>
      <c r="B35" s="7" t="s">
        <v>42</v>
      </c>
      <c r="C35" s="480">
        <f t="shared" si="15"/>
        <v>184</v>
      </c>
      <c r="D35" s="1">
        <v>95</v>
      </c>
      <c r="E35" s="2">
        <v>89</v>
      </c>
      <c r="F35" s="480">
        <f t="shared" si="11"/>
        <v>162</v>
      </c>
      <c r="G35" s="1">
        <v>85</v>
      </c>
      <c r="H35" s="3">
        <v>77</v>
      </c>
      <c r="I35" s="480">
        <f t="shared" si="12"/>
        <v>1</v>
      </c>
      <c r="J35" s="1">
        <v>1</v>
      </c>
      <c r="K35" s="3">
        <v>0</v>
      </c>
      <c r="L35" s="480">
        <f t="shared" si="13"/>
        <v>1</v>
      </c>
      <c r="M35" s="1">
        <v>1</v>
      </c>
      <c r="N35" s="3">
        <v>0</v>
      </c>
      <c r="O35" s="481">
        <f t="shared" si="1"/>
        <v>22</v>
      </c>
      <c r="P35" s="480">
        <f t="shared" si="14"/>
        <v>3</v>
      </c>
      <c r="Q35" s="1">
        <v>1</v>
      </c>
      <c r="R35" s="3">
        <v>2</v>
      </c>
      <c r="S35" s="444">
        <v>124</v>
      </c>
      <c r="T35" s="5">
        <v>40</v>
      </c>
      <c r="U35" s="6" t="s">
        <v>42</v>
      </c>
      <c r="V35" s="7"/>
    </row>
    <row r="36" spans="1:22" ht="15" customHeight="1">
      <c r="A36" s="42"/>
      <c r="B36" s="7" t="s">
        <v>43</v>
      </c>
      <c r="C36" s="480">
        <f t="shared" si="15"/>
        <v>116</v>
      </c>
      <c r="D36" s="1">
        <v>51</v>
      </c>
      <c r="E36" s="2">
        <v>65</v>
      </c>
      <c r="F36" s="480">
        <f t="shared" si="11"/>
        <v>133</v>
      </c>
      <c r="G36" s="1">
        <v>81</v>
      </c>
      <c r="H36" s="3">
        <v>52</v>
      </c>
      <c r="I36" s="480">
        <f t="shared" si="12"/>
        <v>0</v>
      </c>
      <c r="J36" s="1">
        <v>0</v>
      </c>
      <c r="K36" s="3">
        <v>0</v>
      </c>
      <c r="L36" s="480">
        <f t="shared" si="13"/>
        <v>0</v>
      </c>
      <c r="M36" s="1">
        <v>0</v>
      </c>
      <c r="N36" s="3">
        <v>0</v>
      </c>
      <c r="O36" s="481">
        <f t="shared" si="1"/>
        <v>-17</v>
      </c>
      <c r="P36" s="480">
        <f t="shared" si="14"/>
        <v>5</v>
      </c>
      <c r="Q36" s="1">
        <v>3</v>
      </c>
      <c r="R36" s="3">
        <v>2</v>
      </c>
      <c r="S36" s="444">
        <v>85</v>
      </c>
      <c r="T36" s="5">
        <v>39</v>
      </c>
      <c r="U36" s="6" t="s">
        <v>43</v>
      </c>
      <c r="V36" s="7"/>
    </row>
    <row r="37" spans="1:22" ht="15" customHeight="1">
      <c r="A37" s="42"/>
      <c r="B37" s="7" t="s">
        <v>44</v>
      </c>
      <c r="C37" s="480">
        <f t="shared" si="15"/>
        <v>357</v>
      </c>
      <c r="D37" s="1">
        <v>182</v>
      </c>
      <c r="E37" s="2">
        <v>175</v>
      </c>
      <c r="F37" s="480">
        <f t="shared" si="11"/>
        <v>179</v>
      </c>
      <c r="G37" s="1">
        <v>103</v>
      </c>
      <c r="H37" s="3">
        <v>76</v>
      </c>
      <c r="I37" s="480">
        <f t="shared" si="12"/>
        <v>0</v>
      </c>
      <c r="J37" s="1">
        <v>0</v>
      </c>
      <c r="K37" s="3">
        <v>0</v>
      </c>
      <c r="L37" s="480">
        <f t="shared" si="13"/>
        <v>0</v>
      </c>
      <c r="M37" s="1">
        <v>0</v>
      </c>
      <c r="N37" s="3">
        <v>0</v>
      </c>
      <c r="O37" s="481">
        <f t="shared" si="1"/>
        <v>178</v>
      </c>
      <c r="P37" s="480">
        <f t="shared" si="14"/>
        <v>12</v>
      </c>
      <c r="Q37" s="1">
        <v>8</v>
      </c>
      <c r="R37" s="3">
        <v>4</v>
      </c>
      <c r="S37" s="444">
        <v>243</v>
      </c>
      <c r="T37" s="5">
        <v>92</v>
      </c>
      <c r="U37" s="6" t="s">
        <v>44</v>
      </c>
      <c r="V37" s="7"/>
    </row>
    <row r="38" spans="1:22" ht="15" customHeight="1">
      <c r="A38" s="46"/>
      <c r="B38" s="49" t="s">
        <v>45</v>
      </c>
      <c r="C38" s="468">
        <f t="shared" si="15"/>
        <v>480</v>
      </c>
      <c r="D38" s="1">
        <v>242</v>
      </c>
      <c r="E38" s="2">
        <v>238</v>
      </c>
      <c r="F38" s="468">
        <f t="shared" si="11"/>
        <v>249</v>
      </c>
      <c r="G38" s="1">
        <v>136</v>
      </c>
      <c r="H38" s="3">
        <v>113</v>
      </c>
      <c r="I38" s="468">
        <f t="shared" si="12"/>
        <v>2</v>
      </c>
      <c r="J38" s="1">
        <v>0</v>
      </c>
      <c r="K38" s="3">
        <v>2</v>
      </c>
      <c r="L38" s="468">
        <f t="shared" si="13"/>
        <v>2</v>
      </c>
      <c r="M38" s="1">
        <v>0</v>
      </c>
      <c r="N38" s="3">
        <v>2</v>
      </c>
      <c r="O38" s="483">
        <f t="shared" si="1"/>
        <v>231</v>
      </c>
      <c r="P38" s="468">
        <f t="shared" si="14"/>
        <v>12</v>
      </c>
      <c r="Q38" s="1">
        <v>7</v>
      </c>
      <c r="R38" s="3">
        <v>5</v>
      </c>
      <c r="S38" s="444">
        <v>279</v>
      </c>
      <c r="T38" s="5">
        <v>74</v>
      </c>
      <c r="U38" s="51" t="s">
        <v>45</v>
      </c>
      <c r="V38" s="49"/>
    </row>
    <row r="39" spans="1:22" ht="15" customHeight="1">
      <c r="A39" s="633" t="s">
        <v>46</v>
      </c>
      <c r="B39" s="634"/>
      <c r="C39" s="485">
        <f t="shared" si="15"/>
        <v>1091</v>
      </c>
      <c r="D39" s="476">
        <f>SUM(D40:D41)</f>
        <v>558</v>
      </c>
      <c r="E39" s="486">
        <f>SUM(E40:E41)</f>
        <v>533</v>
      </c>
      <c r="F39" s="475">
        <f t="shared" si="11"/>
        <v>718</v>
      </c>
      <c r="G39" s="476">
        <f>SUM(G40:G41)</f>
        <v>375</v>
      </c>
      <c r="H39" s="477">
        <f>SUM(H40:H41)</f>
        <v>343</v>
      </c>
      <c r="I39" s="475">
        <f t="shared" si="12"/>
        <v>0</v>
      </c>
      <c r="J39" s="476">
        <f>SUM(J40:J41)</f>
        <v>0</v>
      </c>
      <c r="K39" s="477">
        <f>SUM(K40:K41)</f>
        <v>0</v>
      </c>
      <c r="L39" s="475">
        <f t="shared" si="13"/>
        <v>0</v>
      </c>
      <c r="M39" s="476">
        <f>SUM(M40:M41)</f>
        <v>0</v>
      </c>
      <c r="N39" s="477">
        <f>SUM(N40:N41)</f>
        <v>0</v>
      </c>
      <c r="O39" s="478">
        <f t="shared" si="1"/>
        <v>373</v>
      </c>
      <c r="P39" s="475">
        <f t="shared" si="14"/>
        <v>29</v>
      </c>
      <c r="Q39" s="476">
        <f>SUM(Q40:Q41)</f>
        <v>10</v>
      </c>
      <c r="R39" s="477">
        <f>SUM(R40:R41)</f>
        <v>19</v>
      </c>
      <c r="S39" s="439">
        <f>SUM(S40:S41)</f>
        <v>713</v>
      </c>
      <c r="T39" s="479">
        <f>SUM(T40:T41)</f>
        <v>188</v>
      </c>
      <c r="U39" s="635" t="s">
        <v>46</v>
      </c>
      <c r="V39" s="636"/>
    </row>
    <row r="40" spans="1:22" ht="15" customHeight="1">
      <c r="A40" s="42"/>
      <c r="B40" s="7" t="s">
        <v>47</v>
      </c>
      <c r="C40" s="480">
        <f t="shared" si="15"/>
        <v>915</v>
      </c>
      <c r="D40" s="1">
        <v>465</v>
      </c>
      <c r="E40" s="2">
        <v>450</v>
      </c>
      <c r="F40" s="480">
        <f t="shared" si="11"/>
        <v>539</v>
      </c>
      <c r="G40" s="1">
        <v>283</v>
      </c>
      <c r="H40" s="3">
        <v>256</v>
      </c>
      <c r="I40" s="480">
        <f t="shared" si="12"/>
        <v>0</v>
      </c>
      <c r="J40" s="1">
        <v>0</v>
      </c>
      <c r="K40" s="3">
        <v>0</v>
      </c>
      <c r="L40" s="480">
        <f t="shared" si="13"/>
        <v>0</v>
      </c>
      <c r="M40" s="1">
        <v>0</v>
      </c>
      <c r="N40" s="3">
        <v>0</v>
      </c>
      <c r="O40" s="481">
        <f t="shared" si="1"/>
        <v>376</v>
      </c>
      <c r="P40" s="480">
        <f t="shared" si="14"/>
        <v>22</v>
      </c>
      <c r="Q40" s="1">
        <v>7</v>
      </c>
      <c r="R40" s="3">
        <v>15</v>
      </c>
      <c r="S40" s="444">
        <v>595</v>
      </c>
      <c r="T40" s="5">
        <v>158</v>
      </c>
      <c r="U40" s="6" t="s">
        <v>47</v>
      </c>
      <c r="V40" s="7"/>
    </row>
    <row r="41" spans="1:22" ht="15" customHeight="1">
      <c r="A41" s="46"/>
      <c r="B41" s="49" t="s">
        <v>48</v>
      </c>
      <c r="C41" s="468">
        <f t="shared" si="15"/>
        <v>176</v>
      </c>
      <c r="D41" s="469">
        <v>93</v>
      </c>
      <c r="E41" s="470">
        <v>83</v>
      </c>
      <c r="F41" s="468">
        <f t="shared" si="11"/>
        <v>179</v>
      </c>
      <c r="G41" s="469">
        <v>92</v>
      </c>
      <c r="H41" s="471">
        <v>87</v>
      </c>
      <c r="I41" s="468">
        <f t="shared" si="12"/>
        <v>0</v>
      </c>
      <c r="J41" s="469">
        <v>0</v>
      </c>
      <c r="K41" s="471">
        <v>0</v>
      </c>
      <c r="L41" s="468">
        <f t="shared" si="13"/>
        <v>0</v>
      </c>
      <c r="M41" s="469">
        <v>0</v>
      </c>
      <c r="N41" s="471">
        <v>0</v>
      </c>
      <c r="O41" s="483">
        <f t="shared" si="1"/>
        <v>-3</v>
      </c>
      <c r="P41" s="468">
        <f t="shared" si="14"/>
        <v>7</v>
      </c>
      <c r="Q41" s="469">
        <v>3</v>
      </c>
      <c r="R41" s="471">
        <v>4</v>
      </c>
      <c r="S41" s="447">
        <v>118</v>
      </c>
      <c r="T41" s="484">
        <v>30</v>
      </c>
      <c r="U41" s="51" t="s">
        <v>48</v>
      </c>
      <c r="V41" s="49"/>
    </row>
    <row r="42" spans="1:22" ht="15" customHeight="1">
      <c r="A42" s="633" t="s">
        <v>49</v>
      </c>
      <c r="B42" s="634"/>
      <c r="C42" s="475">
        <f t="shared" si="15"/>
        <v>3433</v>
      </c>
      <c r="D42" s="476">
        <f>SUM(D43:D45)</f>
        <v>1780</v>
      </c>
      <c r="E42" s="486">
        <f>SUM(E43:E45)</f>
        <v>1653</v>
      </c>
      <c r="F42" s="475">
        <f t="shared" si="11"/>
        <v>2795</v>
      </c>
      <c r="G42" s="476">
        <f>SUM(G43:G45)</f>
        <v>1498</v>
      </c>
      <c r="H42" s="477">
        <f>SUM(H43:H45)</f>
        <v>1297</v>
      </c>
      <c r="I42" s="475">
        <f t="shared" si="12"/>
        <v>9</v>
      </c>
      <c r="J42" s="476">
        <f>SUM(J43:J45)</f>
        <v>5</v>
      </c>
      <c r="K42" s="477">
        <f>SUM(K43:K45)</f>
        <v>4</v>
      </c>
      <c r="L42" s="475">
        <f t="shared" si="13"/>
        <v>3</v>
      </c>
      <c r="M42" s="476">
        <f>SUM(M43:M45)</f>
        <v>2</v>
      </c>
      <c r="N42" s="477">
        <f>SUM(N43:N45)</f>
        <v>1</v>
      </c>
      <c r="O42" s="478">
        <f t="shared" si="1"/>
        <v>638</v>
      </c>
      <c r="P42" s="485">
        <f t="shared" si="14"/>
        <v>99</v>
      </c>
      <c r="Q42" s="476">
        <f>SUM(Q43:Q45)</f>
        <v>47</v>
      </c>
      <c r="R42" s="486">
        <f>SUM(R43:R45)</f>
        <v>52</v>
      </c>
      <c r="S42" s="479">
        <f>SUM(S43:S45)</f>
        <v>2261</v>
      </c>
      <c r="T42" s="479">
        <f>SUM(T43:T45)</f>
        <v>970</v>
      </c>
      <c r="U42" s="635" t="s">
        <v>49</v>
      </c>
      <c r="V42" s="636"/>
    </row>
    <row r="43" spans="1:22" ht="15" customHeight="1">
      <c r="A43" s="42"/>
      <c r="B43" s="43" t="s">
        <v>50</v>
      </c>
      <c r="C43" s="480">
        <f t="shared" si="15"/>
        <v>1080</v>
      </c>
      <c r="D43" s="1">
        <v>563</v>
      </c>
      <c r="E43" s="2">
        <v>517</v>
      </c>
      <c r="F43" s="480">
        <f t="shared" si="11"/>
        <v>995</v>
      </c>
      <c r="G43" s="1">
        <v>537</v>
      </c>
      <c r="H43" s="3">
        <v>458</v>
      </c>
      <c r="I43" s="480">
        <f t="shared" si="12"/>
        <v>6</v>
      </c>
      <c r="J43" s="1">
        <v>3</v>
      </c>
      <c r="K43" s="3">
        <v>3</v>
      </c>
      <c r="L43" s="480">
        <f t="shared" si="13"/>
        <v>3</v>
      </c>
      <c r="M43" s="1">
        <v>2</v>
      </c>
      <c r="N43" s="3">
        <v>1</v>
      </c>
      <c r="O43" s="481">
        <f t="shared" si="1"/>
        <v>85</v>
      </c>
      <c r="P43" s="480">
        <f t="shared" si="14"/>
        <v>26</v>
      </c>
      <c r="Q43" s="1">
        <v>13</v>
      </c>
      <c r="R43" s="2">
        <v>13</v>
      </c>
      <c r="S43" s="5">
        <v>733</v>
      </c>
      <c r="T43" s="5">
        <v>322</v>
      </c>
      <c r="U43" s="6" t="s">
        <v>50</v>
      </c>
      <c r="V43" s="7"/>
    </row>
    <row r="44" spans="1:22" ht="15" customHeight="1">
      <c r="A44" s="42"/>
      <c r="B44" s="43" t="s">
        <v>51</v>
      </c>
      <c r="C44" s="480">
        <f t="shared" si="15"/>
        <v>2306</v>
      </c>
      <c r="D44" s="1">
        <v>1196</v>
      </c>
      <c r="E44" s="2">
        <v>1110</v>
      </c>
      <c r="F44" s="480">
        <f t="shared" si="11"/>
        <v>1687</v>
      </c>
      <c r="G44" s="1">
        <v>899</v>
      </c>
      <c r="H44" s="3">
        <v>788</v>
      </c>
      <c r="I44" s="480">
        <f t="shared" si="12"/>
        <v>3</v>
      </c>
      <c r="J44" s="1">
        <v>2</v>
      </c>
      <c r="K44" s="3">
        <v>1</v>
      </c>
      <c r="L44" s="480">
        <f t="shared" si="13"/>
        <v>0</v>
      </c>
      <c r="M44" s="1">
        <v>0</v>
      </c>
      <c r="N44" s="3">
        <v>0</v>
      </c>
      <c r="O44" s="481">
        <f t="shared" si="1"/>
        <v>619</v>
      </c>
      <c r="P44" s="480">
        <f t="shared" si="14"/>
        <v>70</v>
      </c>
      <c r="Q44" s="1">
        <v>32</v>
      </c>
      <c r="R44" s="2">
        <v>38</v>
      </c>
      <c r="S44" s="5">
        <v>1479</v>
      </c>
      <c r="T44" s="5">
        <v>633</v>
      </c>
      <c r="U44" s="6" t="s">
        <v>51</v>
      </c>
      <c r="V44" s="7"/>
    </row>
    <row r="45" spans="1:22" ht="15" customHeight="1">
      <c r="A45" s="46"/>
      <c r="B45" s="47" t="s">
        <v>52</v>
      </c>
      <c r="C45" s="468">
        <f t="shared" si="15"/>
        <v>47</v>
      </c>
      <c r="D45" s="469">
        <v>21</v>
      </c>
      <c r="E45" s="470">
        <v>26</v>
      </c>
      <c r="F45" s="468">
        <f t="shared" si="11"/>
        <v>113</v>
      </c>
      <c r="G45" s="469">
        <v>62</v>
      </c>
      <c r="H45" s="471">
        <v>51</v>
      </c>
      <c r="I45" s="468">
        <f t="shared" si="12"/>
        <v>0</v>
      </c>
      <c r="J45" s="469">
        <v>0</v>
      </c>
      <c r="K45" s="471">
        <v>0</v>
      </c>
      <c r="L45" s="468">
        <f t="shared" si="13"/>
        <v>0</v>
      </c>
      <c r="M45" s="469">
        <v>0</v>
      </c>
      <c r="N45" s="471">
        <v>0</v>
      </c>
      <c r="O45" s="483">
        <f t="shared" si="1"/>
        <v>-66</v>
      </c>
      <c r="P45" s="468">
        <f t="shared" si="14"/>
        <v>3</v>
      </c>
      <c r="Q45" s="469">
        <v>2</v>
      </c>
      <c r="R45" s="470">
        <v>1</v>
      </c>
      <c r="S45" s="484">
        <v>49</v>
      </c>
      <c r="T45" s="484">
        <v>15</v>
      </c>
      <c r="U45" s="51" t="s">
        <v>52</v>
      </c>
      <c r="V45" s="49"/>
    </row>
    <row r="46" spans="1:22" ht="15" customHeight="1">
      <c r="A46" s="633" t="s">
        <v>673</v>
      </c>
      <c r="B46" s="634"/>
      <c r="C46" s="480">
        <f t="shared" si="15"/>
        <v>6050</v>
      </c>
      <c r="D46" s="1">
        <f>SUM(D47:D47)</f>
        <v>3072</v>
      </c>
      <c r="E46" s="2">
        <f>SUM(E47:E47)</f>
        <v>2978</v>
      </c>
      <c r="F46" s="480">
        <f t="shared" si="11"/>
        <v>5626</v>
      </c>
      <c r="G46" s="1">
        <f>SUM(G47:G47)</f>
        <v>3076</v>
      </c>
      <c r="H46" s="2">
        <f>SUM(H47:H47)</f>
        <v>2550</v>
      </c>
      <c r="I46" s="480">
        <f t="shared" si="12"/>
        <v>19</v>
      </c>
      <c r="J46" s="1">
        <f>SUM(J47:J47)</f>
        <v>10</v>
      </c>
      <c r="K46" s="3">
        <f>SUM(K47:K47)</f>
        <v>9</v>
      </c>
      <c r="L46" s="480">
        <f t="shared" si="13"/>
        <v>12</v>
      </c>
      <c r="M46" s="1">
        <f>SUM(M47:M47)</f>
        <v>7</v>
      </c>
      <c r="N46" s="3">
        <f>SUM(N47:N47)</f>
        <v>5</v>
      </c>
      <c r="O46" s="478">
        <f t="shared" si="1"/>
        <v>424</v>
      </c>
      <c r="P46" s="480">
        <f t="shared" si="14"/>
        <v>191</v>
      </c>
      <c r="Q46" s="1">
        <f>SUM(Q47:Q47)</f>
        <v>70</v>
      </c>
      <c r="R46" s="2">
        <f>SUM(R47:R47)</f>
        <v>121</v>
      </c>
      <c r="S46" s="4">
        <f>SUM(S47:S47)</f>
        <v>3856</v>
      </c>
      <c r="T46" s="479">
        <f>SUM(T47:T47)</f>
        <v>1392</v>
      </c>
      <c r="U46" s="633" t="s">
        <v>673</v>
      </c>
      <c r="V46" s="634"/>
    </row>
    <row r="47" spans="1:22" ht="15" customHeight="1">
      <c r="A47" s="42"/>
      <c r="B47" s="50" t="s">
        <v>672</v>
      </c>
      <c r="C47" s="480">
        <f t="shared" si="15"/>
        <v>6050</v>
      </c>
      <c r="D47" s="1">
        <v>3072</v>
      </c>
      <c r="E47" s="2">
        <v>2978</v>
      </c>
      <c r="F47" s="480">
        <f t="shared" si="11"/>
        <v>5626</v>
      </c>
      <c r="G47" s="1">
        <v>3076</v>
      </c>
      <c r="H47" s="2">
        <v>2550</v>
      </c>
      <c r="I47" s="480">
        <f t="shared" si="12"/>
        <v>19</v>
      </c>
      <c r="J47" s="1">
        <v>10</v>
      </c>
      <c r="K47" s="3">
        <v>9</v>
      </c>
      <c r="L47" s="480">
        <f t="shared" si="13"/>
        <v>12</v>
      </c>
      <c r="M47" s="1">
        <v>7</v>
      </c>
      <c r="N47" s="3">
        <v>5</v>
      </c>
      <c r="O47" s="481">
        <f t="shared" si="1"/>
        <v>424</v>
      </c>
      <c r="P47" s="480">
        <f t="shared" si="14"/>
        <v>191</v>
      </c>
      <c r="Q47" s="1">
        <v>70</v>
      </c>
      <c r="R47" s="2">
        <v>121</v>
      </c>
      <c r="S47" s="4">
        <v>3856</v>
      </c>
      <c r="T47" s="5">
        <v>1392</v>
      </c>
      <c r="U47" s="6" t="s">
        <v>672</v>
      </c>
      <c r="V47" s="7"/>
    </row>
    <row r="48" spans="1:22" ht="15" customHeight="1">
      <c r="A48" s="487"/>
      <c r="B48" s="488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88"/>
      <c r="V48" s="488"/>
    </row>
    <row r="49" spans="1:22" ht="15" customHeight="1">
      <c r="A49" s="489"/>
      <c r="B49" s="43"/>
      <c r="C49" s="444"/>
      <c r="D49" s="444"/>
      <c r="E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R49" s="444"/>
      <c r="S49" s="444"/>
      <c r="T49" s="444"/>
      <c r="U49" s="43"/>
      <c r="V49" s="43"/>
    </row>
    <row r="50" spans="1:22" ht="15" customHeight="1">
      <c r="A50" s="446"/>
      <c r="B50" s="456"/>
      <c r="C50" s="456"/>
      <c r="D50" s="456"/>
      <c r="E50" s="456"/>
      <c r="F50" s="490" t="s">
        <v>690</v>
      </c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91" t="s">
        <v>472</v>
      </c>
      <c r="R50" s="456"/>
      <c r="S50" s="457"/>
      <c r="T50" s="456"/>
      <c r="U50" s="456"/>
      <c r="V50" s="458"/>
    </row>
    <row r="51" spans="1:22" ht="12.75" customHeight="1">
      <c r="A51" s="446" t="s">
        <v>56</v>
      </c>
      <c r="B51" s="460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7"/>
      <c r="T51" s="460"/>
      <c r="U51" s="460"/>
      <c r="V51" s="458" t="str">
        <f>V2</f>
        <v>(平成16年)</v>
      </c>
    </row>
    <row r="52" spans="1:22" ht="15" customHeight="1">
      <c r="A52" s="670" t="s">
        <v>0</v>
      </c>
      <c r="B52" s="671"/>
      <c r="C52" s="644" t="s">
        <v>1</v>
      </c>
      <c r="D52" s="645"/>
      <c r="E52" s="645"/>
      <c r="F52" s="644" t="s">
        <v>2</v>
      </c>
      <c r="G52" s="645"/>
      <c r="H52" s="646"/>
      <c r="I52" s="630" t="s">
        <v>3</v>
      </c>
      <c r="J52" s="631"/>
      <c r="K52" s="631"/>
      <c r="L52" s="631"/>
      <c r="M52" s="631"/>
      <c r="N52" s="632"/>
      <c r="O52" s="641" t="s">
        <v>651</v>
      </c>
      <c r="P52" s="644" t="s">
        <v>5</v>
      </c>
      <c r="Q52" s="645"/>
      <c r="R52" s="646"/>
      <c r="S52" s="641" t="s">
        <v>649</v>
      </c>
      <c r="T52" s="641" t="s">
        <v>650</v>
      </c>
      <c r="U52" s="670" t="s">
        <v>0</v>
      </c>
      <c r="V52" s="671"/>
    </row>
    <row r="53" spans="1:22" ht="15" customHeight="1">
      <c r="A53" s="672"/>
      <c r="B53" s="673"/>
      <c r="C53" s="648"/>
      <c r="D53" s="676"/>
      <c r="E53" s="676"/>
      <c r="F53" s="648"/>
      <c r="G53" s="676"/>
      <c r="H53" s="647"/>
      <c r="I53" s="676" t="s">
        <v>8</v>
      </c>
      <c r="J53" s="676"/>
      <c r="K53" s="647"/>
      <c r="L53" s="648" t="s">
        <v>9</v>
      </c>
      <c r="M53" s="676"/>
      <c r="N53" s="647"/>
      <c r="O53" s="642"/>
      <c r="P53" s="648"/>
      <c r="Q53" s="676"/>
      <c r="R53" s="647"/>
      <c r="S53" s="642"/>
      <c r="T53" s="642"/>
      <c r="U53" s="672"/>
      <c r="V53" s="673"/>
    </row>
    <row r="54" spans="1:22" ht="15" customHeight="1">
      <c r="A54" s="674"/>
      <c r="B54" s="675"/>
      <c r="C54" s="461" t="s">
        <v>10</v>
      </c>
      <c r="D54" s="462" t="s">
        <v>11</v>
      </c>
      <c r="E54" s="463" t="s">
        <v>12</v>
      </c>
      <c r="F54" s="461" t="s">
        <v>10</v>
      </c>
      <c r="G54" s="462" t="s">
        <v>11</v>
      </c>
      <c r="H54" s="464" t="s">
        <v>12</v>
      </c>
      <c r="I54" s="465" t="s">
        <v>10</v>
      </c>
      <c r="J54" s="466" t="s">
        <v>11</v>
      </c>
      <c r="K54" s="467" t="s">
        <v>12</v>
      </c>
      <c r="L54" s="465" t="s">
        <v>10</v>
      </c>
      <c r="M54" s="466" t="s">
        <v>11</v>
      </c>
      <c r="N54" s="467" t="s">
        <v>12</v>
      </c>
      <c r="O54" s="643"/>
      <c r="P54" s="461" t="s">
        <v>10</v>
      </c>
      <c r="Q54" s="462" t="s">
        <v>13</v>
      </c>
      <c r="R54" s="463" t="s">
        <v>14</v>
      </c>
      <c r="S54" s="643"/>
      <c r="T54" s="643"/>
      <c r="U54" s="674"/>
      <c r="V54" s="675"/>
    </row>
    <row r="55" spans="1:22" ht="15" customHeight="1">
      <c r="A55" s="633" t="s">
        <v>57</v>
      </c>
      <c r="B55" s="634"/>
      <c r="C55" s="475">
        <f t="shared" si="15"/>
        <v>4378</v>
      </c>
      <c r="D55" s="476">
        <f>SUM(D56:D70)</f>
        <v>2321</v>
      </c>
      <c r="E55" s="486">
        <f>SUM(E56:E70)</f>
        <v>2057</v>
      </c>
      <c r="F55" s="475">
        <f t="shared" si="11"/>
        <v>4044</v>
      </c>
      <c r="G55" s="476">
        <f>SUM(G56:G70)</f>
        <v>2185</v>
      </c>
      <c r="H55" s="477">
        <f>SUM(H56:H70)</f>
        <v>1859</v>
      </c>
      <c r="I55" s="475">
        <f t="shared" si="12"/>
        <v>10</v>
      </c>
      <c r="J55" s="476">
        <f>SUM(J56:J70)</f>
        <v>6</v>
      </c>
      <c r="K55" s="477">
        <f>SUM(K56:K70)</f>
        <v>4</v>
      </c>
      <c r="L55" s="475">
        <f t="shared" si="13"/>
        <v>7</v>
      </c>
      <c r="M55" s="476">
        <f>SUM(M56:M70)</f>
        <v>3</v>
      </c>
      <c r="N55" s="477">
        <f>SUM(N56:N70)</f>
        <v>4</v>
      </c>
      <c r="O55" s="478">
        <f aca="true" t="shared" si="16" ref="O55:O102">IF(C55-F55=0,"-",C55-F55)</f>
        <v>334</v>
      </c>
      <c r="P55" s="485">
        <f>SUM(Q55:R55)</f>
        <v>132</v>
      </c>
      <c r="Q55" s="476">
        <f>SUM(Q56:Q70)</f>
        <v>60</v>
      </c>
      <c r="R55" s="486">
        <f>SUM(R56:R70)</f>
        <v>72</v>
      </c>
      <c r="S55" s="479">
        <f>SUM(S56:S70)</f>
        <v>2653</v>
      </c>
      <c r="T55" s="479">
        <f>SUM(T56:T70)</f>
        <v>872</v>
      </c>
      <c r="U55" s="633" t="s">
        <v>57</v>
      </c>
      <c r="V55" s="634"/>
    </row>
    <row r="56" spans="1:22" ht="15" customHeight="1">
      <c r="A56" s="42"/>
      <c r="B56" s="50" t="s">
        <v>53</v>
      </c>
      <c r="C56" s="480">
        <f>SUM(D56:E56)</f>
        <v>123</v>
      </c>
      <c r="D56" s="1">
        <v>63</v>
      </c>
      <c r="E56" s="2">
        <v>60</v>
      </c>
      <c r="F56" s="480">
        <f>SUM(G56:H56)</f>
        <v>132</v>
      </c>
      <c r="G56" s="1">
        <v>71</v>
      </c>
      <c r="H56" s="2">
        <v>61</v>
      </c>
      <c r="I56" s="480">
        <f>SUM(J56:K56)</f>
        <v>0</v>
      </c>
      <c r="J56" s="1">
        <v>0</v>
      </c>
      <c r="K56" s="3">
        <v>0</v>
      </c>
      <c r="L56" s="480">
        <f>SUM(M56:N56)</f>
        <v>0</v>
      </c>
      <c r="M56" s="1">
        <v>0</v>
      </c>
      <c r="N56" s="3">
        <v>0</v>
      </c>
      <c r="O56" s="481">
        <f>IF(C56-F56=0,"-",C56-F56)</f>
        <v>-9</v>
      </c>
      <c r="P56" s="480">
        <f>SUM(Q56:R56)</f>
        <v>4</v>
      </c>
      <c r="Q56" s="1">
        <v>2</v>
      </c>
      <c r="R56" s="2">
        <v>2</v>
      </c>
      <c r="S56" s="4">
        <v>73</v>
      </c>
      <c r="T56" s="5">
        <v>23</v>
      </c>
      <c r="U56" s="6" t="s">
        <v>53</v>
      </c>
      <c r="V56" s="7"/>
    </row>
    <row r="57" spans="1:22" ht="15" customHeight="1">
      <c r="A57" s="42"/>
      <c r="B57" s="50" t="s">
        <v>54</v>
      </c>
      <c r="C57" s="480">
        <f>SUM(D57:E57)</f>
        <v>87</v>
      </c>
      <c r="D57" s="1">
        <v>46</v>
      </c>
      <c r="E57" s="2">
        <v>41</v>
      </c>
      <c r="F57" s="480">
        <f>SUM(G57:H57)</f>
        <v>123</v>
      </c>
      <c r="G57" s="1">
        <v>68</v>
      </c>
      <c r="H57" s="2">
        <v>55</v>
      </c>
      <c r="I57" s="480">
        <f>SUM(J57:K57)</f>
        <v>1</v>
      </c>
      <c r="J57" s="1">
        <v>1</v>
      </c>
      <c r="K57" s="3">
        <v>0</v>
      </c>
      <c r="L57" s="480">
        <f>SUM(M57:N57)</f>
        <v>1</v>
      </c>
      <c r="M57" s="1">
        <v>1</v>
      </c>
      <c r="N57" s="3">
        <v>0</v>
      </c>
      <c r="O57" s="481">
        <f>IF(C57-F57=0,"-",C57-F57)</f>
        <v>-36</v>
      </c>
      <c r="P57" s="480">
        <f>SUM(Q57:R57)</f>
        <v>2</v>
      </c>
      <c r="Q57" s="1">
        <v>0</v>
      </c>
      <c r="R57" s="2">
        <v>2</v>
      </c>
      <c r="S57" s="4">
        <v>45</v>
      </c>
      <c r="T57" s="5">
        <v>21</v>
      </c>
      <c r="U57" s="6" t="s">
        <v>54</v>
      </c>
      <c r="V57" s="7"/>
    </row>
    <row r="58" spans="1:22" ht="15" customHeight="1">
      <c r="A58" s="42"/>
      <c r="B58" s="43" t="s">
        <v>55</v>
      </c>
      <c r="C58" s="480">
        <f>SUM(D58:E58)</f>
        <v>59</v>
      </c>
      <c r="D58" s="1">
        <v>27</v>
      </c>
      <c r="E58" s="2">
        <v>32</v>
      </c>
      <c r="F58" s="480">
        <f>SUM(G58:H58)</f>
        <v>103</v>
      </c>
      <c r="G58" s="1">
        <v>58</v>
      </c>
      <c r="H58" s="2">
        <v>45</v>
      </c>
      <c r="I58" s="480">
        <f>SUM(J58:K58)</f>
        <v>0</v>
      </c>
      <c r="J58" s="1">
        <v>0</v>
      </c>
      <c r="K58" s="3">
        <v>0</v>
      </c>
      <c r="L58" s="480">
        <f>SUM(M58:N58)</f>
        <v>0</v>
      </c>
      <c r="M58" s="1">
        <v>0</v>
      </c>
      <c r="N58" s="3">
        <v>0</v>
      </c>
      <c r="O58" s="481">
        <f>IF(C58-F58=0,"-",C58-F58)</f>
        <v>-44</v>
      </c>
      <c r="P58" s="480">
        <f>SUM(Q58:R58)</f>
        <v>1</v>
      </c>
      <c r="Q58" s="1">
        <v>1</v>
      </c>
      <c r="R58" s="2">
        <v>0</v>
      </c>
      <c r="S58" s="4">
        <v>37</v>
      </c>
      <c r="T58" s="5">
        <v>17</v>
      </c>
      <c r="U58" s="6" t="s">
        <v>55</v>
      </c>
      <c r="V58" s="7"/>
    </row>
    <row r="59" spans="1:22" ht="15" customHeight="1">
      <c r="A59" s="42"/>
      <c r="B59" s="43" t="s">
        <v>58</v>
      </c>
      <c r="C59" s="480">
        <f t="shared" si="15"/>
        <v>668</v>
      </c>
      <c r="D59" s="1">
        <v>367</v>
      </c>
      <c r="E59" s="2">
        <v>301</v>
      </c>
      <c r="F59" s="480">
        <f t="shared" si="11"/>
        <v>611</v>
      </c>
      <c r="G59" s="1">
        <v>348</v>
      </c>
      <c r="H59" s="3">
        <v>263</v>
      </c>
      <c r="I59" s="480">
        <f t="shared" si="12"/>
        <v>1</v>
      </c>
      <c r="J59" s="1">
        <v>1</v>
      </c>
      <c r="K59" s="3">
        <v>0</v>
      </c>
      <c r="L59" s="480">
        <f t="shared" si="13"/>
        <v>0</v>
      </c>
      <c r="M59" s="1">
        <v>0</v>
      </c>
      <c r="N59" s="3">
        <v>0</v>
      </c>
      <c r="O59" s="481">
        <f t="shared" si="16"/>
        <v>57</v>
      </c>
      <c r="P59" s="480">
        <f t="shared" si="14"/>
        <v>16</v>
      </c>
      <c r="Q59" s="1">
        <v>5</v>
      </c>
      <c r="R59" s="2">
        <v>11</v>
      </c>
      <c r="S59" s="5">
        <v>375</v>
      </c>
      <c r="T59" s="5">
        <v>105</v>
      </c>
      <c r="U59" s="6" t="s">
        <v>58</v>
      </c>
      <c r="V59" s="9"/>
    </row>
    <row r="60" spans="1:22" ht="15" customHeight="1">
      <c r="A60" s="42"/>
      <c r="B60" s="43" t="s">
        <v>59</v>
      </c>
      <c r="C60" s="480">
        <f t="shared" si="15"/>
        <v>1105</v>
      </c>
      <c r="D60" s="1">
        <v>596</v>
      </c>
      <c r="E60" s="2">
        <v>509</v>
      </c>
      <c r="F60" s="480">
        <f t="shared" si="11"/>
        <v>870</v>
      </c>
      <c r="G60" s="1">
        <v>445</v>
      </c>
      <c r="H60" s="3">
        <v>425</v>
      </c>
      <c r="I60" s="480">
        <f t="shared" si="12"/>
        <v>1</v>
      </c>
      <c r="J60" s="1">
        <v>1</v>
      </c>
      <c r="K60" s="3">
        <v>0</v>
      </c>
      <c r="L60" s="480">
        <f t="shared" si="13"/>
        <v>1</v>
      </c>
      <c r="M60" s="1">
        <v>1</v>
      </c>
      <c r="N60" s="3">
        <v>0</v>
      </c>
      <c r="O60" s="481">
        <f t="shared" si="16"/>
        <v>235</v>
      </c>
      <c r="P60" s="480">
        <f t="shared" si="14"/>
        <v>25</v>
      </c>
      <c r="Q60" s="1">
        <v>14</v>
      </c>
      <c r="R60" s="2">
        <v>11</v>
      </c>
      <c r="S60" s="5">
        <v>721</v>
      </c>
      <c r="T60" s="5">
        <v>227</v>
      </c>
      <c r="U60" s="6" t="s">
        <v>59</v>
      </c>
      <c r="V60" s="9"/>
    </row>
    <row r="61" spans="1:22" ht="15" customHeight="1">
      <c r="A61" s="42"/>
      <c r="B61" s="43" t="s">
        <v>60</v>
      </c>
      <c r="C61" s="480">
        <f t="shared" si="15"/>
        <v>1180</v>
      </c>
      <c r="D61" s="1">
        <v>619</v>
      </c>
      <c r="E61" s="2">
        <v>561</v>
      </c>
      <c r="F61" s="480">
        <f t="shared" si="11"/>
        <v>872</v>
      </c>
      <c r="G61" s="1">
        <v>506</v>
      </c>
      <c r="H61" s="3">
        <v>366</v>
      </c>
      <c r="I61" s="480">
        <f t="shared" si="12"/>
        <v>5</v>
      </c>
      <c r="J61" s="1">
        <v>2</v>
      </c>
      <c r="K61" s="3">
        <v>3</v>
      </c>
      <c r="L61" s="480">
        <f t="shared" si="13"/>
        <v>3</v>
      </c>
      <c r="M61" s="1">
        <v>0</v>
      </c>
      <c r="N61" s="3">
        <v>3</v>
      </c>
      <c r="O61" s="481">
        <f t="shared" si="16"/>
        <v>308</v>
      </c>
      <c r="P61" s="480">
        <f t="shared" si="14"/>
        <v>48</v>
      </c>
      <c r="Q61" s="1">
        <v>24</v>
      </c>
      <c r="R61" s="2">
        <v>24</v>
      </c>
      <c r="S61" s="5">
        <v>666</v>
      </c>
      <c r="T61" s="5">
        <v>228</v>
      </c>
      <c r="U61" s="6" t="s">
        <v>60</v>
      </c>
      <c r="V61" s="9"/>
    </row>
    <row r="62" spans="1:22" ht="15" customHeight="1">
      <c r="A62" s="42"/>
      <c r="B62" s="43" t="s">
        <v>61</v>
      </c>
      <c r="C62" s="480">
        <f t="shared" si="15"/>
        <v>78</v>
      </c>
      <c r="D62" s="1">
        <v>43</v>
      </c>
      <c r="E62" s="2">
        <v>35</v>
      </c>
      <c r="F62" s="480">
        <f t="shared" si="11"/>
        <v>116</v>
      </c>
      <c r="G62" s="1">
        <v>53</v>
      </c>
      <c r="H62" s="3">
        <v>63</v>
      </c>
      <c r="I62" s="480">
        <f t="shared" si="12"/>
        <v>0</v>
      </c>
      <c r="J62" s="1">
        <v>0</v>
      </c>
      <c r="K62" s="3">
        <v>0</v>
      </c>
      <c r="L62" s="480">
        <f t="shared" si="13"/>
        <v>0</v>
      </c>
      <c r="M62" s="1">
        <v>0</v>
      </c>
      <c r="N62" s="3">
        <v>0</v>
      </c>
      <c r="O62" s="481">
        <f t="shared" si="16"/>
        <v>-38</v>
      </c>
      <c r="P62" s="480">
        <f t="shared" si="14"/>
        <v>2</v>
      </c>
      <c r="Q62" s="1">
        <v>0</v>
      </c>
      <c r="R62" s="2">
        <v>2</v>
      </c>
      <c r="S62" s="5">
        <v>38</v>
      </c>
      <c r="T62" s="5">
        <v>15</v>
      </c>
      <c r="U62" s="6" t="s">
        <v>61</v>
      </c>
      <c r="V62" s="9"/>
    </row>
    <row r="63" spans="1:22" ht="15" customHeight="1">
      <c r="A63" s="42"/>
      <c r="B63" s="43" t="s">
        <v>62</v>
      </c>
      <c r="C63" s="480">
        <f t="shared" si="15"/>
        <v>179</v>
      </c>
      <c r="D63" s="1">
        <v>88</v>
      </c>
      <c r="E63" s="2">
        <v>91</v>
      </c>
      <c r="F63" s="480">
        <f t="shared" si="11"/>
        <v>172</v>
      </c>
      <c r="G63" s="1">
        <v>91</v>
      </c>
      <c r="H63" s="3">
        <v>81</v>
      </c>
      <c r="I63" s="480">
        <f t="shared" si="12"/>
        <v>0</v>
      </c>
      <c r="J63" s="1">
        <v>0</v>
      </c>
      <c r="K63" s="3">
        <v>0</v>
      </c>
      <c r="L63" s="480">
        <f t="shared" si="13"/>
        <v>0</v>
      </c>
      <c r="M63" s="1">
        <v>0</v>
      </c>
      <c r="N63" s="3">
        <v>0</v>
      </c>
      <c r="O63" s="481">
        <f t="shared" si="16"/>
        <v>7</v>
      </c>
      <c r="P63" s="480">
        <f t="shared" si="14"/>
        <v>8</v>
      </c>
      <c r="Q63" s="1">
        <v>4</v>
      </c>
      <c r="R63" s="2">
        <v>4</v>
      </c>
      <c r="S63" s="5">
        <v>114</v>
      </c>
      <c r="T63" s="5">
        <v>45</v>
      </c>
      <c r="U63" s="6" t="s">
        <v>62</v>
      </c>
      <c r="V63" s="9"/>
    </row>
    <row r="64" spans="1:22" ht="15" customHeight="1">
      <c r="A64" s="42"/>
      <c r="B64" s="43" t="s">
        <v>63</v>
      </c>
      <c r="C64" s="480">
        <f t="shared" si="15"/>
        <v>195</v>
      </c>
      <c r="D64" s="1">
        <v>106</v>
      </c>
      <c r="E64" s="2">
        <v>89</v>
      </c>
      <c r="F64" s="480">
        <f t="shared" si="11"/>
        <v>241</v>
      </c>
      <c r="G64" s="1">
        <v>122</v>
      </c>
      <c r="H64" s="3">
        <v>119</v>
      </c>
      <c r="I64" s="480">
        <f t="shared" si="12"/>
        <v>1</v>
      </c>
      <c r="J64" s="1">
        <v>0</v>
      </c>
      <c r="K64" s="3">
        <v>1</v>
      </c>
      <c r="L64" s="480">
        <f t="shared" si="13"/>
        <v>1</v>
      </c>
      <c r="M64" s="1">
        <v>0</v>
      </c>
      <c r="N64" s="3">
        <v>1</v>
      </c>
      <c r="O64" s="481">
        <f t="shared" si="16"/>
        <v>-46</v>
      </c>
      <c r="P64" s="480">
        <f t="shared" si="14"/>
        <v>7</v>
      </c>
      <c r="Q64" s="1">
        <v>2</v>
      </c>
      <c r="R64" s="2">
        <v>5</v>
      </c>
      <c r="S64" s="5">
        <v>134</v>
      </c>
      <c r="T64" s="5">
        <v>46</v>
      </c>
      <c r="U64" s="6" t="s">
        <v>63</v>
      </c>
      <c r="V64" s="9"/>
    </row>
    <row r="65" spans="1:22" ht="15" customHeight="1">
      <c r="A65" s="42"/>
      <c r="B65" s="43" t="s">
        <v>64</v>
      </c>
      <c r="C65" s="480">
        <f t="shared" si="15"/>
        <v>222</v>
      </c>
      <c r="D65" s="1">
        <v>104</v>
      </c>
      <c r="E65" s="2">
        <v>118</v>
      </c>
      <c r="F65" s="480">
        <f t="shared" si="11"/>
        <v>231</v>
      </c>
      <c r="G65" s="1">
        <v>121</v>
      </c>
      <c r="H65" s="3">
        <v>110</v>
      </c>
      <c r="I65" s="480">
        <f t="shared" si="12"/>
        <v>0</v>
      </c>
      <c r="J65" s="1">
        <v>0</v>
      </c>
      <c r="K65" s="3">
        <v>0</v>
      </c>
      <c r="L65" s="480">
        <f t="shared" si="13"/>
        <v>0</v>
      </c>
      <c r="M65" s="1">
        <v>0</v>
      </c>
      <c r="N65" s="3">
        <v>0</v>
      </c>
      <c r="O65" s="481">
        <f t="shared" si="16"/>
        <v>-9</v>
      </c>
      <c r="P65" s="480">
        <f t="shared" si="14"/>
        <v>6</v>
      </c>
      <c r="Q65" s="1">
        <v>3</v>
      </c>
      <c r="R65" s="2">
        <v>3</v>
      </c>
      <c r="S65" s="5">
        <v>151</v>
      </c>
      <c r="T65" s="5">
        <v>48</v>
      </c>
      <c r="U65" s="6" t="s">
        <v>64</v>
      </c>
      <c r="V65" s="9"/>
    </row>
    <row r="66" spans="1:22" ht="15" customHeight="1">
      <c r="A66" s="42"/>
      <c r="B66" s="43" t="s">
        <v>65</v>
      </c>
      <c r="C66" s="480">
        <f t="shared" si="15"/>
        <v>276</v>
      </c>
      <c r="D66" s="1">
        <v>160</v>
      </c>
      <c r="E66" s="2">
        <v>116</v>
      </c>
      <c r="F66" s="480">
        <f t="shared" si="11"/>
        <v>204</v>
      </c>
      <c r="G66" s="1">
        <v>110</v>
      </c>
      <c r="H66" s="3">
        <v>94</v>
      </c>
      <c r="I66" s="480">
        <f t="shared" si="12"/>
        <v>1</v>
      </c>
      <c r="J66" s="1">
        <v>1</v>
      </c>
      <c r="K66" s="3">
        <v>0</v>
      </c>
      <c r="L66" s="480">
        <f t="shared" si="13"/>
        <v>1</v>
      </c>
      <c r="M66" s="1">
        <v>1</v>
      </c>
      <c r="N66" s="3">
        <v>0</v>
      </c>
      <c r="O66" s="481">
        <f t="shared" si="16"/>
        <v>72</v>
      </c>
      <c r="P66" s="480">
        <f t="shared" si="14"/>
        <v>4</v>
      </c>
      <c r="Q66" s="1">
        <v>1</v>
      </c>
      <c r="R66" s="2">
        <v>3</v>
      </c>
      <c r="S66" s="5">
        <v>154</v>
      </c>
      <c r="T66" s="5">
        <v>50</v>
      </c>
      <c r="U66" s="6" t="s">
        <v>65</v>
      </c>
      <c r="V66" s="9"/>
    </row>
    <row r="67" spans="1:22" ht="15" customHeight="1">
      <c r="A67" s="42"/>
      <c r="B67" s="43" t="s">
        <v>66</v>
      </c>
      <c r="C67" s="480">
        <f t="shared" si="15"/>
        <v>141</v>
      </c>
      <c r="D67" s="1">
        <v>66</v>
      </c>
      <c r="E67" s="2">
        <v>75</v>
      </c>
      <c r="F67" s="480">
        <f t="shared" si="11"/>
        <v>186</v>
      </c>
      <c r="G67" s="1">
        <v>93</v>
      </c>
      <c r="H67" s="3">
        <v>93</v>
      </c>
      <c r="I67" s="480">
        <f t="shared" si="12"/>
        <v>0</v>
      </c>
      <c r="J67" s="1">
        <v>0</v>
      </c>
      <c r="K67" s="3">
        <v>0</v>
      </c>
      <c r="L67" s="480">
        <f t="shared" si="13"/>
        <v>0</v>
      </c>
      <c r="M67" s="1">
        <v>0</v>
      </c>
      <c r="N67" s="3">
        <v>0</v>
      </c>
      <c r="O67" s="481">
        <f t="shared" si="16"/>
        <v>-45</v>
      </c>
      <c r="P67" s="480">
        <f t="shared" si="14"/>
        <v>6</v>
      </c>
      <c r="Q67" s="1">
        <v>3</v>
      </c>
      <c r="R67" s="2">
        <v>3</v>
      </c>
      <c r="S67" s="5">
        <v>96</v>
      </c>
      <c r="T67" s="5">
        <v>35</v>
      </c>
      <c r="U67" s="6" t="s">
        <v>66</v>
      </c>
      <c r="V67" s="9"/>
    </row>
    <row r="68" spans="1:22" ht="15" customHeight="1">
      <c r="A68" s="42"/>
      <c r="B68" s="43" t="s">
        <v>67</v>
      </c>
      <c r="C68" s="480">
        <f t="shared" si="15"/>
        <v>31</v>
      </c>
      <c r="D68" s="1">
        <v>18</v>
      </c>
      <c r="E68" s="2">
        <v>13</v>
      </c>
      <c r="F68" s="480">
        <f t="shared" si="11"/>
        <v>68</v>
      </c>
      <c r="G68" s="1">
        <v>39</v>
      </c>
      <c r="H68" s="3">
        <v>29</v>
      </c>
      <c r="I68" s="480">
        <f t="shared" si="12"/>
        <v>0</v>
      </c>
      <c r="J68" s="1">
        <v>0</v>
      </c>
      <c r="K68" s="3">
        <v>0</v>
      </c>
      <c r="L68" s="480">
        <f t="shared" si="13"/>
        <v>0</v>
      </c>
      <c r="M68" s="1">
        <v>0</v>
      </c>
      <c r="N68" s="3">
        <v>0</v>
      </c>
      <c r="O68" s="481">
        <f t="shared" si="16"/>
        <v>-37</v>
      </c>
      <c r="P68" s="480">
        <f t="shared" si="14"/>
        <v>1</v>
      </c>
      <c r="Q68" s="1">
        <v>1</v>
      </c>
      <c r="R68" s="2">
        <v>0</v>
      </c>
      <c r="S68" s="5">
        <v>26</v>
      </c>
      <c r="T68" s="5">
        <v>7</v>
      </c>
      <c r="U68" s="6" t="s">
        <v>67</v>
      </c>
      <c r="V68" s="9"/>
    </row>
    <row r="69" spans="1:22" ht="15" customHeight="1">
      <c r="A69" s="42"/>
      <c r="B69" s="43" t="s">
        <v>68</v>
      </c>
      <c r="C69" s="480">
        <f t="shared" si="15"/>
        <v>24</v>
      </c>
      <c r="D69" s="1">
        <v>13</v>
      </c>
      <c r="E69" s="2">
        <v>11</v>
      </c>
      <c r="F69" s="480">
        <f t="shared" si="11"/>
        <v>70</v>
      </c>
      <c r="G69" s="1">
        <v>35</v>
      </c>
      <c r="H69" s="3">
        <v>35</v>
      </c>
      <c r="I69" s="480">
        <f t="shared" si="12"/>
        <v>0</v>
      </c>
      <c r="J69" s="1">
        <v>0</v>
      </c>
      <c r="K69" s="3">
        <v>0</v>
      </c>
      <c r="L69" s="480">
        <f t="shared" si="13"/>
        <v>0</v>
      </c>
      <c r="M69" s="1">
        <v>0</v>
      </c>
      <c r="N69" s="3">
        <v>0</v>
      </c>
      <c r="O69" s="481">
        <f t="shared" si="16"/>
        <v>-46</v>
      </c>
      <c r="P69" s="480">
        <f t="shared" si="14"/>
        <v>1</v>
      </c>
      <c r="Q69" s="1">
        <v>0</v>
      </c>
      <c r="R69" s="2">
        <v>1</v>
      </c>
      <c r="S69" s="5">
        <v>14</v>
      </c>
      <c r="T69" s="5">
        <v>3</v>
      </c>
      <c r="U69" s="6" t="s">
        <v>711</v>
      </c>
      <c r="V69" s="9"/>
    </row>
    <row r="70" spans="1:22" ht="15" customHeight="1">
      <c r="A70" s="42"/>
      <c r="B70" s="43" t="s">
        <v>69</v>
      </c>
      <c r="C70" s="468">
        <f t="shared" si="15"/>
        <v>10</v>
      </c>
      <c r="D70" s="1">
        <v>5</v>
      </c>
      <c r="E70" s="2">
        <v>5</v>
      </c>
      <c r="F70" s="468">
        <f t="shared" si="11"/>
        <v>45</v>
      </c>
      <c r="G70" s="469">
        <v>25</v>
      </c>
      <c r="H70" s="471">
        <v>20</v>
      </c>
      <c r="I70" s="468">
        <f t="shared" si="12"/>
        <v>0</v>
      </c>
      <c r="J70" s="1">
        <v>0</v>
      </c>
      <c r="K70" s="3">
        <v>0</v>
      </c>
      <c r="L70" s="468">
        <f t="shared" si="13"/>
        <v>0</v>
      </c>
      <c r="M70" s="469">
        <v>0</v>
      </c>
      <c r="N70" s="471">
        <v>0</v>
      </c>
      <c r="O70" s="483">
        <f t="shared" si="16"/>
        <v>-35</v>
      </c>
      <c r="P70" s="468">
        <f t="shared" si="14"/>
        <v>1</v>
      </c>
      <c r="Q70" s="1">
        <v>0</v>
      </c>
      <c r="R70" s="2">
        <v>1</v>
      </c>
      <c r="S70" s="484">
        <v>9</v>
      </c>
      <c r="T70" s="5">
        <v>2</v>
      </c>
      <c r="U70" s="51" t="s">
        <v>69</v>
      </c>
      <c r="V70" s="492"/>
    </row>
    <row r="71" spans="1:22" ht="15" customHeight="1">
      <c r="A71" s="633" t="s">
        <v>70</v>
      </c>
      <c r="B71" s="634"/>
      <c r="C71" s="475">
        <f t="shared" si="15"/>
        <v>4218</v>
      </c>
      <c r="D71" s="476">
        <f>SUM(D72:D84)</f>
        <v>2144</v>
      </c>
      <c r="E71" s="477">
        <f>SUM(E72:E84)</f>
        <v>2074</v>
      </c>
      <c r="F71" s="475">
        <f t="shared" si="11"/>
        <v>3440</v>
      </c>
      <c r="G71" s="476">
        <f>SUM(G72:G84)</f>
        <v>1825</v>
      </c>
      <c r="H71" s="477">
        <f>SUM(H72:H84)</f>
        <v>1615</v>
      </c>
      <c r="I71" s="475">
        <f t="shared" si="12"/>
        <v>13</v>
      </c>
      <c r="J71" s="476">
        <f>SUM(J72:J84)</f>
        <v>7</v>
      </c>
      <c r="K71" s="477">
        <f>SUM(K72:K84)</f>
        <v>6</v>
      </c>
      <c r="L71" s="475">
        <f t="shared" si="13"/>
        <v>6</v>
      </c>
      <c r="M71" s="476">
        <f>SUM(M72:M84)</f>
        <v>3</v>
      </c>
      <c r="N71" s="477">
        <f>SUM(N72:N84)</f>
        <v>3</v>
      </c>
      <c r="O71" s="478">
        <f t="shared" si="16"/>
        <v>778</v>
      </c>
      <c r="P71" s="475">
        <f t="shared" si="14"/>
        <v>93</v>
      </c>
      <c r="Q71" s="476">
        <f>SUM(Q72:Q84)</f>
        <v>40</v>
      </c>
      <c r="R71" s="477">
        <f>SUM(R72:R84)</f>
        <v>53</v>
      </c>
      <c r="S71" s="479">
        <f>SUM(S72:S84)</f>
        <v>2644</v>
      </c>
      <c r="T71" s="479">
        <f>SUM(T72:T84)</f>
        <v>843</v>
      </c>
      <c r="U71" s="633" t="s">
        <v>70</v>
      </c>
      <c r="V71" s="634"/>
    </row>
    <row r="72" spans="1:22" ht="15" customHeight="1">
      <c r="A72" s="42"/>
      <c r="B72" s="43" t="s">
        <v>71</v>
      </c>
      <c r="C72" s="480">
        <f t="shared" si="15"/>
        <v>808</v>
      </c>
      <c r="D72" s="1">
        <v>425</v>
      </c>
      <c r="E72" s="3">
        <v>383</v>
      </c>
      <c r="F72" s="480">
        <f t="shared" si="11"/>
        <v>648</v>
      </c>
      <c r="G72" s="1">
        <v>350</v>
      </c>
      <c r="H72" s="3">
        <v>298</v>
      </c>
      <c r="I72" s="480">
        <f t="shared" si="12"/>
        <v>3</v>
      </c>
      <c r="J72" s="1">
        <v>3</v>
      </c>
      <c r="K72" s="3">
        <v>0</v>
      </c>
      <c r="L72" s="480">
        <f t="shared" si="13"/>
        <v>1</v>
      </c>
      <c r="M72" s="1">
        <v>1</v>
      </c>
      <c r="N72" s="3">
        <v>0</v>
      </c>
      <c r="O72" s="481">
        <f t="shared" si="16"/>
        <v>160</v>
      </c>
      <c r="P72" s="480">
        <f t="shared" si="14"/>
        <v>16</v>
      </c>
      <c r="Q72" s="1">
        <v>9</v>
      </c>
      <c r="R72" s="3">
        <v>7</v>
      </c>
      <c r="S72" s="5">
        <v>508</v>
      </c>
      <c r="T72" s="5">
        <v>146</v>
      </c>
      <c r="U72" s="6" t="s">
        <v>71</v>
      </c>
      <c r="V72" s="9"/>
    </row>
    <row r="73" spans="1:22" ht="15" customHeight="1">
      <c r="A73" s="42"/>
      <c r="B73" s="43" t="s">
        <v>72</v>
      </c>
      <c r="C73" s="480">
        <f t="shared" si="15"/>
        <v>756</v>
      </c>
      <c r="D73" s="1">
        <v>362</v>
      </c>
      <c r="E73" s="3">
        <v>394</v>
      </c>
      <c r="F73" s="480">
        <f t="shared" si="11"/>
        <v>604</v>
      </c>
      <c r="G73" s="1">
        <v>308</v>
      </c>
      <c r="H73" s="3">
        <v>296</v>
      </c>
      <c r="I73" s="480">
        <f t="shared" si="12"/>
        <v>3</v>
      </c>
      <c r="J73" s="1">
        <v>1</v>
      </c>
      <c r="K73" s="3">
        <v>2</v>
      </c>
      <c r="L73" s="480">
        <f t="shared" si="13"/>
        <v>1</v>
      </c>
      <c r="M73" s="1">
        <v>0</v>
      </c>
      <c r="N73" s="3">
        <v>1</v>
      </c>
      <c r="O73" s="481">
        <f t="shared" si="16"/>
        <v>152</v>
      </c>
      <c r="P73" s="480">
        <f t="shared" si="14"/>
        <v>22</v>
      </c>
      <c r="Q73" s="1">
        <v>11</v>
      </c>
      <c r="R73" s="3">
        <v>11</v>
      </c>
      <c r="S73" s="5">
        <v>513</v>
      </c>
      <c r="T73" s="5">
        <v>143</v>
      </c>
      <c r="U73" s="6" t="s">
        <v>72</v>
      </c>
      <c r="V73" s="9"/>
    </row>
    <row r="74" spans="1:22" ht="15" customHeight="1">
      <c r="A74" s="42"/>
      <c r="B74" s="43" t="s">
        <v>73</v>
      </c>
      <c r="C74" s="480">
        <f t="shared" si="15"/>
        <v>712</v>
      </c>
      <c r="D74" s="1">
        <v>358</v>
      </c>
      <c r="E74" s="3">
        <v>354</v>
      </c>
      <c r="F74" s="480">
        <f t="shared" si="11"/>
        <v>408</v>
      </c>
      <c r="G74" s="1">
        <v>219</v>
      </c>
      <c r="H74" s="3">
        <v>189</v>
      </c>
      <c r="I74" s="480">
        <f t="shared" si="12"/>
        <v>1</v>
      </c>
      <c r="J74" s="1">
        <v>0</v>
      </c>
      <c r="K74" s="3">
        <v>1</v>
      </c>
      <c r="L74" s="480">
        <f t="shared" si="13"/>
        <v>0</v>
      </c>
      <c r="M74" s="1">
        <v>0</v>
      </c>
      <c r="N74" s="3">
        <v>0</v>
      </c>
      <c r="O74" s="481">
        <f t="shared" si="16"/>
        <v>304</v>
      </c>
      <c r="P74" s="480">
        <f t="shared" si="14"/>
        <v>20</v>
      </c>
      <c r="Q74" s="1">
        <v>6</v>
      </c>
      <c r="R74" s="3">
        <v>14</v>
      </c>
      <c r="S74" s="5">
        <v>434</v>
      </c>
      <c r="T74" s="5">
        <v>122</v>
      </c>
      <c r="U74" s="6" t="s">
        <v>712</v>
      </c>
      <c r="V74" s="9"/>
    </row>
    <row r="75" spans="1:22" ht="15" customHeight="1">
      <c r="A75" s="42"/>
      <c r="B75" s="43" t="s">
        <v>707</v>
      </c>
      <c r="C75" s="480">
        <f t="shared" si="15"/>
        <v>324</v>
      </c>
      <c r="D75" s="1">
        <v>159</v>
      </c>
      <c r="E75" s="3">
        <v>165</v>
      </c>
      <c r="F75" s="480">
        <f t="shared" si="11"/>
        <v>315</v>
      </c>
      <c r="G75" s="1">
        <v>155</v>
      </c>
      <c r="H75" s="3">
        <v>160</v>
      </c>
      <c r="I75" s="480">
        <f t="shared" si="12"/>
        <v>1</v>
      </c>
      <c r="J75" s="1">
        <v>1</v>
      </c>
      <c r="K75" s="3">
        <v>0</v>
      </c>
      <c r="L75" s="480">
        <f t="shared" si="13"/>
        <v>1</v>
      </c>
      <c r="M75" s="1">
        <v>1</v>
      </c>
      <c r="N75" s="3">
        <v>0</v>
      </c>
      <c r="O75" s="481">
        <f t="shared" si="16"/>
        <v>9</v>
      </c>
      <c r="P75" s="480">
        <f t="shared" si="14"/>
        <v>5</v>
      </c>
      <c r="Q75" s="1">
        <v>1</v>
      </c>
      <c r="R75" s="3">
        <v>4</v>
      </c>
      <c r="S75" s="5">
        <v>219</v>
      </c>
      <c r="T75" s="5">
        <v>84</v>
      </c>
      <c r="U75" s="6" t="s">
        <v>707</v>
      </c>
      <c r="V75" s="9"/>
    </row>
    <row r="76" spans="1:22" ht="15" customHeight="1">
      <c r="A76" s="42"/>
      <c r="B76" s="43" t="s">
        <v>74</v>
      </c>
      <c r="C76" s="480">
        <f>SUM(D76:E76)</f>
        <v>99</v>
      </c>
      <c r="D76" s="1">
        <v>49</v>
      </c>
      <c r="E76" s="3">
        <v>50</v>
      </c>
      <c r="F76" s="480">
        <f>SUM(G76:H76)</f>
        <v>123</v>
      </c>
      <c r="G76" s="1">
        <v>69</v>
      </c>
      <c r="H76" s="3">
        <v>54</v>
      </c>
      <c r="I76" s="480">
        <f>SUM(J76:K76)</f>
        <v>0</v>
      </c>
      <c r="J76" s="1">
        <v>0</v>
      </c>
      <c r="K76" s="3">
        <v>0</v>
      </c>
      <c r="L76" s="480">
        <f>SUM(M76:N76)</f>
        <v>0</v>
      </c>
      <c r="M76" s="1">
        <v>0</v>
      </c>
      <c r="N76" s="3">
        <v>0</v>
      </c>
      <c r="O76" s="481">
        <f>IF(C76-F76=0,"-",C76-F76)</f>
        <v>-24</v>
      </c>
      <c r="P76" s="480">
        <f>SUM(Q76:R76)</f>
        <v>1</v>
      </c>
      <c r="Q76" s="1">
        <v>0</v>
      </c>
      <c r="R76" s="3">
        <v>1</v>
      </c>
      <c r="S76" s="5">
        <v>56</v>
      </c>
      <c r="T76" s="5">
        <v>17</v>
      </c>
      <c r="U76" s="6" t="s">
        <v>74</v>
      </c>
      <c r="V76" s="9"/>
    </row>
    <row r="77" spans="1:22" ht="15" customHeight="1">
      <c r="A77" s="42"/>
      <c r="B77" s="43" t="s">
        <v>75</v>
      </c>
      <c r="C77" s="480">
        <f t="shared" si="15"/>
        <v>107</v>
      </c>
      <c r="D77" s="1">
        <v>58</v>
      </c>
      <c r="E77" s="3">
        <v>49</v>
      </c>
      <c r="F77" s="480">
        <f t="shared" si="11"/>
        <v>113</v>
      </c>
      <c r="G77" s="1">
        <v>65</v>
      </c>
      <c r="H77" s="3">
        <v>48</v>
      </c>
      <c r="I77" s="480">
        <f t="shared" si="12"/>
        <v>0</v>
      </c>
      <c r="J77" s="1">
        <v>0</v>
      </c>
      <c r="K77" s="3">
        <v>0</v>
      </c>
      <c r="L77" s="480">
        <f t="shared" si="13"/>
        <v>0</v>
      </c>
      <c r="M77" s="1">
        <v>0</v>
      </c>
      <c r="N77" s="3">
        <v>0</v>
      </c>
      <c r="O77" s="481">
        <f t="shared" si="16"/>
        <v>-6</v>
      </c>
      <c r="P77" s="480">
        <f t="shared" si="14"/>
        <v>2</v>
      </c>
      <c r="Q77" s="1">
        <v>0</v>
      </c>
      <c r="R77" s="3">
        <v>2</v>
      </c>
      <c r="S77" s="5">
        <v>78</v>
      </c>
      <c r="T77" s="5">
        <v>31</v>
      </c>
      <c r="U77" s="6" t="s">
        <v>75</v>
      </c>
      <c r="V77" s="9"/>
    </row>
    <row r="78" spans="1:22" ht="15" customHeight="1">
      <c r="A78" s="42"/>
      <c r="B78" s="43" t="s">
        <v>76</v>
      </c>
      <c r="C78" s="480">
        <f t="shared" si="15"/>
        <v>286</v>
      </c>
      <c r="D78" s="1">
        <v>166</v>
      </c>
      <c r="E78" s="3">
        <v>120</v>
      </c>
      <c r="F78" s="480">
        <f t="shared" si="11"/>
        <v>263</v>
      </c>
      <c r="G78" s="1">
        <v>148</v>
      </c>
      <c r="H78" s="3">
        <v>115</v>
      </c>
      <c r="I78" s="480">
        <f t="shared" si="12"/>
        <v>2</v>
      </c>
      <c r="J78" s="1">
        <v>1</v>
      </c>
      <c r="K78" s="3">
        <v>1</v>
      </c>
      <c r="L78" s="480">
        <f t="shared" si="13"/>
        <v>1</v>
      </c>
      <c r="M78" s="1">
        <v>0</v>
      </c>
      <c r="N78" s="3">
        <v>1</v>
      </c>
      <c r="O78" s="481">
        <f t="shared" si="16"/>
        <v>23</v>
      </c>
      <c r="P78" s="480">
        <f t="shared" si="14"/>
        <v>3</v>
      </c>
      <c r="Q78" s="1">
        <v>3</v>
      </c>
      <c r="R78" s="3">
        <v>0</v>
      </c>
      <c r="S78" s="5">
        <v>167</v>
      </c>
      <c r="T78" s="5">
        <v>56</v>
      </c>
      <c r="U78" s="6" t="s">
        <v>76</v>
      </c>
      <c r="V78" s="9"/>
    </row>
    <row r="79" spans="1:22" ht="15" customHeight="1">
      <c r="A79" s="42"/>
      <c r="B79" s="43" t="s">
        <v>77</v>
      </c>
      <c r="C79" s="480">
        <f t="shared" si="15"/>
        <v>164</v>
      </c>
      <c r="D79" s="1">
        <v>92</v>
      </c>
      <c r="E79" s="3">
        <v>72</v>
      </c>
      <c r="F79" s="480">
        <f t="shared" si="11"/>
        <v>167</v>
      </c>
      <c r="G79" s="1">
        <v>89</v>
      </c>
      <c r="H79" s="3">
        <v>78</v>
      </c>
      <c r="I79" s="480">
        <f t="shared" si="12"/>
        <v>1</v>
      </c>
      <c r="J79" s="1">
        <v>0</v>
      </c>
      <c r="K79" s="3">
        <v>1</v>
      </c>
      <c r="L79" s="480">
        <f t="shared" si="13"/>
        <v>1</v>
      </c>
      <c r="M79" s="1">
        <v>0</v>
      </c>
      <c r="N79" s="3">
        <v>1</v>
      </c>
      <c r="O79" s="481">
        <f t="shared" si="16"/>
        <v>-3</v>
      </c>
      <c r="P79" s="480">
        <f t="shared" si="14"/>
        <v>4</v>
      </c>
      <c r="Q79" s="1">
        <v>1</v>
      </c>
      <c r="R79" s="3">
        <v>3</v>
      </c>
      <c r="S79" s="5">
        <v>105</v>
      </c>
      <c r="T79" s="5">
        <v>37</v>
      </c>
      <c r="U79" s="6" t="s">
        <v>77</v>
      </c>
      <c r="V79" s="9"/>
    </row>
    <row r="80" spans="1:22" ht="15" customHeight="1">
      <c r="A80" s="42"/>
      <c r="B80" s="43" t="s">
        <v>78</v>
      </c>
      <c r="C80" s="480">
        <f t="shared" si="15"/>
        <v>141</v>
      </c>
      <c r="D80" s="1">
        <v>68</v>
      </c>
      <c r="E80" s="3">
        <v>73</v>
      </c>
      <c r="F80" s="480">
        <f t="shared" si="11"/>
        <v>202</v>
      </c>
      <c r="G80" s="1">
        <v>107</v>
      </c>
      <c r="H80" s="3">
        <v>95</v>
      </c>
      <c r="I80" s="480">
        <f t="shared" si="12"/>
        <v>0</v>
      </c>
      <c r="J80" s="1">
        <v>0</v>
      </c>
      <c r="K80" s="3">
        <v>0</v>
      </c>
      <c r="L80" s="480">
        <f t="shared" si="13"/>
        <v>0</v>
      </c>
      <c r="M80" s="1">
        <v>0</v>
      </c>
      <c r="N80" s="3">
        <v>0</v>
      </c>
      <c r="O80" s="481">
        <f t="shared" si="16"/>
        <v>-61</v>
      </c>
      <c r="P80" s="480">
        <f t="shared" si="14"/>
        <v>5</v>
      </c>
      <c r="Q80" s="1">
        <v>4</v>
      </c>
      <c r="R80" s="3">
        <v>1</v>
      </c>
      <c r="S80" s="5">
        <v>88</v>
      </c>
      <c r="T80" s="5">
        <v>28</v>
      </c>
      <c r="U80" s="6" t="s">
        <v>78</v>
      </c>
      <c r="V80" s="9"/>
    </row>
    <row r="81" spans="1:22" ht="15" customHeight="1">
      <c r="A81" s="42"/>
      <c r="B81" s="43" t="s">
        <v>79</v>
      </c>
      <c r="C81" s="480">
        <f t="shared" si="15"/>
        <v>172</v>
      </c>
      <c r="D81" s="1">
        <v>93</v>
      </c>
      <c r="E81" s="3">
        <v>79</v>
      </c>
      <c r="F81" s="480">
        <f aca="true" t="shared" si="17" ref="F81:F102">SUM(G81:H81)</f>
        <v>116</v>
      </c>
      <c r="G81" s="1">
        <v>61</v>
      </c>
      <c r="H81" s="3">
        <v>55</v>
      </c>
      <c r="I81" s="480">
        <f aca="true" t="shared" si="18" ref="I81:I102">SUM(J81:K81)</f>
        <v>0</v>
      </c>
      <c r="J81" s="1">
        <v>0</v>
      </c>
      <c r="K81" s="3">
        <v>0</v>
      </c>
      <c r="L81" s="480">
        <f aca="true" t="shared" si="19" ref="L81:L102">SUM(M81:N81)</f>
        <v>0</v>
      </c>
      <c r="M81" s="1">
        <v>0</v>
      </c>
      <c r="N81" s="3">
        <v>0</v>
      </c>
      <c r="O81" s="481">
        <f t="shared" si="16"/>
        <v>56</v>
      </c>
      <c r="P81" s="480">
        <f aca="true" t="shared" si="20" ref="P81:P102">SUM(Q81:R81)</f>
        <v>3</v>
      </c>
      <c r="Q81" s="1">
        <v>1</v>
      </c>
      <c r="R81" s="3">
        <v>2</v>
      </c>
      <c r="S81" s="5">
        <v>91</v>
      </c>
      <c r="T81" s="5">
        <v>41</v>
      </c>
      <c r="U81" s="6" t="s">
        <v>79</v>
      </c>
      <c r="V81" s="9"/>
    </row>
    <row r="82" spans="1:22" ht="15" customHeight="1">
      <c r="A82" s="42"/>
      <c r="B82" s="43" t="s">
        <v>80</v>
      </c>
      <c r="C82" s="480">
        <f aca="true" t="shared" si="21" ref="C82:C102">SUM(D82:E82)</f>
        <v>193</v>
      </c>
      <c r="D82" s="1">
        <v>100</v>
      </c>
      <c r="E82" s="3">
        <v>93</v>
      </c>
      <c r="F82" s="480">
        <f t="shared" si="17"/>
        <v>154</v>
      </c>
      <c r="G82" s="1">
        <v>82</v>
      </c>
      <c r="H82" s="3">
        <v>72</v>
      </c>
      <c r="I82" s="480">
        <f t="shared" si="18"/>
        <v>1</v>
      </c>
      <c r="J82" s="1">
        <v>1</v>
      </c>
      <c r="K82" s="3">
        <v>0</v>
      </c>
      <c r="L82" s="480">
        <f t="shared" si="19"/>
        <v>1</v>
      </c>
      <c r="M82" s="1">
        <v>1</v>
      </c>
      <c r="N82" s="3">
        <v>0</v>
      </c>
      <c r="O82" s="481">
        <f t="shared" si="16"/>
        <v>39</v>
      </c>
      <c r="P82" s="480">
        <f t="shared" si="20"/>
        <v>3</v>
      </c>
      <c r="Q82" s="1">
        <v>1</v>
      </c>
      <c r="R82" s="3">
        <v>2</v>
      </c>
      <c r="S82" s="5">
        <v>85</v>
      </c>
      <c r="T82" s="5">
        <v>38</v>
      </c>
      <c r="U82" s="6" t="s">
        <v>80</v>
      </c>
      <c r="V82" s="9"/>
    </row>
    <row r="83" spans="1:22" ht="15" customHeight="1">
      <c r="A83" s="42"/>
      <c r="B83" s="43" t="s">
        <v>81</v>
      </c>
      <c r="C83" s="480">
        <f t="shared" si="21"/>
        <v>151</v>
      </c>
      <c r="D83" s="1">
        <v>67</v>
      </c>
      <c r="E83" s="3">
        <v>84</v>
      </c>
      <c r="F83" s="480">
        <f t="shared" si="17"/>
        <v>161</v>
      </c>
      <c r="G83" s="1">
        <v>77</v>
      </c>
      <c r="H83" s="3">
        <v>84</v>
      </c>
      <c r="I83" s="480">
        <f t="shared" si="18"/>
        <v>0</v>
      </c>
      <c r="J83" s="1">
        <v>0</v>
      </c>
      <c r="K83" s="3">
        <v>0</v>
      </c>
      <c r="L83" s="480">
        <f t="shared" si="19"/>
        <v>0</v>
      </c>
      <c r="M83" s="1">
        <v>0</v>
      </c>
      <c r="N83" s="3">
        <v>0</v>
      </c>
      <c r="O83" s="481">
        <f t="shared" si="16"/>
        <v>-10</v>
      </c>
      <c r="P83" s="480">
        <f t="shared" si="20"/>
        <v>1</v>
      </c>
      <c r="Q83" s="1">
        <v>0</v>
      </c>
      <c r="R83" s="3">
        <v>1</v>
      </c>
      <c r="S83" s="5">
        <v>88</v>
      </c>
      <c r="T83" s="5">
        <v>36</v>
      </c>
      <c r="U83" s="6" t="s">
        <v>81</v>
      </c>
      <c r="V83" s="9"/>
    </row>
    <row r="84" spans="1:22" ht="15" customHeight="1">
      <c r="A84" s="46"/>
      <c r="B84" s="47" t="s">
        <v>82</v>
      </c>
      <c r="C84" s="468">
        <f t="shared" si="21"/>
        <v>305</v>
      </c>
      <c r="D84" s="469">
        <v>147</v>
      </c>
      <c r="E84" s="471">
        <v>158</v>
      </c>
      <c r="F84" s="468">
        <f t="shared" si="17"/>
        <v>166</v>
      </c>
      <c r="G84" s="469">
        <v>95</v>
      </c>
      <c r="H84" s="471">
        <v>71</v>
      </c>
      <c r="I84" s="468">
        <f t="shared" si="18"/>
        <v>1</v>
      </c>
      <c r="J84" s="469">
        <v>0</v>
      </c>
      <c r="K84" s="471">
        <v>1</v>
      </c>
      <c r="L84" s="468">
        <f t="shared" si="19"/>
        <v>0</v>
      </c>
      <c r="M84" s="469">
        <v>0</v>
      </c>
      <c r="N84" s="471">
        <v>0</v>
      </c>
      <c r="O84" s="483">
        <f t="shared" si="16"/>
        <v>139</v>
      </c>
      <c r="P84" s="468">
        <f t="shared" si="20"/>
        <v>8</v>
      </c>
      <c r="Q84" s="469">
        <v>3</v>
      </c>
      <c r="R84" s="471">
        <v>5</v>
      </c>
      <c r="S84" s="484">
        <v>212</v>
      </c>
      <c r="T84" s="484">
        <v>64</v>
      </c>
      <c r="U84" s="51" t="s">
        <v>82</v>
      </c>
      <c r="V84" s="492"/>
    </row>
    <row r="85" spans="1:22" ht="15" customHeight="1">
      <c r="A85" s="635" t="s">
        <v>83</v>
      </c>
      <c r="B85" s="636"/>
      <c r="C85" s="480">
        <f t="shared" si="21"/>
        <v>250</v>
      </c>
      <c r="D85" s="1">
        <f>SUM(D86:D91)</f>
        <v>122</v>
      </c>
      <c r="E85" s="2">
        <f>SUM(E86:E91)</f>
        <v>128</v>
      </c>
      <c r="F85" s="480">
        <f t="shared" si="17"/>
        <v>547</v>
      </c>
      <c r="G85" s="1">
        <f>SUM(G86:G91)</f>
        <v>286</v>
      </c>
      <c r="H85" s="2">
        <f>SUM(H86:H91)</f>
        <v>261</v>
      </c>
      <c r="I85" s="480">
        <f t="shared" si="18"/>
        <v>2</v>
      </c>
      <c r="J85" s="1">
        <f>SUM(J86:J91)</f>
        <v>0</v>
      </c>
      <c r="K85" s="3">
        <f>SUM(K86:K91)</f>
        <v>2</v>
      </c>
      <c r="L85" s="480">
        <f t="shared" si="19"/>
        <v>1</v>
      </c>
      <c r="M85" s="1">
        <f>SUM(M86:M91)</f>
        <v>0</v>
      </c>
      <c r="N85" s="3">
        <f>SUM(N86:N91)</f>
        <v>1</v>
      </c>
      <c r="O85" s="478">
        <f t="shared" si="16"/>
        <v>-297</v>
      </c>
      <c r="P85" s="480">
        <f t="shared" si="20"/>
        <v>3</v>
      </c>
      <c r="Q85" s="1">
        <f>SUM(Q86:Q91)</f>
        <v>2</v>
      </c>
      <c r="R85" s="2">
        <f>SUM(R86:R91)</f>
        <v>1</v>
      </c>
      <c r="S85" s="4">
        <f>SUM(S86:S91)</f>
        <v>156</v>
      </c>
      <c r="T85" s="5">
        <f>SUM(T86:T91)</f>
        <v>63</v>
      </c>
      <c r="U85" s="633" t="s">
        <v>83</v>
      </c>
      <c r="V85" s="634"/>
    </row>
    <row r="86" spans="1:22" ht="15" customHeight="1">
      <c r="A86" s="42"/>
      <c r="B86" s="50" t="s">
        <v>84</v>
      </c>
      <c r="C86" s="480">
        <f t="shared" si="21"/>
        <v>101</v>
      </c>
      <c r="D86" s="1">
        <v>45</v>
      </c>
      <c r="E86" s="2">
        <v>56</v>
      </c>
      <c r="F86" s="480">
        <f t="shared" si="17"/>
        <v>229</v>
      </c>
      <c r="G86" s="1">
        <v>117</v>
      </c>
      <c r="H86" s="2">
        <v>112</v>
      </c>
      <c r="I86" s="480">
        <f t="shared" si="18"/>
        <v>0</v>
      </c>
      <c r="J86" s="1">
        <v>0</v>
      </c>
      <c r="K86" s="3">
        <v>0</v>
      </c>
      <c r="L86" s="480">
        <f t="shared" si="19"/>
        <v>0</v>
      </c>
      <c r="M86" s="1">
        <v>0</v>
      </c>
      <c r="N86" s="3">
        <v>0</v>
      </c>
      <c r="O86" s="481">
        <f t="shared" si="16"/>
        <v>-128</v>
      </c>
      <c r="P86" s="480">
        <f t="shared" si="20"/>
        <v>2</v>
      </c>
      <c r="Q86" s="1">
        <v>1</v>
      </c>
      <c r="R86" s="2">
        <v>1</v>
      </c>
      <c r="S86" s="4">
        <v>74</v>
      </c>
      <c r="T86" s="5">
        <v>36</v>
      </c>
      <c r="U86" s="6" t="s">
        <v>84</v>
      </c>
      <c r="V86" s="9"/>
    </row>
    <row r="87" spans="1:22" ht="15" customHeight="1">
      <c r="A87" s="42"/>
      <c r="B87" s="50" t="s">
        <v>85</v>
      </c>
      <c r="C87" s="480">
        <f t="shared" si="21"/>
        <v>22</v>
      </c>
      <c r="D87" s="1">
        <v>10</v>
      </c>
      <c r="E87" s="2">
        <v>12</v>
      </c>
      <c r="F87" s="480">
        <f t="shared" si="17"/>
        <v>89</v>
      </c>
      <c r="G87" s="1">
        <v>48</v>
      </c>
      <c r="H87" s="2">
        <v>41</v>
      </c>
      <c r="I87" s="480">
        <f t="shared" si="18"/>
        <v>0</v>
      </c>
      <c r="J87" s="1">
        <v>0</v>
      </c>
      <c r="K87" s="3">
        <v>0</v>
      </c>
      <c r="L87" s="480">
        <f t="shared" si="19"/>
        <v>0</v>
      </c>
      <c r="M87" s="1">
        <v>0</v>
      </c>
      <c r="N87" s="3">
        <v>0</v>
      </c>
      <c r="O87" s="481">
        <f t="shared" si="16"/>
        <v>-67</v>
      </c>
      <c r="P87" s="480">
        <f t="shared" si="20"/>
        <v>0</v>
      </c>
      <c r="Q87" s="1">
        <v>0</v>
      </c>
      <c r="R87" s="2">
        <v>0</v>
      </c>
      <c r="S87" s="4">
        <v>16</v>
      </c>
      <c r="T87" s="5">
        <v>4</v>
      </c>
      <c r="U87" s="6" t="s">
        <v>85</v>
      </c>
      <c r="V87" s="9"/>
    </row>
    <row r="88" spans="1:22" ht="15" customHeight="1">
      <c r="A88" s="42"/>
      <c r="B88" s="50" t="s">
        <v>86</v>
      </c>
      <c r="C88" s="480">
        <f t="shared" si="21"/>
        <v>83</v>
      </c>
      <c r="D88" s="1">
        <v>48</v>
      </c>
      <c r="E88" s="2">
        <v>35</v>
      </c>
      <c r="F88" s="480">
        <f t="shared" si="17"/>
        <v>82</v>
      </c>
      <c r="G88" s="1">
        <v>46</v>
      </c>
      <c r="H88" s="2">
        <v>36</v>
      </c>
      <c r="I88" s="480">
        <f t="shared" si="18"/>
        <v>1</v>
      </c>
      <c r="J88" s="1">
        <v>0</v>
      </c>
      <c r="K88" s="3">
        <v>1</v>
      </c>
      <c r="L88" s="480">
        <f t="shared" si="19"/>
        <v>0</v>
      </c>
      <c r="M88" s="1">
        <v>0</v>
      </c>
      <c r="N88" s="3">
        <v>0</v>
      </c>
      <c r="O88" s="481">
        <f t="shared" si="16"/>
        <v>1</v>
      </c>
      <c r="P88" s="480">
        <f t="shared" si="20"/>
        <v>0</v>
      </c>
      <c r="Q88" s="1">
        <v>0</v>
      </c>
      <c r="R88" s="2">
        <v>0</v>
      </c>
      <c r="S88" s="4">
        <v>48</v>
      </c>
      <c r="T88" s="5">
        <v>19</v>
      </c>
      <c r="U88" s="6" t="s">
        <v>86</v>
      </c>
      <c r="V88" s="9"/>
    </row>
    <row r="89" spans="1:22" ht="15" customHeight="1">
      <c r="A89" s="42"/>
      <c r="B89" s="50" t="s">
        <v>87</v>
      </c>
      <c r="C89" s="480">
        <f t="shared" si="21"/>
        <v>2</v>
      </c>
      <c r="D89" s="1">
        <v>1</v>
      </c>
      <c r="E89" s="2">
        <v>1</v>
      </c>
      <c r="F89" s="480">
        <f t="shared" si="17"/>
        <v>16</v>
      </c>
      <c r="G89" s="1">
        <v>8</v>
      </c>
      <c r="H89" s="2">
        <v>8</v>
      </c>
      <c r="I89" s="480">
        <f t="shared" si="18"/>
        <v>0</v>
      </c>
      <c r="J89" s="1">
        <v>0</v>
      </c>
      <c r="K89" s="3">
        <v>0</v>
      </c>
      <c r="L89" s="480">
        <f t="shared" si="19"/>
        <v>0</v>
      </c>
      <c r="M89" s="1">
        <v>0</v>
      </c>
      <c r="N89" s="3">
        <v>0</v>
      </c>
      <c r="O89" s="481">
        <f t="shared" si="16"/>
        <v>-14</v>
      </c>
      <c r="P89" s="480">
        <f t="shared" si="20"/>
        <v>0</v>
      </c>
      <c r="Q89" s="1">
        <v>0</v>
      </c>
      <c r="R89" s="2">
        <v>0</v>
      </c>
      <c r="S89" s="4">
        <v>1</v>
      </c>
      <c r="T89" s="5">
        <v>0</v>
      </c>
      <c r="U89" s="6" t="s">
        <v>87</v>
      </c>
      <c r="V89" s="9"/>
    </row>
    <row r="90" spans="1:22" ht="15" customHeight="1">
      <c r="A90" s="42"/>
      <c r="B90" s="50" t="s">
        <v>88</v>
      </c>
      <c r="C90" s="480">
        <f t="shared" si="21"/>
        <v>25</v>
      </c>
      <c r="D90" s="1">
        <v>9</v>
      </c>
      <c r="E90" s="2">
        <v>16</v>
      </c>
      <c r="F90" s="480">
        <f t="shared" si="17"/>
        <v>76</v>
      </c>
      <c r="G90" s="1">
        <v>37</v>
      </c>
      <c r="H90" s="2">
        <v>39</v>
      </c>
      <c r="I90" s="480">
        <f t="shared" si="18"/>
        <v>1</v>
      </c>
      <c r="J90" s="1">
        <v>0</v>
      </c>
      <c r="K90" s="3">
        <v>1</v>
      </c>
      <c r="L90" s="480">
        <f t="shared" si="19"/>
        <v>1</v>
      </c>
      <c r="M90" s="1">
        <v>0</v>
      </c>
      <c r="N90" s="3">
        <v>1</v>
      </c>
      <c r="O90" s="481">
        <f t="shared" si="16"/>
        <v>-51</v>
      </c>
      <c r="P90" s="480">
        <f t="shared" si="20"/>
        <v>1</v>
      </c>
      <c r="Q90" s="1">
        <v>1</v>
      </c>
      <c r="R90" s="2">
        <v>0</v>
      </c>
      <c r="S90" s="4">
        <v>12</v>
      </c>
      <c r="T90" s="5">
        <v>4</v>
      </c>
      <c r="U90" s="6" t="s">
        <v>88</v>
      </c>
      <c r="V90" s="9"/>
    </row>
    <row r="91" spans="1:22" ht="15" customHeight="1">
      <c r="A91" s="46"/>
      <c r="B91" s="47" t="s">
        <v>89</v>
      </c>
      <c r="C91" s="468">
        <f t="shared" si="21"/>
        <v>17</v>
      </c>
      <c r="D91" s="469">
        <v>9</v>
      </c>
      <c r="E91" s="470">
        <v>8</v>
      </c>
      <c r="F91" s="468">
        <f t="shared" si="17"/>
        <v>55</v>
      </c>
      <c r="G91" s="469">
        <v>30</v>
      </c>
      <c r="H91" s="470">
        <v>25</v>
      </c>
      <c r="I91" s="468">
        <f t="shared" si="18"/>
        <v>0</v>
      </c>
      <c r="J91" s="469">
        <v>0</v>
      </c>
      <c r="K91" s="471">
        <v>0</v>
      </c>
      <c r="L91" s="468">
        <f t="shared" si="19"/>
        <v>0</v>
      </c>
      <c r="M91" s="469">
        <v>0</v>
      </c>
      <c r="N91" s="471">
        <v>0</v>
      </c>
      <c r="O91" s="483">
        <f t="shared" si="16"/>
        <v>-38</v>
      </c>
      <c r="P91" s="468">
        <f t="shared" si="20"/>
        <v>0</v>
      </c>
      <c r="Q91" s="469">
        <v>0</v>
      </c>
      <c r="R91" s="470">
        <v>0</v>
      </c>
      <c r="S91" s="473">
        <v>5</v>
      </c>
      <c r="T91" s="484">
        <v>0</v>
      </c>
      <c r="U91" s="51" t="s">
        <v>89</v>
      </c>
      <c r="V91" s="492"/>
    </row>
    <row r="92" spans="1:22" ht="15" customHeight="1">
      <c r="A92" s="633" t="s">
        <v>90</v>
      </c>
      <c r="B92" s="634"/>
      <c r="C92" s="480">
        <f t="shared" si="21"/>
        <v>5957</v>
      </c>
      <c r="D92" s="1">
        <f>SUM(D93)</f>
        <v>3154</v>
      </c>
      <c r="E92" s="2">
        <f>SUM(E93)</f>
        <v>2803</v>
      </c>
      <c r="F92" s="480">
        <f t="shared" si="17"/>
        <v>4063</v>
      </c>
      <c r="G92" s="1">
        <f>SUM(G93)</f>
        <v>2136</v>
      </c>
      <c r="H92" s="2">
        <f>SUM(H93)</f>
        <v>1927</v>
      </c>
      <c r="I92" s="480">
        <f t="shared" si="18"/>
        <v>12</v>
      </c>
      <c r="J92" s="1">
        <f>SUM(J93)</f>
        <v>5</v>
      </c>
      <c r="K92" s="3">
        <f>SUM(K93)</f>
        <v>7</v>
      </c>
      <c r="L92" s="480">
        <f t="shared" si="19"/>
        <v>6</v>
      </c>
      <c r="M92" s="1">
        <f>SUM(M93)</f>
        <v>5</v>
      </c>
      <c r="N92" s="3">
        <f>SUM(N93)</f>
        <v>1</v>
      </c>
      <c r="O92" s="478">
        <f t="shared" si="16"/>
        <v>1894</v>
      </c>
      <c r="P92" s="480">
        <f t="shared" si="20"/>
        <v>155</v>
      </c>
      <c r="Q92" s="1">
        <f>SUM(Q93)</f>
        <v>63</v>
      </c>
      <c r="R92" s="2">
        <f>SUM(R93)</f>
        <v>92</v>
      </c>
      <c r="S92" s="4">
        <f>SUM(S93)</f>
        <v>3688</v>
      </c>
      <c r="T92" s="5">
        <f>SUM(T93)</f>
        <v>1222</v>
      </c>
      <c r="U92" s="633" t="s">
        <v>90</v>
      </c>
      <c r="V92" s="634"/>
    </row>
    <row r="93" spans="1:22" ht="15" customHeight="1">
      <c r="A93" s="46"/>
      <c r="B93" s="47" t="s">
        <v>91</v>
      </c>
      <c r="C93" s="468">
        <f t="shared" si="21"/>
        <v>5957</v>
      </c>
      <c r="D93" s="469">
        <v>3154</v>
      </c>
      <c r="E93" s="470">
        <v>2803</v>
      </c>
      <c r="F93" s="468">
        <f t="shared" si="17"/>
        <v>4063</v>
      </c>
      <c r="G93" s="469">
        <v>2136</v>
      </c>
      <c r="H93" s="470">
        <v>1927</v>
      </c>
      <c r="I93" s="468">
        <f t="shared" si="18"/>
        <v>12</v>
      </c>
      <c r="J93" s="469">
        <v>5</v>
      </c>
      <c r="K93" s="471">
        <v>7</v>
      </c>
      <c r="L93" s="468">
        <f t="shared" si="19"/>
        <v>6</v>
      </c>
      <c r="M93" s="469">
        <v>5</v>
      </c>
      <c r="N93" s="471">
        <v>1</v>
      </c>
      <c r="O93" s="483">
        <f t="shared" si="16"/>
        <v>1894</v>
      </c>
      <c r="P93" s="468">
        <f t="shared" si="20"/>
        <v>155</v>
      </c>
      <c r="Q93" s="469">
        <v>63</v>
      </c>
      <c r="R93" s="470">
        <v>92</v>
      </c>
      <c r="S93" s="473">
        <v>3688</v>
      </c>
      <c r="T93" s="484">
        <v>1222</v>
      </c>
      <c r="U93" s="6" t="s">
        <v>91</v>
      </c>
      <c r="V93" s="9"/>
    </row>
    <row r="94" spans="1:22" ht="15" customHeight="1">
      <c r="A94" s="633" t="s">
        <v>92</v>
      </c>
      <c r="B94" s="634"/>
      <c r="C94" s="475">
        <f t="shared" si="21"/>
        <v>1876</v>
      </c>
      <c r="D94" s="476">
        <f>SUM(D95:D102)</f>
        <v>978</v>
      </c>
      <c r="E94" s="477">
        <f>SUM(E95:E102)</f>
        <v>898</v>
      </c>
      <c r="F94" s="475">
        <f t="shared" si="17"/>
        <v>1760</v>
      </c>
      <c r="G94" s="476">
        <f>SUM(G95:G102)</f>
        <v>969</v>
      </c>
      <c r="H94" s="477">
        <f>SUM(H95:H102)</f>
        <v>791</v>
      </c>
      <c r="I94" s="475">
        <f t="shared" si="18"/>
        <v>5</v>
      </c>
      <c r="J94" s="476">
        <f>SUM(J95:J102)</f>
        <v>4</v>
      </c>
      <c r="K94" s="477">
        <f>SUM(K95:K102)</f>
        <v>1</v>
      </c>
      <c r="L94" s="475">
        <f t="shared" si="19"/>
        <v>4</v>
      </c>
      <c r="M94" s="476">
        <f>SUM(M95:M102)</f>
        <v>3</v>
      </c>
      <c r="N94" s="477">
        <f>SUM(N95:N102)</f>
        <v>1</v>
      </c>
      <c r="O94" s="478">
        <f t="shared" si="16"/>
        <v>116</v>
      </c>
      <c r="P94" s="475">
        <f t="shared" si="20"/>
        <v>45</v>
      </c>
      <c r="Q94" s="476">
        <f>SUM(Q95:Q102)</f>
        <v>20</v>
      </c>
      <c r="R94" s="477">
        <f>SUM(R95:R102)</f>
        <v>25</v>
      </c>
      <c r="S94" s="479">
        <f>SUM(S95:S102)</f>
        <v>1052</v>
      </c>
      <c r="T94" s="479">
        <f>SUM(T95:T102)</f>
        <v>370</v>
      </c>
      <c r="U94" s="633" t="s">
        <v>92</v>
      </c>
      <c r="V94" s="634"/>
    </row>
    <row r="95" spans="1:22" ht="15" customHeight="1">
      <c r="A95" s="42"/>
      <c r="B95" s="43" t="s">
        <v>93</v>
      </c>
      <c r="C95" s="480">
        <f t="shared" si="21"/>
        <v>716</v>
      </c>
      <c r="D95" s="1">
        <v>360</v>
      </c>
      <c r="E95" s="3">
        <v>356</v>
      </c>
      <c r="F95" s="480">
        <f t="shared" si="17"/>
        <v>658</v>
      </c>
      <c r="G95" s="1">
        <v>389</v>
      </c>
      <c r="H95" s="3">
        <v>269</v>
      </c>
      <c r="I95" s="480">
        <f t="shared" si="18"/>
        <v>2</v>
      </c>
      <c r="J95" s="1">
        <v>2</v>
      </c>
      <c r="K95" s="3">
        <v>0</v>
      </c>
      <c r="L95" s="480">
        <f t="shared" si="19"/>
        <v>2</v>
      </c>
      <c r="M95" s="1">
        <v>2</v>
      </c>
      <c r="N95" s="3">
        <v>0</v>
      </c>
      <c r="O95" s="481">
        <f t="shared" si="16"/>
        <v>58</v>
      </c>
      <c r="P95" s="480">
        <f t="shared" si="20"/>
        <v>23</v>
      </c>
      <c r="Q95" s="1">
        <v>8</v>
      </c>
      <c r="R95" s="3">
        <v>15</v>
      </c>
      <c r="S95" s="5">
        <v>440</v>
      </c>
      <c r="T95" s="5">
        <v>145</v>
      </c>
      <c r="U95" s="6" t="s">
        <v>93</v>
      </c>
      <c r="V95" s="9"/>
    </row>
    <row r="96" spans="1:22" ht="15" customHeight="1">
      <c r="A96" s="42"/>
      <c r="B96" s="43" t="s">
        <v>94</v>
      </c>
      <c r="C96" s="480">
        <f t="shared" si="21"/>
        <v>445</v>
      </c>
      <c r="D96" s="1">
        <v>240</v>
      </c>
      <c r="E96" s="3">
        <v>205</v>
      </c>
      <c r="F96" s="480">
        <f t="shared" si="17"/>
        <v>310</v>
      </c>
      <c r="G96" s="1">
        <v>184</v>
      </c>
      <c r="H96" s="3">
        <v>126</v>
      </c>
      <c r="I96" s="480">
        <f t="shared" si="18"/>
        <v>0</v>
      </c>
      <c r="J96" s="1">
        <v>0</v>
      </c>
      <c r="K96" s="3">
        <v>0</v>
      </c>
      <c r="L96" s="480">
        <f t="shared" si="19"/>
        <v>0</v>
      </c>
      <c r="M96" s="1">
        <v>0</v>
      </c>
      <c r="N96" s="3">
        <v>0</v>
      </c>
      <c r="O96" s="481">
        <f t="shared" si="16"/>
        <v>135</v>
      </c>
      <c r="P96" s="480">
        <f t="shared" si="20"/>
        <v>9</v>
      </c>
      <c r="Q96" s="1">
        <v>5</v>
      </c>
      <c r="R96" s="3">
        <v>4</v>
      </c>
      <c r="S96" s="5">
        <v>235</v>
      </c>
      <c r="T96" s="5">
        <v>84</v>
      </c>
      <c r="U96" s="6" t="s">
        <v>94</v>
      </c>
      <c r="V96" s="9"/>
    </row>
    <row r="97" spans="1:22" ht="15" customHeight="1">
      <c r="A97" s="42"/>
      <c r="B97" s="43" t="s">
        <v>95</v>
      </c>
      <c r="C97" s="480">
        <f t="shared" si="21"/>
        <v>98</v>
      </c>
      <c r="D97" s="1">
        <v>51</v>
      </c>
      <c r="E97" s="3">
        <v>47</v>
      </c>
      <c r="F97" s="480">
        <f t="shared" si="17"/>
        <v>91</v>
      </c>
      <c r="G97" s="1">
        <v>42</v>
      </c>
      <c r="H97" s="3">
        <v>49</v>
      </c>
      <c r="I97" s="480">
        <f t="shared" si="18"/>
        <v>0</v>
      </c>
      <c r="J97" s="1">
        <v>0</v>
      </c>
      <c r="K97" s="3">
        <v>0</v>
      </c>
      <c r="L97" s="480">
        <f t="shared" si="19"/>
        <v>0</v>
      </c>
      <c r="M97" s="1">
        <v>0</v>
      </c>
      <c r="N97" s="3">
        <v>0</v>
      </c>
      <c r="O97" s="481">
        <f t="shared" si="16"/>
        <v>7</v>
      </c>
      <c r="P97" s="480">
        <f t="shared" si="20"/>
        <v>2</v>
      </c>
      <c r="Q97" s="1">
        <v>1</v>
      </c>
      <c r="R97" s="3">
        <v>1</v>
      </c>
      <c r="S97" s="5">
        <v>62</v>
      </c>
      <c r="T97" s="5">
        <v>25</v>
      </c>
      <c r="U97" s="6" t="s">
        <v>95</v>
      </c>
      <c r="V97" s="9"/>
    </row>
    <row r="98" spans="1:22" ht="15" customHeight="1">
      <c r="A98" s="42"/>
      <c r="B98" s="43" t="s">
        <v>96</v>
      </c>
      <c r="C98" s="480">
        <f t="shared" si="21"/>
        <v>131</v>
      </c>
      <c r="D98" s="1">
        <v>64</v>
      </c>
      <c r="E98" s="3">
        <v>67</v>
      </c>
      <c r="F98" s="480">
        <f t="shared" si="17"/>
        <v>109</v>
      </c>
      <c r="G98" s="1">
        <v>56</v>
      </c>
      <c r="H98" s="3">
        <v>53</v>
      </c>
      <c r="I98" s="480">
        <f t="shared" si="18"/>
        <v>1</v>
      </c>
      <c r="J98" s="1">
        <v>1</v>
      </c>
      <c r="K98" s="3">
        <v>0</v>
      </c>
      <c r="L98" s="480">
        <f t="shared" si="19"/>
        <v>0</v>
      </c>
      <c r="M98" s="1">
        <v>0</v>
      </c>
      <c r="N98" s="3">
        <v>0</v>
      </c>
      <c r="O98" s="481">
        <f t="shared" si="16"/>
        <v>22</v>
      </c>
      <c r="P98" s="480">
        <f t="shared" si="20"/>
        <v>0</v>
      </c>
      <c r="Q98" s="1">
        <v>0</v>
      </c>
      <c r="R98" s="3">
        <v>0</v>
      </c>
      <c r="S98" s="5">
        <v>72</v>
      </c>
      <c r="T98" s="5">
        <v>30</v>
      </c>
      <c r="U98" s="6" t="s">
        <v>96</v>
      </c>
      <c r="V98" s="9"/>
    </row>
    <row r="99" spans="1:22" ht="15" customHeight="1">
      <c r="A99" s="42"/>
      <c r="B99" s="43" t="s">
        <v>97</v>
      </c>
      <c r="C99" s="480">
        <f t="shared" si="21"/>
        <v>105</v>
      </c>
      <c r="D99" s="1">
        <v>58</v>
      </c>
      <c r="E99" s="3">
        <v>47</v>
      </c>
      <c r="F99" s="480">
        <f t="shared" si="17"/>
        <v>120</v>
      </c>
      <c r="G99" s="1">
        <v>65</v>
      </c>
      <c r="H99" s="3">
        <v>55</v>
      </c>
      <c r="I99" s="480">
        <f t="shared" si="18"/>
        <v>0</v>
      </c>
      <c r="J99" s="1">
        <v>0</v>
      </c>
      <c r="K99" s="3">
        <v>0</v>
      </c>
      <c r="L99" s="480">
        <f t="shared" si="19"/>
        <v>0</v>
      </c>
      <c r="M99" s="1">
        <v>0</v>
      </c>
      <c r="N99" s="3">
        <v>0</v>
      </c>
      <c r="O99" s="481">
        <f t="shared" si="16"/>
        <v>-15</v>
      </c>
      <c r="P99" s="480">
        <f t="shared" si="20"/>
        <v>2</v>
      </c>
      <c r="Q99" s="1">
        <v>2</v>
      </c>
      <c r="R99" s="3">
        <v>0</v>
      </c>
      <c r="S99" s="5">
        <v>55</v>
      </c>
      <c r="T99" s="5">
        <v>24</v>
      </c>
      <c r="U99" s="6" t="s">
        <v>97</v>
      </c>
      <c r="V99" s="9"/>
    </row>
    <row r="100" spans="1:22" ht="15" customHeight="1">
      <c r="A100" s="42"/>
      <c r="B100" s="43" t="s">
        <v>98</v>
      </c>
      <c r="C100" s="480">
        <f t="shared" si="21"/>
        <v>188</v>
      </c>
      <c r="D100" s="1">
        <v>92</v>
      </c>
      <c r="E100" s="3">
        <v>96</v>
      </c>
      <c r="F100" s="480">
        <f t="shared" si="17"/>
        <v>176</v>
      </c>
      <c r="G100" s="1">
        <v>81</v>
      </c>
      <c r="H100" s="3">
        <v>95</v>
      </c>
      <c r="I100" s="480">
        <f t="shared" si="18"/>
        <v>1</v>
      </c>
      <c r="J100" s="1">
        <v>1</v>
      </c>
      <c r="K100" s="3">
        <v>0</v>
      </c>
      <c r="L100" s="480">
        <f t="shared" si="19"/>
        <v>1</v>
      </c>
      <c r="M100" s="1">
        <v>1</v>
      </c>
      <c r="N100" s="3">
        <v>0</v>
      </c>
      <c r="O100" s="481">
        <f t="shared" si="16"/>
        <v>12</v>
      </c>
      <c r="P100" s="480">
        <f t="shared" si="20"/>
        <v>2</v>
      </c>
      <c r="Q100" s="1">
        <v>1</v>
      </c>
      <c r="R100" s="3">
        <v>1</v>
      </c>
      <c r="S100" s="5">
        <v>79</v>
      </c>
      <c r="T100" s="5">
        <v>28</v>
      </c>
      <c r="U100" s="6" t="s">
        <v>98</v>
      </c>
      <c r="V100" s="9"/>
    </row>
    <row r="101" spans="1:22" ht="15" customHeight="1">
      <c r="A101" s="42"/>
      <c r="B101" s="43" t="s">
        <v>99</v>
      </c>
      <c r="C101" s="480">
        <f t="shared" si="21"/>
        <v>86</v>
      </c>
      <c r="D101" s="1">
        <v>50</v>
      </c>
      <c r="E101" s="3">
        <v>36</v>
      </c>
      <c r="F101" s="480">
        <f t="shared" si="17"/>
        <v>149</v>
      </c>
      <c r="G101" s="1">
        <v>66</v>
      </c>
      <c r="H101" s="3">
        <v>83</v>
      </c>
      <c r="I101" s="480">
        <f t="shared" si="18"/>
        <v>1</v>
      </c>
      <c r="J101" s="1">
        <v>0</v>
      </c>
      <c r="K101" s="3">
        <v>1</v>
      </c>
      <c r="L101" s="480">
        <f t="shared" si="19"/>
        <v>1</v>
      </c>
      <c r="M101" s="1">
        <v>0</v>
      </c>
      <c r="N101" s="3">
        <v>1</v>
      </c>
      <c r="O101" s="481">
        <f t="shared" si="16"/>
        <v>-63</v>
      </c>
      <c r="P101" s="480">
        <f t="shared" si="20"/>
        <v>4</v>
      </c>
      <c r="Q101" s="1">
        <v>1</v>
      </c>
      <c r="R101" s="3">
        <v>3</v>
      </c>
      <c r="S101" s="5">
        <v>52</v>
      </c>
      <c r="T101" s="5">
        <v>21</v>
      </c>
      <c r="U101" s="6" t="s">
        <v>99</v>
      </c>
      <c r="V101" s="9"/>
    </row>
    <row r="102" spans="1:22" ht="15" customHeight="1">
      <c r="A102" s="46"/>
      <c r="B102" s="47" t="s">
        <v>100</v>
      </c>
      <c r="C102" s="468">
        <f t="shared" si="21"/>
        <v>107</v>
      </c>
      <c r="D102" s="469">
        <v>63</v>
      </c>
      <c r="E102" s="471">
        <v>44</v>
      </c>
      <c r="F102" s="468">
        <f t="shared" si="17"/>
        <v>147</v>
      </c>
      <c r="G102" s="469">
        <v>86</v>
      </c>
      <c r="H102" s="471">
        <v>61</v>
      </c>
      <c r="I102" s="468">
        <f t="shared" si="18"/>
        <v>0</v>
      </c>
      <c r="J102" s="469">
        <v>0</v>
      </c>
      <c r="K102" s="471">
        <v>0</v>
      </c>
      <c r="L102" s="468">
        <f t="shared" si="19"/>
        <v>0</v>
      </c>
      <c r="M102" s="469">
        <v>0</v>
      </c>
      <c r="N102" s="471">
        <v>0</v>
      </c>
      <c r="O102" s="483">
        <f t="shared" si="16"/>
        <v>-40</v>
      </c>
      <c r="P102" s="468">
        <f t="shared" si="20"/>
        <v>3</v>
      </c>
      <c r="Q102" s="469">
        <v>2</v>
      </c>
      <c r="R102" s="471">
        <v>1</v>
      </c>
      <c r="S102" s="484">
        <v>57</v>
      </c>
      <c r="T102" s="484">
        <v>13</v>
      </c>
      <c r="U102" s="51" t="s">
        <v>100</v>
      </c>
      <c r="V102" s="492"/>
    </row>
    <row r="103" spans="1:22" ht="15" customHeight="1">
      <c r="A103" s="460"/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</row>
    <row r="104" spans="1:22" ht="15" customHeight="1">
      <c r="A104" s="460"/>
      <c r="B104" s="460"/>
      <c r="C104" s="460"/>
      <c r="D104" s="460"/>
      <c r="E104" s="460"/>
      <c r="F104" s="493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93"/>
      <c r="R104" s="460"/>
      <c r="S104" s="460"/>
      <c r="T104" s="460"/>
      <c r="U104" s="460"/>
      <c r="V104" s="460"/>
    </row>
    <row r="105" spans="1:22" ht="15" customHeight="1">
      <c r="A105" s="493"/>
      <c r="B105" s="493"/>
      <c r="C105" s="493"/>
      <c r="D105" s="493"/>
      <c r="E105" s="493"/>
      <c r="F105" s="491" t="s">
        <v>476</v>
      </c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1" t="s">
        <v>475</v>
      </c>
      <c r="R105" s="493"/>
      <c r="S105" s="493"/>
      <c r="T105" s="493"/>
      <c r="U105" s="493"/>
      <c r="V105" s="493"/>
    </row>
    <row r="106" ht="15" customHeight="1"/>
    <row r="107" ht="15" customHeight="1"/>
    <row r="108" ht="10.5" customHeight="1"/>
    <row r="109" ht="15" customHeight="1"/>
  </sheetData>
  <mergeCells count="64">
    <mergeCell ref="A94:B94"/>
    <mergeCell ref="U94:V94"/>
    <mergeCell ref="A85:B85"/>
    <mergeCell ref="U85:V85"/>
    <mergeCell ref="A92:B92"/>
    <mergeCell ref="U92:V92"/>
    <mergeCell ref="A55:B55"/>
    <mergeCell ref="U55:V55"/>
    <mergeCell ref="A71:B71"/>
    <mergeCell ref="U71:V71"/>
    <mergeCell ref="U52:V54"/>
    <mergeCell ref="I53:K53"/>
    <mergeCell ref="L53:N53"/>
    <mergeCell ref="O52:O54"/>
    <mergeCell ref="P52:R53"/>
    <mergeCell ref="S52:S54"/>
    <mergeCell ref="T52:T54"/>
    <mergeCell ref="C52:E53"/>
    <mergeCell ref="F52:H53"/>
    <mergeCell ref="I52:N52"/>
    <mergeCell ref="A42:B42"/>
    <mergeCell ref="A52:B54"/>
    <mergeCell ref="U42:V42"/>
    <mergeCell ref="A46:B46"/>
    <mergeCell ref="U46:V46"/>
    <mergeCell ref="A27:B27"/>
    <mergeCell ref="U27:V27"/>
    <mergeCell ref="A39:B39"/>
    <mergeCell ref="U39:V39"/>
    <mergeCell ref="A16:B16"/>
    <mergeCell ref="U16:V16"/>
    <mergeCell ref="A24:B24"/>
    <mergeCell ref="U24:V24"/>
    <mergeCell ref="A14:B14"/>
    <mergeCell ref="U14:V14"/>
    <mergeCell ref="A15:B15"/>
    <mergeCell ref="U15:V15"/>
    <mergeCell ref="A12:B12"/>
    <mergeCell ref="U12:V12"/>
    <mergeCell ref="A13:B13"/>
    <mergeCell ref="U13:V13"/>
    <mergeCell ref="A10:B10"/>
    <mergeCell ref="U10:V10"/>
    <mergeCell ref="A11:B11"/>
    <mergeCell ref="U11:V11"/>
    <mergeCell ref="U7:V7"/>
    <mergeCell ref="A8:B8"/>
    <mergeCell ref="U8:V8"/>
    <mergeCell ref="A9:B9"/>
    <mergeCell ref="U9:V9"/>
    <mergeCell ref="C3:E4"/>
    <mergeCell ref="F3:H4"/>
    <mergeCell ref="I3:N3"/>
    <mergeCell ref="A7:B7"/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S106"/>
  <sheetViews>
    <sheetView view="pageBreakPreview" zoomScaleSheetLayoutView="100" workbookViewId="0" topLeftCell="A1">
      <pane xSplit="2" ySplit="4" topLeftCell="C5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1" sqref="C1:C16384"/>
    </sheetView>
  </sheetViews>
  <sheetFormatPr defaultColWidth="13.375" defaultRowHeight="13.5" customHeight="1"/>
  <cols>
    <col min="1" max="1" width="4.625" style="381" customWidth="1"/>
    <col min="2" max="2" width="15.875" style="381" customWidth="1"/>
    <col min="3" max="12" width="13.375" style="381" customWidth="1"/>
    <col min="13" max="13" width="15.875" style="381" customWidth="1"/>
    <col min="14" max="14" width="4.625" style="381" customWidth="1"/>
    <col min="15" max="15" width="4.00390625" style="381" customWidth="1"/>
    <col min="16" max="20" width="13.375" style="381" customWidth="1"/>
    <col min="21" max="21" width="13.375" style="382" customWidth="1"/>
    <col min="22" max="16384" width="13.375" style="381" customWidth="1"/>
  </cols>
  <sheetData>
    <row r="1" spans="1:16" ht="15" customHeight="1">
      <c r="A1" s="377" t="s">
        <v>685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  <c r="L1" s="378"/>
      <c r="M1" s="378"/>
      <c r="N1" s="380"/>
      <c r="O1" s="378"/>
      <c r="P1" s="380"/>
    </row>
    <row r="2" spans="1:16" ht="15" customHeight="1">
      <c r="A2" s="377"/>
      <c r="B2" s="383"/>
      <c r="C2" s="378"/>
      <c r="D2" s="378"/>
      <c r="E2" s="378"/>
      <c r="F2" s="378"/>
      <c r="G2" s="378"/>
      <c r="H2" s="384"/>
      <c r="I2" s="384"/>
      <c r="J2" s="384"/>
      <c r="K2" s="379"/>
      <c r="L2" s="383"/>
      <c r="M2" s="383"/>
      <c r="N2" s="380" t="s">
        <v>708</v>
      </c>
      <c r="O2" s="383"/>
      <c r="P2" s="380"/>
    </row>
    <row r="3" spans="1:17" ht="15" customHeight="1">
      <c r="A3" s="385" t="s">
        <v>0</v>
      </c>
      <c r="B3" s="386"/>
      <c r="C3" s="387" t="s">
        <v>101</v>
      </c>
      <c r="D3" s="388" t="s">
        <v>102</v>
      </c>
      <c r="E3" s="387" t="s">
        <v>479</v>
      </c>
      <c r="F3" s="388" t="s">
        <v>480</v>
      </c>
      <c r="G3" s="388" t="s">
        <v>481</v>
      </c>
      <c r="H3" s="626" t="s">
        <v>482</v>
      </c>
      <c r="I3" s="627"/>
      <c r="J3" s="628"/>
      <c r="K3" s="388" t="s">
        <v>103</v>
      </c>
      <c r="L3" s="387" t="s">
        <v>104</v>
      </c>
      <c r="M3" s="385" t="s">
        <v>0</v>
      </c>
      <c r="N3" s="386"/>
      <c r="O3" s="383"/>
      <c r="P3" s="629" t="s">
        <v>483</v>
      </c>
      <c r="Q3" s="389"/>
    </row>
    <row r="4" spans="1:17" ht="15" customHeight="1">
      <c r="A4" s="390"/>
      <c r="B4" s="391"/>
      <c r="C4" s="625" t="s">
        <v>105</v>
      </c>
      <c r="D4" s="622"/>
      <c r="E4" s="625" t="s">
        <v>106</v>
      </c>
      <c r="F4" s="622"/>
      <c r="G4" s="392" t="s">
        <v>105</v>
      </c>
      <c r="H4" s="393" t="s">
        <v>10</v>
      </c>
      <c r="I4" s="394" t="s">
        <v>13</v>
      </c>
      <c r="J4" s="395" t="s">
        <v>14</v>
      </c>
      <c r="K4" s="623" t="s">
        <v>105</v>
      </c>
      <c r="L4" s="623"/>
      <c r="M4" s="396"/>
      <c r="N4" s="397"/>
      <c r="O4" s="383"/>
      <c r="P4" s="624"/>
      <c r="Q4" s="389"/>
    </row>
    <row r="5" spans="1:18" ht="15" customHeight="1">
      <c r="A5" s="677" t="s">
        <v>15</v>
      </c>
      <c r="B5" s="678"/>
      <c r="C5" s="398">
        <f>IF('表２'!C6=0,"-",'表２'!C6/'表３'!P5*1000)</f>
        <v>9.027651006711409</v>
      </c>
      <c r="D5" s="399">
        <f>IF('表２'!F6=0,"-",'表２'!F6/'表３'!P5*1000)</f>
        <v>8.002416107382551</v>
      </c>
      <c r="E5" s="400">
        <f>IF('表２'!I6=0,"-",'表２'!I6/'表２'!$C6*1000)</f>
        <v>2.4681812775068392</v>
      </c>
      <c r="F5" s="401">
        <f>IF('表２'!L6=0,"-",'表２'!L6/'表２'!$C6*1000)</f>
        <v>1.367907695967646</v>
      </c>
      <c r="G5" s="399">
        <f>IF('表２'!O6=0,"-",'表２'!O6/'表３'!P5*1000)</f>
        <v>1.0252348993288591</v>
      </c>
      <c r="H5" s="402">
        <f>IF('表２'!P6=0,"-",'表２'!P6/('表２'!$C6+'表２'!$P6)*1000)</f>
        <v>27.755290852318723</v>
      </c>
      <c r="I5" s="403">
        <f>IF('表２'!Q6=0,"-",'表２'!Q6/('表２'!$C6+'表２'!$P6)*1000)</f>
        <v>12.489880883543426</v>
      </c>
      <c r="J5" s="404">
        <f>IF('表２'!R6=0,"-",'表２'!R6/('表２'!$C6+'表２'!$P6)*1000)</f>
        <v>15.265409968775298</v>
      </c>
      <c r="K5" s="405">
        <f>IF('表２'!S6=0,"-",'表２'!S6/'表３'!P5*1000)</f>
        <v>5.719194630872483</v>
      </c>
      <c r="L5" s="406">
        <f>IF('表２'!T6=0,"-",'表２'!T6/'表３'!P5*1000)</f>
        <v>2.063892617449665</v>
      </c>
      <c r="M5" s="679" t="s">
        <v>15</v>
      </c>
      <c r="N5" s="680"/>
      <c r="O5" s="383"/>
      <c r="P5" s="407">
        <f>'人口'!C3</f>
        <v>3725000</v>
      </c>
      <c r="Q5" s="389"/>
      <c r="R5" s="382"/>
    </row>
    <row r="6" spans="1:18" ht="15" customHeight="1">
      <c r="A6" s="681" t="s">
        <v>16</v>
      </c>
      <c r="B6" s="682"/>
      <c r="C6" s="409">
        <f>IF('表２'!C7=0,"-",'表２'!C7/'表３'!P6*1000)</f>
        <v>6.42149750835804</v>
      </c>
      <c r="D6" s="401">
        <f>IF('表２'!F7=0,"-",'表２'!F7/'表３'!P6*1000)</f>
        <v>12.994385920645936</v>
      </c>
      <c r="E6" s="400">
        <f>IF('表２'!I7=0,"-",'表２'!I7/'表２'!$C7*1000)</f>
        <v>3.929273084479371</v>
      </c>
      <c r="F6" s="401">
        <f>IF('表２'!L7=0,"-",'表２'!L7/'表２'!$C7*1000)</f>
        <v>1.9646365422396854</v>
      </c>
      <c r="G6" s="401">
        <f>IF('表２'!O7=0,"-",'表２'!O7/'表３'!P6*1000)</f>
        <v>-6.572888412287894</v>
      </c>
      <c r="H6" s="402">
        <f>IF('表２'!P7=0,"-",'表２'!P7/('表２'!$C7+'表２'!$P7)*1000)</f>
        <v>28.62595419847328</v>
      </c>
      <c r="I6" s="403">
        <f>IF('表２'!Q7=0,"-",'表２'!Q7/('表２'!$C7+'表２'!$P7)*1000)</f>
        <v>7.633587786259541</v>
      </c>
      <c r="J6" s="404">
        <f>IF('表２'!R7=0,"-",'表２'!R7/('表２'!$C7+'表２'!$P7)*1000)</f>
        <v>20.99236641221374</v>
      </c>
      <c r="K6" s="410">
        <f>IF('表２'!S7=0,"-",'表２'!S7/'表３'!P6*1000)</f>
        <v>4.163249858071027</v>
      </c>
      <c r="L6" s="411">
        <f>IF('表２'!T7=0,"-",'表２'!T7/'表３'!P6*1000)</f>
        <v>2.169936289661263</v>
      </c>
      <c r="M6" s="683" t="s">
        <v>16</v>
      </c>
      <c r="N6" s="684"/>
      <c r="O6" s="383"/>
      <c r="P6" s="412">
        <f>P15</f>
        <v>79265</v>
      </c>
      <c r="Q6" s="389"/>
      <c r="R6" s="382"/>
    </row>
    <row r="7" spans="1:18" ht="15" customHeight="1">
      <c r="A7" s="681" t="s">
        <v>17</v>
      </c>
      <c r="B7" s="682"/>
      <c r="C7" s="413">
        <f>IF('表２'!C8=0,"-",'表２'!C8/'表３'!P7*1000)</f>
        <v>6.686241907524675</v>
      </c>
      <c r="D7" s="414">
        <f>IF('表２'!F8=0,"-",'表２'!F8/'表３'!P7*1000)</f>
        <v>12.063536986592139</v>
      </c>
      <c r="E7" s="415">
        <f>IF('表２'!I8=0,"-",'表２'!I8/'表２'!$C8*1000)</f>
        <v>3.968253968253968</v>
      </c>
      <c r="F7" s="414">
        <f>IF('表２'!L8=0,"-",'表２'!L8/'表２'!$C8*1000)</f>
        <v>1.3227513227513228</v>
      </c>
      <c r="G7" s="414">
        <f>IF('表２'!O8=0,"-",'表２'!O8/'表３'!P7*1000)</f>
        <v>-5.377295079067464</v>
      </c>
      <c r="H7" s="416">
        <f>IF('表２'!P8=0,"-",'表２'!P8/('表２'!$C8+'表２'!$P8)*1000)</f>
        <v>28.27763496143959</v>
      </c>
      <c r="I7" s="417">
        <f>IF('表２'!Q8=0,"-",'表２'!Q8/('表２'!$C8+'表２'!$P8)*1000)</f>
        <v>17.994858611825194</v>
      </c>
      <c r="J7" s="418">
        <f>IF('表２'!R8=0,"-",'表２'!R8/('表２'!$C8+'表２'!$P8)*1000)</f>
        <v>10.282776349614394</v>
      </c>
      <c r="K7" s="419">
        <f>IF('表２'!S8=0,"-",'表２'!S8/'表３'!P7*1000)</f>
        <v>4.775887076803339</v>
      </c>
      <c r="L7" s="420">
        <f>IF('表２'!T8=0,"-",'表２'!T8/'表３'!P7*1000)</f>
        <v>2.485230127003219</v>
      </c>
      <c r="M7" s="685" t="s">
        <v>17</v>
      </c>
      <c r="N7" s="686"/>
      <c r="O7" s="383"/>
      <c r="P7" s="421">
        <f>P23</f>
        <v>113068</v>
      </c>
      <c r="Q7" s="389"/>
      <c r="R7" s="382"/>
    </row>
    <row r="8" spans="1:18" ht="15" customHeight="1">
      <c r="A8" s="681" t="s">
        <v>18</v>
      </c>
      <c r="B8" s="682"/>
      <c r="C8" s="413">
        <f>IF('表２'!C9=0,"-",'表２'!C9/'表３'!P8*1000)</f>
        <v>9.251675103728868</v>
      </c>
      <c r="D8" s="414">
        <f>IF('表２'!F9=0,"-",'表２'!F9/'表３'!P8*1000)</f>
        <v>7.66870021499216</v>
      </c>
      <c r="E8" s="415">
        <f>IF('表２'!I9=0,"-",'表２'!I9/'表２'!$C9*1000)</f>
        <v>1.2901144976616674</v>
      </c>
      <c r="F8" s="414">
        <f>IF('表２'!L9=0,"-",'表２'!L9/'表２'!$C9*1000)</f>
        <v>0.8063215610385421</v>
      </c>
      <c r="G8" s="414">
        <f>IF('表２'!O9=0,"-",'表２'!O9/'表３'!P8*1000)</f>
        <v>1.5829748887367083</v>
      </c>
      <c r="H8" s="416">
        <f>IF('表２'!P9=0,"-",'表２'!P9/('表２'!$C9+'表２'!$P9)*1000)</f>
        <v>32.001248829222604</v>
      </c>
      <c r="I8" s="417">
        <f>IF('表２'!Q9=0,"-",'表２'!Q9/('表２'!$C9+'表２'!$P9)*1000)</f>
        <v>17.483609116453323</v>
      </c>
      <c r="J8" s="418">
        <f>IF('表２'!R9=0,"-",'表２'!R9/('表２'!$C9+'表２'!$P9)*1000)</f>
        <v>14.517639712769277</v>
      </c>
      <c r="K8" s="419">
        <f>IF('表２'!S9=0,"-",'表２'!S9/'表３'!P8*1000)</f>
        <v>6.152863752262192</v>
      </c>
      <c r="L8" s="420">
        <f>IF('表２'!T9=0,"-",'表２'!T9/'表３'!P8*1000)</f>
        <v>2.242423428625139</v>
      </c>
      <c r="M8" s="685" t="s">
        <v>18</v>
      </c>
      <c r="N8" s="686"/>
      <c r="O8" s="383"/>
      <c r="P8" s="421">
        <f>P26+P38</f>
        <v>670257</v>
      </c>
      <c r="Q8" s="389"/>
      <c r="R8" s="382"/>
    </row>
    <row r="9" spans="1:18" ht="15" customHeight="1">
      <c r="A9" s="681" t="s">
        <v>19</v>
      </c>
      <c r="B9" s="682"/>
      <c r="C9" s="413">
        <f>IF('表２'!C10=0,"-",'表２'!C10/'表３'!P9*1000)</f>
        <v>9.42839173553265</v>
      </c>
      <c r="D9" s="414">
        <f>IF('表２'!F10=0,"-",'表２'!F10/'表３'!P9*1000)</f>
        <v>7.676188436007503</v>
      </c>
      <c r="E9" s="415">
        <f>IF('表２'!I10=0,"-",'表２'!I10/'表２'!$C10*1000)</f>
        <v>2.6216137489076607</v>
      </c>
      <c r="F9" s="414">
        <f>IF('表２'!L10=0,"-",'表２'!L10/'表２'!$C10*1000)</f>
        <v>0.8738712496358869</v>
      </c>
      <c r="G9" s="414">
        <f>IF('表２'!O10=0,"-",'表２'!O10/'表３'!P9*1000)</f>
        <v>1.7522032995251475</v>
      </c>
      <c r="H9" s="416">
        <f>IF('表２'!P10=0,"-",'表２'!P10/('表２'!$C10+'表２'!$P10)*1000)</f>
        <v>28.029445073612685</v>
      </c>
      <c r="I9" s="417">
        <f>IF('表２'!Q10=0,"-",'表２'!Q10/('表２'!$C10+'表２'!$P10)*1000)</f>
        <v>13.306908267270668</v>
      </c>
      <c r="J9" s="418">
        <f>IF('表２'!R10=0,"-",'表２'!R10/('表２'!$C10+'表２'!$P10)*1000)</f>
        <v>14.722536806342015</v>
      </c>
      <c r="K9" s="419">
        <f>IF('表２'!S10=0,"-",'表２'!S10/'表３'!P9*1000)</f>
        <v>6.209610752705891</v>
      </c>
      <c r="L9" s="420">
        <f>IF('表２'!T10=0,"-",'表２'!T10/'表３'!P9*1000)</f>
        <v>2.664008151315663</v>
      </c>
      <c r="M9" s="685" t="s">
        <v>19</v>
      </c>
      <c r="N9" s="686"/>
      <c r="O9" s="383"/>
      <c r="P9" s="421">
        <f>P41</f>
        <v>364113</v>
      </c>
      <c r="Q9" s="389"/>
      <c r="R9" s="382"/>
    </row>
    <row r="10" spans="1:18" ht="15" customHeight="1">
      <c r="A10" s="681" t="s">
        <v>675</v>
      </c>
      <c r="B10" s="682"/>
      <c r="C10" s="413">
        <f>IF('表２'!C11=0,"-",'表２'!C11/'表３'!P10*1000)</f>
        <v>8.595828730935189</v>
      </c>
      <c r="D10" s="414">
        <f>IF('表２'!F11=0,"-",'表２'!F11/'表３'!P10*1000)</f>
        <v>8.14012329892644</v>
      </c>
      <c r="E10" s="415">
        <f>IF('表２'!I11=0,"-",'表２'!I11/'表２'!$C11*1000)</f>
        <v>3.165057762304162</v>
      </c>
      <c r="F10" s="414">
        <f>IF('表２'!L11=0,"-",'表２'!L11/'表２'!$C11*1000)</f>
        <v>2.0572875454977053</v>
      </c>
      <c r="G10" s="414">
        <f>IF('表２'!O11=0,"-",'表２'!O11/'表３'!P10*1000)</f>
        <v>0.4557054320087496</v>
      </c>
      <c r="H10" s="416">
        <f>IF('表２'!P11=0,"-",'表２'!P11/('表２'!$C11+'表２'!$P11)*1000)</f>
        <v>30.38207764308731</v>
      </c>
      <c r="I10" s="417">
        <f>IF('表２'!Q11=0,"-",'表２'!Q11/('表２'!$C11+'表２'!$P11)*1000)</f>
        <v>11.20147307043118</v>
      </c>
      <c r="J10" s="418">
        <f>IF('表２'!R11=0,"-",'表２'!R11/('表２'!$C11+'表２'!$P11)*1000)</f>
        <v>19.180604572656133</v>
      </c>
      <c r="K10" s="419">
        <f>IF('表２'!S11=0,"-",'表２'!S11/'表３'!P10*1000)</f>
        <v>5.456222351603267</v>
      </c>
      <c r="L10" s="420">
        <f>IF('表２'!T11=0,"-",'表２'!T11/'表３'!P10*1000)</f>
        <v>1.9765372916678001</v>
      </c>
      <c r="M10" s="685" t="s">
        <v>698</v>
      </c>
      <c r="N10" s="686"/>
      <c r="O10" s="383"/>
      <c r="P10" s="421">
        <f>P45+P54+P55+P56</f>
        <v>735124</v>
      </c>
      <c r="Q10" s="389"/>
      <c r="R10" s="382"/>
    </row>
    <row r="11" spans="1:18" ht="15" customHeight="1">
      <c r="A11" s="681" t="s">
        <v>20</v>
      </c>
      <c r="B11" s="682"/>
      <c r="C11" s="413">
        <f>IF('表２'!C12=0,"-",'表２'!C12/'表３'!P11*1000)</f>
        <v>8.732186042953261</v>
      </c>
      <c r="D11" s="414">
        <f>IF('表２'!F12=0,"-",'表２'!F12/'表３'!P11*1000)</f>
        <v>7.833253286523659</v>
      </c>
      <c r="E11" s="415">
        <f>IF('表２'!I12=0,"-",'表２'!I12/'表２'!$C12*1000)</f>
        <v>2.1903139449987834</v>
      </c>
      <c r="F11" s="414">
        <f>IF('表２'!L12=0,"-",'表２'!L12/'表２'!$C12*1000)</f>
        <v>1.4602092966658553</v>
      </c>
      <c r="G11" s="414">
        <f>IF('表２'!O12=0,"-",'表２'!O12/'表３'!P11*1000)</f>
        <v>0.8989327564296006</v>
      </c>
      <c r="H11" s="416">
        <f>IF('表２'!P12=0,"-",'表２'!P12/('表２'!$C12+'表２'!$P12)*1000)</f>
        <v>29.52290977798772</v>
      </c>
      <c r="I11" s="417">
        <f>IF('表２'!Q12=0,"-",'表２'!Q12/('表２'!$C12+'表２'!$P12)*1000)</f>
        <v>13.4624468587624</v>
      </c>
      <c r="J11" s="418">
        <f>IF('表２'!R12=0,"-",'表２'!R12/('表２'!$C12+'表２'!$P12)*1000)</f>
        <v>16.06046291922532</v>
      </c>
      <c r="K11" s="419">
        <f>IF('表２'!S12=0,"-",'表２'!S12/'表３'!P11*1000)</f>
        <v>5.308591076976695</v>
      </c>
      <c r="L11" s="420">
        <f>IF('表２'!T12=0,"-",'表２'!T12/'表３'!P11*1000)</f>
        <v>1.7234857339584069</v>
      </c>
      <c r="M11" s="685" t="s">
        <v>20</v>
      </c>
      <c r="N11" s="686"/>
      <c r="O11" s="383"/>
      <c r="P11" s="421">
        <f>SUM(P57:P68)</f>
        <v>470558</v>
      </c>
      <c r="Q11" s="389"/>
      <c r="R11" s="382"/>
    </row>
    <row r="12" spans="1:18" ht="15" customHeight="1">
      <c r="A12" s="681" t="s">
        <v>21</v>
      </c>
      <c r="B12" s="682"/>
      <c r="C12" s="413">
        <f>IF('表２'!C13=0,"-",'表２'!C13/'表３'!P12*1000)</f>
        <v>9.495957801746554</v>
      </c>
      <c r="D12" s="414">
        <f>IF('表２'!F13=0,"-",'表２'!F13/'表３'!P12*1000)</f>
        <v>7.744451123283107</v>
      </c>
      <c r="E12" s="415">
        <f>IF('表２'!I13=0,"-",'表２'!I13/'表２'!$C13*1000)</f>
        <v>3.0820293978188715</v>
      </c>
      <c r="F12" s="414">
        <f>IF('表２'!L13=0,"-",'表２'!L13/'表２'!$C13*1000)</f>
        <v>1.4224751066856332</v>
      </c>
      <c r="G12" s="414">
        <f>IF('表２'!O13=0,"-",'表２'!O13/'表３'!P12*1000)</f>
        <v>1.7515066784634468</v>
      </c>
      <c r="H12" s="416">
        <f>IF('表２'!P13=0,"-",'表２'!P13/('表２'!$C13+'表２'!$P13)*1000)</f>
        <v>21.572720946416144</v>
      </c>
      <c r="I12" s="417">
        <f>IF('表２'!Q13=0,"-",'表２'!Q13/('表２'!$C13+'表２'!$P13)*1000)</f>
        <v>9.278589654372535</v>
      </c>
      <c r="J12" s="418">
        <f>IF('表２'!R13=0,"-",'表２'!R13/('表２'!$C13+'表２'!$P13)*1000)</f>
        <v>12.294131292043609</v>
      </c>
      <c r="K12" s="419">
        <f>IF('表２'!S13=0,"-",'表２'!S13/'表３'!P12*1000)</f>
        <v>5.952421154058295</v>
      </c>
      <c r="L12" s="420">
        <f>IF('表２'!T13=0,"-",'表２'!T13/'表３'!P12*1000)</f>
        <v>1.8978407839905986</v>
      </c>
      <c r="M12" s="685" t="s">
        <v>21</v>
      </c>
      <c r="N12" s="686"/>
      <c r="O12" s="383"/>
      <c r="P12" s="421">
        <f>P69</f>
        <v>444189</v>
      </c>
      <c r="Q12" s="389"/>
      <c r="R12" s="382"/>
    </row>
    <row r="13" spans="1:18" ht="15" customHeight="1">
      <c r="A13" s="681" t="s">
        <v>22</v>
      </c>
      <c r="B13" s="682"/>
      <c r="C13" s="413">
        <f>IF('表２'!C14=0,"-",'表２'!C14/'表３'!P13*1000)</f>
        <v>5.037783375314861</v>
      </c>
      <c r="D13" s="414">
        <f>IF('表２'!F14=0,"-",'表２'!F14/'表３'!P13*1000)</f>
        <v>11.022670025188917</v>
      </c>
      <c r="E13" s="415">
        <f>IF('表２'!I14=0,"-",'表２'!I14/'表２'!$C14*1000)</f>
        <v>8</v>
      </c>
      <c r="F13" s="414">
        <f>IF('表２'!L14=0,"-",'表２'!L14/'表２'!$C14*1000)</f>
        <v>4</v>
      </c>
      <c r="G13" s="414">
        <f>IF('表２'!O14=0,"-",'表２'!O14/'表３'!P13*1000)</f>
        <v>-5.984886649874055</v>
      </c>
      <c r="H13" s="416">
        <f>IF('表２'!P14=0,"-",'表２'!P14/('表２'!$C14+'表２'!$P14)*1000)</f>
        <v>11.857707509881422</v>
      </c>
      <c r="I13" s="417">
        <f>IF('表２'!Q14=0,"-",'表２'!Q14/('表２'!$C14+'表２'!$P14)*1000)</f>
        <v>7.905138339920948</v>
      </c>
      <c r="J13" s="418">
        <f>IF('表２'!R14=0,"-",'表２'!R14/('表２'!$C14+'表２'!$P14)*1000)</f>
        <v>3.952569169960474</v>
      </c>
      <c r="K13" s="419">
        <f>IF('表２'!S14=0,"-",'表２'!S14/'表３'!P13*1000)</f>
        <v>3.1435768261964734</v>
      </c>
      <c r="L13" s="420">
        <f>IF('表２'!T14=0,"-",'表２'!T14/'表３'!P13*1000)</f>
        <v>1.269521410579345</v>
      </c>
      <c r="M13" s="685" t="s">
        <v>22</v>
      </c>
      <c r="N13" s="686"/>
      <c r="O13" s="383"/>
      <c r="P13" s="421">
        <f>P83</f>
        <v>49625</v>
      </c>
      <c r="Q13" s="389"/>
      <c r="R13" s="382"/>
    </row>
    <row r="14" spans="1:18" ht="15" customHeight="1">
      <c r="A14" s="681" t="s">
        <v>23</v>
      </c>
      <c r="B14" s="682"/>
      <c r="C14" s="422">
        <f>IF('表２'!C15=0,"-",'表２'!C15/'表３'!P14*1000)</f>
        <v>9.806229014820138</v>
      </c>
      <c r="D14" s="423">
        <f>IF('表２'!F15=0,"-",'表２'!F15/'表３'!P14*1000)</f>
        <v>7.289885299795438</v>
      </c>
      <c r="E14" s="424">
        <f>IF('表２'!I15=0,"-",'表２'!I15/'表２'!$C15*1000)</f>
        <v>2.1703051193667817</v>
      </c>
      <c r="F14" s="423">
        <f>IF('表２'!L15=0,"-",'表２'!L15/'表２'!$C15*1000)</f>
        <v>1.276650070215754</v>
      </c>
      <c r="G14" s="423">
        <f>IF('表２'!O15=0,"-",'表２'!O15/'表３'!P14*1000)</f>
        <v>2.5163437150247003</v>
      </c>
      <c r="H14" s="425">
        <f>IF('表２'!P15=0,"-",'表２'!P15/('表２'!$C15+'表２'!$P15)*1000)</f>
        <v>24.897298643097223</v>
      </c>
      <c r="I14" s="426">
        <f>IF('表２'!Q15=0,"-",'表２'!Q15/('表２'!$C15+'表２'!$P15)*1000)</f>
        <v>10.332378936885348</v>
      </c>
      <c r="J14" s="427">
        <f>IF('表２'!R15=0,"-",'表２'!R15/('表２'!$C15+'表２'!$P15)*1000)</f>
        <v>14.564919706211876</v>
      </c>
      <c r="K14" s="428">
        <f>IF('表２'!S15=0,"-",'表２'!S15/'表３'!P14*1000)</f>
        <v>5.934064283192576</v>
      </c>
      <c r="L14" s="429">
        <f>IF('表２'!T15=0,"-",'表２'!T15/'表３'!P14*1000)</f>
        <v>1.9930443752832452</v>
      </c>
      <c r="M14" s="687" t="s">
        <v>23</v>
      </c>
      <c r="N14" s="688"/>
      <c r="O14" s="383"/>
      <c r="P14" s="407">
        <f>P90+P92</f>
        <v>798778</v>
      </c>
      <c r="Q14" s="389"/>
      <c r="R14" s="382"/>
    </row>
    <row r="15" spans="1:18" ht="15" customHeight="1">
      <c r="A15" s="689" t="s">
        <v>24</v>
      </c>
      <c r="B15" s="690"/>
      <c r="C15" s="409">
        <f>IF('表２'!C16=0,"-",'表２'!C16/'表３'!P15*1000)</f>
        <v>6.42149750835804</v>
      </c>
      <c r="D15" s="401">
        <f>IF('表２'!F16=0,"-",'表２'!F16/'表３'!P15*1000)</f>
        <v>12.994385920645936</v>
      </c>
      <c r="E15" s="400">
        <f>IF('表２'!I16=0,"-",'表２'!I16/'表２'!$C16*1000)</f>
        <v>3.929273084479371</v>
      </c>
      <c r="F15" s="401">
        <f>IF('表２'!L16=0,"-",'表２'!L16/'表２'!$C16*1000)</f>
        <v>1.9646365422396854</v>
      </c>
      <c r="G15" s="401">
        <f>IF('表２'!O16=0,"-",'表２'!O16/'表３'!P15*1000)</f>
        <v>-6.572888412287894</v>
      </c>
      <c r="H15" s="402">
        <f>IF('表２'!P16=0,"-",'表２'!P16/('表２'!$C16+'表２'!$P16)*1000)</f>
        <v>28.62595419847328</v>
      </c>
      <c r="I15" s="403">
        <f>IF('表２'!Q16=0,"-",'表２'!Q16/('表２'!$C16+'表２'!$P16)*1000)</f>
        <v>7.633587786259541</v>
      </c>
      <c r="J15" s="404">
        <f>IF('表２'!R16=0,"-",'表２'!R16/('表２'!$C16+'表２'!$P16)*1000)</f>
        <v>20.99236641221374</v>
      </c>
      <c r="K15" s="410">
        <f>IF('表２'!S16=0,"-",'表２'!S16/'表３'!P15*1000)</f>
        <v>4.163249858071027</v>
      </c>
      <c r="L15" s="411">
        <f>IF('表２'!T16=0,"-",'表２'!T16/'表３'!P15*1000)</f>
        <v>2.169936289661263</v>
      </c>
      <c r="M15" s="683" t="s">
        <v>24</v>
      </c>
      <c r="N15" s="691"/>
      <c r="O15" s="383"/>
      <c r="P15" s="421">
        <f>SUM(P16:P22)</f>
        <v>79265</v>
      </c>
      <c r="Q15" s="389"/>
      <c r="R15" s="382"/>
    </row>
    <row r="16" spans="1:18" ht="15" customHeight="1">
      <c r="A16" s="430"/>
      <c r="B16" s="431" t="s">
        <v>25</v>
      </c>
      <c r="C16" s="413">
        <f>IF('表２'!C17=0,"-",'表２'!C17/'表３'!P16*1000)</f>
        <v>7.003166325200223</v>
      </c>
      <c r="D16" s="414">
        <f>IF('表２'!F17=0,"-",'表２'!F17/'表３'!P16*1000)</f>
        <v>11.510523374930155</v>
      </c>
      <c r="E16" s="415" t="str">
        <f>IF('表２'!I17=0,"-",'表２'!I17/'表２'!$C17*1000)</f>
        <v>-</v>
      </c>
      <c r="F16" s="414" t="str">
        <f>IF('表２'!L17=0,"-",'表２'!L17/'表２'!$C17*1000)</f>
        <v>-</v>
      </c>
      <c r="G16" s="414">
        <f>IF('表２'!O17=0,"-",'表２'!O17/'表３'!P16*1000)</f>
        <v>-4.507357049729931</v>
      </c>
      <c r="H16" s="416">
        <f>IF('表２'!P17=0,"-",'表２'!P17/('表２'!$C17+'表２'!$P17)*1000)</f>
        <v>30.927835051546392</v>
      </c>
      <c r="I16" s="417">
        <f>IF('表２'!Q17=0,"-",'表２'!Q17/('表２'!$C17+'表２'!$P17)*1000)</f>
        <v>10.309278350515465</v>
      </c>
      <c r="J16" s="418">
        <f>IF('表２'!R17=0,"-",'表２'!R17/('表２'!$C17+'表２'!$P17)*1000)</f>
        <v>20.61855670103093</v>
      </c>
      <c r="K16" s="419">
        <f>IF('表２'!S17=0,"-",'表２'!S17/'表３'!P16*1000)</f>
        <v>4.544607934438443</v>
      </c>
      <c r="L16" s="420">
        <f>IF('表２'!T17=0,"-",'表２'!T17/'表３'!P16*1000)</f>
        <v>2.197802197802198</v>
      </c>
      <c r="M16" s="431" t="s">
        <v>25</v>
      </c>
      <c r="N16" s="408"/>
      <c r="O16" s="383"/>
      <c r="P16" s="421">
        <f>'人口'!C16</f>
        <v>26845</v>
      </c>
      <c r="Q16" s="389"/>
      <c r="R16" s="382"/>
    </row>
    <row r="17" spans="1:18" ht="15" customHeight="1">
      <c r="A17" s="430"/>
      <c r="B17" s="431" t="s">
        <v>26</v>
      </c>
      <c r="C17" s="413">
        <f>IF('表２'!C18=0,"-",'表２'!C18/'表３'!P17*1000)</f>
        <v>6.274354401954956</v>
      </c>
      <c r="D17" s="414">
        <f>IF('表２'!F18=0,"-",'表２'!F18/'表３'!P17*1000)</f>
        <v>12.152433789049601</v>
      </c>
      <c r="E17" s="415">
        <f>IF('表２'!I18=0,"-",'表２'!I18/'表２'!$C18*1000)</f>
        <v>10.526315789473683</v>
      </c>
      <c r="F17" s="414" t="str">
        <f>IF('表２'!L18=0,"-",'表２'!L18/'表２'!$C18*1000)</f>
        <v>-</v>
      </c>
      <c r="G17" s="414">
        <f>IF('表２'!O18=0,"-",'表２'!O18/'表３'!P17*1000)</f>
        <v>-5.878079387094643</v>
      </c>
      <c r="H17" s="416">
        <f>IF('表２'!P18=0,"-",'表２'!P18/('表２'!$C18+'表２'!$P18)*1000)</f>
        <v>68.62745098039217</v>
      </c>
      <c r="I17" s="417">
        <f>IF('表２'!Q18=0,"-",'表２'!Q18/('表２'!$C18+'表２'!$P18)*1000)</f>
        <v>19.607843137254903</v>
      </c>
      <c r="J17" s="418">
        <f>IF('表２'!R18=0,"-",'表２'!R18/('表２'!$C18+'表２'!$P18)*1000)</f>
        <v>49.01960784313725</v>
      </c>
      <c r="K17" s="419">
        <f>IF('表２'!S18=0,"-",'表２'!S18/'表３'!P17*1000)</f>
        <v>3.8967043127930783</v>
      </c>
      <c r="L17" s="420">
        <f>IF('表２'!T18=0,"-",'表２'!T18/'表３'!P17*1000)</f>
        <v>2.5097417607819827</v>
      </c>
      <c r="M17" s="431" t="s">
        <v>26</v>
      </c>
      <c r="N17" s="408"/>
      <c r="O17" s="383"/>
      <c r="P17" s="421">
        <f>'人口'!C17</f>
        <v>15141</v>
      </c>
      <c r="Q17" s="389"/>
      <c r="R17" s="382"/>
    </row>
    <row r="18" spans="1:18" ht="15" customHeight="1">
      <c r="A18" s="430"/>
      <c r="B18" s="431" t="s">
        <v>27</v>
      </c>
      <c r="C18" s="413">
        <f>IF('表２'!C19=0,"-",'表２'!C19/'表３'!P18*1000)</f>
        <v>6.308021899547727</v>
      </c>
      <c r="D18" s="414">
        <f>IF('表２'!F19=0,"-",'表２'!F19/'表３'!P18*1000)</f>
        <v>13.330159485836706</v>
      </c>
      <c r="E18" s="415">
        <f>IF('表２'!I19=0,"-",'表２'!I19/'表２'!$C19*1000)</f>
        <v>18.867924528301884</v>
      </c>
      <c r="F18" s="414">
        <f>IF('表２'!L19=0,"-",'表２'!L19/'表２'!$C19*1000)</f>
        <v>18.867924528301884</v>
      </c>
      <c r="G18" s="414">
        <f>IF('表２'!O19=0,"-",'表２'!O19/'表３'!P18*1000)</f>
        <v>-7.022137586288979</v>
      </c>
      <c r="H18" s="416">
        <f>IF('表２'!P19=0,"-",'表２'!P19/('表２'!$C19+'表２'!$P19)*1000)</f>
        <v>18.51851851851852</v>
      </c>
      <c r="I18" s="417" t="str">
        <f>IF('表２'!Q19=0,"-",'表２'!Q19/('表２'!$C19+'表２'!$P19)*1000)</f>
        <v>-</v>
      </c>
      <c r="J18" s="418">
        <f>IF('表２'!R19=0,"-",'表２'!R19/('表２'!$C19+'表２'!$P19)*1000)</f>
        <v>18.51851851851852</v>
      </c>
      <c r="K18" s="419">
        <f>IF('表２'!S19=0,"-",'表２'!S19/'表３'!P18*1000)</f>
        <v>4.998809807188764</v>
      </c>
      <c r="L18" s="420">
        <f>IF('表２'!T19=0,"-",'表２'!T19/'表３'!P18*1000)</f>
        <v>2.7374434658414666</v>
      </c>
      <c r="M18" s="431" t="s">
        <v>27</v>
      </c>
      <c r="N18" s="408"/>
      <c r="O18" s="383"/>
      <c r="P18" s="421">
        <f>'人口'!C18</f>
        <v>8402</v>
      </c>
      <c r="Q18" s="389"/>
      <c r="R18" s="382"/>
    </row>
    <row r="19" spans="1:18" ht="15" customHeight="1">
      <c r="A19" s="430"/>
      <c r="B19" s="431" t="s">
        <v>28</v>
      </c>
      <c r="C19" s="413">
        <f>IF('表２'!C20=0,"-",'表２'!C20/'表３'!P19*1000)</f>
        <v>7.557677008750995</v>
      </c>
      <c r="D19" s="414">
        <f>IF('表２'!F20=0,"-",'表２'!F20/'表３'!P19*1000)</f>
        <v>13.92203659506762</v>
      </c>
      <c r="E19" s="415" t="str">
        <f>IF('表２'!I20=0,"-",'表２'!I20/'表２'!$C20*1000)</f>
        <v>-</v>
      </c>
      <c r="F19" s="414" t="str">
        <f>IF('表２'!L20=0,"-",'表２'!L20/'表２'!$C20*1000)</f>
        <v>-</v>
      </c>
      <c r="G19" s="414">
        <f>IF('表２'!O20=0,"-",'表２'!O20/'表３'!P19*1000)</f>
        <v>-6.364359586316628</v>
      </c>
      <c r="H19" s="416">
        <f>IF('表２'!P20=0,"-",'表２'!P20/('表２'!$C20+'表２'!$P20)*1000)</f>
        <v>12.987012987012989</v>
      </c>
      <c r="I19" s="417" t="str">
        <f>IF('表２'!Q20=0,"-",'表２'!Q20/('表２'!$C20+'表２'!$P20)*1000)</f>
        <v>-</v>
      </c>
      <c r="J19" s="418">
        <f>IF('表２'!R20=0,"-",'表２'!R20/('表２'!$C20+'表２'!$P20)*1000)</f>
        <v>12.987012987012989</v>
      </c>
      <c r="K19" s="419">
        <f>IF('表２'!S20=0,"-",'表２'!S20/'表３'!P19*1000)</f>
        <v>3.8782816229116945</v>
      </c>
      <c r="L19" s="420">
        <f>IF('表２'!T20=0,"-",'表２'!T20/'表３'!P19*1000)</f>
        <v>1.7899761336515514</v>
      </c>
      <c r="M19" s="431" t="s">
        <v>28</v>
      </c>
      <c r="N19" s="408"/>
      <c r="O19" s="383"/>
      <c r="P19" s="421">
        <f>'人口'!C19</f>
        <v>10056</v>
      </c>
      <c r="Q19" s="389"/>
      <c r="R19" s="382"/>
    </row>
    <row r="20" spans="1:18" ht="15" customHeight="1">
      <c r="A20" s="430"/>
      <c r="B20" s="431" t="s">
        <v>29</v>
      </c>
      <c r="C20" s="413">
        <f>IF('表２'!C21=0,"-",'表２'!C21/'表３'!P20*1000)</f>
        <v>5.44992127891486</v>
      </c>
      <c r="D20" s="414">
        <f>IF('表２'!F21=0,"-",'表２'!F21/'表３'!P20*1000)</f>
        <v>14.775342133946955</v>
      </c>
      <c r="E20" s="415" t="str">
        <f>IF('表２'!I21=0,"-",'表２'!I21/'表２'!$C21*1000)</f>
        <v>-</v>
      </c>
      <c r="F20" s="414" t="str">
        <f>IF('表２'!L21=0,"-",'表２'!L21/'表２'!$C21*1000)</f>
        <v>-</v>
      </c>
      <c r="G20" s="414">
        <f>IF('表２'!O21=0,"-",'表２'!O21/'表３'!P20*1000)</f>
        <v>-9.325420855032094</v>
      </c>
      <c r="H20" s="416" t="str">
        <f>IF('表２'!P21=0,"-",'表２'!P21/('表２'!$C21+'表２'!$P21)*1000)</f>
        <v>-</v>
      </c>
      <c r="I20" s="417" t="str">
        <f>IF('表２'!Q21=0,"-",'表２'!Q21/('表２'!$C21+'表２'!$P21)*1000)</f>
        <v>-</v>
      </c>
      <c r="J20" s="418" t="str">
        <f>IF('表２'!R21=0,"-",'表２'!R21/('表２'!$C21+'表２'!$P21)*1000)</f>
        <v>-</v>
      </c>
      <c r="K20" s="419">
        <f>IF('表２'!S21=0,"-",'表２'!S21/'表３'!P20*1000)</f>
        <v>3.6332808526099067</v>
      </c>
      <c r="L20" s="420">
        <f>IF('表２'!T21=0,"-",'表２'!T21/'表３'!P20*1000)</f>
        <v>1.5744217027976262</v>
      </c>
      <c r="M20" s="431" t="s">
        <v>29</v>
      </c>
      <c r="N20" s="408"/>
      <c r="O20" s="383"/>
      <c r="P20" s="421">
        <f>'人口'!C20</f>
        <v>8257</v>
      </c>
      <c r="Q20" s="389"/>
      <c r="R20" s="382"/>
    </row>
    <row r="21" spans="1:18" ht="15" customHeight="1">
      <c r="A21" s="430"/>
      <c r="B21" s="431" t="s">
        <v>30</v>
      </c>
      <c r="C21" s="413">
        <f>IF('表２'!C22=0,"-",'表２'!C22/'表３'!P21*1000)</f>
        <v>5.372640859622538</v>
      </c>
      <c r="D21" s="414">
        <f>IF('表２'!F22=0,"-",'表２'!F22/'表３'!P21*1000)</f>
        <v>14.189282270285164</v>
      </c>
      <c r="E21" s="415" t="str">
        <f>IF('表２'!I22=0,"-",'表２'!I22/'表２'!$C22*1000)</f>
        <v>-</v>
      </c>
      <c r="F21" s="414" t="str">
        <f>IF('表２'!L22=0,"-",'表２'!L22/'表２'!$C22*1000)</f>
        <v>-</v>
      </c>
      <c r="G21" s="414">
        <f>IF('表２'!O22=0,"-",'表２'!O22/'表３'!P21*1000)</f>
        <v>-8.816641410662626</v>
      </c>
      <c r="H21" s="416" t="str">
        <f>IF('表２'!P22=0,"-",'表２'!P22/('表２'!$C22+'表２'!$P22)*1000)</f>
        <v>-</v>
      </c>
      <c r="I21" s="417" t="str">
        <f>IF('表２'!Q22=0,"-",'表２'!Q22/('表２'!$C22+'表２'!$P22)*1000)</f>
        <v>-</v>
      </c>
      <c r="J21" s="418" t="str">
        <f>IF('表２'!R22=0,"-",'表２'!R22/('表２'!$C22+'表２'!$P22)*1000)</f>
        <v>-</v>
      </c>
      <c r="K21" s="419">
        <f>IF('表２'!S22=0,"-",'表２'!S22/'表３'!P21*1000)</f>
        <v>4.270560683289709</v>
      </c>
      <c r="L21" s="420">
        <f>IF('表２'!T22=0,"-",'表２'!T22/'表３'!P21*1000)</f>
        <v>1.790880286540846</v>
      </c>
      <c r="M21" s="431" t="s">
        <v>30</v>
      </c>
      <c r="N21" s="408"/>
      <c r="O21" s="383"/>
      <c r="P21" s="421">
        <f>'人口'!C21</f>
        <v>7259</v>
      </c>
      <c r="Q21" s="389"/>
      <c r="R21" s="382"/>
    </row>
    <row r="22" spans="1:18" ht="15" customHeight="1">
      <c r="A22" s="432"/>
      <c r="B22" s="433" t="s">
        <v>31</v>
      </c>
      <c r="C22" s="422">
        <f>IF('表２'!C23=0,"-",'表２'!C23/'表３'!P22*1000)</f>
        <v>3.9334341906202726</v>
      </c>
      <c r="D22" s="423">
        <f>IF('表２'!F23=0,"-",'表２'!F23/'表３'!P22*1000)</f>
        <v>18.15431164901664</v>
      </c>
      <c r="E22" s="424" t="str">
        <f>IF('表２'!I23=0,"-",'表２'!I23/'表２'!$C23*1000)</f>
        <v>-</v>
      </c>
      <c r="F22" s="423" t="str">
        <f>IF('表２'!L23=0,"-",'表２'!L23/'表２'!$C23*1000)</f>
        <v>-</v>
      </c>
      <c r="G22" s="423">
        <f>IF('表２'!O23=0,"-",'表２'!O23/'表３'!P22*1000)</f>
        <v>-14.22087745839637</v>
      </c>
      <c r="H22" s="425" t="str">
        <f>IF('表２'!P23=0,"-",'表２'!P23/('表２'!$C23+'表２'!$P23)*1000)</f>
        <v>-</v>
      </c>
      <c r="I22" s="426" t="str">
        <f>IF('表２'!Q23=0,"-",'表２'!Q23/('表２'!$C23+'表２'!$P23)*1000)</f>
        <v>-</v>
      </c>
      <c r="J22" s="427" t="str">
        <f>IF('表２'!R23=0,"-",'表２'!R23/('表２'!$C23+'表２'!$P23)*1000)</f>
        <v>-</v>
      </c>
      <c r="K22" s="428">
        <f>IF('表２'!S23=0,"-",'表２'!S23/'表３'!P22*1000)</f>
        <v>2.118003025718608</v>
      </c>
      <c r="L22" s="429">
        <f>IF('表２'!T23=0,"-",'表２'!T23/'表３'!P22*1000)</f>
        <v>2.420574886535552</v>
      </c>
      <c r="M22" s="433" t="s">
        <v>31</v>
      </c>
      <c r="N22" s="434"/>
      <c r="O22" s="383"/>
      <c r="P22" s="407">
        <f>'人口'!C22</f>
        <v>3305</v>
      </c>
      <c r="Q22" s="389"/>
      <c r="R22" s="382"/>
    </row>
    <row r="23" spans="1:18" ht="15" customHeight="1">
      <c r="A23" s="681" t="s">
        <v>32</v>
      </c>
      <c r="B23" s="682"/>
      <c r="C23" s="409">
        <f>IF('表２'!C24=0,"-",'表２'!C24/'表３'!P23*1000)</f>
        <v>6.686241907524675</v>
      </c>
      <c r="D23" s="401">
        <f>IF('表２'!F24=0,"-",'表２'!F24/'表３'!P23*1000)</f>
        <v>12.063536986592139</v>
      </c>
      <c r="E23" s="400">
        <f>IF('表２'!I24=0,"-",'表２'!I24/'表２'!$C24*1000)</f>
        <v>3.968253968253968</v>
      </c>
      <c r="F23" s="401">
        <f>IF('表２'!L24=0,"-",'表２'!L24/'表２'!$C24*1000)</f>
        <v>1.3227513227513228</v>
      </c>
      <c r="G23" s="401">
        <f>IF('表２'!O24=0,"-",'表２'!O24/'表３'!P23*1000)</f>
        <v>-5.377295079067464</v>
      </c>
      <c r="H23" s="402">
        <f>IF('表２'!P24=0,"-",'表２'!P24/('表２'!$C24+'表２'!$P24)*1000)</f>
        <v>28.27763496143959</v>
      </c>
      <c r="I23" s="403">
        <f>IF('表２'!Q24=0,"-",'表２'!Q24/('表２'!$C24+'表２'!$P24)*1000)</f>
        <v>17.994858611825194</v>
      </c>
      <c r="J23" s="404">
        <f>IF('表２'!R24=0,"-",'表２'!R24/('表２'!$C24+'表２'!$P24)*1000)</f>
        <v>10.282776349614394</v>
      </c>
      <c r="K23" s="410">
        <f>IF('表２'!S24=0,"-",'表２'!S24/'表３'!P23*1000)</f>
        <v>4.775887076803339</v>
      </c>
      <c r="L23" s="411">
        <f>IF('表２'!T24=0,"-",'表２'!T24/'表３'!P23*1000)</f>
        <v>2.485230127003219</v>
      </c>
      <c r="M23" s="692" t="s">
        <v>32</v>
      </c>
      <c r="N23" s="693"/>
      <c r="O23" s="383"/>
      <c r="P23" s="421">
        <f>SUM(P24:P25)</f>
        <v>113068</v>
      </c>
      <c r="Q23" s="389"/>
      <c r="R23" s="382"/>
    </row>
    <row r="24" spans="1:18" ht="15" customHeight="1">
      <c r="A24" s="435"/>
      <c r="B24" s="431" t="s">
        <v>33</v>
      </c>
      <c r="C24" s="413">
        <f>IF('表２'!C25=0,"-",'表２'!C25/'表３'!P24*1000)</f>
        <v>4.444659162278371</v>
      </c>
      <c r="D24" s="414">
        <f>IF('表２'!F25=0,"-",'表２'!F25/'表３'!P24*1000)</f>
        <v>14.131117445287211</v>
      </c>
      <c r="E24" s="415" t="str">
        <f>IF('表２'!I25=0,"-",'表２'!I25/'表２'!$C25*1000)</f>
        <v>-</v>
      </c>
      <c r="F24" s="414" t="str">
        <f>IF('表２'!L25=0,"-",'表２'!L25/'表２'!$C25*1000)</f>
        <v>-</v>
      </c>
      <c r="G24" s="414">
        <f>IF('表２'!O25=0,"-",'表２'!O25/'表３'!P24*1000)</f>
        <v>-9.686458283008841</v>
      </c>
      <c r="H24" s="416">
        <f>IF('表２'!P25=0,"-",'表２'!P25/('表２'!$C25+'表２'!$P25)*1000)</f>
        <v>41.666666666666664</v>
      </c>
      <c r="I24" s="417">
        <f>IF('表２'!Q25=0,"-",'表２'!Q25/('表２'!$C25+'表２'!$P25)*1000)</f>
        <v>26.041666666666668</v>
      </c>
      <c r="J24" s="418">
        <f>IF('表２'!R25=0,"-",'表２'!R25/('表２'!$C25+'表２'!$P25)*1000)</f>
        <v>15.625</v>
      </c>
      <c r="K24" s="419">
        <f>IF('表２'!S25=0,"-",'表２'!S25/'表３'!P24*1000)</f>
        <v>4.39634764964491</v>
      </c>
      <c r="L24" s="420">
        <f>IF('表２'!T25=0,"-",'表２'!T25/'表３'!P24*1000)</f>
        <v>2.343108362722837</v>
      </c>
      <c r="M24" s="431" t="s">
        <v>33</v>
      </c>
      <c r="N24" s="408"/>
      <c r="O24" s="383"/>
      <c r="P24" s="421">
        <f>'人口'!C24</f>
        <v>41398</v>
      </c>
      <c r="Q24" s="389"/>
      <c r="R24" s="382"/>
    </row>
    <row r="25" spans="1:18" ht="15" customHeight="1">
      <c r="A25" s="435"/>
      <c r="B25" s="431" t="s">
        <v>34</v>
      </c>
      <c r="C25" s="422">
        <f>IF('表２'!C26=0,"-",'表２'!C26/'表３'!P25*1000)</f>
        <v>7.981024138412167</v>
      </c>
      <c r="D25" s="423">
        <f>IF('表２'!F26=0,"-",'表２'!F26/'表３'!P25*1000)</f>
        <v>10.869261894795592</v>
      </c>
      <c r="E25" s="424">
        <f>IF('表２'!I26=0,"-",'表２'!I26/'表２'!$C26*1000)</f>
        <v>5.244755244755245</v>
      </c>
      <c r="F25" s="423">
        <f>IF('表２'!L26=0,"-",'表２'!L26/'表２'!$C26*1000)</f>
        <v>1.7482517482517483</v>
      </c>
      <c r="G25" s="423">
        <f>IF('表２'!O26=0,"-",'表２'!O26/'表３'!P25*1000)</f>
        <v>-2.888237756383424</v>
      </c>
      <c r="H25" s="425">
        <f>IF('表２'!P26=0,"-",'表２'!P26/('表２'!$C26+'表２'!$P26)*1000)</f>
        <v>23.890784982935156</v>
      </c>
      <c r="I25" s="426">
        <f>IF('表２'!Q26=0,"-",'表２'!Q26/('表２'!$C26+'表２'!$P26)*1000)</f>
        <v>15.358361774744028</v>
      </c>
      <c r="J25" s="427">
        <f>IF('表２'!R26=0,"-",'表２'!R26/('表２'!$C26+'表２'!$P26)*1000)</f>
        <v>8.532423208191126</v>
      </c>
      <c r="K25" s="428">
        <f>IF('表２'!S26=0,"-",'表２'!S26/'表３'!P25*1000)</f>
        <v>4.995116506209014</v>
      </c>
      <c r="L25" s="429">
        <f>IF('表２'!T26=0,"-",'表２'!T26/'表３'!P25*1000)</f>
        <v>2.567322450118599</v>
      </c>
      <c r="M25" s="431" t="s">
        <v>34</v>
      </c>
      <c r="N25" s="408"/>
      <c r="O25" s="383"/>
      <c r="P25" s="421">
        <f>'人口'!C25</f>
        <v>71670</v>
      </c>
      <c r="Q25" s="389"/>
      <c r="R25" s="382"/>
    </row>
    <row r="26" spans="1:18" ht="15" customHeight="1">
      <c r="A26" s="689" t="s">
        <v>35</v>
      </c>
      <c r="B26" s="693"/>
      <c r="C26" s="409">
        <f>IF('表２'!C27=0,"-",'表２'!C27/'表３'!P26*1000)</f>
        <v>9.049869919188733</v>
      </c>
      <c r="D26" s="401">
        <f>IF('表２'!F27=0,"-",'表２'!F27/'表３'!P26*1000)</f>
        <v>7.831413851791112</v>
      </c>
      <c r="E26" s="400">
        <f>IF('表２'!I27=0,"-",'表２'!I27/'表２'!$C27*1000)</f>
        <v>1.5655577299412917</v>
      </c>
      <c r="F26" s="401">
        <f>IF('表２'!L27=0,"-",'表２'!L27/'表２'!$C27*1000)</f>
        <v>0.9784735812133072</v>
      </c>
      <c r="G26" s="401">
        <f>IF('表２'!O27=0,"-",'表２'!O27/'表３'!P26*1000)</f>
        <v>1.2184560673976224</v>
      </c>
      <c r="H26" s="402">
        <f>IF('表２'!P27=0,"-",'表２'!P27/('表２'!$C27+'表２'!$P27)*1000)</f>
        <v>33.29549754067348</v>
      </c>
      <c r="I26" s="403">
        <f>IF('表２'!Q27=0,"-",'表２'!Q27/('表２'!$C27+'表２'!$P27)*1000)</f>
        <v>19.296254256526673</v>
      </c>
      <c r="J26" s="404">
        <f>IF('表２'!R27=0,"-",'表２'!R27/('表２'!$C27+'表２'!$P27)*1000)</f>
        <v>13.999243284146804</v>
      </c>
      <c r="K26" s="410">
        <f>IF('表２'!S27=0,"-",'表２'!S27/'表３'!P26*1000)</f>
        <v>6.040920996937921</v>
      </c>
      <c r="L26" s="411">
        <f>IF('表２'!T27=0,"-",'表２'!T27/'表３'!P26*1000)</f>
        <v>2.3288804195172577</v>
      </c>
      <c r="M26" s="692" t="s">
        <v>35</v>
      </c>
      <c r="N26" s="693"/>
      <c r="O26" s="383"/>
      <c r="P26" s="412">
        <f>SUM(P27:P37)</f>
        <v>564649</v>
      </c>
      <c r="Q26" s="389"/>
      <c r="R26" s="382"/>
    </row>
    <row r="27" spans="1:18" ht="15" customHeight="1">
      <c r="A27" s="435"/>
      <c r="B27" s="431" t="s">
        <v>36</v>
      </c>
      <c r="C27" s="413">
        <f>IF('表２'!C28=0,"-",'表２'!C28/'表３'!P27*1000)</f>
        <v>8.490700544250462</v>
      </c>
      <c r="D27" s="414">
        <f>IF('表２'!F28=0,"-",'表２'!F28/'表３'!P27*1000)</f>
        <v>8.318624968657662</v>
      </c>
      <c r="E27" s="415">
        <f>IF('表２'!I28=0,"-",'表２'!I28/'表２'!$C28*1000)</f>
        <v>1.1580775911986103</v>
      </c>
      <c r="F27" s="414" t="str">
        <f>IF('表２'!L28=0,"-",'表２'!L28/'表２'!$C28*1000)</f>
        <v>-</v>
      </c>
      <c r="G27" s="414">
        <f>IF('表２'!O28=0,"-",'表２'!O28/'表３'!P27*1000)</f>
        <v>0.17207557559280037</v>
      </c>
      <c r="H27" s="416">
        <f>IF('表２'!P28=0,"-",'表２'!P28/('表２'!$C28+'表２'!$P28)*1000)</f>
        <v>34.65623253214086</v>
      </c>
      <c r="I27" s="417">
        <f>IF('表２'!Q28=0,"-",'表２'!Q28/('表２'!$C28+'表２'!$P28)*1000)</f>
        <v>13.974287311347123</v>
      </c>
      <c r="J27" s="418">
        <f>IF('表２'!R28=0,"-",'表２'!R28/('表２'!$C28+'表２'!$P28)*1000)</f>
        <v>20.68194522079374</v>
      </c>
      <c r="K27" s="419">
        <f>IF('表２'!S28=0,"-",'表２'!S28/'表３'!P27*1000)</f>
        <v>6.160305606222253</v>
      </c>
      <c r="L27" s="420">
        <f>IF('表２'!T28=0,"-",'表２'!T28/'表３'!P27*1000)</f>
        <v>2.6204651940275028</v>
      </c>
      <c r="M27" s="431" t="s">
        <v>36</v>
      </c>
      <c r="N27" s="408"/>
      <c r="O27" s="383"/>
      <c r="P27" s="421">
        <f>'人口'!C27</f>
        <v>203399</v>
      </c>
      <c r="Q27" s="389"/>
      <c r="R27" s="382"/>
    </row>
    <row r="28" spans="1:18" ht="15" customHeight="1">
      <c r="A28" s="435"/>
      <c r="B28" s="431" t="s">
        <v>37</v>
      </c>
      <c r="C28" s="413">
        <f>IF('表２'!C29=0,"-",'表２'!C29/'表３'!P28*1000)</f>
        <v>8.599918783558184</v>
      </c>
      <c r="D28" s="414">
        <f>IF('表２'!F29=0,"-",'表２'!F29/'表３'!P28*1000)</f>
        <v>7.183143076298335</v>
      </c>
      <c r="E28" s="415">
        <f>IF('表２'!I29=0,"-",'表２'!I29/'表２'!$C29*1000)</f>
        <v>2.0986358866736623</v>
      </c>
      <c r="F28" s="414">
        <f>IF('表２'!L29=0,"-",'表２'!L29/'表２'!$C29*1000)</f>
        <v>1.0493179433368311</v>
      </c>
      <c r="G28" s="414">
        <f>IF('表２'!O29=0,"-",'表２'!O29/'表３'!P28*1000)</f>
        <v>1.4167757072598477</v>
      </c>
      <c r="H28" s="416">
        <f>IF('表２'!P29=0,"-",'表２'!P29/('表２'!$C29+'表２'!$P29)*1000)</f>
        <v>29.531568228105908</v>
      </c>
      <c r="I28" s="417">
        <f>IF('表２'!Q29=0,"-",'表２'!Q29/('表２'!$C29+'表２'!$P29)*1000)</f>
        <v>19.348268839103866</v>
      </c>
      <c r="J28" s="418">
        <f>IF('表２'!R29=0,"-",'表２'!R29/('表２'!$C29+'表２'!$P29)*1000)</f>
        <v>10.183299389002038</v>
      </c>
      <c r="K28" s="419">
        <f>IF('表２'!S29=0,"-",'表２'!S29/'表３'!P28*1000)</f>
        <v>5.396381356314578</v>
      </c>
      <c r="L28" s="420">
        <f>IF('表２'!T29=0,"-",'表２'!T29/'表３'!P28*1000)</f>
        <v>1.985290799981952</v>
      </c>
      <c r="M28" s="431" t="s">
        <v>37</v>
      </c>
      <c r="N28" s="408"/>
      <c r="O28" s="383"/>
      <c r="P28" s="421">
        <f>'人口'!C28</f>
        <v>110815</v>
      </c>
      <c r="Q28" s="389"/>
      <c r="R28" s="382"/>
    </row>
    <row r="29" spans="1:18" ht="15" customHeight="1">
      <c r="A29" s="435"/>
      <c r="B29" s="431" t="s">
        <v>38</v>
      </c>
      <c r="C29" s="413">
        <f>IF('表２'!C30=0,"-",'表２'!C30/'表３'!P29*1000)</f>
        <v>11.339652327410874</v>
      </c>
      <c r="D29" s="414">
        <f>IF('表２'!F30=0,"-",'表２'!F30/'表３'!P29*1000)</f>
        <v>6.734717372117118</v>
      </c>
      <c r="E29" s="415" t="str">
        <f>IF('表２'!I30=0,"-",'表２'!I30/'表２'!$C30*1000)</f>
        <v>-</v>
      </c>
      <c r="F29" s="414" t="str">
        <f>IF('表２'!L30=0,"-",'表２'!L30/'表２'!$C30*1000)</f>
        <v>-</v>
      </c>
      <c r="G29" s="414">
        <f>IF('表２'!O30=0,"-",'表２'!O30/'表３'!P29*1000)</f>
        <v>4.604934955293756</v>
      </c>
      <c r="H29" s="416">
        <f>IF('表２'!P30=0,"-",'表２'!P30/('表２'!$C30+'表２'!$P30)*1000)</f>
        <v>35.88907014681892</v>
      </c>
      <c r="I29" s="417">
        <f>IF('表２'!Q30=0,"-",'表２'!Q30/('表２'!$C30+'表２'!$P30)*1000)</f>
        <v>27.73246329526917</v>
      </c>
      <c r="J29" s="418">
        <f>IF('表２'!R30=0,"-",'表２'!R30/('表２'!$C30+'表２'!$P30)*1000)</f>
        <v>8.156606851549755</v>
      </c>
      <c r="K29" s="419">
        <f>IF('表２'!S30=0,"-",'表２'!S30/'表３'!P29*1000)</f>
        <v>7.080087493764151</v>
      </c>
      <c r="L29" s="420">
        <f>IF('表２'!T30=0,"-",'表２'!T30/'表３'!P29*1000)</f>
        <v>2.417590851529222</v>
      </c>
      <c r="M29" s="431" t="s">
        <v>38</v>
      </c>
      <c r="N29" s="408"/>
      <c r="O29" s="383"/>
      <c r="P29" s="421">
        <f>'人口'!C29</f>
        <v>52118</v>
      </c>
      <c r="Q29" s="389"/>
      <c r="R29" s="382"/>
    </row>
    <row r="30" spans="1:18" ht="15" customHeight="1">
      <c r="A30" s="435"/>
      <c r="B30" s="431" t="s">
        <v>706</v>
      </c>
      <c r="C30" s="413">
        <f>IF('表２'!C31=0,"-",'表２'!C31/'表３'!P30*1000)</f>
        <v>5.889754504323616</v>
      </c>
      <c r="D30" s="414">
        <f>IF('表２'!F31=0,"-",'表２'!F31/'表３'!P30*1000)</f>
        <v>10.307070382566327</v>
      </c>
      <c r="E30" s="415" t="str">
        <f>IF('表２'!I31=0,"-",'表２'!I31/'表２'!$C31*1000)</f>
        <v>-</v>
      </c>
      <c r="F30" s="414" t="str">
        <f>IF('表２'!L31=0,"-",'表２'!L31/'表２'!$C31*1000)</f>
        <v>-</v>
      </c>
      <c r="G30" s="414">
        <f>IF('表２'!O31=0,"-",'表２'!O31/'表３'!P30*1000)</f>
        <v>-4.417315878242712</v>
      </c>
      <c r="H30" s="416">
        <f>IF('表２'!P31=0,"-",'表２'!P31/('表２'!$C31+'表２'!$P31)*1000)</f>
        <v>47.61904761904761</v>
      </c>
      <c r="I30" s="417">
        <f>IF('表２'!Q31=0,"-",'表２'!Q31/('表２'!$C31+'表２'!$P31)*1000)</f>
        <v>30.303030303030305</v>
      </c>
      <c r="J30" s="418">
        <f>IF('表２'!R31=0,"-",'表２'!R31/('表２'!$C31+'表２'!$P31)*1000)</f>
        <v>17.316017316017316</v>
      </c>
      <c r="K30" s="419">
        <f>IF('表２'!S31=0,"-",'表２'!S31/'表３'!P30*1000)</f>
        <v>3.640939148127326</v>
      </c>
      <c r="L30" s="420">
        <f>IF('表２'!T31=0,"-",'表２'!T31/'表３'!P30*1000)</f>
        <v>1.7669263512970845</v>
      </c>
      <c r="M30" s="431" t="s">
        <v>706</v>
      </c>
      <c r="N30" s="408"/>
      <c r="O30" s="383"/>
      <c r="P30" s="421">
        <f>'人口'!C30</f>
        <v>37353</v>
      </c>
      <c r="Q30" s="389"/>
      <c r="R30" s="382"/>
    </row>
    <row r="31" spans="1:18" ht="15" customHeight="1">
      <c r="A31" s="435"/>
      <c r="B31" s="431" t="s">
        <v>39</v>
      </c>
      <c r="C31" s="413">
        <f>IF('表２'!C32=0,"-",'表２'!C32/'表３'!P31*1000)</f>
        <v>7.908785342384499</v>
      </c>
      <c r="D31" s="414">
        <f>IF('表２'!F32=0,"-",'表２'!F32/'表３'!P31*1000)</f>
        <v>8.10650497594411</v>
      </c>
      <c r="E31" s="415" t="str">
        <f>IF('表２'!I32=0,"-",'表２'!I32/'表２'!$C32*1000)</f>
        <v>-</v>
      </c>
      <c r="F31" s="414" t="str">
        <f>IF('表２'!L32=0,"-",'表２'!L32/'表２'!$C32*1000)</f>
        <v>-</v>
      </c>
      <c r="G31" s="414">
        <f>IF('表２'!O32=0,"-",'表２'!O32/'表３'!P31*1000)</f>
        <v>-0.19771963355961247</v>
      </c>
      <c r="H31" s="416">
        <f>IF('表２'!P32=0,"-",'表２'!P32/('表２'!$C32+'表２'!$P32)*1000)</f>
        <v>55.118110236220474</v>
      </c>
      <c r="I31" s="417">
        <f>IF('表２'!Q32=0,"-",'表２'!Q32/('表２'!$C32+'表２'!$P32)*1000)</f>
        <v>31.496062992125985</v>
      </c>
      <c r="J31" s="418">
        <f>IF('表２'!R32=0,"-",'表２'!R32/('表２'!$C32+'表２'!$P32)*1000)</f>
        <v>23.62204724409449</v>
      </c>
      <c r="K31" s="419">
        <f>IF('表２'!S32=0,"-",'表２'!S32/'表３'!P31*1000)</f>
        <v>7.249719897185791</v>
      </c>
      <c r="L31" s="420">
        <f>IF('表２'!T32=0,"-",'表２'!T32/'表３'!P31*1000)</f>
        <v>2.306729058195479</v>
      </c>
      <c r="M31" s="431" t="s">
        <v>39</v>
      </c>
      <c r="N31" s="408"/>
      <c r="O31" s="383"/>
      <c r="P31" s="421">
        <f>'人口'!C31</f>
        <v>15173</v>
      </c>
      <c r="Q31" s="389"/>
      <c r="R31" s="382"/>
    </row>
    <row r="32" spans="1:18" ht="15" customHeight="1">
      <c r="A32" s="435"/>
      <c r="B32" s="431" t="s">
        <v>40</v>
      </c>
      <c r="C32" s="413">
        <f>IF('表２'!C33=0,"-",'表２'!C33/'表３'!P32*1000)</f>
        <v>4.560085836909871</v>
      </c>
      <c r="D32" s="414">
        <f>IF('表２'!F33=0,"-",'表２'!F33/'表３'!P32*1000)</f>
        <v>13.680257510729614</v>
      </c>
      <c r="E32" s="415" t="str">
        <f>IF('表２'!I33=0,"-",'表２'!I33/'表２'!$C33*1000)</f>
        <v>-</v>
      </c>
      <c r="F32" s="414" t="str">
        <f>IF('表２'!L33=0,"-",'表２'!L33/'表２'!$C33*1000)</f>
        <v>-</v>
      </c>
      <c r="G32" s="414">
        <f>IF('表２'!O33=0,"-",'表２'!O33/'表３'!P32*1000)</f>
        <v>-9.120171673819742</v>
      </c>
      <c r="H32" s="416">
        <f>IF('表２'!P33=0,"-",'表２'!P33/('表２'!$C33+'表２'!$P33)*1000)</f>
        <v>55.55555555555555</v>
      </c>
      <c r="I32" s="417">
        <f>IF('表２'!Q33=0,"-",'表２'!Q33/('表２'!$C33+'表２'!$P33)*1000)</f>
        <v>55.55555555555555</v>
      </c>
      <c r="J32" s="418" t="str">
        <f>IF('表２'!R33=0,"-",'表２'!R33/('表２'!$C33+'表２'!$P33)*1000)</f>
        <v>-</v>
      </c>
      <c r="K32" s="419">
        <f>IF('表２'!S33=0,"-",'表２'!S33/'表３'!P32*1000)</f>
        <v>2.9506437768240343</v>
      </c>
      <c r="L32" s="420">
        <f>IF('表２'!T33=0,"-",'表２'!T33/'表３'!P32*1000)</f>
        <v>1.8776824034334765</v>
      </c>
      <c r="M32" s="431" t="s">
        <v>40</v>
      </c>
      <c r="N32" s="408"/>
      <c r="O32" s="383"/>
      <c r="P32" s="421">
        <f>'人口'!C32</f>
        <v>3728</v>
      </c>
      <c r="Q32" s="389"/>
      <c r="R32" s="382"/>
    </row>
    <row r="33" spans="1:18" ht="15" customHeight="1">
      <c r="A33" s="435"/>
      <c r="B33" s="431" t="s">
        <v>41</v>
      </c>
      <c r="C33" s="413">
        <f>IF('表２'!C34=0,"-",'表２'!C34/'表３'!P33*1000)</f>
        <v>8.887171561051005</v>
      </c>
      <c r="D33" s="414">
        <f>IF('表２'!F34=0,"-",'表２'!F34/'表３'!P33*1000)</f>
        <v>7.753735188047398</v>
      </c>
      <c r="E33" s="415">
        <f>IF('表２'!I34=0,"-",'表２'!I34/'表２'!$C34*1000)</f>
        <v>2.898550724637681</v>
      </c>
      <c r="F33" s="414">
        <f>IF('表２'!L34=0,"-",'表２'!L34/'表２'!$C34*1000)</f>
        <v>2.898550724637681</v>
      </c>
      <c r="G33" s="414">
        <f>IF('表２'!O34=0,"-",'表２'!O34/'表３'!P33*1000)</f>
        <v>1.1334363730036063</v>
      </c>
      <c r="H33" s="416">
        <f>IF('表２'!P34=0,"-",'表２'!P34/('表２'!$C34+'表２'!$P34)*1000)</f>
        <v>33.61344537815126</v>
      </c>
      <c r="I33" s="417">
        <f>IF('表２'!Q34=0,"-",'表２'!Q34/('表２'!$C34+'表２'!$P34)*1000)</f>
        <v>28.011204481792717</v>
      </c>
      <c r="J33" s="418">
        <f>IF('表２'!R34=0,"-",'表２'!R34/('表２'!$C34+'表２'!$P34)*1000)</f>
        <v>5.602240896358543</v>
      </c>
      <c r="K33" s="419">
        <f>IF('表２'!S34=0,"-",'表２'!S34/'表３'!P33*1000)</f>
        <v>5.229263266357548</v>
      </c>
      <c r="L33" s="420">
        <f>IF('表２'!T34=0,"-",'表２'!T34/'表３'!P33*1000)</f>
        <v>2.138073158165894</v>
      </c>
      <c r="M33" s="431" t="s">
        <v>41</v>
      </c>
      <c r="N33" s="408"/>
      <c r="O33" s="383"/>
      <c r="P33" s="421">
        <f>'人口'!C33</f>
        <v>38820</v>
      </c>
      <c r="Q33" s="389"/>
      <c r="R33" s="382"/>
    </row>
    <row r="34" spans="1:18" ht="15" customHeight="1">
      <c r="A34" s="435"/>
      <c r="B34" s="431" t="s">
        <v>42</v>
      </c>
      <c r="C34" s="413">
        <f>IF('表２'!C35=0,"-",'表２'!C35/'表３'!P34*1000)</f>
        <v>9.48111506157572</v>
      </c>
      <c r="D34" s="414">
        <f>IF('表２'!F35=0,"-",'表２'!F35/'表３'!P34*1000)</f>
        <v>8.347503478126448</v>
      </c>
      <c r="E34" s="415">
        <f>IF('表２'!I35=0,"-",'表２'!I35/'表２'!$C35*1000)</f>
        <v>5.434782608695652</v>
      </c>
      <c r="F34" s="414">
        <f>IF('表２'!L35=0,"-",'表２'!L35/'表２'!$C35*1000)</f>
        <v>5.434782608695652</v>
      </c>
      <c r="G34" s="414">
        <f>IF('表２'!O35=0,"-",'表２'!O35/'表３'!P34*1000)</f>
        <v>1.133611583449271</v>
      </c>
      <c r="H34" s="416">
        <f>IF('表２'!P35=0,"-",'表２'!P35/('表２'!$C35+'表２'!$P35)*1000)</f>
        <v>16.0427807486631</v>
      </c>
      <c r="I34" s="417">
        <f>IF('表２'!Q35=0,"-",'表２'!Q35/('表２'!$C35+'表２'!$P35)*1000)</f>
        <v>5.347593582887701</v>
      </c>
      <c r="J34" s="418">
        <f>IF('表２'!R35=0,"-",'表２'!R35/('表２'!$C35+'表２'!$P35)*1000)</f>
        <v>10.695187165775401</v>
      </c>
      <c r="K34" s="419">
        <f>IF('表２'!S35=0,"-",'表２'!S35/'表３'!P34*1000)</f>
        <v>6.389447106714072</v>
      </c>
      <c r="L34" s="420">
        <f>IF('表２'!T35=0,"-",'表２'!T35/'表３'!P34*1000)</f>
        <v>2.061111969907765</v>
      </c>
      <c r="M34" s="431" t="s">
        <v>42</v>
      </c>
      <c r="N34" s="408"/>
      <c r="O34" s="383"/>
      <c r="P34" s="421">
        <f>'人口'!C34</f>
        <v>19407</v>
      </c>
      <c r="Q34" s="389"/>
      <c r="R34" s="382"/>
    </row>
    <row r="35" spans="1:18" ht="15" customHeight="1">
      <c r="A35" s="435"/>
      <c r="B35" s="431" t="s">
        <v>43</v>
      </c>
      <c r="C35" s="413">
        <f>IF('表２'!C36=0,"-",'表２'!C36/'表３'!P35*1000)</f>
        <v>7.704569606801275</v>
      </c>
      <c r="D35" s="414">
        <f>IF('表２'!F36=0,"-",'表２'!F36/'表３'!P35*1000)</f>
        <v>8.833687566418703</v>
      </c>
      <c r="E35" s="415" t="str">
        <f>IF('表２'!I36=0,"-",'表２'!I36/'表２'!$C36*1000)</f>
        <v>-</v>
      </c>
      <c r="F35" s="414" t="str">
        <f>IF('表２'!L36=0,"-",'表２'!L36/'表２'!$C36*1000)</f>
        <v>-</v>
      </c>
      <c r="G35" s="414">
        <f>IF('表２'!O36=0,"-",'表２'!O36/'表３'!P35*1000)</f>
        <v>-1.1291179596174283</v>
      </c>
      <c r="H35" s="416">
        <f>IF('表２'!P36=0,"-",'表２'!P36/('表２'!$C36+'表２'!$P36)*1000)</f>
        <v>41.32231404958678</v>
      </c>
      <c r="I35" s="417">
        <f>IF('表２'!Q36=0,"-",'表２'!Q36/('表２'!$C36+'表２'!$P36)*1000)</f>
        <v>24.793388429752067</v>
      </c>
      <c r="J35" s="418">
        <f>IF('表２'!R36=0,"-",'表２'!R36/('表２'!$C36+'表２'!$P36)*1000)</f>
        <v>16.528925619834713</v>
      </c>
      <c r="K35" s="419">
        <f>IF('表２'!S36=0,"-",'表２'!S36/'表３'!P35*1000)</f>
        <v>5.645589798087141</v>
      </c>
      <c r="L35" s="420">
        <f>IF('表２'!T36=0,"-",'表２'!T36/'表３'!P35*1000)</f>
        <v>2.590329436769394</v>
      </c>
      <c r="M35" s="431" t="s">
        <v>43</v>
      </c>
      <c r="N35" s="408"/>
      <c r="O35" s="383"/>
      <c r="P35" s="421">
        <f>'人口'!C35</f>
        <v>15056</v>
      </c>
      <c r="Q35" s="389"/>
      <c r="R35" s="382"/>
    </row>
    <row r="36" spans="1:18" ht="15" customHeight="1">
      <c r="A36" s="435"/>
      <c r="B36" s="431" t="s">
        <v>44</v>
      </c>
      <c r="C36" s="413">
        <f>IF('表２'!C37=0,"-",'表２'!C37/'表３'!P36*1000)</f>
        <v>11.49869552613779</v>
      </c>
      <c r="D36" s="414">
        <f>IF('表２'!F37=0,"-",'表２'!F37/'表３'!P36*1000)</f>
        <v>5.765452378651722</v>
      </c>
      <c r="E36" s="415" t="str">
        <f>IF('表２'!I37=0,"-",'表２'!I37/'表２'!$C37*1000)</f>
        <v>-</v>
      </c>
      <c r="F36" s="414" t="str">
        <f>IF('表２'!L37=0,"-",'表２'!L37/'表２'!$C37*1000)</f>
        <v>-</v>
      </c>
      <c r="G36" s="414">
        <f>IF('表２'!O37=0,"-",'表２'!O37/'表３'!P36*1000)</f>
        <v>5.7332431474860694</v>
      </c>
      <c r="H36" s="416">
        <f>IF('表２'!P37=0,"-",'表２'!P37/('表２'!$C37+'表２'!$P37)*1000)</f>
        <v>32.520325203252035</v>
      </c>
      <c r="I36" s="417">
        <f>IF('表２'!Q37=0,"-",'表２'!Q37/('表２'!$C37+'表２'!$P37)*1000)</f>
        <v>21.680216802168022</v>
      </c>
      <c r="J36" s="418">
        <f>IF('表２'!R37=0,"-",'表２'!R37/('表２'!$C37+'表２'!$P37)*1000)</f>
        <v>10.840108401084011</v>
      </c>
      <c r="K36" s="419">
        <f>IF('表２'!S37=0,"-",'表２'!S37/'表３'!P36*1000)</f>
        <v>7.826843173253455</v>
      </c>
      <c r="L36" s="420">
        <f>IF('表２'!T37=0,"-",'表２'!T37/'表３'!P36*1000)</f>
        <v>2.963249267239991</v>
      </c>
      <c r="M36" s="431" t="s">
        <v>44</v>
      </c>
      <c r="N36" s="408"/>
      <c r="O36" s="383"/>
      <c r="P36" s="421">
        <f>'人口'!C36</f>
        <v>31047</v>
      </c>
      <c r="Q36" s="389"/>
      <c r="R36" s="382"/>
    </row>
    <row r="37" spans="1:18" ht="15" customHeight="1">
      <c r="A37" s="436"/>
      <c r="B37" s="433" t="s">
        <v>45</v>
      </c>
      <c r="C37" s="422">
        <f>IF('表２'!C38=0,"-",'表２'!C38/'表３'!P37*1000)</f>
        <v>12.720960432512655</v>
      </c>
      <c r="D37" s="423">
        <f>IF('表２'!F38=0,"-",'表２'!F38/'表３'!P37*1000)</f>
        <v>6.59899822436594</v>
      </c>
      <c r="E37" s="424">
        <f>IF('表２'!I38=0,"-",'表２'!I38/'表２'!$C38*1000)</f>
        <v>4.166666666666667</v>
      </c>
      <c r="F37" s="423">
        <f>IF('表２'!L38=0,"-",'表２'!L38/'表２'!$C38*1000)</f>
        <v>4.166666666666667</v>
      </c>
      <c r="G37" s="423">
        <f>IF('表２'!O38=0,"-",'表２'!O38/'表３'!P37*1000)</f>
        <v>6.121962208146715</v>
      </c>
      <c r="H37" s="425">
        <f>IF('表２'!P38=0,"-",'表２'!P38/('表２'!$C38+'表２'!$P38)*1000)</f>
        <v>24.390243902439025</v>
      </c>
      <c r="I37" s="426">
        <f>IF('表２'!Q38=0,"-",'表２'!Q38/('表２'!$C38+'表２'!$P38)*1000)</f>
        <v>14.227642276422763</v>
      </c>
      <c r="J37" s="427">
        <f>IF('表２'!R38=0,"-",'表２'!R38/('表２'!$C38+'表２'!$P38)*1000)</f>
        <v>10.16260162601626</v>
      </c>
      <c r="K37" s="428">
        <f>IF('表２'!S38=0,"-",'表２'!S38/'表３'!P37*1000)</f>
        <v>7.394058251397981</v>
      </c>
      <c r="L37" s="429">
        <f>IF('表２'!T38=0,"-",'表２'!T38/'表３'!P37*1000)</f>
        <v>1.961148066679034</v>
      </c>
      <c r="M37" s="433" t="s">
        <v>45</v>
      </c>
      <c r="N37" s="434"/>
      <c r="O37" s="378"/>
      <c r="P37" s="407">
        <f>'人口'!C37</f>
        <v>37733</v>
      </c>
      <c r="Q37" s="389"/>
      <c r="R37" s="382"/>
    </row>
    <row r="38" spans="1:18" ht="15" customHeight="1">
      <c r="A38" s="681" t="s">
        <v>46</v>
      </c>
      <c r="B38" s="682"/>
      <c r="C38" s="409">
        <f>IF('表２'!C39=0,"-",'表２'!C39/'表３'!P38*1000)</f>
        <v>10.330656768426634</v>
      </c>
      <c r="D38" s="401">
        <f>IF('表２'!F39=0,"-",'表２'!F39/'表３'!P38*1000)</f>
        <v>6.798727369138701</v>
      </c>
      <c r="E38" s="400" t="str">
        <f>IF('表２'!I39=0,"-",'表２'!I39/'表２'!$C39*1000)</f>
        <v>-</v>
      </c>
      <c r="F38" s="401" t="str">
        <f>IF('表２'!L39=0,"-",'表２'!L39/'表２'!$C39*1000)</f>
        <v>-</v>
      </c>
      <c r="G38" s="401">
        <f>IF('表２'!O39=0,"-",'表２'!O39/'表３'!P38*1000)</f>
        <v>3.531929399287933</v>
      </c>
      <c r="H38" s="402">
        <f>IF('表２'!P39=0,"-",'表２'!P39/('表２'!$C39+'表２'!$P39)*1000)</f>
        <v>25.892857142857146</v>
      </c>
      <c r="I38" s="403">
        <f>IF('表２'!Q39=0,"-",'表２'!Q39/('表２'!$C39+'表２'!$P39)*1000)</f>
        <v>8.928571428571429</v>
      </c>
      <c r="J38" s="404">
        <f>IF('表２'!R39=0,"-",'表２'!R39/('表２'!$C39+'表２'!$P39)*1000)</f>
        <v>16.96428571428571</v>
      </c>
      <c r="K38" s="410">
        <f>IF('表２'!S39=0,"-",'表２'!S39/'表３'!P38*1000)</f>
        <v>6.751382471024923</v>
      </c>
      <c r="L38" s="411">
        <f>IF('表２'!T39=0,"-",'表２'!T39/'表３'!P38*1000)</f>
        <v>1.7801681690781002</v>
      </c>
      <c r="M38" s="694" t="s">
        <v>46</v>
      </c>
      <c r="N38" s="682"/>
      <c r="O38" s="383"/>
      <c r="P38" s="412">
        <f>SUM(P39:P40)</f>
        <v>105608</v>
      </c>
      <c r="Q38" s="389"/>
      <c r="R38" s="382"/>
    </row>
    <row r="39" spans="1:18" ht="15" customHeight="1">
      <c r="A39" s="435"/>
      <c r="B39" s="431" t="s">
        <v>47</v>
      </c>
      <c r="C39" s="413">
        <f>IF('表２'!C40=0,"-",'表２'!C40/'表３'!P39*1000)</f>
        <v>10.88314005352364</v>
      </c>
      <c r="D39" s="414">
        <f>IF('表２'!F40=0,"-",'表２'!F40/'表３'!P39*1000)</f>
        <v>6.410942610764199</v>
      </c>
      <c r="E39" s="415" t="str">
        <f>IF('表２'!I40=0,"-",'表２'!I40/'表２'!$C40*1000)</f>
        <v>-</v>
      </c>
      <c r="F39" s="414" t="str">
        <f>IF('表２'!L40=0,"-",'表２'!L40/'表２'!$C40*1000)</f>
        <v>-</v>
      </c>
      <c r="G39" s="414">
        <f>IF('表２'!O40=0,"-",'表２'!O40/'表３'!P39*1000)</f>
        <v>4.472197442759441</v>
      </c>
      <c r="H39" s="416">
        <f>IF('表２'!P40=0,"-",'表２'!P40/('表２'!$C40+'表２'!$P40)*1000)</f>
        <v>23.479188900747065</v>
      </c>
      <c r="I39" s="417">
        <f>IF('表２'!Q40=0,"-",'表２'!Q40/('表２'!$C40+'表２'!$P40)*1000)</f>
        <v>7.470651013874066</v>
      </c>
      <c r="J39" s="418">
        <f>IF('表２'!R40=0,"-",'表２'!R40/('表２'!$C40+'表２'!$P40)*1000)</f>
        <v>16.008537886872997</v>
      </c>
      <c r="K39" s="419">
        <f>IF('表２'!S40=0,"-",'表２'!S40/'表３'!P39*1000)</f>
        <v>7.077014570324115</v>
      </c>
      <c r="L39" s="420">
        <f>IF('表２'!T40=0,"-",'表２'!T40/'表３'!P39*1000)</f>
        <v>1.879274457329765</v>
      </c>
      <c r="M39" s="431" t="s">
        <v>47</v>
      </c>
      <c r="N39" s="408"/>
      <c r="O39" s="383"/>
      <c r="P39" s="421">
        <f>'人口'!C39</f>
        <v>84075</v>
      </c>
      <c r="Q39" s="389"/>
      <c r="R39" s="382"/>
    </row>
    <row r="40" spans="1:18" ht="15" customHeight="1">
      <c r="A40" s="435"/>
      <c r="B40" s="431" t="s">
        <v>48</v>
      </c>
      <c r="C40" s="422">
        <f>IF('表２'!C41=0,"-",'表２'!C41/'表３'!P40*1000)</f>
        <v>8.173501137788511</v>
      </c>
      <c r="D40" s="423">
        <f>IF('表２'!F41=0,"-",'表２'!F41/'表３'!P40*1000)</f>
        <v>8.312822179909906</v>
      </c>
      <c r="E40" s="424" t="str">
        <f>IF('表２'!I41=0,"-",'表２'!I41/'表２'!$C41*1000)</f>
        <v>-</v>
      </c>
      <c r="F40" s="423" t="str">
        <f>IF('表２'!L41=0,"-",'表２'!L41/'表２'!$C41*1000)</f>
        <v>-</v>
      </c>
      <c r="G40" s="423">
        <f>IF('表２'!O41=0,"-",'表２'!O41/'表３'!P40*1000)</f>
        <v>-0.13932104212139507</v>
      </c>
      <c r="H40" s="425">
        <f>IF('表２'!P41=0,"-",'表２'!P41/('表２'!$C41+'表２'!$P41)*1000)</f>
        <v>38.25136612021858</v>
      </c>
      <c r="I40" s="426">
        <f>IF('表２'!Q41=0,"-",'表２'!Q41/('表２'!$C41+'表２'!$P41)*1000)</f>
        <v>16.393442622950822</v>
      </c>
      <c r="J40" s="427">
        <f>IF('表２'!R41=0,"-",'表２'!R41/('表２'!$C41+'表２'!$P41)*1000)</f>
        <v>21.85792349726776</v>
      </c>
      <c r="K40" s="428">
        <f>IF('表２'!S41=0,"-",'表２'!S41/'表３'!P40*1000)</f>
        <v>5.479960990108206</v>
      </c>
      <c r="L40" s="429">
        <f>IF('表２'!T41=0,"-",'表２'!T41/'表３'!P40*1000)</f>
        <v>1.3932104212139507</v>
      </c>
      <c r="M40" s="431" t="s">
        <v>48</v>
      </c>
      <c r="N40" s="408"/>
      <c r="O40" s="383"/>
      <c r="P40" s="407">
        <f>'人口'!C40</f>
        <v>21533</v>
      </c>
      <c r="Q40" s="389"/>
      <c r="R40" s="382"/>
    </row>
    <row r="41" spans="1:18" ht="15" customHeight="1">
      <c r="A41" s="689" t="s">
        <v>49</v>
      </c>
      <c r="B41" s="693"/>
      <c r="C41" s="409">
        <f>IF('表２'!C42=0,"-",'表２'!C42/'表３'!P41*1000)</f>
        <v>9.42839173553265</v>
      </c>
      <c r="D41" s="401">
        <f>IF('表２'!F42=0,"-",'表２'!F42/'表３'!P41*1000)</f>
        <v>7.676188436007503</v>
      </c>
      <c r="E41" s="400">
        <f>IF('表２'!I42=0,"-",'表２'!I42/'表２'!$C42*1000)</f>
        <v>2.6216137489076607</v>
      </c>
      <c r="F41" s="401">
        <f>IF('表２'!L42=0,"-",'表２'!L42/'表２'!$C42*1000)</f>
        <v>0.8738712496358869</v>
      </c>
      <c r="G41" s="401">
        <f>IF('表２'!O42=0,"-",'表２'!O42/'表３'!P41*1000)</f>
        <v>1.7522032995251475</v>
      </c>
      <c r="H41" s="402">
        <f>IF('表２'!P42=0,"-",'表２'!P42/('表２'!$C42+'表２'!$P42)*1000)</f>
        <v>28.029445073612685</v>
      </c>
      <c r="I41" s="403">
        <f>IF('表２'!Q42=0,"-",'表２'!Q42/('表２'!$C42+'表２'!$P42)*1000)</f>
        <v>13.306908267270668</v>
      </c>
      <c r="J41" s="404">
        <f>IF('表２'!R42=0,"-",'表２'!R42/('表２'!$C42+'表２'!$P42)*1000)</f>
        <v>14.722536806342015</v>
      </c>
      <c r="K41" s="410">
        <f>IF('表２'!S42=0,"-",'表２'!S42/'表３'!P41*1000)</f>
        <v>6.209610752705891</v>
      </c>
      <c r="L41" s="411">
        <f>IF('表２'!T42=0,"-",'表２'!T42/'表３'!P41*1000)</f>
        <v>2.664008151315663</v>
      </c>
      <c r="M41" s="692" t="s">
        <v>49</v>
      </c>
      <c r="N41" s="693"/>
      <c r="O41" s="383"/>
      <c r="P41" s="412">
        <f>SUM(P42:P44)</f>
        <v>364113</v>
      </c>
      <c r="Q41" s="389"/>
      <c r="R41" s="382"/>
    </row>
    <row r="42" spans="1:18" ht="15" customHeight="1">
      <c r="A42" s="435"/>
      <c r="B42" s="431" t="s">
        <v>50</v>
      </c>
      <c r="C42" s="413">
        <f>IF('表２'!C43=0,"-",'表２'!C43/'表３'!P42*1000)</f>
        <v>8.943136556726811</v>
      </c>
      <c r="D42" s="414">
        <f>IF('表２'!F43=0,"-",'表２'!F43/'表３'!P42*1000)</f>
        <v>8.239278586984424</v>
      </c>
      <c r="E42" s="415">
        <f>IF('表２'!I43=0,"-",'表２'!I43/'表２'!$C43*1000)</f>
        <v>5.555555555555555</v>
      </c>
      <c r="F42" s="414">
        <f>IF('表２'!L43=0,"-",'表２'!L43/'表２'!$C43*1000)</f>
        <v>2.7777777777777777</v>
      </c>
      <c r="G42" s="414">
        <f>IF('表２'!O43=0,"-",'表２'!O43/'表３'!P42*1000)</f>
        <v>0.703857969742388</v>
      </c>
      <c r="H42" s="416">
        <f>IF('表２'!P43=0,"-",'表２'!P43/('表２'!$C43+'表２'!$P43)*1000)</f>
        <v>23.508137432188065</v>
      </c>
      <c r="I42" s="417">
        <f>IF('表２'!Q43=0,"-",'表２'!Q43/('表２'!$C43+'表２'!$P43)*1000)</f>
        <v>11.754068716094032</v>
      </c>
      <c r="J42" s="418">
        <f>IF('表２'!R43=0,"-",'表２'!R43/('表２'!$C43+'表２'!$P43)*1000)</f>
        <v>11.754068716094032</v>
      </c>
      <c r="K42" s="419">
        <f>IF('表２'!S43=0,"-",'表２'!S43/'表３'!P42*1000)</f>
        <v>6.069739903778475</v>
      </c>
      <c r="L42" s="420">
        <f>IF('表２'!T43=0,"-",'表２'!T43/'表３'!P42*1000)</f>
        <v>2.666379603024105</v>
      </c>
      <c r="M42" s="431" t="s">
        <v>50</v>
      </c>
      <c r="N42" s="408"/>
      <c r="O42" s="383"/>
      <c r="P42" s="421">
        <f>'人口'!G4</f>
        <v>120763</v>
      </c>
      <c r="Q42" s="389"/>
      <c r="R42" s="382"/>
    </row>
    <row r="43" spans="1:18" ht="15" customHeight="1">
      <c r="A43" s="435"/>
      <c r="B43" s="431" t="s">
        <v>51</v>
      </c>
      <c r="C43" s="413">
        <f>IF('表２'!C44=0,"-",'表２'!C44/'表３'!P43*1000)</f>
        <v>9.876606661784042</v>
      </c>
      <c r="D43" s="414">
        <f>IF('表２'!F44=0,"-",'表２'!F44/'表３'!P43*1000)</f>
        <v>7.2254273366997745</v>
      </c>
      <c r="E43" s="415">
        <f>IF('表２'!I44=0,"-",'表２'!I44/'表２'!$C44*1000)</f>
        <v>1.3009540329575022</v>
      </c>
      <c r="F43" s="414" t="str">
        <f>IF('表２'!L44=0,"-",'表２'!L44/'表２'!$C44*1000)</f>
        <v>-</v>
      </c>
      <c r="G43" s="414">
        <f>IF('表２'!O44=0,"-",'表２'!O44/'表３'!P43*1000)</f>
        <v>2.6511793250842683</v>
      </c>
      <c r="H43" s="416">
        <f>IF('表２'!P44=0,"-",'表２'!P44/('表２'!$C44+'表２'!$P44)*1000)</f>
        <v>29.461279461279464</v>
      </c>
      <c r="I43" s="417">
        <f>IF('表２'!Q44=0,"-",'表２'!Q44/('表２'!$C44+'表２'!$P44)*1000)</f>
        <v>13.468013468013467</v>
      </c>
      <c r="J43" s="418">
        <f>IF('表２'!R44=0,"-",'表２'!R44/('表２'!$C44+'表２'!$P44)*1000)</f>
        <v>15.993265993265993</v>
      </c>
      <c r="K43" s="419">
        <f>IF('表２'!S44=0,"-",'表２'!S44/'表３'!P43*1000)</f>
        <v>6.334562555411361</v>
      </c>
      <c r="L43" s="420">
        <f>IF('表２'!T44=0,"-",'表２'!T44/'表３'!P43*1000)</f>
        <v>2.711141377670988</v>
      </c>
      <c r="M43" s="431" t="s">
        <v>51</v>
      </c>
      <c r="N43" s="408"/>
      <c r="O43" s="378"/>
      <c r="P43" s="421">
        <f>'人口'!G5</f>
        <v>233481</v>
      </c>
      <c r="Q43" s="389"/>
      <c r="R43" s="382"/>
    </row>
    <row r="44" spans="1:18" ht="15" customHeight="1">
      <c r="A44" s="436"/>
      <c r="B44" s="433" t="s">
        <v>52</v>
      </c>
      <c r="C44" s="422">
        <f>IF('表２'!C45=0,"-",'表２'!C45/'表３'!P44*1000)</f>
        <v>4.762387273279968</v>
      </c>
      <c r="D44" s="423">
        <f>IF('表２'!F45=0,"-",'表２'!F45/'表３'!P44*1000)</f>
        <v>11.44999493363056</v>
      </c>
      <c r="E44" s="424" t="str">
        <f>IF('表２'!I45=0,"-",'表２'!I45/'表２'!$C45*1000)</f>
        <v>-</v>
      </c>
      <c r="F44" s="423" t="str">
        <f>IF('表２'!L45=0,"-",'表２'!L45/'表２'!$C45*1000)</f>
        <v>-</v>
      </c>
      <c r="G44" s="423">
        <f>IF('表２'!O45=0,"-",'表２'!O45/'表３'!P44*1000)</f>
        <v>-6.687607660350593</v>
      </c>
      <c r="H44" s="425">
        <f>IF('表２'!P45=0,"-",'表２'!P45/('表２'!$C45+'表２'!$P45)*1000)</f>
        <v>60</v>
      </c>
      <c r="I44" s="426">
        <f>IF('表２'!Q45=0,"-",'表２'!Q45/('表２'!$C45+'表２'!$P45)*1000)</f>
        <v>40</v>
      </c>
      <c r="J44" s="427">
        <f>IF('表２'!R45=0,"-",'表２'!R45/('表２'!$C45+'表２'!$P45)*1000)</f>
        <v>20</v>
      </c>
      <c r="K44" s="428">
        <f>IF('表２'!S45=0,"-",'表２'!S45/'表３'!P44*1000)</f>
        <v>4.96504205086635</v>
      </c>
      <c r="L44" s="429">
        <f>IF('表２'!T45=0,"-",'表２'!T45/'表３'!P44*1000)</f>
        <v>1.519910831897862</v>
      </c>
      <c r="M44" s="433" t="s">
        <v>52</v>
      </c>
      <c r="N44" s="434"/>
      <c r="O44" s="383"/>
      <c r="P44" s="407">
        <f>'人口'!G6</f>
        <v>9869</v>
      </c>
      <c r="Q44" s="389"/>
      <c r="R44" s="382"/>
    </row>
    <row r="45" spans="1:18" ht="15" customHeight="1">
      <c r="A45" s="681" t="s">
        <v>676</v>
      </c>
      <c r="B45" s="682"/>
      <c r="C45" s="409">
        <f>IF('表２'!C46=0,"-",'表２'!C46/'表３'!P45*1000)</f>
        <v>8.693540483878152</v>
      </c>
      <c r="D45" s="401">
        <f>IF('表２'!F46=0,"-",'表２'!F46/'表３'!P45*1000)</f>
        <v>8.084274175586527</v>
      </c>
      <c r="E45" s="400">
        <f>IF('表２'!I46=0,"-",'表２'!I46/'表２'!$C46*1000)</f>
        <v>3.140495867768595</v>
      </c>
      <c r="F45" s="401">
        <f>IF('表２'!L46=0,"-",'表２'!L46/'表２'!$C46*1000)</f>
        <v>1.9834710743801653</v>
      </c>
      <c r="G45" s="401">
        <f>IF('表２'!O46=0,"-",'表２'!O46/'表３'!P45*1000)</f>
        <v>0.6092663082916259</v>
      </c>
      <c r="H45" s="402">
        <f>IF('表２'!P46=0,"-",'表２'!P46/('表２'!$C46+'表２'!$P46)*1000)</f>
        <v>30.604069860599264</v>
      </c>
      <c r="I45" s="403">
        <f>IF('表２'!Q46=0,"-",'表２'!Q46/('表２'!$C46+'表２'!$P46)*1000)</f>
        <v>11.216151257811248</v>
      </c>
      <c r="J45" s="404">
        <f>IF('表２'!R46=0,"-",'表２'!R46/('表２'!$C46+'表２'!$P46)*1000)</f>
        <v>19.387918602788016</v>
      </c>
      <c r="K45" s="410">
        <f>IF('表２'!S46=0,"-",'表２'!S46/'表３'!P45*1000)</f>
        <v>5.540874728237051</v>
      </c>
      <c r="L45" s="411">
        <f>IF('表２'!T46=0,"-",'表２'!T46/'表３'!P45*1000)</f>
        <v>2.00023278571213</v>
      </c>
      <c r="M45" s="694" t="s">
        <v>673</v>
      </c>
      <c r="N45" s="682"/>
      <c r="O45" s="383"/>
      <c r="P45" s="421">
        <f>SUM(P46:P46)</f>
        <v>695919</v>
      </c>
      <c r="Q45" s="389"/>
      <c r="R45" s="382"/>
    </row>
    <row r="46" spans="1:18" ht="15" customHeight="1">
      <c r="A46" s="435"/>
      <c r="B46" s="431" t="s">
        <v>677</v>
      </c>
      <c r="C46" s="413">
        <f>IF('表２'!C47=0,"-",'表２'!C47/'表３'!P46*1000)</f>
        <v>8.693540483878152</v>
      </c>
      <c r="D46" s="414">
        <f>IF('表２'!F47=0,"-",'表２'!F47/'表３'!P46*1000)</f>
        <v>8.084274175586527</v>
      </c>
      <c r="E46" s="415">
        <f>IF('表２'!I47=0,"-",'表２'!I47/'表２'!$C47*1000)</f>
        <v>3.140495867768595</v>
      </c>
      <c r="F46" s="414">
        <f>IF('表２'!L47=0,"-",'表２'!L47/'表２'!$C47*1000)</f>
        <v>1.9834710743801653</v>
      </c>
      <c r="G46" s="414">
        <f>IF('表２'!O47=0,"-",'表２'!O47/'表３'!P46*1000)</f>
        <v>0.6092663082916259</v>
      </c>
      <c r="H46" s="416">
        <f>IF('表２'!P47=0,"-",'表２'!P47/('表２'!$C47+'表２'!$P47)*1000)</f>
        <v>30.604069860599264</v>
      </c>
      <c r="I46" s="417">
        <f>IF('表２'!Q47=0,"-",'表２'!Q47/('表２'!$C47+'表２'!$P47)*1000)</f>
        <v>11.216151257811248</v>
      </c>
      <c r="J46" s="418">
        <f>IF('表２'!R47=0,"-",'表２'!R47/('表２'!$C47+'表２'!$P47)*1000)</f>
        <v>19.387918602788016</v>
      </c>
      <c r="K46" s="419">
        <f>IF('表２'!S47=0,"-",'表２'!S47/'表３'!P46*1000)</f>
        <v>5.540874728237051</v>
      </c>
      <c r="L46" s="420">
        <f>IF('表２'!T47=0,"-",'表２'!T47/'表３'!P46*1000)</f>
        <v>2.00023278571213</v>
      </c>
      <c r="M46" s="431" t="s">
        <v>679</v>
      </c>
      <c r="N46" s="408"/>
      <c r="O46" s="383"/>
      <c r="P46" s="421">
        <f>'人口'!G8</f>
        <v>695919</v>
      </c>
      <c r="Q46" s="389"/>
      <c r="R46" s="382"/>
    </row>
    <row r="47" spans="1:18" ht="15" customHeight="1">
      <c r="A47" s="437"/>
      <c r="B47" s="233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233"/>
      <c r="N47" s="233"/>
      <c r="O47" s="378"/>
      <c r="P47" s="439"/>
      <c r="Q47" s="382"/>
      <c r="R47" s="382"/>
    </row>
    <row r="48" spans="1:18" ht="15" customHeight="1">
      <c r="A48" s="440"/>
      <c r="B48" s="431"/>
      <c r="C48" s="441"/>
      <c r="D48" s="441"/>
      <c r="E48" s="442" t="s">
        <v>691</v>
      </c>
      <c r="F48" s="441"/>
      <c r="G48" s="441"/>
      <c r="H48" s="441"/>
      <c r="I48" s="441"/>
      <c r="J48" s="443" t="s">
        <v>473</v>
      </c>
      <c r="K48" s="441"/>
      <c r="L48" s="441"/>
      <c r="M48" s="431"/>
      <c r="N48" s="431"/>
      <c r="O48" s="383"/>
      <c r="P48" s="444"/>
      <c r="Q48" s="382"/>
      <c r="R48" s="382"/>
    </row>
    <row r="49" spans="1:18" ht="15" customHeight="1">
      <c r="A49" s="445"/>
      <c r="B49" s="378"/>
      <c r="C49" s="378"/>
      <c r="D49" s="378"/>
      <c r="E49" s="378"/>
      <c r="F49" s="378"/>
      <c r="G49" s="378"/>
      <c r="H49" s="378"/>
      <c r="I49" s="378"/>
      <c r="J49" s="378"/>
      <c r="K49" s="379"/>
      <c r="L49" s="378"/>
      <c r="M49" s="378"/>
      <c r="N49" s="380"/>
      <c r="O49" s="383"/>
      <c r="P49" s="444"/>
      <c r="Q49" s="382"/>
      <c r="R49" s="382"/>
    </row>
    <row r="50" spans="1:19" ht="15" customHeight="1">
      <c r="A50" s="446" t="s">
        <v>56</v>
      </c>
      <c r="B50" s="383"/>
      <c r="C50" s="378"/>
      <c r="D50" s="378"/>
      <c r="E50" s="378"/>
      <c r="F50" s="378"/>
      <c r="G50" s="378"/>
      <c r="H50" s="384"/>
      <c r="I50" s="384"/>
      <c r="J50" s="384"/>
      <c r="K50" s="379"/>
      <c r="L50" s="383"/>
      <c r="M50" s="378"/>
      <c r="N50" s="380" t="str">
        <f>N2</f>
        <v>(平成16年)</v>
      </c>
      <c r="O50" s="383"/>
      <c r="P50" s="447"/>
      <c r="Q50" s="382"/>
      <c r="R50" s="382"/>
      <c r="S50" s="382"/>
    </row>
    <row r="51" spans="1:17" ht="15" customHeight="1">
      <c r="A51" s="385" t="s">
        <v>0</v>
      </c>
      <c r="B51" s="386"/>
      <c r="C51" s="387" t="s">
        <v>101</v>
      </c>
      <c r="D51" s="388" t="s">
        <v>102</v>
      </c>
      <c r="E51" s="387" t="s">
        <v>479</v>
      </c>
      <c r="F51" s="388" t="s">
        <v>480</v>
      </c>
      <c r="G51" s="388" t="s">
        <v>481</v>
      </c>
      <c r="H51" s="626" t="s">
        <v>482</v>
      </c>
      <c r="I51" s="627"/>
      <c r="J51" s="628"/>
      <c r="K51" s="388" t="s">
        <v>103</v>
      </c>
      <c r="L51" s="387" t="s">
        <v>104</v>
      </c>
      <c r="M51" s="385" t="s">
        <v>0</v>
      </c>
      <c r="N51" s="386"/>
      <c r="O51" s="383"/>
      <c r="P51" s="695" t="s">
        <v>483</v>
      </c>
      <c r="Q51" s="382"/>
    </row>
    <row r="52" spans="1:17" ht="15" customHeight="1">
      <c r="A52" s="390"/>
      <c r="B52" s="391"/>
      <c r="C52" s="625" t="s">
        <v>105</v>
      </c>
      <c r="D52" s="622"/>
      <c r="E52" s="625" t="s">
        <v>106</v>
      </c>
      <c r="F52" s="622"/>
      <c r="G52" s="392" t="s">
        <v>105</v>
      </c>
      <c r="H52" s="393" t="s">
        <v>10</v>
      </c>
      <c r="I52" s="394" t="s">
        <v>13</v>
      </c>
      <c r="J52" s="395" t="s">
        <v>14</v>
      </c>
      <c r="K52" s="623" t="s">
        <v>105</v>
      </c>
      <c r="L52" s="623"/>
      <c r="M52" s="390"/>
      <c r="N52" s="391"/>
      <c r="O52" s="383"/>
      <c r="P52" s="696"/>
      <c r="Q52" s="382"/>
    </row>
    <row r="53" spans="1:17" ht="15" customHeight="1">
      <c r="A53" s="681" t="s">
        <v>57</v>
      </c>
      <c r="B53" s="682"/>
      <c r="C53" s="409">
        <f>IF('表２'!C55=0,"-",'表２'!C55/'表３'!P53*1000)</f>
        <v>8.58830476123218</v>
      </c>
      <c r="D53" s="401">
        <f>IF('表２'!F55=0,"-",'表２'!F55/'表３'!P53*1000)</f>
        <v>7.9330983221614755</v>
      </c>
      <c r="E53" s="410">
        <f>IF('表２'!I55=0,"-",'表２'!I55/'表２'!$C55*1000)</f>
        <v>2.2841480127912286</v>
      </c>
      <c r="F53" s="401">
        <f>IF('表２'!L55=0,"-",'表２'!L55/'表２'!$C55*1000)</f>
        <v>1.5989036089538602</v>
      </c>
      <c r="G53" s="401">
        <f>IF('表２'!O55=0,"-",'表２'!O55/'表３'!P53*1000)</f>
        <v>0.6552064390707054</v>
      </c>
      <c r="H53" s="402">
        <f>IF('表２'!P55=0,"-",'表２'!P55/('表２'!$C55+'表２'!$P55)*1000)</f>
        <v>29.26829268292683</v>
      </c>
      <c r="I53" s="403">
        <f>IF('表２'!Q55=0,"-",'表２'!Q55/('表２'!$C55+'表２'!$P55)*1000)</f>
        <v>13.303769401330378</v>
      </c>
      <c r="J53" s="404">
        <f>IF('表２'!R55=0,"-",'表２'!R55/('表２'!$C55+'表２'!$P55)*1000)</f>
        <v>15.964523281596453</v>
      </c>
      <c r="K53" s="410">
        <f>IF('表２'!S55=0,"-",'表２'!S55/'表３'!P53*1000)</f>
        <v>5.204379289983777</v>
      </c>
      <c r="L53" s="411">
        <f>IF('表２'!T55=0,"-",'表２'!T55/'表３'!P53*1000)</f>
        <v>1.710598846915135</v>
      </c>
      <c r="M53" s="694" t="s">
        <v>57</v>
      </c>
      <c r="N53" s="682"/>
      <c r="O53" s="383"/>
      <c r="P53" s="448">
        <f>SUM(P54:P68)</f>
        <v>509763</v>
      </c>
      <c r="Q53" s="382"/>
    </row>
    <row r="54" spans="1:17" ht="15" customHeight="1">
      <c r="A54" s="435"/>
      <c r="B54" s="431" t="s">
        <v>678</v>
      </c>
      <c r="C54" s="414">
        <f>IF('表２'!C56=0,"-",'表２'!C56/'表３'!P54*1000)</f>
        <v>7.3201214068916265</v>
      </c>
      <c r="D54" s="414">
        <f>IF('表２'!F56=0,"-",'表２'!F56/'表３'!P54*1000)</f>
        <v>7.855740046420283</v>
      </c>
      <c r="E54" s="414" t="str">
        <f>IF('表２'!I56=0,"-",'表２'!I56/'表２'!$C56*1000)</f>
        <v>-</v>
      </c>
      <c r="F54" s="414" t="str">
        <f>IF('表２'!L56=0,"-",'表２'!L56/'表２'!$C56*1000)</f>
        <v>-</v>
      </c>
      <c r="G54" s="414">
        <f>IF('表２'!O56=0,"-",'表２'!O56/'表３'!P54*1000)</f>
        <v>-0.5356186395286556</v>
      </c>
      <c r="H54" s="413">
        <f>IF('表２'!P56=0,"-",'表２'!P56/('表２'!$C56+'表２'!$P56)*1000)</f>
        <v>31.496062992125985</v>
      </c>
      <c r="I54" s="417">
        <f>IF('表２'!Q56=0,"-",'表２'!Q56/('表２'!$C56+'表２'!$P56)*1000)</f>
        <v>15.748031496062993</v>
      </c>
      <c r="J54" s="419">
        <f>IF('表２'!R56=0,"-",'表２'!R56/('表２'!$C56+'表２'!$P56)*1000)</f>
        <v>15.748031496062993</v>
      </c>
      <c r="K54" s="414">
        <f>IF('表２'!S56=0,"-",'表２'!S56/'表３'!P54*1000)</f>
        <v>4.344462298399096</v>
      </c>
      <c r="L54" s="420">
        <f>IF('表２'!T56=0,"-",'表２'!T56/'表３'!P54*1000)</f>
        <v>1.3688031899065642</v>
      </c>
      <c r="M54" s="431" t="s">
        <v>678</v>
      </c>
      <c r="N54" s="408"/>
      <c r="O54" s="383"/>
      <c r="P54" s="449">
        <f>'人口'!G10</f>
        <v>16803</v>
      </c>
      <c r="Q54" s="382"/>
    </row>
    <row r="55" spans="1:17" ht="15" customHeight="1">
      <c r="A55" s="435"/>
      <c r="B55" s="431" t="s">
        <v>54</v>
      </c>
      <c r="C55" s="414">
        <f>IF('表２'!C57=0,"-",'表２'!C57/'表３'!P55*1000)</f>
        <v>6.832639597895233</v>
      </c>
      <c r="D55" s="414">
        <f>IF('表２'!F57=0,"-",'表２'!F57/'表３'!P55*1000)</f>
        <v>9.65993874185188</v>
      </c>
      <c r="E55" s="414">
        <f>IF('表２'!I57=0,"-",'表２'!I57/'表２'!$C57*1000)</f>
        <v>11.494252873563218</v>
      </c>
      <c r="F55" s="414">
        <f>IF('表２'!L57=0,"-",'表２'!L57/'表２'!$C57*1000)</f>
        <v>11.494252873563218</v>
      </c>
      <c r="G55" s="414">
        <f>IF('表２'!O57=0,"-",'表２'!O57/'表３'!P55*1000)</f>
        <v>-2.827299143956648</v>
      </c>
      <c r="H55" s="413">
        <f>IF('表２'!P57=0,"-",'表２'!P57/('表２'!$C57+'表２'!$P57)*1000)</f>
        <v>22.47191011235955</v>
      </c>
      <c r="I55" s="417" t="str">
        <f>IF('表２'!Q57=0,"-",'表２'!Q57/('表２'!$C57+'表２'!$P57)*1000)</f>
        <v>-</v>
      </c>
      <c r="J55" s="419">
        <f>IF('表２'!R57=0,"-",'表２'!R57/('表２'!$C57+'表２'!$P57)*1000)</f>
        <v>22.47191011235955</v>
      </c>
      <c r="K55" s="414">
        <f>IF('表２'!S57=0,"-",'表２'!S57/'表３'!P55*1000)</f>
        <v>3.5341239299458103</v>
      </c>
      <c r="L55" s="420">
        <f>IF('表２'!T57=0,"-",'表２'!T57/'表３'!P55*1000)</f>
        <v>1.6492578339747115</v>
      </c>
      <c r="M55" s="431" t="s">
        <v>54</v>
      </c>
      <c r="N55" s="408"/>
      <c r="O55" s="383"/>
      <c r="P55" s="449">
        <f>'人口'!G11</f>
        <v>12733</v>
      </c>
      <c r="Q55" s="382"/>
    </row>
    <row r="56" spans="1:18" ht="15" customHeight="1">
      <c r="A56" s="435"/>
      <c r="B56" s="431" t="s">
        <v>55</v>
      </c>
      <c r="C56" s="414">
        <f>IF('表２'!C58=0,"-",'表２'!C58/'表３'!P56*1000)</f>
        <v>6.101975385251835</v>
      </c>
      <c r="D56" s="414">
        <f>IF('表２'!F58=0,"-",'表２'!F58/'表３'!P56*1000)</f>
        <v>10.652601096287103</v>
      </c>
      <c r="E56" s="414" t="str">
        <f>IF('表２'!I58=0,"-",'表２'!I58/'表２'!$C58*1000)</f>
        <v>-</v>
      </c>
      <c r="F56" s="414" t="str">
        <f>IF('表２'!L58=0,"-",'表２'!L58/'表２'!$C58*1000)</f>
        <v>-</v>
      </c>
      <c r="G56" s="414">
        <f>IF('表２'!O58=0,"-",'表２'!O58/'表３'!P56*1000)</f>
        <v>-4.550625711035267</v>
      </c>
      <c r="H56" s="413">
        <f>IF('表２'!P58=0,"-",'表２'!P58/('表２'!$C58+'表２'!$P58)*1000)</f>
        <v>16.666666666666668</v>
      </c>
      <c r="I56" s="417">
        <f>IF('表２'!Q58=0,"-",'表２'!Q58/('表２'!$C58+'表２'!$P58)*1000)</f>
        <v>16.666666666666668</v>
      </c>
      <c r="J56" s="419" t="str">
        <f>IF('表２'!R58=0,"-",'表２'!R58/('表２'!$C58+'表２'!$P58)*1000)</f>
        <v>-</v>
      </c>
      <c r="K56" s="414">
        <f>IF('表２'!S58=0,"-",'表２'!S58/'表３'!P56*1000)</f>
        <v>3.826662529734202</v>
      </c>
      <c r="L56" s="420">
        <f>IF('表２'!T58=0,"-",'表２'!T58/'表３'!P56*1000)</f>
        <v>1.7581962974454441</v>
      </c>
      <c r="M56" s="431" t="s">
        <v>55</v>
      </c>
      <c r="N56" s="408"/>
      <c r="O56" s="383"/>
      <c r="P56" s="449">
        <f>'人口'!G12</f>
        <v>9669</v>
      </c>
      <c r="Q56" s="382"/>
      <c r="R56" s="382"/>
    </row>
    <row r="57" spans="1:18" ht="15" customHeight="1">
      <c r="A57" s="435"/>
      <c r="B57" s="431" t="s">
        <v>58</v>
      </c>
      <c r="C57" s="413">
        <f>IF('表２'!C59=0,"-",'表２'!C59/'表３'!P57*1000)</f>
        <v>8.919510762164183</v>
      </c>
      <c r="D57" s="414">
        <f>IF('表２'!F59=0,"-",'表２'!F59/'表３'!P57*1000)</f>
        <v>8.158414783955562</v>
      </c>
      <c r="E57" s="419">
        <f>IF('表２'!I59=0,"-",'表２'!I59/'表２'!$C59*1000)</f>
        <v>1.4970059880239521</v>
      </c>
      <c r="F57" s="414" t="str">
        <f>IF('表２'!L59=0,"-",'表２'!L59/'表２'!$C59*1000)</f>
        <v>-</v>
      </c>
      <c r="G57" s="414">
        <f>IF('表２'!O59=0,"-",'表２'!O59/'表３'!P57*1000)</f>
        <v>0.7610959782086204</v>
      </c>
      <c r="H57" s="413">
        <f>IF('表２'!P59=0,"-",'表２'!P59/('表２'!$C59+'表２'!$P59)*1000)</f>
        <v>23.391812865497073</v>
      </c>
      <c r="I57" s="417">
        <f>IF('表２'!Q59=0,"-",'表２'!Q59/('表２'!$C59+'表２'!$P59)*1000)</f>
        <v>7.309941520467836</v>
      </c>
      <c r="J57" s="419">
        <f>IF('表２'!R59=0,"-",'表２'!R59/('表２'!$C59+'表２'!$P59)*1000)</f>
        <v>16.08187134502924</v>
      </c>
      <c r="K57" s="419">
        <f>IF('表２'!S59=0,"-",'表２'!S59/'表３'!P57*1000)</f>
        <v>5.00721038295145</v>
      </c>
      <c r="L57" s="420">
        <f>IF('表２'!T59=0,"-",'表２'!T59/'表３'!P57*1000)</f>
        <v>1.402018907226406</v>
      </c>
      <c r="M57" s="431" t="s">
        <v>58</v>
      </c>
      <c r="N57" s="450"/>
      <c r="O57" s="383"/>
      <c r="P57" s="449">
        <f>'人口'!G13</f>
        <v>74892</v>
      </c>
      <c r="Q57" s="389"/>
      <c r="R57" s="382"/>
    </row>
    <row r="58" spans="1:18" ht="15" customHeight="1">
      <c r="A58" s="435"/>
      <c r="B58" s="431" t="s">
        <v>59</v>
      </c>
      <c r="C58" s="413">
        <f>IF('表２'!C60=0,"-",'表２'!C60/'表３'!P58*1000)</f>
        <v>9.335924298749578</v>
      </c>
      <c r="D58" s="414">
        <f>IF('表２'!F60=0,"-",'表２'!F60/'表３'!P58*1000)</f>
        <v>7.350456235214599</v>
      </c>
      <c r="E58" s="419">
        <f>IF('表２'!I60=0,"-",'表２'!I60/'表２'!$C60*1000)</f>
        <v>0.9049773755656109</v>
      </c>
      <c r="F58" s="414">
        <f>IF('表２'!L60=0,"-",'表２'!L60/'表２'!$C60*1000)</f>
        <v>0.9049773755656109</v>
      </c>
      <c r="G58" s="414">
        <f>IF('表２'!O60=0,"-",'表２'!O60/'表３'!P58*1000)</f>
        <v>1.9854680635349777</v>
      </c>
      <c r="H58" s="416">
        <f>IF('表２'!P60=0,"-",'表２'!P60/('表２'!$C60+'表２'!$P60)*1000)</f>
        <v>22.123893805309734</v>
      </c>
      <c r="I58" s="417">
        <f>IF('表２'!Q60=0,"-",'表２'!Q60/('表２'!$C60+'表２'!$P60)*1000)</f>
        <v>12.389380530973451</v>
      </c>
      <c r="J58" s="418">
        <f>IF('表２'!R60=0,"-",'表２'!R60/('表２'!$C60+'表２'!$P60)*1000)</f>
        <v>9.734513274336283</v>
      </c>
      <c r="K58" s="419">
        <f>IF('表２'!S60=0,"-",'表２'!S60/'表３'!P58*1000)</f>
        <v>6.09158499493072</v>
      </c>
      <c r="L58" s="420">
        <f>IF('表２'!T60=0,"-",'表２'!T60/'表３'!P58*1000)</f>
        <v>1.9178776613720852</v>
      </c>
      <c r="M58" s="431" t="s">
        <v>59</v>
      </c>
      <c r="N58" s="450"/>
      <c r="O58" s="383"/>
      <c r="P58" s="449">
        <f>'人口'!G14</f>
        <v>118360</v>
      </c>
      <c r="Q58" s="389"/>
      <c r="R58" s="382"/>
    </row>
    <row r="59" spans="1:18" ht="15" customHeight="1">
      <c r="A59" s="435"/>
      <c r="B59" s="431" t="s">
        <v>60</v>
      </c>
      <c r="C59" s="413">
        <f>IF('表２'!C61=0,"-",'表２'!C61/'表３'!P59*1000)</f>
        <v>9.173670012205646</v>
      </c>
      <c r="D59" s="414">
        <f>IF('表２'!F61=0,"-",'表２'!F61/'表３'!P59*1000)</f>
        <v>6.779186653087562</v>
      </c>
      <c r="E59" s="419">
        <f>IF('表２'!I61=0,"-",'表２'!I61/'表２'!$C61*1000)</f>
        <v>4.237288135593221</v>
      </c>
      <c r="F59" s="414">
        <f>IF('表２'!L61=0,"-",'表２'!L61/'表２'!$C61*1000)</f>
        <v>2.542372881355932</v>
      </c>
      <c r="G59" s="414">
        <f>IF('表２'!O61=0,"-",'表２'!O61/'表３'!P59*1000)</f>
        <v>2.394483359118084</v>
      </c>
      <c r="H59" s="416">
        <f>IF('表２'!P61=0,"-",'表２'!P61/('表２'!$C61+'表２'!$P61)*1000)</f>
        <v>39.08794788273615</v>
      </c>
      <c r="I59" s="417">
        <f>IF('表２'!Q61=0,"-",'表２'!Q61/('表２'!$C61+'表２'!$P61)*1000)</f>
        <v>19.543973941368076</v>
      </c>
      <c r="J59" s="418">
        <f>IF('表２'!R61=0,"-",'表２'!R61/('表２'!$C61+'表２'!$P61)*1000)</f>
        <v>19.543973941368076</v>
      </c>
      <c r="K59" s="419">
        <f>IF('表２'!S61=0,"-",'表２'!S61/'表３'!P59*1000)</f>
        <v>5.17768154926183</v>
      </c>
      <c r="L59" s="420">
        <f>IF('表２'!T61=0,"-",'表２'!T61/'表３'!P59*1000)</f>
        <v>1.772539629477023</v>
      </c>
      <c r="M59" s="431" t="s">
        <v>60</v>
      </c>
      <c r="N59" s="450"/>
      <c r="O59" s="383"/>
      <c r="P59" s="449">
        <f>'人口'!G15</f>
        <v>128629</v>
      </c>
      <c r="R59" s="382"/>
    </row>
    <row r="60" spans="1:18" ht="15" customHeight="1">
      <c r="A60" s="435"/>
      <c r="B60" s="431" t="s">
        <v>61</v>
      </c>
      <c r="C60" s="413">
        <f>IF('表２'!C62=0,"-",'表２'!C62/'表３'!P60*1000)</f>
        <v>6.174794173527549</v>
      </c>
      <c r="D60" s="414">
        <f>IF('表２'!F62=0,"-",'表２'!F62/'表３'!P60*1000)</f>
        <v>9.183027232425585</v>
      </c>
      <c r="E60" s="419" t="str">
        <f>IF('表２'!I62=0,"-",'表２'!I62/'表２'!$C62*1000)</f>
        <v>-</v>
      </c>
      <c r="F60" s="414" t="str">
        <f>IF('表２'!L62=0,"-",'表２'!L62/'表２'!$C62*1000)</f>
        <v>-</v>
      </c>
      <c r="G60" s="414">
        <f>IF('表２'!O62=0,"-",'表２'!O62/'表３'!P60*1000)</f>
        <v>-3.0082330588980364</v>
      </c>
      <c r="H60" s="416">
        <f>IF('表２'!P62=0,"-",'表２'!P62/('表２'!$C62+'表２'!$P62)*1000)</f>
        <v>25</v>
      </c>
      <c r="I60" s="417" t="str">
        <f>IF('表２'!Q62=0,"-",'表２'!Q62/('表２'!$C62+'表２'!$P62)*1000)</f>
        <v>-</v>
      </c>
      <c r="J60" s="418">
        <f>IF('表２'!R62=0,"-",'表２'!R62/('表２'!$C62+'表２'!$P62)*1000)</f>
        <v>25</v>
      </c>
      <c r="K60" s="419">
        <f>IF('表２'!S62=0,"-",'表２'!S62/'表３'!P60*1000)</f>
        <v>3.0082330588980364</v>
      </c>
      <c r="L60" s="420">
        <f>IF('表２'!T62=0,"-",'表２'!T62/'表３'!P60*1000)</f>
        <v>1.1874604179860673</v>
      </c>
      <c r="M60" s="431" t="s">
        <v>61</v>
      </c>
      <c r="N60" s="450"/>
      <c r="O60" s="383"/>
      <c r="P60" s="449">
        <f>'人口'!G16</f>
        <v>12632</v>
      </c>
      <c r="Q60" s="389"/>
      <c r="R60" s="382"/>
    </row>
    <row r="61" spans="1:18" ht="15" customHeight="1">
      <c r="A61" s="435"/>
      <c r="B61" s="431" t="s">
        <v>62</v>
      </c>
      <c r="C61" s="413">
        <f>IF('表２'!C63=0,"-",'表２'!C63/'表３'!P61*1000)</f>
        <v>7.783623950950124</v>
      </c>
      <c r="D61" s="414">
        <f>IF('表２'!F63=0,"-",'表２'!F63/'表３'!P61*1000)</f>
        <v>7.4792364221420184</v>
      </c>
      <c r="E61" s="419" t="str">
        <f>IF('表２'!I63=0,"-",'表２'!I63/'表２'!$C63*1000)</f>
        <v>-</v>
      </c>
      <c r="F61" s="414" t="str">
        <f>IF('表２'!L63=0,"-",'表２'!L63/'表２'!$C63*1000)</f>
        <v>-</v>
      </c>
      <c r="G61" s="414">
        <f>IF('表２'!O63=0,"-",'表２'!O63/'表３'!P61*1000)</f>
        <v>0.30438752880810543</v>
      </c>
      <c r="H61" s="416">
        <f>IF('表２'!P63=0,"-",'表２'!P63/('表２'!$C63+'表２'!$P63)*1000)</f>
        <v>42.780748663101605</v>
      </c>
      <c r="I61" s="417">
        <f>IF('表２'!Q63=0,"-",'表２'!Q63/('表２'!$C63+'表２'!$P63)*1000)</f>
        <v>21.390374331550802</v>
      </c>
      <c r="J61" s="418">
        <f>IF('表２'!R63=0,"-",'表２'!R63/('表２'!$C63+'表２'!$P63)*1000)</f>
        <v>21.390374331550802</v>
      </c>
      <c r="K61" s="419">
        <f>IF('表２'!S63=0,"-",'表２'!S63/'表３'!P61*1000)</f>
        <v>4.957168326303431</v>
      </c>
      <c r="L61" s="420">
        <f>IF('表２'!T63=0,"-",'表２'!T63/'表３'!P61*1000)</f>
        <v>1.956776970909249</v>
      </c>
      <c r="M61" s="431" t="s">
        <v>62</v>
      </c>
      <c r="N61" s="450"/>
      <c r="O61" s="378"/>
      <c r="P61" s="449">
        <f>'人口'!G17</f>
        <v>22997</v>
      </c>
      <c r="Q61" s="382"/>
      <c r="R61" s="382"/>
    </row>
    <row r="62" spans="1:18" ht="15" customHeight="1">
      <c r="A62" s="435"/>
      <c r="B62" s="431" t="s">
        <v>63</v>
      </c>
      <c r="C62" s="413">
        <f>IF('表２'!C64=0,"-",'表２'!C64/'表３'!P62*1000)</f>
        <v>7.694736011364533</v>
      </c>
      <c r="D62" s="414">
        <f>IF('表２'!F64=0,"-",'表２'!F64/'表３'!P62*1000)</f>
        <v>9.50990450635309</v>
      </c>
      <c r="E62" s="419">
        <f>IF('表２'!I64=0,"-",'表２'!I64/'表２'!$C64*1000)</f>
        <v>5.128205128205129</v>
      </c>
      <c r="F62" s="414">
        <f>IF('表２'!L64=0,"-",'表２'!L64/'表２'!$C64*1000)</f>
        <v>5.128205128205129</v>
      </c>
      <c r="G62" s="414">
        <f>IF('表２'!O64=0,"-",'表２'!O64/'表３'!P62*1000)</f>
        <v>-1.8151684949885565</v>
      </c>
      <c r="H62" s="416">
        <f>IF('表２'!P64=0,"-",'表２'!P64/('表２'!$C64+'表２'!$P64)*1000)</f>
        <v>34.65346534653466</v>
      </c>
      <c r="I62" s="417">
        <f>IF('表２'!Q64=0,"-",'表２'!Q64/('表２'!$C64+'表２'!$P64)*1000)</f>
        <v>9.900990099009901</v>
      </c>
      <c r="J62" s="418">
        <f>IF('表２'!R64=0,"-",'表２'!R64/('表２'!$C64+'表２'!$P64)*1000)</f>
        <v>24.752475247524753</v>
      </c>
      <c r="K62" s="419">
        <f>IF('表２'!S64=0,"-",'表２'!S64/'表３'!P62*1000)</f>
        <v>5.287664746271013</v>
      </c>
      <c r="L62" s="420">
        <f>IF('表２'!T64=0,"-",'表２'!T64/'表３'!P62*1000)</f>
        <v>1.8151684949885565</v>
      </c>
      <c r="M62" s="431" t="s">
        <v>63</v>
      </c>
      <c r="N62" s="450"/>
      <c r="O62" s="383"/>
      <c r="P62" s="449">
        <f>'人口'!G18</f>
        <v>25342</v>
      </c>
      <c r="Q62" s="382"/>
      <c r="R62" s="382"/>
    </row>
    <row r="63" spans="1:18" ht="15" customHeight="1">
      <c r="A63" s="435"/>
      <c r="B63" s="431" t="s">
        <v>64</v>
      </c>
      <c r="C63" s="413">
        <f>IF('表２'!C65=0,"-",'表２'!C65/'表３'!P63*1000)</f>
        <v>9.093888251679502</v>
      </c>
      <c r="D63" s="414">
        <f>IF('表２'!F65=0,"-",'表２'!F65/'表３'!P63*1000)</f>
        <v>9.462559397017861</v>
      </c>
      <c r="E63" s="419" t="str">
        <f>IF('表２'!I65=0,"-",'表２'!I65/'表２'!$C65*1000)</f>
        <v>-</v>
      </c>
      <c r="F63" s="414" t="str">
        <f>IF('表２'!L65=0,"-",'表２'!L65/'表２'!$C65*1000)</f>
        <v>-</v>
      </c>
      <c r="G63" s="414">
        <f>IF('表２'!O65=0,"-",'表２'!O65/'表３'!P63*1000)</f>
        <v>-0.3686711453383582</v>
      </c>
      <c r="H63" s="416">
        <f>IF('表２'!P65=0,"-",'表２'!P65/('表２'!$C65+'表２'!$P65)*1000)</f>
        <v>26.31578947368421</v>
      </c>
      <c r="I63" s="417">
        <f>IF('表２'!Q65=0,"-",'表２'!Q65/('表２'!$C65+'表２'!$P65)*1000)</f>
        <v>13.157894736842104</v>
      </c>
      <c r="J63" s="418">
        <f>IF('表２'!R65=0,"-",'表２'!R65/('表２'!$C65+'表２'!$P65)*1000)</f>
        <v>13.157894736842104</v>
      </c>
      <c r="K63" s="419">
        <f>IF('表２'!S65=0,"-",'表２'!S65/'表３'!P63*1000)</f>
        <v>6.185482549565787</v>
      </c>
      <c r="L63" s="420">
        <f>IF('表２'!T65=0,"-",'表２'!T65/'表３'!P63*1000)</f>
        <v>1.9662461084712437</v>
      </c>
      <c r="M63" s="431" t="s">
        <v>64</v>
      </c>
      <c r="N63" s="450"/>
      <c r="O63" s="383"/>
      <c r="P63" s="449">
        <f>'人口'!G19</f>
        <v>24412</v>
      </c>
      <c r="Q63" s="382"/>
      <c r="R63" s="382"/>
    </row>
    <row r="64" spans="1:18" ht="15" customHeight="1">
      <c r="A64" s="435"/>
      <c r="B64" s="431" t="s">
        <v>65</v>
      </c>
      <c r="C64" s="413">
        <f>IF('表２'!C66=0,"-",'表２'!C66/'表３'!P64*1000)</f>
        <v>9.965697779382559</v>
      </c>
      <c r="D64" s="414">
        <f>IF('表２'!F66=0,"-",'表２'!F66/'表３'!P64*1000)</f>
        <v>7.365950532587109</v>
      </c>
      <c r="E64" s="419">
        <f>IF('表２'!I66=0,"-",'表２'!I66/'表２'!$C66*1000)</f>
        <v>3.6231884057971016</v>
      </c>
      <c r="F64" s="414">
        <f>IF('表２'!L66=0,"-",'表２'!L66/'表２'!$C66*1000)</f>
        <v>3.6231884057971016</v>
      </c>
      <c r="G64" s="414">
        <f>IF('表２'!O66=0,"-",'表２'!O66/'表３'!P64*1000)</f>
        <v>2.59974724679545</v>
      </c>
      <c r="H64" s="416">
        <f>IF('表２'!P66=0,"-",'表２'!P66/('表２'!$C66+'表２'!$P66)*1000)</f>
        <v>14.285714285714285</v>
      </c>
      <c r="I64" s="417">
        <f>IF('表２'!Q66=0,"-",'表２'!Q66/('表２'!$C66+'表２'!$P66)*1000)</f>
        <v>3.571428571428571</v>
      </c>
      <c r="J64" s="418">
        <f>IF('表２'!R66=0,"-",'表２'!R66/('表２'!$C66+'表２'!$P66)*1000)</f>
        <v>10.714285714285714</v>
      </c>
      <c r="K64" s="419">
        <f>IF('表２'!S66=0,"-",'表２'!S66/'表３'!P64*1000)</f>
        <v>5.560570500090269</v>
      </c>
      <c r="L64" s="420">
        <f>IF('表２'!T66=0,"-",'表２'!T66/'表３'!P64*1000)</f>
        <v>1.8053800324968405</v>
      </c>
      <c r="M64" s="431" t="s">
        <v>65</v>
      </c>
      <c r="N64" s="450"/>
      <c r="O64" s="383"/>
      <c r="P64" s="449">
        <f>'人口'!G20</f>
        <v>27695</v>
      </c>
      <c r="Q64" s="382"/>
      <c r="R64" s="382"/>
    </row>
    <row r="65" spans="1:18" ht="15" customHeight="1">
      <c r="A65" s="435"/>
      <c r="B65" s="431" t="s">
        <v>66</v>
      </c>
      <c r="C65" s="413">
        <f>IF('表２'!C67=0,"-",'表２'!C67/'表３'!P65*1000)</f>
        <v>6.940684223480187</v>
      </c>
      <c r="D65" s="414">
        <f>IF('表２'!F67=0,"-",'表２'!F67/'表３'!P65*1000)</f>
        <v>9.155796209697268</v>
      </c>
      <c r="E65" s="419" t="str">
        <f>IF('表２'!I67=0,"-",'表２'!I67/'表２'!$C67*1000)</f>
        <v>-</v>
      </c>
      <c r="F65" s="414" t="str">
        <f>IF('表２'!L67=0,"-",'表２'!L67/'表２'!$C67*1000)</f>
        <v>-</v>
      </c>
      <c r="G65" s="414">
        <f>IF('表２'!O67=0,"-",'表２'!O67/'表３'!P65*1000)</f>
        <v>-2.215111986217081</v>
      </c>
      <c r="H65" s="416">
        <f>IF('表２'!P67=0,"-",'表２'!P67/('表２'!$C67+'表２'!$P67)*1000)</f>
        <v>40.816326530612244</v>
      </c>
      <c r="I65" s="417">
        <f>IF('表２'!Q67=0,"-",'表２'!Q67/('表２'!$C67+'表２'!$P67)*1000)</f>
        <v>20.408163265306122</v>
      </c>
      <c r="J65" s="418">
        <f>IF('表２'!R67=0,"-",'表２'!R67/('表２'!$C67+'表２'!$P67)*1000)</f>
        <v>20.408163265306122</v>
      </c>
      <c r="K65" s="419">
        <f>IF('表２'!S67=0,"-",'表２'!S67/'表３'!P65*1000)</f>
        <v>4.725572237263106</v>
      </c>
      <c r="L65" s="420">
        <f>IF('表２'!T67=0,"-",'表２'!T67/'表３'!P65*1000)</f>
        <v>1.7228648781688407</v>
      </c>
      <c r="M65" s="431" t="s">
        <v>66</v>
      </c>
      <c r="N65" s="450"/>
      <c r="O65" s="383"/>
      <c r="P65" s="449">
        <f>'人口'!G21</f>
        <v>20315</v>
      </c>
      <c r="Q65" s="382"/>
      <c r="R65" s="382"/>
    </row>
    <row r="66" spans="1:18" ht="15" customHeight="1">
      <c r="A66" s="435"/>
      <c r="B66" s="431" t="s">
        <v>67</v>
      </c>
      <c r="C66" s="413">
        <f>IF('表２'!C68=0,"-",'表２'!C68/'表３'!P66*1000)</f>
        <v>5.066187285504167</v>
      </c>
      <c r="D66" s="414">
        <f>IF('表２'!F68=0,"-",'表２'!F68/'表３'!P66*1000)</f>
        <v>11.112926948847852</v>
      </c>
      <c r="E66" s="419" t="str">
        <f>IF('表２'!I68=0,"-",'表２'!I68/'表２'!$C68*1000)</f>
        <v>-</v>
      </c>
      <c r="F66" s="414" t="str">
        <f>IF('表２'!L68=0,"-",'表２'!L68/'表２'!$C68*1000)</f>
        <v>-</v>
      </c>
      <c r="G66" s="414">
        <f>IF('表２'!O68=0,"-",'表２'!O68/'表３'!P66*1000)</f>
        <v>-6.046739663343684</v>
      </c>
      <c r="H66" s="416">
        <f>IF('表２'!P68=0,"-",'表２'!P68/('表２'!$C68+'表２'!$P68)*1000)</f>
        <v>31.25</v>
      </c>
      <c r="I66" s="417">
        <f>IF('表２'!Q68=0,"-",'表２'!Q68/('表２'!$C68+'表２'!$P68)*1000)</f>
        <v>31.25</v>
      </c>
      <c r="J66" s="418" t="str">
        <f>IF('表２'!R68=0,"-",'表２'!R68/('表２'!$C68+'表２'!$P68)*1000)</f>
        <v>-</v>
      </c>
      <c r="K66" s="419">
        <f>IF('表２'!S68=0,"-",'表２'!S68/'表３'!P66*1000)</f>
        <v>4.249060303971237</v>
      </c>
      <c r="L66" s="420">
        <f>IF('表２'!T68=0,"-",'表２'!T68/'表３'!P66*1000)</f>
        <v>1.1439777741461024</v>
      </c>
      <c r="M66" s="431" t="s">
        <v>67</v>
      </c>
      <c r="N66" s="450"/>
      <c r="O66" s="383"/>
      <c r="P66" s="449">
        <f>'人口'!G22</f>
        <v>6119</v>
      </c>
      <c r="Q66" s="382"/>
      <c r="R66" s="382"/>
    </row>
    <row r="67" spans="1:18" ht="15" customHeight="1">
      <c r="A67" s="435"/>
      <c r="B67" s="431" t="s">
        <v>68</v>
      </c>
      <c r="C67" s="413">
        <f>IF('表２'!C69=0,"-",'表２'!C69/'表３'!P67*1000)</f>
        <v>3.939592908732764</v>
      </c>
      <c r="D67" s="414">
        <f>IF('表２'!F69=0,"-",'表２'!F69/'表３'!P67*1000)</f>
        <v>11.490479317137229</v>
      </c>
      <c r="E67" s="419" t="str">
        <f>IF('表２'!I69=0,"-",'表２'!I69/'表２'!$C69*1000)</f>
        <v>-</v>
      </c>
      <c r="F67" s="414" t="str">
        <f>IF('表２'!L69=0,"-",'表２'!L69/'表２'!$C69*1000)</f>
        <v>-</v>
      </c>
      <c r="G67" s="414">
        <f>IF('表２'!O69=0,"-",'表２'!O69/'表３'!P67*1000)</f>
        <v>-7.550886408404464</v>
      </c>
      <c r="H67" s="416">
        <f>IF('表２'!P69=0,"-",'表２'!P69/('表２'!$C69+'表２'!$P69)*1000)</f>
        <v>40</v>
      </c>
      <c r="I67" s="417" t="str">
        <f>IF('表２'!Q69=0,"-",'表２'!Q69/('表２'!$C69+'表２'!$P69)*1000)</f>
        <v>-</v>
      </c>
      <c r="J67" s="418">
        <f>IF('表２'!R69=0,"-",'表２'!R69/('表２'!$C69+'表２'!$P69)*1000)</f>
        <v>40</v>
      </c>
      <c r="K67" s="419">
        <f>IF('表２'!S69=0,"-",'表２'!S69/'表３'!P67*1000)</f>
        <v>2.298095863427446</v>
      </c>
      <c r="L67" s="420">
        <f>IF('表２'!T69=0,"-",'表２'!T69/'表３'!P67*1000)</f>
        <v>0.4924491135915955</v>
      </c>
      <c r="M67" s="431" t="s">
        <v>68</v>
      </c>
      <c r="N67" s="450"/>
      <c r="O67" s="383"/>
      <c r="P67" s="449">
        <f>'人口'!G23</f>
        <v>6092</v>
      </c>
      <c r="Q67" s="382"/>
      <c r="R67" s="382"/>
    </row>
    <row r="68" spans="1:18" ht="15" customHeight="1">
      <c r="A68" s="435"/>
      <c r="B68" s="431" t="s">
        <v>69</v>
      </c>
      <c r="C68" s="422">
        <f>IF('表２'!C70=0,"-",'表２'!C70/'表３'!P68*1000)</f>
        <v>3.254149040026033</v>
      </c>
      <c r="D68" s="423">
        <f>IF('表２'!F70=0,"-",'表２'!F70/'表３'!P68*1000)</f>
        <v>14.643670680117149</v>
      </c>
      <c r="E68" s="428" t="str">
        <f>IF('表２'!I70=0,"-",'表２'!I70/'表２'!$C70*1000)</f>
        <v>-</v>
      </c>
      <c r="F68" s="423" t="str">
        <f>IF('表２'!L70=0,"-",'表２'!L70/'表２'!$C70*1000)</f>
        <v>-</v>
      </c>
      <c r="G68" s="423">
        <f>IF('表２'!O70=0,"-",'表２'!O70/'表３'!P68*1000)</f>
        <v>-11.389521640091116</v>
      </c>
      <c r="H68" s="425">
        <f>IF('表２'!P70=0,"-",'表２'!P70/('表２'!$C70+'表２'!$P70)*1000)</f>
        <v>90.9090909090909</v>
      </c>
      <c r="I68" s="426" t="str">
        <f>IF('表２'!Q70=0,"-",'表２'!Q70/('表２'!$C70+'表２'!$P70)*1000)</f>
        <v>-</v>
      </c>
      <c r="J68" s="427">
        <f>IF('表２'!R70=0,"-",'表２'!R70/('表２'!$C70+'表２'!$P70)*1000)</f>
        <v>90.9090909090909</v>
      </c>
      <c r="K68" s="428">
        <f>IF('表２'!S70=0,"-",'表２'!S70/'表３'!P68*1000)</f>
        <v>2.9287341360234302</v>
      </c>
      <c r="L68" s="429">
        <f>IF('表２'!T70=0,"-",'表２'!T70/'表３'!P68*1000)</f>
        <v>0.6508298080052066</v>
      </c>
      <c r="M68" s="431" t="s">
        <v>69</v>
      </c>
      <c r="N68" s="450"/>
      <c r="O68" s="383"/>
      <c r="P68" s="451">
        <f>'人口'!G24</f>
        <v>3073</v>
      </c>
      <c r="Q68" s="382"/>
      <c r="R68" s="382"/>
    </row>
    <row r="69" spans="1:18" ht="15" customHeight="1">
      <c r="A69" s="689" t="s">
        <v>70</v>
      </c>
      <c r="B69" s="693"/>
      <c r="C69" s="409">
        <f>IF('表２'!C71=0,"-",'表２'!C71/'表３'!P69*1000)</f>
        <v>9.495957801746554</v>
      </c>
      <c r="D69" s="401">
        <f>IF('表２'!F71=0,"-",'表２'!F71/'表３'!P69*1000)</f>
        <v>7.744451123283107</v>
      </c>
      <c r="E69" s="410">
        <f>IF('表２'!I71=0,"-",'表２'!I71/'表２'!$C71*1000)</f>
        <v>3.0820293978188715</v>
      </c>
      <c r="F69" s="401">
        <f>IF('表２'!L71=0,"-",'表２'!L71/'表２'!$C71*1000)</f>
        <v>1.4224751066856332</v>
      </c>
      <c r="G69" s="401">
        <f>IF('表２'!O71=0,"-",'表２'!O71/'表３'!P69*1000)</f>
        <v>1.7515066784634468</v>
      </c>
      <c r="H69" s="402">
        <f>IF('表２'!P71=0,"-",'表２'!P71/('表２'!$C71+'表２'!$P71)*1000)</f>
        <v>21.572720946416144</v>
      </c>
      <c r="I69" s="403">
        <f>IF('表２'!Q71=0,"-",'表２'!Q71/('表２'!$C71+'表２'!$P71)*1000)</f>
        <v>9.278589654372535</v>
      </c>
      <c r="J69" s="404">
        <f>IF('表２'!R71=0,"-",'表２'!R71/('表２'!$C71+'表２'!$P71)*1000)</f>
        <v>12.294131292043609</v>
      </c>
      <c r="K69" s="410">
        <f>IF('表２'!S71=0,"-",'表２'!S71/'表３'!P69*1000)</f>
        <v>5.952421154058295</v>
      </c>
      <c r="L69" s="411">
        <f>IF('表２'!T71=0,"-",'表２'!T71/'表３'!P69*1000)</f>
        <v>1.8978407839905986</v>
      </c>
      <c r="M69" s="692" t="s">
        <v>70</v>
      </c>
      <c r="N69" s="693"/>
      <c r="O69" s="383"/>
      <c r="P69" s="448">
        <f>SUM(P70:P82)</f>
        <v>444189</v>
      </c>
      <c r="Q69" s="382"/>
      <c r="R69" s="382"/>
    </row>
    <row r="70" spans="1:18" ht="15" customHeight="1">
      <c r="A70" s="435"/>
      <c r="B70" s="431" t="s">
        <v>71</v>
      </c>
      <c r="C70" s="413">
        <f>IF('表２'!C72=0,"-",'表２'!C72/'表３'!P70*1000)</f>
        <v>9.475338321176443</v>
      </c>
      <c r="D70" s="414">
        <f>IF('表２'!F72=0,"-",'表２'!F72/'表３'!P70*1000)</f>
        <v>7.599033703121703</v>
      </c>
      <c r="E70" s="419">
        <f>IF('表２'!I72=0,"-",'表２'!I72/'表２'!$C72*1000)</f>
        <v>3.7128712871287126</v>
      </c>
      <c r="F70" s="414">
        <f>IF('表２'!L72=0,"-",'表２'!L72/'表２'!$C72*1000)</f>
        <v>1.2376237623762376</v>
      </c>
      <c r="G70" s="414">
        <f>IF('表２'!O72=0,"-",'表２'!O72/'表３'!P70*1000)</f>
        <v>1.8763046180547411</v>
      </c>
      <c r="H70" s="416">
        <f>IF('表２'!P72=0,"-",'表２'!P72/('表２'!$C72+'表２'!$P72)*1000)</f>
        <v>19.41747572815534</v>
      </c>
      <c r="I70" s="417">
        <f>IF('表２'!Q72=0,"-",'表２'!Q72/('表２'!$C72+'表２'!$P72)*1000)</f>
        <v>10.922330097087379</v>
      </c>
      <c r="J70" s="418">
        <f>IF('表２'!R72=0,"-",'表２'!R72/('表２'!$C72+'表２'!$P72)*1000)</f>
        <v>8.495145631067961</v>
      </c>
      <c r="K70" s="419">
        <f>IF('表２'!S72=0,"-",'表２'!S72/'表３'!P70*1000)</f>
        <v>5.957267162323803</v>
      </c>
      <c r="L70" s="420">
        <f>IF('表２'!T72=0,"-",'表２'!T72/'表３'!P70*1000)</f>
        <v>1.7121279639749514</v>
      </c>
      <c r="M70" s="431" t="s">
        <v>71</v>
      </c>
      <c r="N70" s="450"/>
      <c r="O70" s="383"/>
      <c r="P70" s="449">
        <f>'人口'!G26</f>
        <v>85274</v>
      </c>
      <c r="Q70" s="382"/>
      <c r="R70" s="382"/>
    </row>
    <row r="71" spans="1:18" ht="15" customHeight="1">
      <c r="A71" s="435"/>
      <c r="B71" s="431" t="s">
        <v>72</v>
      </c>
      <c r="C71" s="413">
        <f>IF('表２'!C73=0,"-",'表２'!C73/'表３'!P71*1000)</f>
        <v>9.401932619482894</v>
      </c>
      <c r="D71" s="414">
        <f>IF('表２'!F73=0,"-",'表２'!F73/'表３'!P71*1000)</f>
        <v>7.511596960539244</v>
      </c>
      <c r="E71" s="419">
        <f>IF('表２'!I73=0,"-",'表２'!I73/'表２'!$C73*1000)</f>
        <v>3.968253968253968</v>
      </c>
      <c r="F71" s="414">
        <f>IF('表２'!L73=0,"-",'表２'!L73/'表２'!$C73*1000)</f>
        <v>1.3227513227513228</v>
      </c>
      <c r="G71" s="414">
        <f>IF('表２'!O73=0,"-",'表２'!O73/'表３'!P71*1000)</f>
        <v>1.8903356589436506</v>
      </c>
      <c r="H71" s="416">
        <f>IF('表２'!P73=0,"-",'表２'!P73/('表２'!$C73+'表２'!$P73)*1000)</f>
        <v>28.27763496143959</v>
      </c>
      <c r="I71" s="417">
        <f>IF('表２'!Q73=0,"-",'表２'!Q73/('表２'!$C73+'表２'!$P73)*1000)</f>
        <v>14.138817480719794</v>
      </c>
      <c r="J71" s="418">
        <f>IF('表２'!R73=0,"-",'表２'!R73/('表２'!$C73+'表２'!$P73)*1000)</f>
        <v>14.138817480719794</v>
      </c>
      <c r="K71" s="419">
        <f>IF('表２'!S73=0,"-",'表２'!S73/'表３'!P71*1000)</f>
        <v>6.3798828489348205</v>
      </c>
      <c r="L71" s="420">
        <f>IF('表２'!T73=0,"-",'表２'!T73/'表３'!P71*1000)</f>
        <v>1.7784078896640922</v>
      </c>
      <c r="M71" s="431" t="s">
        <v>72</v>
      </c>
      <c r="N71" s="450"/>
      <c r="O71" s="383"/>
      <c r="P71" s="449">
        <f>'人口'!G27</f>
        <v>80409</v>
      </c>
      <c r="Q71" s="382"/>
      <c r="R71" s="382"/>
    </row>
    <row r="72" spans="1:18" ht="15" customHeight="1">
      <c r="A72" s="435"/>
      <c r="B72" s="431" t="s">
        <v>73</v>
      </c>
      <c r="C72" s="413">
        <f>IF('表２'!C74=0,"-",'表２'!C74/'表３'!P72*1000)</f>
        <v>11.71071892629813</v>
      </c>
      <c r="D72" s="414">
        <f>IF('表２'!F74=0,"-",'表２'!F74/'表３'!P72*1000)</f>
        <v>6.710636688103423</v>
      </c>
      <c r="E72" s="419">
        <f>IF('表２'!I74=0,"-",'表２'!I74/'表２'!$C74*1000)</f>
        <v>1.4044943820224718</v>
      </c>
      <c r="F72" s="414" t="str">
        <f>IF('表２'!L74=0,"-",'表２'!L74/'表２'!$C74*1000)</f>
        <v>-</v>
      </c>
      <c r="G72" s="414">
        <f>IF('表２'!O74=0,"-",'表２'!O74/'表３'!P72*1000)</f>
        <v>5.000082238194707</v>
      </c>
      <c r="H72" s="416">
        <f>IF('表２'!P74=0,"-",'表２'!P74/('表２'!$C74+'表２'!$P74)*1000)</f>
        <v>27.3224043715847</v>
      </c>
      <c r="I72" s="417">
        <f>IF('表２'!Q74=0,"-",'表２'!Q74/('表２'!$C74+'表２'!$P74)*1000)</f>
        <v>8.196721311475411</v>
      </c>
      <c r="J72" s="418">
        <f>IF('表２'!R74=0,"-",'表２'!R74/('表２'!$C74+'表２'!$P74)*1000)</f>
        <v>19.12568306010929</v>
      </c>
      <c r="K72" s="419">
        <f>IF('表２'!S74=0,"-",'表２'!S74/'表３'!P72*1000)</f>
        <v>7.1382753005806014</v>
      </c>
      <c r="L72" s="420">
        <f>IF('表２'!T74=0,"-",'表２'!T74/'表３'!P72*1000)</f>
        <v>2.0066119508544547</v>
      </c>
      <c r="M72" s="431" t="s">
        <v>73</v>
      </c>
      <c r="N72" s="450"/>
      <c r="O72" s="383"/>
      <c r="P72" s="449">
        <f>'人口'!G28</f>
        <v>60799</v>
      </c>
      <c r="Q72" s="382"/>
      <c r="R72" s="382"/>
    </row>
    <row r="73" spans="1:18" ht="15" customHeight="1">
      <c r="A73" s="435"/>
      <c r="B73" s="431" t="s">
        <v>707</v>
      </c>
      <c r="C73" s="413">
        <f>IF('表２'!C75=0,"-",'表２'!C75/'表３'!P73*1000)</f>
        <v>9.253705766429611</v>
      </c>
      <c r="D73" s="414">
        <f>IF('表２'!F75=0,"-",'表２'!F75/'表３'!P73*1000)</f>
        <v>8.99665838402879</v>
      </c>
      <c r="E73" s="419">
        <f>IF('表２'!I75=0,"-",'表２'!I75/'表２'!$C75*1000)</f>
        <v>3.0864197530864197</v>
      </c>
      <c r="F73" s="414">
        <f>IF('表２'!L75=0,"-",'表２'!L75/'表２'!$C75*1000)</f>
        <v>3.0864197530864197</v>
      </c>
      <c r="G73" s="414">
        <f>IF('表２'!O75=0,"-",'表２'!O75/'表３'!P73*1000)</f>
        <v>0.25704738240082253</v>
      </c>
      <c r="H73" s="416">
        <f>IF('表２'!P75=0,"-",'表２'!P75/('表２'!$C75+'表２'!$P75)*1000)</f>
        <v>15.197568389057752</v>
      </c>
      <c r="I73" s="417">
        <f>IF('表２'!Q75=0,"-",'表２'!Q75/('表２'!$C75+'表２'!$P75)*1000)</f>
        <v>3.0395136778115504</v>
      </c>
      <c r="J73" s="418">
        <f>IF('表２'!R75=0,"-",'表２'!R75/('表２'!$C75+'表２'!$P75)*1000)</f>
        <v>12.158054711246201</v>
      </c>
      <c r="K73" s="419">
        <f>IF('表２'!S75=0,"-",'表２'!S75/'表３'!P73*1000)</f>
        <v>6.254819638420016</v>
      </c>
      <c r="L73" s="420">
        <f>IF('表２'!T75=0,"-",'表２'!T75/'表３'!P73*1000)</f>
        <v>2.3991089024076775</v>
      </c>
      <c r="M73" s="431" t="s">
        <v>707</v>
      </c>
      <c r="N73" s="450"/>
      <c r="O73" s="383"/>
      <c r="P73" s="449">
        <f>'人口'!G29</f>
        <v>35013</v>
      </c>
      <c r="Q73" s="382"/>
      <c r="R73" s="382"/>
    </row>
    <row r="74" spans="1:18" ht="15" customHeight="1">
      <c r="A74" s="435"/>
      <c r="B74" s="431" t="s">
        <v>74</v>
      </c>
      <c r="C74" s="413">
        <f>IF('表２'!C76=0,"-",'表２'!C76/'表３'!P74*1000)</f>
        <v>8.208955223880597</v>
      </c>
      <c r="D74" s="414">
        <f>IF('表２'!F76=0,"-",'表２'!F76/'表３'!P74*1000)</f>
        <v>10.199004975124378</v>
      </c>
      <c r="E74" s="419" t="str">
        <f>IF('表２'!I76=0,"-",'表２'!I76/'表２'!$C76*1000)</f>
        <v>-</v>
      </c>
      <c r="F74" s="414" t="str">
        <f>IF('表２'!L76=0,"-",'表２'!L76/'表２'!$C76*1000)</f>
        <v>-</v>
      </c>
      <c r="G74" s="414">
        <f>IF('表２'!O76=0,"-",'表２'!O76/'表３'!P74*1000)</f>
        <v>-1.990049751243781</v>
      </c>
      <c r="H74" s="416">
        <f>IF('表２'!P76=0,"-",'表２'!P76/('表２'!$C76+'表２'!$P76)*1000)</f>
        <v>10</v>
      </c>
      <c r="I74" s="417" t="str">
        <f>IF('表２'!Q76=0,"-",'表２'!Q76/('表２'!$C76+'表２'!$P76)*1000)</f>
        <v>-</v>
      </c>
      <c r="J74" s="418">
        <f>IF('表２'!R76=0,"-",'表２'!R76/('表２'!$C76+'表２'!$P76)*1000)</f>
        <v>10</v>
      </c>
      <c r="K74" s="419">
        <f>IF('表２'!S76=0,"-",'表２'!S76/'表３'!P74*1000)</f>
        <v>4.643449419568823</v>
      </c>
      <c r="L74" s="420">
        <f>IF('表２'!T76=0,"-",'表２'!T76/'表３'!P74*1000)</f>
        <v>1.4096185737976783</v>
      </c>
      <c r="M74" s="431" t="s">
        <v>74</v>
      </c>
      <c r="N74" s="450"/>
      <c r="O74" s="383"/>
      <c r="P74" s="449">
        <f>'人口'!G30</f>
        <v>12060</v>
      </c>
      <c r="Q74" s="382"/>
      <c r="R74" s="382"/>
    </row>
    <row r="75" spans="1:18" ht="15" customHeight="1">
      <c r="A75" s="435"/>
      <c r="B75" s="431" t="s">
        <v>75</v>
      </c>
      <c r="C75" s="413">
        <f>IF('表２'!C77=0,"-",'表２'!C77/'表３'!P75*1000)</f>
        <v>7.481471122919872</v>
      </c>
      <c r="D75" s="414">
        <f>IF('表２'!F77=0,"-",'表２'!F77/'表３'!P75*1000)</f>
        <v>7.9009928681303325</v>
      </c>
      <c r="E75" s="419" t="str">
        <f>IF('表２'!I77=0,"-",'表２'!I77/'表２'!$C77*1000)</f>
        <v>-</v>
      </c>
      <c r="F75" s="414" t="str">
        <f>IF('表２'!L77=0,"-",'表２'!L77/'表２'!$C77*1000)</f>
        <v>-</v>
      </c>
      <c r="G75" s="414">
        <f>IF('表２'!O77=0,"-",'表２'!O77/'表３'!P75*1000)</f>
        <v>-0.4195217452104601</v>
      </c>
      <c r="H75" s="416">
        <f>IF('表２'!P77=0,"-",'表２'!P77/('表２'!$C77+'表２'!$P77)*1000)</f>
        <v>18.34862385321101</v>
      </c>
      <c r="I75" s="417" t="str">
        <f>IF('表２'!Q77=0,"-",'表２'!Q77/('表２'!$C77+'表２'!$P77)*1000)</f>
        <v>-</v>
      </c>
      <c r="J75" s="418">
        <f>IF('表２'!R77=0,"-",'表２'!R77/('表２'!$C77+'表２'!$P77)*1000)</f>
        <v>18.34862385321101</v>
      </c>
      <c r="K75" s="419">
        <f>IF('表２'!S77=0,"-",'表２'!S77/'表３'!P75*1000)</f>
        <v>5.4537826877359805</v>
      </c>
      <c r="L75" s="420">
        <f>IF('表２'!T77=0,"-",'表２'!T77/'表３'!P75*1000)</f>
        <v>2.1675290169207106</v>
      </c>
      <c r="M75" s="431" t="s">
        <v>75</v>
      </c>
      <c r="N75" s="450"/>
      <c r="O75" s="383"/>
      <c r="P75" s="449">
        <f>'人口'!G31</f>
        <v>14302</v>
      </c>
      <c r="Q75" s="382"/>
      <c r="R75" s="382"/>
    </row>
    <row r="76" spans="1:18" ht="15" customHeight="1">
      <c r="A76" s="435"/>
      <c r="B76" s="431" t="s">
        <v>76</v>
      </c>
      <c r="C76" s="413">
        <f>IF('表２'!C78=0,"-",'表２'!C78/'表３'!P76*1000)</f>
        <v>9.365074167458005</v>
      </c>
      <c r="D76" s="414">
        <f>IF('表２'!F78=0,"-",'表２'!F78/'表３'!P76*1000)</f>
        <v>8.61193883231278</v>
      </c>
      <c r="E76" s="419">
        <f>IF('表２'!I78=0,"-",'表２'!I78/'表２'!$C78*1000)</f>
        <v>6.993006993006993</v>
      </c>
      <c r="F76" s="414">
        <f>IF('表２'!L78=0,"-",'表２'!L78/'表２'!$C78*1000)</f>
        <v>3.4965034965034967</v>
      </c>
      <c r="G76" s="414">
        <f>IF('表２'!O78=0,"-",'表２'!O78/'表３'!P76*1000)</f>
        <v>0.7531353351452241</v>
      </c>
      <c r="H76" s="416">
        <f>IF('表２'!P78=0,"-",'表２'!P78/('表２'!$C78+'表２'!$P78)*1000)</f>
        <v>10.380622837370241</v>
      </c>
      <c r="I76" s="417">
        <f>IF('表２'!Q78=0,"-",'表２'!Q78/('表２'!$C78+'表２'!$P78)*1000)</f>
        <v>10.380622837370241</v>
      </c>
      <c r="J76" s="418" t="str">
        <f>IF('表２'!R78=0,"-",'表２'!R78/('表２'!$C78+'表２'!$P78)*1000)</f>
        <v>-</v>
      </c>
      <c r="K76" s="419">
        <f>IF('表２'!S78=0,"-",'表２'!S78/'表３'!P76*1000)</f>
        <v>5.468417433445758</v>
      </c>
      <c r="L76" s="420">
        <f>IF('表２'!T78=0,"-",'表２'!T78/'表３'!P76*1000)</f>
        <v>1.833720816005763</v>
      </c>
      <c r="M76" s="431" t="s">
        <v>76</v>
      </c>
      <c r="N76" s="450"/>
      <c r="O76" s="383"/>
      <c r="P76" s="449">
        <f>'人口'!G32</f>
        <v>30539</v>
      </c>
      <c r="Q76" s="382"/>
      <c r="R76" s="382"/>
    </row>
    <row r="77" spans="1:18" ht="15" customHeight="1">
      <c r="A77" s="435"/>
      <c r="B77" s="431" t="s">
        <v>77</v>
      </c>
      <c r="C77" s="413">
        <f>IF('表２'!C79=0,"-",'表２'!C79/'表３'!P77*1000)</f>
        <v>7.963097839281379</v>
      </c>
      <c r="D77" s="414">
        <f>IF('表２'!F79=0,"-",'表２'!F79/'表３'!P77*1000)</f>
        <v>8.108764263170672</v>
      </c>
      <c r="E77" s="419">
        <f>IF('表２'!I79=0,"-",'表２'!I79/'表２'!$C79*1000)</f>
        <v>6.097560975609756</v>
      </c>
      <c r="F77" s="414">
        <f>IF('表２'!L79=0,"-",'表２'!L79/'表２'!$C79*1000)</f>
        <v>6.097560975609756</v>
      </c>
      <c r="G77" s="414">
        <f>IF('表２'!O79=0,"-",'表２'!O79/'表３'!P77*1000)</f>
        <v>-0.14566642388929352</v>
      </c>
      <c r="H77" s="416">
        <f>IF('表２'!P79=0,"-",'表２'!P79/('表２'!$C79+'表２'!$P79)*1000)</f>
        <v>23.809523809523807</v>
      </c>
      <c r="I77" s="417">
        <f>IF('表２'!Q79=0,"-",'表２'!Q79/('表２'!$C79+'表２'!$P79)*1000)</f>
        <v>5.952380952380952</v>
      </c>
      <c r="J77" s="418">
        <f>IF('表２'!R79=0,"-",'表２'!R79/('表２'!$C79+'表２'!$P79)*1000)</f>
        <v>17.857142857142858</v>
      </c>
      <c r="K77" s="419">
        <f>IF('表２'!S79=0,"-",'表２'!S79/'表３'!P77*1000)</f>
        <v>5.098324836125273</v>
      </c>
      <c r="L77" s="420">
        <f>IF('表２'!T79=0,"-",'表２'!T79/'表３'!P77*1000)</f>
        <v>1.7965525613012867</v>
      </c>
      <c r="M77" s="431" t="s">
        <v>77</v>
      </c>
      <c r="N77" s="450"/>
      <c r="O77" s="378"/>
      <c r="P77" s="449">
        <f>'人口'!G33</f>
        <v>20595</v>
      </c>
      <c r="Q77" s="382"/>
      <c r="R77" s="382"/>
    </row>
    <row r="78" spans="1:18" ht="15" customHeight="1">
      <c r="A78" s="435"/>
      <c r="B78" s="431" t="s">
        <v>78</v>
      </c>
      <c r="C78" s="413">
        <f>IF('表２'!C80=0,"-",'表２'!C80/'表３'!P78*1000)</f>
        <v>6.954720331459011</v>
      </c>
      <c r="D78" s="414">
        <f>IF('表２'!F80=0,"-",'表２'!F80/'表３'!P78*1000)</f>
        <v>9.963500049324258</v>
      </c>
      <c r="E78" s="419" t="str">
        <f>IF('表２'!I80=0,"-",'表２'!I80/'表２'!$C80*1000)</f>
        <v>-</v>
      </c>
      <c r="F78" s="414" t="str">
        <f>IF('表２'!L80=0,"-",'表２'!L80/'表２'!$C80*1000)</f>
        <v>-</v>
      </c>
      <c r="G78" s="414">
        <f>IF('表２'!O80=0,"-",'表２'!O80/'表３'!P78*1000)</f>
        <v>-3.008779717865246</v>
      </c>
      <c r="H78" s="416">
        <f>IF('表２'!P80=0,"-",'表２'!P80/('表２'!$C80+'表２'!$P80)*1000)</f>
        <v>34.24657534246575</v>
      </c>
      <c r="I78" s="417">
        <f>IF('表２'!Q80=0,"-",'表２'!Q80/('表２'!$C80+'表２'!$P80)*1000)</f>
        <v>27.397260273972602</v>
      </c>
      <c r="J78" s="418">
        <f>IF('表２'!R80=0,"-",'表２'!R80/('表２'!$C80+'表２'!$P80)*1000)</f>
        <v>6.8493150684931505</v>
      </c>
      <c r="K78" s="419">
        <f>IF('表２'!S80=0,"-",'表２'!S80/'表３'!P78*1000)</f>
        <v>4.340534674953142</v>
      </c>
      <c r="L78" s="420">
        <f>IF('表２'!T80=0,"-",'表２'!T80/'表３'!P78*1000)</f>
        <v>1.381079214757818</v>
      </c>
      <c r="M78" s="431" t="s">
        <v>78</v>
      </c>
      <c r="N78" s="450"/>
      <c r="O78" s="383"/>
      <c r="P78" s="449">
        <f>'人口'!G34</f>
        <v>20274</v>
      </c>
      <c r="Q78" s="382"/>
      <c r="R78" s="382"/>
    </row>
    <row r="79" spans="1:18" ht="15" customHeight="1">
      <c r="A79" s="435"/>
      <c r="B79" s="431" t="s">
        <v>79</v>
      </c>
      <c r="C79" s="413">
        <f>IF('表２'!C81=0,"-",'表２'!C81/'表３'!P79*1000)</f>
        <v>9.232420826623725</v>
      </c>
      <c r="D79" s="414">
        <f>IF('表２'!F81=0,"-",'表２'!F81/'表３'!P79*1000)</f>
        <v>6.226516371443908</v>
      </c>
      <c r="E79" s="419" t="str">
        <f>IF('表２'!I81=0,"-",'表２'!I81/'表２'!$C81*1000)</f>
        <v>-</v>
      </c>
      <c r="F79" s="414" t="str">
        <f>IF('表２'!L81=0,"-",'表２'!L81/'表２'!$C81*1000)</f>
        <v>-</v>
      </c>
      <c r="G79" s="414">
        <f>IF('表２'!O81=0,"-",'表２'!O81/'表３'!P79*1000)</f>
        <v>3.0059044551798175</v>
      </c>
      <c r="H79" s="416">
        <f>IF('表２'!P81=0,"-",'表２'!P81/('表２'!$C81+'表２'!$P81)*1000)</f>
        <v>17.142857142857142</v>
      </c>
      <c r="I79" s="417">
        <f>IF('表２'!Q81=0,"-",'表２'!Q81/('表２'!$C81+'表２'!$P81)*1000)</f>
        <v>5.714285714285714</v>
      </c>
      <c r="J79" s="418">
        <f>IF('表２'!R81=0,"-",'表２'!R81/('表２'!$C81+'表２'!$P81)*1000)</f>
        <v>11.428571428571429</v>
      </c>
      <c r="K79" s="419">
        <f>IF('表２'!S81=0,"-",'表２'!S81/'表３'!P79*1000)</f>
        <v>4.884594739667203</v>
      </c>
      <c r="L79" s="420">
        <f>IF('表２'!T81=0,"-",'表２'!T81/'表３'!P79*1000)</f>
        <v>2.200751476113795</v>
      </c>
      <c r="M79" s="431" t="s">
        <v>79</v>
      </c>
      <c r="N79" s="450"/>
      <c r="O79" s="383"/>
      <c r="P79" s="449">
        <f>'人口'!G35</f>
        <v>18630</v>
      </c>
      <c r="Q79" s="382"/>
      <c r="R79" s="382"/>
    </row>
    <row r="80" spans="1:18" ht="15" customHeight="1">
      <c r="A80" s="435"/>
      <c r="B80" s="431" t="s">
        <v>80</v>
      </c>
      <c r="C80" s="413">
        <f>IF('表２'!C82=0,"-",'表２'!C82/'表３'!P80*1000)</f>
        <v>10.06413933357668</v>
      </c>
      <c r="D80" s="414">
        <f>IF('表２'!F82=0,"-",'表２'!F82/'表３'!P80*1000)</f>
        <v>8.03045314699901</v>
      </c>
      <c r="E80" s="419">
        <f>IF('表２'!I82=0,"-",'表２'!I82/'表２'!$C82*1000)</f>
        <v>5.181347150259067</v>
      </c>
      <c r="F80" s="414">
        <f>IF('表２'!L82=0,"-",'表２'!L82/'表２'!$C82*1000)</f>
        <v>5.181347150259067</v>
      </c>
      <c r="G80" s="414">
        <f>IF('表２'!O82=0,"-",'表２'!O82/'表３'!P80*1000)</f>
        <v>2.033686186577671</v>
      </c>
      <c r="H80" s="416">
        <f>IF('表２'!P82=0,"-",'表２'!P82/('表２'!$C82+'表２'!$P82)*1000)</f>
        <v>15.306122448979592</v>
      </c>
      <c r="I80" s="417">
        <f>IF('表２'!Q82=0,"-",'表２'!Q82/('表２'!$C82+'表２'!$P82)*1000)</f>
        <v>5.1020408163265305</v>
      </c>
      <c r="J80" s="418">
        <f>IF('表２'!R82=0,"-",'表２'!R82/('表２'!$C82+'表２'!$P82)*1000)</f>
        <v>10.204081632653061</v>
      </c>
      <c r="K80" s="419">
        <f>IF('表２'!S82=0,"-",'表２'!S82/'表３'!P80*1000)</f>
        <v>4.432392970746207</v>
      </c>
      <c r="L80" s="420">
        <f>IF('表２'!T82=0,"-",'表２'!T82/'表３'!P80*1000)</f>
        <v>1.9815403869218335</v>
      </c>
      <c r="M80" s="431" t="s">
        <v>80</v>
      </c>
      <c r="N80" s="450"/>
      <c r="O80" s="383"/>
      <c r="P80" s="449">
        <f>'人口'!G36</f>
        <v>19177</v>
      </c>
      <c r="Q80" s="382"/>
      <c r="R80" s="382"/>
    </row>
    <row r="81" spans="1:18" ht="15" customHeight="1">
      <c r="A81" s="435"/>
      <c r="B81" s="431" t="s">
        <v>81</v>
      </c>
      <c r="C81" s="413">
        <f>IF('表２'!C83=0,"-",'表２'!C83/'表３'!P81*1000)</f>
        <v>8.116970381121325</v>
      </c>
      <c r="D81" s="414">
        <f>IF('表２'!F83=0,"-",'表２'!F83/'表３'!P81*1000)</f>
        <v>8.654518088480353</v>
      </c>
      <c r="E81" s="419" t="str">
        <f>IF('表２'!I83=0,"-",'表２'!I83/'表２'!$C83*1000)</f>
        <v>-</v>
      </c>
      <c r="F81" s="414" t="str">
        <f>IF('表２'!L83=0,"-",'表２'!L83/'表２'!$C83*1000)</f>
        <v>-</v>
      </c>
      <c r="G81" s="414">
        <f>IF('表２'!O83=0,"-",'表２'!O83/'表３'!P81*1000)</f>
        <v>-0.5375477073590281</v>
      </c>
      <c r="H81" s="416">
        <f>IF('表２'!P83=0,"-",'表２'!P83/('表２'!$C83+'表２'!$P83)*1000)</f>
        <v>6.578947368421052</v>
      </c>
      <c r="I81" s="417" t="str">
        <f>IF('表２'!Q83=0,"-",'表２'!Q83/('表２'!$C83+'表２'!$P83)*1000)</f>
        <v>-</v>
      </c>
      <c r="J81" s="418">
        <f>IF('表２'!R83=0,"-",'表２'!R83/('表２'!$C83+'表２'!$P83)*1000)</f>
        <v>6.578947368421052</v>
      </c>
      <c r="K81" s="419">
        <f>IF('表２'!S83=0,"-",'表２'!S83/'表３'!P81*1000)</f>
        <v>4.730419824759448</v>
      </c>
      <c r="L81" s="420">
        <f>IF('表２'!T83=0,"-",'表２'!T83/'表３'!P81*1000)</f>
        <v>1.9351717464925011</v>
      </c>
      <c r="M81" s="431" t="s">
        <v>81</v>
      </c>
      <c r="N81" s="450"/>
      <c r="O81" s="383"/>
      <c r="P81" s="449">
        <f>'人口'!G37</f>
        <v>18603</v>
      </c>
      <c r="Q81" s="382"/>
      <c r="R81" s="382"/>
    </row>
    <row r="82" spans="1:18" ht="15" customHeight="1">
      <c r="A82" s="436"/>
      <c r="B82" s="433" t="s">
        <v>82</v>
      </c>
      <c r="C82" s="422">
        <f>IF('表２'!C84=0,"-",'表２'!C84/'表３'!P82*1000)</f>
        <v>10.696499964929508</v>
      </c>
      <c r="D82" s="423">
        <f>IF('表２'!F84=0,"-",'表２'!F84/'表３'!P82*1000)</f>
        <v>5.821701620256716</v>
      </c>
      <c r="E82" s="428">
        <f>IF('表２'!I84=0,"-",'表２'!I84/'表２'!$C84*1000)</f>
        <v>3.278688524590164</v>
      </c>
      <c r="F82" s="423" t="str">
        <f>IF('表２'!L84=0,"-",'表２'!L84/'表２'!$C84*1000)</f>
        <v>-</v>
      </c>
      <c r="G82" s="423">
        <f>IF('表２'!O84=0,"-",'表２'!O84/'表３'!P82*1000)</f>
        <v>4.874798344672793</v>
      </c>
      <c r="H82" s="425">
        <f>IF('表２'!P84=0,"-",'表２'!P84/('表２'!$C84+'表２'!$P84)*1000)</f>
        <v>25.559105431309902</v>
      </c>
      <c r="I82" s="426">
        <f>IF('表２'!Q84=0,"-",'表２'!Q84/('表２'!$C84+'表２'!$P84)*1000)</f>
        <v>9.584664536741213</v>
      </c>
      <c r="J82" s="427">
        <f>IF('表２'!R84=0,"-",'表２'!R84/('表２'!$C84+'表２'!$P84)*1000)</f>
        <v>15.974440894568689</v>
      </c>
      <c r="K82" s="428">
        <f>IF('表２'!S84=0,"-",'表２'!S84/'表３'!P82*1000)</f>
        <v>7.434944237918216</v>
      </c>
      <c r="L82" s="429">
        <f>IF('表２'!T84=0,"-",'表２'!T84/'表３'!P82*1000)</f>
        <v>2.244511468050782</v>
      </c>
      <c r="M82" s="433" t="s">
        <v>82</v>
      </c>
      <c r="N82" s="452"/>
      <c r="O82" s="378"/>
      <c r="P82" s="451">
        <f>'人口'!G38</f>
        <v>28514</v>
      </c>
      <c r="Q82" s="382"/>
      <c r="R82" s="382"/>
    </row>
    <row r="83" spans="1:18" ht="15" customHeight="1">
      <c r="A83" s="681" t="s">
        <v>83</v>
      </c>
      <c r="B83" s="682"/>
      <c r="C83" s="409">
        <f>IF('表２'!C85=0,"-",'表２'!C85/'表３'!P83*1000)</f>
        <v>5.037783375314861</v>
      </c>
      <c r="D83" s="401">
        <f>IF('表２'!F85=0,"-",'表２'!F85/'表３'!P83*1000)</f>
        <v>11.022670025188917</v>
      </c>
      <c r="E83" s="410">
        <f>IF('表２'!I85=0,"-",'表２'!I85/'表２'!$C85*1000)</f>
        <v>8</v>
      </c>
      <c r="F83" s="401">
        <f>IF('表２'!L85=0,"-",'表２'!L85/'表２'!$C85*1000)</f>
        <v>4</v>
      </c>
      <c r="G83" s="401">
        <f>IF('表２'!O85=0,"-",'表２'!O85/'表３'!P83*1000)</f>
        <v>-5.984886649874055</v>
      </c>
      <c r="H83" s="402">
        <f>IF('表２'!P85=0,"-",'表２'!P85/('表２'!$C85+'表２'!$P85)*1000)</f>
        <v>11.857707509881422</v>
      </c>
      <c r="I83" s="403">
        <f>IF('表２'!Q85=0,"-",'表２'!Q85/('表２'!$C85+'表２'!$P85)*1000)</f>
        <v>7.905138339920948</v>
      </c>
      <c r="J83" s="404">
        <f>IF('表２'!R85=0,"-",'表２'!R85/('表２'!$C85+'表２'!$P85)*1000)</f>
        <v>3.952569169960474</v>
      </c>
      <c r="K83" s="410">
        <f>IF('表２'!S85=0,"-",'表２'!S85/'表３'!P83*1000)</f>
        <v>3.1435768261964734</v>
      </c>
      <c r="L83" s="411">
        <f>IF('表２'!T85=0,"-",'表２'!T85/'表３'!P83*1000)</f>
        <v>1.269521410579345</v>
      </c>
      <c r="M83" s="694" t="s">
        <v>83</v>
      </c>
      <c r="N83" s="682"/>
      <c r="O83" s="383"/>
      <c r="P83" s="449">
        <f>SUM(P84:P89)</f>
        <v>49625</v>
      </c>
      <c r="Q83" s="382"/>
      <c r="R83" s="382"/>
    </row>
    <row r="84" spans="1:18" ht="15" customHeight="1">
      <c r="A84" s="435"/>
      <c r="B84" s="431" t="s">
        <v>84</v>
      </c>
      <c r="C84" s="413">
        <f>IF('表２'!C86=0,"-",'表２'!C86/'表３'!P84*1000)</f>
        <v>4.490285866714089</v>
      </c>
      <c r="D84" s="414">
        <f>IF('表２'!F86=0,"-",'表２'!F86/'表３'!P84*1000)</f>
        <v>10.180945182945804</v>
      </c>
      <c r="E84" s="419" t="str">
        <f>IF('表２'!I86=0,"-",'表２'!I86/'表２'!$C86*1000)</f>
        <v>-</v>
      </c>
      <c r="F84" s="414" t="str">
        <f>IF('表２'!L86=0,"-",'表２'!L86/'表２'!$C86*1000)</f>
        <v>-</v>
      </c>
      <c r="G84" s="414">
        <f>IF('表２'!O86=0,"-",'表２'!O86/'表３'!P84*1000)</f>
        <v>-5.6906593162317165</v>
      </c>
      <c r="H84" s="416">
        <f>IF('表２'!P86=0,"-",'表２'!P86/('表２'!$C86+'表２'!$P86)*1000)</f>
        <v>19.41747572815534</v>
      </c>
      <c r="I84" s="417">
        <f>IF('表２'!Q86=0,"-",'表２'!Q86/('表２'!$C86+'表２'!$P86)*1000)</f>
        <v>9.70873786407767</v>
      </c>
      <c r="J84" s="418">
        <f>IF('表２'!R86=0,"-",'表２'!R86/('表２'!$C86+'表２'!$P86)*1000)</f>
        <v>9.70873786407767</v>
      </c>
      <c r="K84" s="419">
        <f>IF('表２'!S86=0,"-",'表２'!S86/'表３'!P84*1000)</f>
        <v>3.289912417196461</v>
      </c>
      <c r="L84" s="420">
        <f>IF('表２'!T86=0,"-",'表２'!T86/'表３'!P84*1000)</f>
        <v>1.6004979326901703</v>
      </c>
      <c r="M84" s="431" t="s">
        <v>84</v>
      </c>
      <c r="N84" s="450"/>
      <c r="O84" s="383"/>
      <c r="P84" s="449">
        <f>'人口'!K4</f>
        <v>22493</v>
      </c>
      <c r="Q84" s="382"/>
      <c r="R84" s="382"/>
    </row>
    <row r="85" spans="1:18" ht="15" customHeight="1">
      <c r="A85" s="435"/>
      <c r="B85" s="431" t="s">
        <v>85</v>
      </c>
      <c r="C85" s="413">
        <f>IF('表２'!C87=0,"-",'表２'!C87/'表３'!P85*1000)</f>
        <v>3.663003663003663</v>
      </c>
      <c r="D85" s="414">
        <f>IF('表２'!F87=0,"-",'表２'!F87/'表３'!P85*1000)</f>
        <v>14.818514818514817</v>
      </c>
      <c r="E85" s="419" t="str">
        <f>IF('表２'!I87=0,"-",'表２'!I87/'表２'!$C87*1000)</f>
        <v>-</v>
      </c>
      <c r="F85" s="414" t="str">
        <f>IF('表２'!L87=0,"-",'表２'!L87/'表２'!$C87*1000)</f>
        <v>-</v>
      </c>
      <c r="G85" s="414">
        <f>IF('表２'!O87=0,"-",'表２'!O87/'表３'!P85*1000)</f>
        <v>-11.155511155511157</v>
      </c>
      <c r="H85" s="416" t="str">
        <f>IF('表２'!P87=0,"-",'表２'!P87/('表２'!$C87+'表２'!$P87)*1000)</f>
        <v>-</v>
      </c>
      <c r="I85" s="417" t="str">
        <f>IF('表２'!Q87=0,"-",'表２'!Q87/('表２'!$C87+'表２'!$P87)*1000)</f>
        <v>-</v>
      </c>
      <c r="J85" s="418" t="str">
        <f>IF('表２'!R87=0,"-",'表２'!R87/('表２'!$C87+'表２'!$P87)*1000)</f>
        <v>-</v>
      </c>
      <c r="K85" s="419">
        <f>IF('表２'!S87=0,"-",'表２'!S87/'表３'!P85*1000)</f>
        <v>2.664002664002664</v>
      </c>
      <c r="L85" s="420">
        <f>IF('表２'!T87=0,"-",'表２'!T87/'表３'!P85*1000)</f>
        <v>0.666000666000666</v>
      </c>
      <c r="M85" s="431" t="s">
        <v>85</v>
      </c>
      <c r="N85" s="450"/>
      <c r="O85" s="383"/>
      <c r="P85" s="449">
        <f>'人口'!K5</f>
        <v>6006</v>
      </c>
      <c r="Q85" s="382"/>
      <c r="R85" s="382"/>
    </row>
    <row r="86" spans="1:18" ht="15" customHeight="1">
      <c r="A86" s="435"/>
      <c r="B86" s="431" t="s">
        <v>86</v>
      </c>
      <c r="C86" s="413">
        <f>IF('表２'!C88=0,"-",'表２'!C88/'表３'!P86*1000)</f>
        <v>7.410052673868405</v>
      </c>
      <c r="D86" s="414">
        <f>IF('表２'!F88=0,"-",'表２'!F88/'表３'!P86*1000)</f>
        <v>7.320774930809749</v>
      </c>
      <c r="E86" s="419">
        <f>IF('表２'!I88=0,"-",'表２'!I88/'表２'!$C88*1000)</f>
        <v>12.048192771084338</v>
      </c>
      <c r="F86" s="414" t="str">
        <f>IF('表２'!L88=0,"-",'表２'!L88/'表２'!$C88*1000)</f>
        <v>-</v>
      </c>
      <c r="G86" s="414">
        <f>IF('表２'!O88=0,"-",'表２'!O88/'表３'!P86*1000)</f>
        <v>0.08927774305865548</v>
      </c>
      <c r="H86" s="416" t="str">
        <f>IF('表２'!P88=0,"-",'表２'!P88/('表２'!$C88+'表２'!$P88)*1000)</f>
        <v>-</v>
      </c>
      <c r="I86" s="417" t="str">
        <f>IF('表２'!Q88=0,"-",'表２'!Q88/('表２'!$C88+'表２'!$P88)*1000)</f>
        <v>-</v>
      </c>
      <c r="J86" s="418" t="str">
        <f>IF('表２'!R88=0,"-",'表２'!R88/('表２'!$C88+'表２'!$P88)*1000)</f>
        <v>-</v>
      </c>
      <c r="K86" s="419">
        <f>IF('表２'!S88=0,"-",'表２'!S88/'表３'!P86*1000)</f>
        <v>4.285331666815463</v>
      </c>
      <c r="L86" s="420">
        <f>IF('表２'!T88=0,"-",'表２'!T88/'表３'!P86*1000)</f>
        <v>1.696277118114454</v>
      </c>
      <c r="M86" s="431" t="s">
        <v>86</v>
      </c>
      <c r="N86" s="450"/>
      <c r="O86" s="383"/>
      <c r="P86" s="449">
        <f>'人口'!K6</f>
        <v>11201</v>
      </c>
      <c r="Q86" s="382"/>
      <c r="R86" s="382"/>
    </row>
    <row r="87" spans="1:18" ht="15" customHeight="1">
      <c r="A87" s="435"/>
      <c r="B87" s="431" t="s">
        <v>87</v>
      </c>
      <c r="C87" s="413">
        <f>IF('表２'!C89=0,"-",'表２'!C89/'表３'!P87*1000)</f>
        <v>1.7301038062283738</v>
      </c>
      <c r="D87" s="414">
        <f>IF('表２'!F89=0,"-",'表２'!F89/'表３'!P87*1000)</f>
        <v>13.84083044982699</v>
      </c>
      <c r="E87" s="419" t="str">
        <f>IF('表２'!I89=0,"-",'表２'!I89/'表２'!$C89*1000)</f>
        <v>-</v>
      </c>
      <c r="F87" s="414" t="str">
        <f>IF('表２'!L89=0,"-",'表２'!L89/'表２'!$C89*1000)</f>
        <v>-</v>
      </c>
      <c r="G87" s="414">
        <f>IF('表２'!O89=0,"-",'表２'!O89/'表３'!P87*1000)</f>
        <v>-12.110726643598616</v>
      </c>
      <c r="H87" s="416" t="str">
        <f>IF('表２'!P89=0,"-",'表２'!P89/('表２'!$C89+'表２'!$P89)*1000)</f>
        <v>-</v>
      </c>
      <c r="I87" s="417" t="str">
        <f>IF('表２'!Q89=0,"-",'表２'!Q89/('表２'!$C89+'表２'!$P89)*1000)</f>
        <v>-</v>
      </c>
      <c r="J87" s="418" t="str">
        <f>IF('表２'!R89=0,"-",'表２'!R89/('表２'!$C89+'表２'!$P89)*1000)</f>
        <v>-</v>
      </c>
      <c r="K87" s="419">
        <f>IF('表２'!S89=0,"-",'表２'!S89/'表３'!P87*1000)</f>
        <v>0.8650519031141869</v>
      </c>
      <c r="L87" s="420" t="str">
        <f>IF('表２'!T89=0,"-",'表２'!T89/'表３'!P87*1000)</f>
        <v>-</v>
      </c>
      <c r="M87" s="431" t="s">
        <v>87</v>
      </c>
      <c r="N87" s="450"/>
      <c r="O87" s="383"/>
      <c r="P87" s="449">
        <f>'人口'!K7</f>
        <v>1156</v>
      </c>
      <c r="Q87" s="382"/>
      <c r="R87" s="382"/>
    </row>
    <row r="88" spans="1:18" ht="15" customHeight="1">
      <c r="A88" s="435"/>
      <c r="B88" s="431" t="s">
        <v>88</v>
      </c>
      <c r="C88" s="413">
        <f>IF('表２'!C90=0,"-",'表２'!C90/'表３'!P88*1000)</f>
        <v>4.552904753232562</v>
      </c>
      <c r="D88" s="414">
        <f>IF('表２'!F90=0,"-",'表２'!F90/'表３'!P88*1000)</f>
        <v>13.84083044982699</v>
      </c>
      <c r="E88" s="419">
        <f>IF('表２'!I90=0,"-",'表２'!I90/'表２'!$C90*1000)</f>
        <v>40</v>
      </c>
      <c r="F88" s="414">
        <f>IF('表２'!L90=0,"-",'表２'!L90/'表２'!$C90*1000)</f>
        <v>40</v>
      </c>
      <c r="G88" s="414">
        <f>IF('表２'!O90=0,"-",'表２'!O90/'表３'!P88*1000)</f>
        <v>-9.287925696594426</v>
      </c>
      <c r="H88" s="416">
        <f>IF('表２'!P90=0,"-",'表２'!P90/('表２'!$C90+'表２'!$P90)*1000)</f>
        <v>38.46153846153847</v>
      </c>
      <c r="I88" s="417">
        <f>IF('表２'!Q90=0,"-",'表２'!Q90/('表２'!$C90+'表２'!$P90)*1000)</f>
        <v>38.46153846153847</v>
      </c>
      <c r="J88" s="418" t="str">
        <f>IF('表２'!R90=0,"-",'表２'!R90/('表２'!$C90+'表２'!$P90)*1000)</f>
        <v>-</v>
      </c>
      <c r="K88" s="419">
        <f>IF('表２'!S90=0,"-",'表２'!S90/'表３'!P88*1000)</f>
        <v>2.18539428155163</v>
      </c>
      <c r="L88" s="420">
        <f>IF('表２'!T90=0,"-",'表２'!T90/'表３'!P88*1000)</f>
        <v>0.7284647605172099</v>
      </c>
      <c r="M88" s="431" t="s">
        <v>88</v>
      </c>
      <c r="N88" s="450"/>
      <c r="O88" s="383"/>
      <c r="P88" s="449">
        <f>'人口'!K8</f>
        <v>5491</v>
      </c>
      <c r="Q88" s="382"/>
      <c r="R88" s="382"/>
    </row>
    <row r="89" spans="1:18" ht="15" customHeight="1">
      <c r="A89" s="435"/>
      <c r="B89" s="431" t="s">
        <v>89</v>
      </c>
      <c r="C89" s="422">
        <f>IF('表２'!C91=0,"-",'表２'!C91/'表３'!P89*1000)</f>
        <v>5.186089078706528</v>
      </c>
      <c r="D89" s="423">
        <f>IF('表２'!F91=0,"-",'表２'!F91/'表３'!P89*1000)</f>
        <v>16.778523489932887</v>
      </c>
      <c r="E89" s="428" t="str">
        <f>IF('表２'!I91=0,"-",'表２'!I91/'表２'!$C91*1000)</f>
        <v>-</v>
      </c>
      <c r="F89" s="423" t="str">
        <f>IF('表２'!L91=0,"-",'表２'!L91/'表２'!$C91*1000)</f>
        <v>-</v>
      </c>
      <c r="G89" s="423">
        <f>IF('表２'!O91=0,"-",'表２'!O91/'表３'!P89*1000)</f>
        <v>-11.592434411226357</v>
      </c>
      <c r="H89" s="425" t="str">
        <f>IF('表２'!P91=0,"-",'表２'!P91/('表２'!$C91+'表２'!$P91)*1000)</f>
        <v>-</v>
      </c>
      <c r="I89" s="426" t="str">
        <f>IF('表２'!Q91=0,"-",'表２'!Q91/('表２'!$C91+'表２'!$P91)*1000)</f>
        <v>-</v>
      </c>
      <c r="J89" s="427" t="str">
        <f>IF('表２'!R91=0,"-",'表２'!R91/('表２'!$C91+'表２'!$P91)*1000)</f>
        <v>-</v>
      </c>
      <c r="K89" s="428">
        <f>IF('表２'!S91=0,"-",'表２'!S91/'表３'!P89*1000)</f>
        <v>1.525320317266626</v>
      </c>
      <c r="L89" s="429" t="str">
        <f>IF('表２'!T91=0,"-",'表２'!T91/'表３'!P89*1000)</f>
        <v>-</v>
      </c>
      <c r="M89" s="431" t="s">
        <v>89</v>
      </c>
      <c r="N89" s="450"/>
      <c r="O89" s="383"/>
      <c r="P89" s="449">
        <f>'人口'!K9</f>
        <v>3278</v>
      </c>
      <c r="Q89" s="382"/>
      <c r="R89" s="382"/>
    </row>
    <row r="90" spans="1:18" ht="15" customHeight="1">
      <c r="A90" s="689" t="s">
        <v>90</v>
      </c>
      <c r="B90" s="693"/>
      <c r="C90" s="409">
        <f>IF('表２'!C92=0,"-",'表２'!C92/'表３'!P90*1000)</f>
        <v>10.290809962927517</v>
      </c>
      <c r="D90" s="401">
        <f>IF('表２'!F92=0,"-",'表２'!F92/'表３'!P90*1000)</f>
        <v>7.01889556477665</v>
      </c>
      <c r="E90" s="410">
        <f>IF('表２'!I92=0,"-",'表２'!I92/'表２'!$C92*1000)</f>
        <v>2.0144367970454926</v>
      </c>
      <c r="F90" s="401">
        <f>IF('表２'!L92=0,"-",'表２'!L92/'表２'!$C92*1000)</f>
        <v>1.0072183985227463</v>
      </c>
      <c r="G90" s="401">
        <f>IF('表２'!O92=0,"-",'表２'!O92/'表３'!P90*1000)</f>
        <v>3.271914398150867</v>
      </c>
      <c r="H90" s="402">
        <f>IF('表２'!P92=0,"-",'表２'!P92/('表２'!$C92+'表２'!$P92)*1000)</f>
        <v>25.35994764397906</v>
      </c>
      <c r="I90" s="403">
        <f>IF('表２'!Q92=0,"-",'表２'!Q92/('表２'!$C92+'表２'!$P92)*1000)</f>
        <v>10.30759162303665</v>
      </c>
      <c r="J90" s="404">
        <f>IF('表２'!R92=0,"-",'表２'!R92/('表２'!$C92+'表２'!$P92)*1000)</f>
        <v>15.052356020942408</v>
      </c>
      <c r="K90" s="410">
        <f>IF('表２'!S92=0,"-",'表２'!S92/'表３'!P90*1000)</f>
        <v>6.371077244129038</v>
      </c>
      <c r="L90" s="411">
        <f>IF('表２'!T92=0,"-",'表２'!T92/'表３'!P90*1000)</f>
        <v>2.1110239675503486</v>
      </c>
      <c r="M90" s="692" t="s">
        <v>90</v>
      </c>
      <c r="N90" s="693"/>
      <c r="O90" s="383"/>
      <c r="P90" s="449">
        <f>SUM(P91)</f>
        <v>578866</v>
      </c>
      <c r="Q90" s="382"/>
      <c r="R90" s="382"/>
    </row>
    <row r="91" spans="1:18" ht="15" customHeight="1">
      <c r="A91" s="436"/>
      <c r="B91" s="433" t="s">
        <v>91</v>
      </c>
      <c r="C91" s="422">
        <f>IF('表２'!C93=0,"-",'表２'!C93/'表３'!P91*1000)</f>
        <v>10.290809962927517</v>
      </c>
      <c r="D91" s="423">
        <f>IF('表２'!F93=0,"-",'表２'!F93/'表３'!P91*1000)</f>
        <v>7.01889556477665</v>
      </c>
      <c r="E91" s="428">
        <f>IF('表２'!I93=0,"-",'表２'!I93/'表２'!$C93*1000)</f>
        <v>2.0144367970454926</v>
      </c>
      <c r="F91" s="423">
        <f>IF('表２'!L93=0,"-",'表２'!L93/'表２'!$C93*1000)</f>
        <v>1.0072183985227463</v>
      </c>
      <c r="G91" s="423">
        <f>IF('表２'!O93=0,"-",'表２'!O93/'表３'!P91*1000)</f>
        <v>3.271914398150867</v>
      </c>
      <c r="H91" s="425">
        <f>IF('表２'!P93=0,"-",'表２'!P93/('表２'!$C93+'表２'!$P93)*1000)</f>
        <v>25.35994764397906</v>
      </c>
      <c r="I91" s="426">
        <f>IF('表２'!Q93=0,"-",'表２'!Q93/('表２'!$C93+'表２'!$P93)*1000)</f>
        <v>10.30759162303665</v>
      </c>
      <c r="J91" s="427">
        <f>IF('表２'!R93=0,"-",'表２'!R93/('表２'!$C93+'表２'!$P93)*1000)</f>
        <v>15.052356020942408</v>
      </c>
      <c r="K91" s="428">
        <f>IF('表２'!S93=0,"-",'表２'!S93/'表３'!P91*1000)</f>
        <v>6.371077244129038</v>
      </c>
      <c r="L91" s="429">
        <f>IF('表２'!T93=0,"-",'表２'!T93/'表３'!P91*1000)</f>
        <v>2.1110239675503486</v>
      </c>
      <c r="M91" s="433" t="s">
        <v>91</v>
      </c>
      <c r="N91" s="452"/>
      <c r="O91" s="383"/>
      <c r="P91" s="449">
        <f>'人口'!K11</f>
        <v>578866</v>
      </c>
      <c r="Q91" s="382"/>
      <c r="R91" s="382"/>
    </row>
    <row r="92" spans="1:18" ht="15" customHeight="1">
      <c r="A92" s="681" t="s">
        <v>92</v>
      </c>
      <c r="B92" s="682"/>
      <c r="C92" s="409">
        <f>IF('表２'!C94=0,"-",'表２'!C94/'表３'!P92*1000)</f>
        <v>8.530685001273236</v>
      </c>
      <c r="D92" s="401">
        <f>IF('表２'!F94=0,"-",'表２'!F94/'表３'!P92*1000)</f>
        <v>8.003201280512204</v>
      </c>
      <c r="E92" s="410">
        <f>IF('表２'!I94=0,"-",'表２'!I94/'表２'!$C94*1000)</f>
        <v>2.6652452025586353</v>
      </c>
      <c r="F92" s="401">
        <f>IF('表２'!L94=0,"-",'表２'!L94/'表２'!$C94*1000)</f>
        <v>2.1321961620469083</v>
      </c>
      <c r="G92" s="401">
        <f>IF('表２'!O94=0,"-",'表２'!O94/'表３'!P92*1000)</f>
        <v>0.5274837207610318</v>
      </c>
      <c r="H92" s="402">
        <f>IF('表２'!P94=0,"-",'表２'!P94/('表２'!$C94+'表２'!$P94)*1000)</f>
        <v>23.42529932326913</v>
      </c>
      <c r="I92" s="403">
        <f>IF('表２'!Q94=0,"-",'表２'!Q94/('表２'!$C94+'表２'!$P94)*1000)</f>
        <v>10.41124414367517</v>
      </c>
      <c r="J92" s="404">
        <f>IF('表２'!R94=0,"-",'表２'!R94/('表２'!$C94+'表２'!$P94)*1000)</f>
        <v>13.014055179593962</v>
      </c>
      <c r="K92" s="410">
        <f>IF('表２'!S94=0,"-",'表２'!S94/'表３'!P92*1000)</f>
        <v>4.783731674487977</v>
      </c>
      <c r="L92" s="411">
        <f>IF('表２'!T94=0,"-",'表２'!T94/'表３'!P92*1000)</f>
        <v>1.6824911782894978</v>
      </c>
      <c r="M92" s="694" t="s">
        <v>92</v>
      </c>
      <c r="N92" s="682"/>
      <c r="O92" s="383"/>
      <c r="P92" s="448">
        <f>SUM(P93:P100)</f>
        <v>219912</v>
      </c>
      <c r="Q92" s="382"/>
      <c r="R92" s="382"/>
    </row>
    <row r="93" spans="1:18" ht="15" customHeight="1">
      <c r="A93" s="435"/>
      <c r="B93" s="431" t="s">
        <v>93</v>
      </c>
      <c r="C93" s="413">
        <f>IF('表２'!C95=0,"-",'表２'!C95/'表３'!P93*1000)</f>
        <v>8.455860643637438</v>
      </c>
      <c r="D93" s="414">
        <f>IF('表２'!F95=0,"-",'表２'!F95/'表３'!P93*1000)</f>
        <v>7.770888692057868</v>
      </c>
      <c r="E93" s="419">
        <f>IF('表２'!I95=0,"-",'表２'!I95/'表２'!$C95*1000)</f>
        <v>2.793296089385475</v>
      </c>
      <c r="F93" s="414">
        <f>IF('表２'!L95=0,"-",'表２'!L95/'表２'!$C95*1000)</f>
        <v>2.793296089385475</v>
      </c>
      <c r="G93" s="414">
        <f>IF('表２'!O95=0,"-",'表２'!O95/'表３'!P93*1000)</f>
        <v>0.684971951579569</v>
      </c>
      <c r="H93" s="416">
        <f>IF('表２'!P95=0,"-",'表２'!P95/('表２'!$C95+'表２'!$P95)*1000)</f>
        <v>31.12313937753721</v>
      </c>
      <c r="I93" s="417">
        <f>IF('表２'!Q95=0,"-",'表２'!Q95/('表２'!$C95+'表２'!$P95)*1000)</f>
        <v>10.825439783491206</v>
      </c>
      <c r="J93" s="418">
        <f>IF('表２'!R95=0,"-",'表２'!R95/('表２'!$C95+'表２'!$P95)*1000)</f>
        <v>20.29769959404601</v>
      </c>
      <c r="K93" s="419">
        <f>IF('表２'!S95=0,"-",'表２'!S95/'表３'!P93*1000)</f>
        <v>5.19633894301742</v>
      </c>
      <c r="L93" s="420">
        <f>IF('表２'!T95=0,"-",'表２'!T95/'表３'!P93*1000)</f>
        <v>1.7124298789489225</v>
      </c>
      <c r="M93" s="431" t="s">
        <v>93</v>
      </c>
      <c r="N93" s="450"/>
      <c r="O93" s="383"/>
      <c r="P93" s="449">
        <f>'人口'!K13</f>
        <v>84675</v>
      </c>
      <c r="Q93" s="382"/>
      <c r="R93" s="382"/>
    </row>
    <row r="94" spans="1:18" ht="15" customHeight="1">
      <c r="A94" s="435"/>
      <c r="B94" s="431" t="s">
        <v>94</v>
      </c>
      <c r="C94" s="413">
        <f>IF('表２'!C96=0,"-",'表２'!C96/'表３'!P94*1000)</f>
        <v>10.69557275392972</v>
      </c>
      <c r="D94" s="414">
        <f>IF('表２'!F96=0,"-",'表２'!F96/'表３'!P94*1000)</f>
        <v>7.450848435321828</v>
      </c>
      <c r="E94" s="419" t="str">
        <f>IF('表２'!I96=0,"-",'表２'!I96/'表２'!$C96*1000)</f>
        <v>-</v>
      </c>
      <c r="F94" s="414" t="str">
        <f>IF('表２'!L96=0,"-",'表２'!L96/'表２'!$C96*1000)</f>
        <v>-</v>
      </c>
      <c r="G94" s="414">
        <f>IF('表２'!O96=0,"-",'表２'!O96/'表３'!P94*1000)</f>
        <v>3.244724318607893</v>
      </c>
      <c r="H94" s="416">
        <f>IF('表２'!P96=0,"-",'表２'!P96/('表２'!$C96+'表２'!$P96)*1000)</f>
        <v>19.823788546255507</v>
      </c>
      <c r="I94" s="417">
        <f>IF('表２'!Q96=0,"-",'表２'!Q96/('表２'!$C96+'表２'!$P96)*1000)</f>
        <v>11.013215859030838</v>
      </c>
      <c r="J94" s="418">
        <f>IF('表２'!R96=0,"-",'表２'!R96/('表２'!$C96+'表２'!$P96)*1000)</f>
        <v>8.81057268722467</v>
      </c>
      <c r="K94" s="419">
        <f>IF('表２'!S96=0,"-",'表２'!S96/'表３'!P94*1000)</f>
        <v>5.648223813872999</v>
      </c>
      <c r="L94" s="420">
        <f>IF('表２'!T96=0,"-",'表２'!T96/'表３'!P94*1000)</f>
        <v>2.018939576022689</v>
      </c>
      <c r="M94" s="431" t="s">
        <v>94</v>
      </c>
      <c r="N94" s="450"/>
      <c r="O94" s="383"/>
      <c r="P94" s="449">
        <f>'人口'!K14</f>
        <v>41606</v>
      </c>
      <c r="Q94" s="382"/>
      <c r="R94" s="382"/>
    </row>
    <row r="95" spans="1:18" ht="15" customHeight="1">
      <c r="A95" s="435"/>
      <c r="B95" s="431" t="s">
        <v>95</v>
      </c>
      <c r="C95" s="413">
        <f>IF('表２'!C97=0,"-",'表２'!C97/'表３'!P95*1000)</f>
        <v>8.511377453534827</v>
      </c>
      <c r="D95" s="414">
        <f>IF('表２'!F97=0,"-",'表２'!F97/'表３'!P95*1000)</f>
        <v>7.903421921139483</v>
      </c>
      <c r="E95" s="419" t="str">
        <f>IF('表２'!I97=0,"-",'表２'!I97/'表２'!$C97*1000)</f>
        <v>-</v>
      </c>
      <c r="F95" s="414" t="str">
        <f>IF('表２'!L97=0,"-",'表２'!L97/'表２'!$C97*1000)</f>
        <v>-</v>
      </c>
      <c r="G95" s="414">
        <f>IF('表２'!O97=0,"-",'表２'!O97/'表３'!P95*1000)</f>
        <v>0.6079555323953448</v>
      </c>
      <c r="H95" s="416">
        <f>IF('表２'!P97=0,"-",'表２'!P97/('表２'!$C97+'表２'!$P97)*1000)</f>
        <v>20</v>
      </c>
      <c r="I95" s="417">
        <f>IF('表２'!Q97=0,"-",'表２'!Q97/('表２'!$C97+'表２'!$P97)*1000)</f>
        <v>10</v>
      </c>
      <c r="J95" s="418">
        <f>IF('表２'!R97=0,"-",'表２'!R97/('表２'!$C97+'表２'!$P97)*1000)</f>
        <v>10</v>
      </c>
      <c r="K95" s="419">
        <f>IF('表２'!S97=0,"-",'表２'!S97/'表３'!P95*1000)</f>
        <v>5.384749001215911</v>
      </c>
      <c r="L95" s="420">
        <f>IF('表２'!T97=0,"-",'表２'!T97/'表３'!P95*1000)</f>
        <v>2.1712697585548026</v>
      </c>
      <c r="M95" s="431" t="s">
        <v>95</v>
      </c>
      <c r="N95" s="450"/>
      <c r="O95" s="383"/>
      <c r="P95" s="449">
        <f>'人口'!K15</f>
        <v>11514</v>
      </c>
      <c r="Q95" s="382"/>
      <c r="R95" s="382"/>
    </row>
    <row r="96" spans="1:18" ht="15" customHeight="1">
      <c r="A96" s="435"/>
      <c r="B96" s="431" t="s">
        <v>96</v>
      </c>
      <c r="C96" s="413">
        <f>IF('表２'!C98=0,"-",'表２'!C98/'表３'!P96*1000)</f>
        <v>7.937469704314106</v>
      </c>
      <c r="D96" s="414">
        <f>IF('表２'!F98=0,"-",'表２'!F98/'表３'!P96*1000)</f>
        <v>6.604459524963645</v>
      </c>
      <c r="E96" s="419">
        <f>IF('表２'!I98=0,"-",'表２'!I98/'表２'!$C98*1000)</f>
        <v>7.633587786259541</v>
      </c>
      <c r="F96" s="414" t="str">
        <f>IF('表２'!L98=0,"-",'表２'!L98/'表２'!$C98*1000)</f>
        <v>-</v>
      </c>
      <c r="G96" s="414">
        <f>IF('表２'!O98=0,"-",'表２'!O98/'表３'!P96*1000)</f>
        <v>1.3330101793504605</v>
      </c>
      <c r="H96" s="416" t="str">
        <f>IF('表２'!P98=0,"-",'表２'!P98/('表２'!$C98+'表２'!$P98)*1000)</f>
        <v>-</v>
      </c>
      <c r="I96" s="417" t="str">
        <f>IF('表２'!Q98=0,"-",'表２'!Q98/('表２'!$C98+'表２'!$P98)*1000)</f>
        <v>-</v>
      </c>
      <c r="J96" s="418" t="str">
        <f>IF('表２'!R98=0,"-",'表２'!R98/('表２'!$C98+'表２'!$P98)*1000)</f>
        <v>-</v>
      </c>
      <c r="K96" s="419">
        <f>IF('表２'!S98=0,"-",'表２'!S98/'表３'!P96*1000)</f>
        <v>4.362578768783325</v>
      </c>
      <c r="L96" s="420">
        <f>IF('表２'!T98=0,"-",'表２'!T98/'表３'!P96*1000)</f>
        <v>1.817741153659719</v>
      </c>
      <c r="M96" s="431" t="s">
        <v>96</v>
      </c>
      <c r="N96" s="450"/>
      <c r="O96" s="383"/>
      <c r="P96" s="449">
        <f>'人口'!K16</f>
        <v>16504</v>
      </c>
      <c r="Q96" s="382"/>
      <c r="R96" s="382"/>
    </row>
    <row r="97" spans="1:18" ht="15" customHeight="1">
      <c r="A97" s="435"/>
      <c r="B97" s="431" t="s">
        <v>97</v>
      </c>
      <c r="C97" s="413">
        <f>IF('表２'!C99=0,"-",'表２'!C99/'表３'!P97*1000)</f>
        <v>7.780659503519822</v>
      </c>
      <c r="D97" s="414">
        <f>IF('表２'!F99=0,"-",'表２'!F99/'表３'!P97*1000)</f>
        <v>8.89218228973694</v>
      </c>
      <c r="E97" s="419" t="str">
        <f>IF('表２'!I99=0,"-",'表２'!I99/'表２'!$C99*1000)</f>
        <v>-</v>
      </c>
      <c r="F97" s="414" t="str">
        <f>IF('表２'!L99=0,"-",'表２'!L99/'表２'!$C99*1000)</f>
        <v>-</v>
      </c>
      <c r="G97" s="414">
        <f>IF('表２'!O99=0,"-",'表２'!O99/'表３'!P97*1000)</f>
        <v>-1.1115227862171175</v>
      </c>
      <c r="H97" s="416">
        <f>IF('表２'!P99=0,"-",'表２'!P99/('表２'!$C99+'表２'!$P99)*1000)</f>
        <v>18.69158878504673</v>
      </c>
      <c r="I97" s="417">
        <f>IF('表２'!Q99=0,"-",'表２'!Q99/('表２'!$C99+'表２'!$P99)*1000)</f>
        <v>18.69158878504673</v>
      </c>
      <c r="J97" s="418" t="str">
        <f>IF('表２'!R99=0,"-",'表２'!R99/('表２'!$C99+'表２'!$P99)*1000)</f>
        <v>-</v>
      </c>
      <c r="K97" s="419">
        <f>IF('表２'!S99=0,"-",'表２'!S99/'表３'!P97*1000)</f>
        <v>4.075583549462764</v>
      </c>
      <c r="L97" s="420">
        <f>IF('表２'!T99=0,"-",'表２'!T99/'表３'!P97*1000)</f>
        <v>1.778436457947388</v>
      </c>
      <c r="M97" s="431" t="s">
        <v>97</v>
      </c>
      <c r="N97" s="450"/>
      <c r="O97" s="378"/>
      <c r="P97" s="449">
        <f>'人口'!K17</f>
        <v>13495</v>
      </c>
      <c r="Q97" s="382"/>
      <c r="R97" s="382"/>
    </row>
    <row r="98" spans="1:18" ht="15" customHeight="1">
      <c r="A98" s="435"/>
      <c r="B98" s="431" t="s">
        <v>98</v>
      </c>
      <c r="C98" s="413">
        <f>IF('表２'!C100=0,"-",'表２'!C100/'表３'!P98*1000)</f>
        <v>8.644473054993563</v>
      </c>
      <c r="D98" s="414">
        <f>IF('表２'!F100=0,"-",'表２'!F100/'表３'!P98*1000)</f>
        <v>8.092698179142909</v>
      </c>
      <c r="E98" s="419">
        <f>IF('表２'!I100=0,"-",'表２'!I100/'表２'!$C100*1000)</f>
        <v>5.319148936170213</v>
      </c>
      <c r="F98" s="414">
        <f>IF('表２'!L100=0,"-",'表２'!L100/'表２'!$C100*1000)</f>
        <v>5.319148936170213</v>
      </c>
      <c r="G98" s="414">
        <f>IF('表２'!O100=0,"-",'表２'!O100/'表３'!P98*1000)</f>
        <v>0.551774875850653</v>
      </c>
      <c r="H98" s="416">
        <f>IF('表２'!P100=0,"-",'表２'!P100/('表２'!$C100+'表２'!$P100)*1000)</f>
        <v>10.526315789473683</v>
      </c>
      <c r="I98" s="417">
        <f>IF('表２'!Q100=0,"-",'表２'!Q100/('表２'!$C100+'表２'!$P100)*1000)</f>
        <v>5.263157894736842</v>
      </c>
      <c r="J98" s="418">
        <f>IF('表２'!R100=0,"-",'表２'!R100/('表２'!$C100+'表２'!$P100)*1000)</f>
        <v>5.263157894736842</v>
      </c>
      <c r="K98" s="419">
        <f>IF('表２'!S100=0,"-",'表２'!S100/'表３'!P98*1000)</f>
        <v>3.632517932683465</v>
      </c>
      <c r="L98" s="420">
        <f>IF('表２'!T100=0,"-",'表２'!T100/'表３'!P98*1000)</f>
        <v>1.28747471031819</v>
      </c>
      <c r="M98" s="431" t="s">
        <v>98</v>
      </c>
      <c r="N98" s="450"/>
      <c r="O98" s="383"/>
      <c r="P98" s="449">
        <f>'人口'!K18</f>
        <v>21748</v>
      </c>
      <c r="Q98" s="382"/>
      <c r="R98" s="382"/>
    </row>
    <row r="99" spans="1:18" ht="15" customHeight="1">
      <c r="A99" s="435"/>
      <c r="B99" s="431" t="s">
        <v>99</v>
      </c>
      <c r="C99" s="413">
        <f>IF('表２'!C101=0,"-",'表２'!C101/'表３'!P99*1000)</f>
        <v>5.964352590332201</v>
      </c>
      <c r="D99" s="414">
        <f>IF('表２'!F101=0,"-",'表２'!F101/'表３'!P99*1000)</f>
        <v>10.333587627436021</v>
      </c>
      <c r="E99" s="419">
        <f>IF('表２'!I101=0,"-",'表２'!I101/'表２'!$C101*1000)</f>
        <v>11.627906976744185</v>
      </c>
      <c r="F99" s="414">
        <f>IF('表２'!L101=0,"-",'表２'!L101/'表２'!$C101*1000)</f>
        <v>11.627906976744185</v>
      </c>
      <c r="G99" s="414">
        <f>IF('表２'!O101=0,"-",'表２'!O101/'表３'!P99*1000)</f>
        <v>-4.369235037103822</v>
      </c>
      <c r="H99" s="416">
        <f>IF('表２'!P101=0,"-",'表２'!P101/('表２'!$C101+'表２'!$P101)*1000)</f>
        <v>44.44444444444444</v>
      </c>
      <c r="I99" s="417">
        <f>IF('表２'!Q101=0,"-",'表２'!Q101/('表２'!$C101+'表２'!$P101)*1000)</f>
        <v>11.11111111111111</v>
      </c>
      <c r="J99" s="418">
        <f>IF('表２'!R101=0,"-",'表２'!R101/('表２'!$C101+'表２'!$P101)*1000)</f>
        <v>33.333333333333336</v>
      </c>
      <c r="K99" s="419">
        <f>IF('表２'!S101=0,"-",'表２'!S101/'表３'!P99*1000)</f>
        <v>3.606352729038075</v>
      </c>
      <c r="L99" s="420">
        <f>IF('表２'!T101=0,"-",'表２'!T101/'表３'!P99*1000)</f>
        <v>1.456411679034607</v>
      </c>
      <c r="M99" s="431" t="s">
        <v>99</v>
      </c>
      <c r="N99" s="450"/>
      <c r="O99" s="383"/>
      <c r="P99" s="449">
        <f>'人口'!K19</f>
        <v>14419</v>
      </c>
      <c r="Q99" s="382"/>
      <c r="R99" s="382"/>
    </row>
    <row r="100" spans="1:18" ht="15" customHeight="1">
      <c r="A100" s="436"/>
      <c r="B100" s="433" t="s">
        <v>100</v>
      </c>
      <c r="C100" s="422">
        <f>IF('表２'!C102=0,"-",'表２'!C102/'表３'!P100*1000)</f>
        <v>6.708043382860009</v>
      </c>
      <c r="D100" s="423">
        <f>IF('表２'!F102=0,"-",'表２'!F102/'表３'!P100*1000)</f>
        <v>9.21572315215347</v>
      </c>
      <c r="E100" s="428" t="str">
        <f>IF('表２'!I102=0,"-",'表２'!I102/'表２'!$C102*1000)</f>
        <v>-</v>
      </c>
      <c r="F100" s="423" t="str">
        <f>IF('表２'!L102=0,"-",'表２'!L102/'表２'!$C102*1000)</f>
        <v>-</v>
      </c>
      <c r="G100" s="423">
        <f>IF('表２'!O102=0,"-",'表２'!O102/'表３'!P100*1000)</f>
        <v>-2.507679769293461</v>
      </c>
      <c r="H100" s="425">
        <f>IF('表２'!P102=0,"-",'表２'!P102/('表２'!$C102+'表２'!$P102)*1000)</f>
        <v>27.27272727272727</v>
      </c>
      <c r="I100" s="426">
        <f>IF('表２'!Q102=0,"-",'表２'!Q102/('表２'!$C102+'表２'!$P102)*1000)</f>
        <v>18.18181818181818</v>
      </c>
      <c r="J100" s="427">
        <f>IF('表２'!R102=0,"-",'表２'!R102/('表２'!$C102+'表２'!$P102)*1000)</f>
        <v>9.09090909090909</v>
      </c>
      <c r="K100" s="428">
        <f>IF('表２'!S102=0,"-",'表２'!S102/'表３'!P100*1000)</f>
        <v>3.573443671243182</v>
      </c>
      <c r="L100" s="429">
        <f>IF('表２'!T102=0,"-",'表２'!T102/'表３'!P100*1000)</f>
        <v>0.8149959250203749</v>
      </c>
      <c r="M100" s="433" t="s">
        <v>100</v>
      </c>
      <c r="N100" s="452"/>
      <c r="O100" s="383"/>
      <c r="P100" s="451">
        <f>'人口'!K20</f>
        <v>15951</v>
      </c>
      <c r="Q100" s="382"/>
      <c r="R100" s="382"/>
    </row>
    <row r="101" spans="1:18" ht="15" customHeight="1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453"/>
      <c r="Q101" s="382"/>
      <c r="R101" s="382"/>
    </row>
    <row r="102" spans="1:18" ht="15" customHeight="1">
      <c r="A102" s="378"/>
      <c r="B102" s="378"/>
      <c r="C102" s="378"/>
      <c r="D102" s="378"/>
      <c r="E102" s="382"/>
      <c r="F102" s="378"/>
      <c r="G102" s="378"/>
      <c r="H102" s="378"/>
      <c r="I102" s="378"/>
      <c r="J102" s="382"/>
      <c r="K102" s="378"/>
      <c r="L102" s="378"/>
      <c r="M102" s="378"/>
      <c r="N102" s="378"/>
      <c r="O102" s="378"/>
      <c r="P102" s="454">
        <f>SUM(P6:P14)</f>
        <v>3724977</v>
      </c>
      <c r="Q102" s="382"/>
      <c r="R102" s="382"/>
    </row>
    <row r="103" spans="5:18" ht="15" customHeight="1">
      <c r="E103" s="442" t="s">
        <v>692</v>
      </c>
      <c r="J103" s="443" t="s">
        <v>477</v>
      </c>
      <c r="M103" s="382"/>
      <c r="N103" s="382"/>
      <c r="Q103" s="382"/>
      <c r="R103" s="382"/>
    </row>
    <row r="104" spans="17:18" ht="15" customHeight="1">
      <c r="Q104" s="382"/>
      <c r="R104" s="382"/>
    </row>
    <row r="105" spans="17:18" ht="15" customHeight="1">
      <c r="Q105" s="382"/>
      <c r="R105" s="382"/>
    </row>
    <row r="106" spans="17:18" ht="15" customHeight="1">
      <c r="Q106" s="382"/>
      <c r="R106" s="382"/>
    </row>
    <row r="107" ht="15" customHeight="1"/>
  </sheetData>
  <mergeCells count="52">
    <mergeCell ref="P51:P52"/>
    <mergeCell ref="A92:B92"/>
    <mergeCell ref="M92:N92"/>
    <mergeCell ref="A83:B83"/>
    <mergeCell ref="M83:N83"/>
    <mergeCell ref="A90:B90"/>
    <mergeCell ref="M90:N90"/>
    <mergeCell ref="A53:B53"/>
    <mergeCell ref="M53:N53"/>
    <mergeCell ref="A69:B69"/>
    <mergeCell ref="A41:B41"/>
    <mergeCell ref="M41:N41"/>
    <mergeCell ref="M69:N69"/>
    <mergeCell ref="A45:B45"/>
    <mergeCell ref="M45:N45"/>
    <mergeCell ref="H51:J51"/>
    <mergeCell ref="C52:D52"/>
    <mergeCell ref="E52:F52"/>
    <mergeCell ref="K52:L52"/>
    <mergeCell ref="A26:B26"/>
    <mergeCell ref="M26:N26"/>
    <mergeCell ref="A38:B38"/>
    <mergeCell ref="M38:N38"/>
    <mergeCell ref="A15:B15"/>
    <mergeCell ref="M15:N15"/>
    <mergeCell ref="A23:B23"/>
    <mergeCell ref="M23:N23"/>
    <mergeCell ref="A13:B13"/>
    <mergeCell ref="M13:N13"/>
    <mergeCell ref="A14:B14"/>
    <mergeCell ref="M14:N14"/>
    <mergeCell ref="A11:B11"/>
    <mergeCell ref="M11:N11"/>
    <mergeCell ref="A12:B12"/>
    <mergeCell ref="M12:N12"/>
    <mergeCell ref="A9:B9"/>
    <mergeCell ref="M9:N9"/>
    <mergeCell ref="A10:B10"/>
    <mergeCell ref="M10:N10"/>
    <mergeCell ref="A7:B7"/>
    <mergeCell ref="M7:N7"/>
    <mergeCell ref="A8:B8"/>
    <mergeCell ref="M8:N8"/>
    <mergeCell ref="A5:B5"/>
    <mergeCell ref="M5:N5"/>
    <mergeCell ref="C4:D4"/>
    <mergeCell ref="A6:B6"/>
    <mergeCell ref="M6:N6"/>
    <mergeCell ref="H3:J3"/>
    <mergeCell ref="P3:P4"/>
    <mergeCell ref="E4:F4"/>
    <mergeCell ref="K4:L4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400" verticalDpi="400" orientation="portrait" pageOrder="overThenDown" paperSize="9" scale="98" r:id="rId1"/>
  <rowBreaks count="1" manualBreakCount="1">
    <brk id="48" max="13" man="1"/>
  </rowBreaks>
  <colBreaks count="1" manualBreakCount="1">
    <brk id="7" max="1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52">
      <selection activeCell="H73" sqref="H73"/>
    </sheetView>
  </sheetViews>
  <sheetFormatPr defaultColWidth="9.00390625" defaultRowHeight="13.5"/>
  <cols>
    <col min="1" max="1" width="2.625" style="278" customWidth="1"/>
    <col min="2" max="2" width="9.50390625" style="278" customWidth="1"/>
    <col min="3" max="3" width="5.125" style="279" customWidth="1"/>
    <col min="4" max="16384" width="7.125" style="278" customWidth="1"/>
  </cols>
  <sheetData>
    <row r="1" ht="14.25">
      <c r="A1" s="363" t="s">
        <v>714</v>
      </c>
    </row>
    <row r="2" spans="2:14" ht="12">
      <c r="B2" s="364" t="s">
        <v>0</v>
      </c>
      <c r="M2" s="700" t="s">
        <v>709</v>
      </c>
      <c r="N2" s="700"/>
    </row>
    <row r="3" spans="1:15" ht="21" customHeight="1">
      <c r="A3" s="701"/>
      <c r="B3" s="702"/>
      <c r="C3" s="703"/>
      <c r="D3" s="281" t="s">
        <v>174</v>
      </c>
      <c r="E3" s="282" t="s">
        <v>715</v>
      </c>
      <c r="F3" s="282" t="s">
        <v>183</v>
      </c>
      <c r="G3" s="282" t="s">
        <v>184</v>
      </c>
      <c r="H3" s="282" t="s">
        <v>185</v>
      </c>
      <c r="I3" s="282" t="s">
        <v>186</v>
      </c>
      <c r="J3" s="282" t="s">
        <v>187</v>
      </c>
      <c r="K3" s="282" t="s">
        <v>188</v>
      </c>
      <c r="L3" s="282" t="s">
        <v>189</v>
      </c>
      <c r="M3" s="282" t="s">
        <v>716</v>
      </c>
      <c r="N3" s="283" t="s">
        <v>201</v>
      </c>
      <c r="O3" s="284"/>
    </row>
    <row r="4" spans="1:15" ht="12">
      <c r="A4" s="365"/>
      <c r="B4" s="356"/>
      <c r="C4" s="366"/>
      <c r="D4" s="13"/>
      <c r="E4" s="288"/>
      <c r="F4" s="288"/>
      <c r="G4" s="288"/>
      <c r="H4" s="288"/>
      <c r="I4" s="288"/>
      <c r="J4" s="288"/>
      <c r="K4" s="288"/>
      <c r="L4" s="288"/>
      <c r="M4" s="288"/>
      <c r="N4" s="289"/>
      <c r="O4" s="284"/>
    </row>
    <row r="5" spans="1:14" ht="12" customHeight="1">
      <c r="A5" s="697" t="s">
        <v>717</v>
      </c>
      <c r="B5" s="704"/>
      <c r="C5" s="287" t="s">
        <v>10</v>
      </c>
      <c r="D5" s="291">
        <f aca="true" t="shared" si="0" ref="D5:N5">SUM(D6:D7)</f>
        <v>33628</v>
      </c>
      <c r="E5" s="292">
        <f t="shared" si="0"/>
        <v>0</v>
      </c>
      <c r="F5" s="292">
        <f t="shared" si="0"/>
        <v>543</v>
      </c>
      <c r="G5" s="292">
        <f t="shared" si="0"/>
        <v>4155</v>
      </c>
      <c r="H5" s="292">
        <f t="shared" si="0"/>
        <v>11701</v>
      </c>
      <c r="I5" s="292">
        <f t="shared" si="0"/>
        <v>12499</v>
      </c>
      <c r="J5" s="292">
        <f t="shared" si="0"/>
        <v>4216</v>
      </c>
      <c r="K5" s="292">
        <f t="shared" si="0"/>
        <v>499</v>
      </c>
      <c r="L5" s="292">
        <f t="shared" si="0"/>
        <v>15</v>
      </c>
      <c r="M5" s="292">
        <f t="shared" si="0"/>
        <v>0</v>
      </c>
      <c r="N5" s="293">
        <f t="shared" si="0"/>
        <v>0</v>
      </c>
    </row>
    <row r="6" spans="1:14" ht="12" customHeight="1">
      <c r="A6" s="367"/>
      <c r="B6" s="296"/>
      <c r="C6" s="287" t="s">
        <v>11</v>
      </c>
      <c r="D6" s="291">
        <f>SUM(E6:N6)</f>
        <v>17354</v>
      </c>
      <c r="E6" s="292">
        <f>SUM(E11,E15,E19,E23,E27,E31,E35,E39,E43)</f>
        <v>0</v>
      </c>
      <c r="F6" s="292">
        <f>SUM(F11,F15,F19,F23,F27,F31,F35,F39,F43)</f>
        <v>289</v>
      </c>
      <c r="G6" s="292">
        <f aca="true" t="shared" si="1" ref="G6:M6">SUM(G11,G15,G19,G23,G27,G31,G35,G39,G43)</f>
        <v>2143</v>
      </c>
      <c r="H6" s="292">
        <f t="shared" si="1"/>
        <v>5979</v>
      </c>
      <c r="I6" s="292">
        <f t="shared" si="1"/>
        <v>6561</v>
      </c>
      <c r="J6" s="292">
        <f t="shared" si="1"/>
        <v>2125</v>
      </c>
      <c r="K6" s="292">
        <f t="shared" si="1"/>
        <v>250</v>
      </c>
      <c r="L6" s="292">
        <f t="shared" si="1"/>
        <v>7</v>
      </c>
      <c r="M6" s="292">
        <f t="shared" si="1"/>
        <v>0</v>
      </c>
      <c r="N6" s="293">
        <f>SUM(N11,N15,N19,N23,N27,N31,N35,N39,N43)</f>
        <v>0</v>
      </c>
    </row>
    <row r="7" spans="1:14" ht="12" customHeight="1">
      <c r="A7" s="367"/>
      <c r="B7" s="296"/>
      <c r="C7" s="287" t="s">
        <v>12</v>
      </c>
      <c r="D7" s="291">
        <f>SUM(E7:N7)</f>
        <v>16274</v>
      </c>
      <c r="E7" s="292">
        <f>SUM(E12,E16,E20,E24,E28,E32,E36,E40,E44)</f>
        <v>0</v>
      </c>
      <c r="F7" s="292">
        <f aca="true" t="shared" si="2" ref="F7:M7">SUM(F12,F16,F20,F24,F28,F32,F36,F40,F44)</f>
        <v>254</v>
      </c>
      <c r="G7" s="292">
        <f t="shared" si="2"/>
        <v>2012</v>
      </c>
      <c r="H7" s="292">
        <f t="shared" si="2"/>
        <v>5722</v>
      </c>
      <c r="I7" s="292">
        <f t="shared" si="2"/>
        <v>5938</v>
      </c>
      <c r="J7" s="292">
        <f t="shared" si="2"/>
        <v>2091</v>
      </c>
      <c r="K7" s="292">
        <f t="shared" si="2"/>
        <v>249</v>
      </c>
      <c r="L7" s="292">
        <f t="shared" si="2"/>
        <v>8</v>
      </c>
      <c r="M7" s="292">
        <f t="shared" si="2"/>
        <v>0</v>
      </c>
      <c r="N7" s="293">
        <f>SUM(N12,N16,N20,N24,N28,N32,N36,N40,N44)</f>
        <v>0</v>
      </c>
    </row>
    <row r="8" spans="1:14" ht="12">
      <c r="A8" s="368"/>
      <c r="B8" s="359"/>
      <c r="C8" s="314"/>
      <c r="D8" s="14"/>
      <c r="E8" s="333"/>
      <c r="F8" s="333"/>
      <c r="G8" s="333"/>
      <c r="H8" s="333"/>
      <c r="I8" s="333"/>
      <c r="J8" s="333"/>
      <c r="K8" s="333"/>
      <c r="L8" s="333"/>
      <c r="M8" s="333"/>
      <c r="N8" s="334"/>
    </row>
    <row r="9" spans="1:14" ht="12" customHeight="1">
      <c r="A9" s="367"/>
      <c r="B9" s="296"/>
      <c r="C9" s="287"/>
      <c r="D9" s="291"/>
      <c r="E9" s="292"/>
      <c r="F9" s="292"/>
      <c r="G9" s="292"/>
      <c r="H9" s="292"/>
      <c r="I9" s="292"/>
      <c r="J9" s="292"/>
      <c r="K9" s="292"/>
      <c r="L9" s="292"/>
      <c r="M9" s="292"/>
      <c r="N9" s="293"/>
    </row>
    <row r="10" spans="1:14" ht="12" customHeight="1">
      <c r="A10" s="705" t="s">
        <v>16</v>
      </c>
      <c r="B10" s="699"/>
      <c r="C10" s="287" t="s">
        <v>10</v>
      </c>
      <c r="D10" s="291">
        <f>SUM(E10:N10)</f>
        <v>509</v>
      </c>
      <c r="E10" s="292">
        <f aca="true" t="shared" si="3" ref="E10:N10">SUM(E11:E12)</f>
        <v>0</v>
      </c>
      <c r="F10" s="292">
        <f t="shared" si="3"/>
        <v>10</v>
      </c>
      <c r="G10" s="292">
        <f t="shared" si="3"/>
        <v>70</v>
      </c>
      <c r="H10" s="292">
        <f t="shared" si="3"/>
        <v>166</v>
      </c>
      <c r="I10" s="292">
        <f t="shared" si="3"/>
        <v>187</v>
      </c>
      <c r="J10" s="292">
        <f t="shared" si="3"/>
        <v>63</v>
      </c>
      <c r="K10" s="292">
        <f t="shared" si="3"/>
        <v>13</v>
      </c>
      <c r="L10" s="292">
        <f t="shared" si="3"/>
        <v>0</v>
      </c>
      <c r="M10" s="292">
        <f t="shared" si="3"/>
        <v>0</v>
      </c>
      <c r="N10" s="293">
        <f t="shared" si="3"/>
        <v>0</v>
      </c>
    </row>
    <row r="11" spans="1:15" ht="12" customHeight="1">
      <c r="A11" s="367"/>
      <c r="B11" s="296"/>
      <c r="C11" s="287" t="s">
        <v>11</v>
      </c>
      <c r="D11" s="291">
        <f>SUM(E11:N11)</f>
        <v>247</v>
      </c>
      <c r="E11" s="292">
        <f aca="true" t="shared" si="4" ref="E11:N12">E48</f>
        <v>0</v>
      </c>
      <c r="F11" s="292">
        <f t="shared" si="4"/>
        <v>0</v>
      </c>
      <c r="G11" s="292">
        <f t="shared" si="4"/>
        <v>32</v>
      </c>
      <c r="H11" s="292">
        <f t="shared" si="4"/>
        <v>78</v>
      </c>
      <c r="I11" s="292">
        <f t="shared" si="4"/>
        <v>101</v>
      </c>
      <c r="J11" s="292">
        <f t="shared" si="4"/>
        <v>31</v>
      </c>
      <c r="K11" s="292">
        <f t="shared" si="4"/>
        <v>5</v>
      </c>
      <c r="L11" s="292">
        <f t="shared" si="4"/>
        <v>0</v>
      </c>
      <c r="M11" s="292">
        <f t="shared" si="4"/>
        <v>0</v>
      </c>
      <c r="N11" s="293">
        <f t="shared" si="4"/>
        <v>0</v>
      </c>
      <c r="O11" s="304"/>
    </row>
    <row r="12" spans="1:15" ht="12" customHeight="1">
      <c r="A12" s="367"/>
      <c r="B12" s="296"/>
      <c r="C12" s="287" t="s">
        <v>12</v>
      </c>
      <c r="D12" s="291">
        <f>SUM(E12:N12)</f>
        <v>262</v>
      </c>
      <c r="E12" s="292">
        <f t="shared" si="4"/>
        <v>0</v>
      </c>
      <c r="F12" s="292">
        <f t="shared" si="4"/>
        <v>10</v>
      </c>
      <c r="G12" s="292">
        <f t="shared" si="4"/>
        <v>38</v>
      </c>
      <c r="H12" s="292">
        <f t="shared" si="4"/>
        <v>88</v>
      </c>
      <c r="I12" s="292">
        <f t="shared" si="4"/>
        <v>86</v>
      </c>
      <c r="J12" s="292">
        <f t="shared" si="4"/>
        <v>32</v>
      </c>
      <c r="K12" s="292">
        <f t="shared" si="4"/>
        <v>8</v>
      </c>
      <c r="L12" s="292">
        <f t="shared" si="4"/>
        <v>0</v>
      </c>
      <c r="M12" s="292">
        <f t="shared" si="4"/>
        <v>0</v>
      </c>
      <c r="N12" s="293">
        <f t="shared" si="4"/>
        <v>0</v>
      </c>
      <c r="O12" s="304"/>
    </row>
    <row r="13" spans="1:15" ht="12" customHeight="1">
      <c r="A13" s="367"/>
      <c r="B13" s="296"/>
      <c r="C13" s="287"/>
      <c r="D13" s="291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O13" s="304"/>
    </row>
    <row r="14" spans="1:14" ht="12" customHeight="1">
      <c r="A14" s="697" t="s">
        <v>17</v>
      </c>
      <c r="B14" s="699"/>
      <c r="C14" s="287" t="s">
        <v>10</v>
      </c>
      <c r="D14" s="291">
        <f>SUM(E14:N14)</f>
        <v>756</v>
      </c>
      <c r="E14" s="292">
        <f aca="true" t="shared" si="5" ref="E14:N14">SUM(E15:E16)</f>
        <v>0</v>
      </c>
      <c r="F14" s="292">
        <f t="shared" si="5"/>
        <v>13</v>
      </c>
      <c r="G14" s="292">
        <f t="shared" si="5"/>
        <v>121</v>
      </c>
      <c r="H14" s="292">
        <f t="shared" si="5"/>
        <v>237</v>
      </c>
      <c r="I14" s="292">
        <f t="shared" si="5"/>
        <v>264</v>
      </c>
      <c r="J14" s="292">
        <f t="shared" si="5"/>
        <v>103</v>
      </c>
      <c r="K14" s="292">
        <f t="shared" si="5"/>
        <v>17</v>
      </c>
      <c r="L14" s="292">
        <f t="shared" si="5"/>
        <v>1</v>
      </c>
      <c r="M14" s="292">
        <f t="shared" si="5"/>
        <v>0</v>
      </c>
      <c r="N14" s="293">
        <f t="shared" si="5"/>
        <v>0</v>
      </c>
    </row>
    <row r="15" spans="1:14" ht="12" customHeight="1">
      <c r="A15" s="367"/>
      <c r="B15" s="296"/>
      <c r="C15" s="287" t="s">
        <v>11</v>
      </c>
      <c r="D15" s="291">
        <f>SUM(E15:N15)</f>
        <v>391</v>
      </c>
      <c r="E15" s="292">
        <f>'表4-2'!E15</f>
        <v>0</v>
      </c>
      <c r="F15" s="292">
        <f>'表4-2'!F15</f>
        <v>8</v>
      </c>
      <c r="G15" s="292">
        <f>'表4-2'!G15</f>
        <v>62</v>
      </c>
      <c r="H15" s="292">
        <f>'表4-2'!H15</f>
        <v>126</v>
      </c>
      <c r="I15" s="292">
        <f>'表4-2'!I15</f>
        <v>130</v>
      </c>
      <c r="J15" s="292">
        <f>'表4-2'!J15</f>
        <v>55</v>
      </c>
      <c r="K15" s="292">
        <f>'表4-2'!K15</f>
        <v>10</v>
      </c>
      <c r="L15" s="292">
        <f>'表4-2'!L15</f>
        <v>0</v>
      </c>
      <c r="M15" s="292">
        <f>'表4-2'!M15</f>
        <v>0</v>
      </c>
      <c r="N15" s="293">
        <f>'表4-2'!N15</f>
        <v>0</v>
      </c>
    </row>
    <row r="16" spans="1:14" ht="12" customHeight="1">
      <c r="A16" s="367"/>
      <c r="B16" s="296"/>
      <c r="C16" s="287" t="s">
        <v>12</v>
      </c>
      <c r="D16" s="291">
        <f>SUM(E16:N16)</f>
        <v>365</v>
      </c>
      <c r="E16" s="292">
        <f>'表4-2'!E16</f>
        <v>0</v>
      </c>
      <c r="F16" s="292">
        <f>'表4-2'!F16</f>
        <v>5</v>
      </c>
      <c r="G16" s="292">
        <f>'表4-2'!G16</f>
        <v>59</v>
      </c>
      <c r="H16" s="292">
        <f>'表4-2'!H16</f>
        <v>111</v>
      </c>
      <c r="I16" s="292">
        <f>'表4-2'!I16</f>
        <v>134</v>
      </c>
      <c r="J16" s="292">
        <f>'表4-2'!J16</f>
        <v>48</v>
      </c>
      <c r="K16" s="292">
        <f>'表4-2'!K16</f>
        <v>7</v>
      </c>
      <c r="L16" s="292">
        <f>'表4-2'!L16</f>
        <v>1</v>
      </c>
      <c r="M16" s="292">
        <f>'表4-2'!M16</f>
        <v>0</v>
      </c>
      <c r="N16" s="293">
        <f>'表4-2'!N16</f>
        <v>0</v>
      </c>
    </row>
    <row r="17" spans="1:14" ht="12" customHeight="1">
      <c r="A17" s="367"/>
      <c r="B17" s="296"/>
      <c r="C17" s="287"/>
      <c r="D17" s="291"/>
      <c r="E17" s="292"/>
      <c r="F17" s="292"/>
      <c r="G17" s="292"/>
      <c r="H17" s="292"/>
      <c r="I17" s="292"/>
      <c r="J17" s="292"/>
      <c r="K17" s="292"/>
      <c r="L17" s="292"/>
      <c r="M17" s="292"/>
      <c r="N17" s="293"/>
    </row>
    <row r="18" spans="1:14" ht="12" customHeight="1">
      <c r="A18" s="697" t="s">
        <v>18</v>
      </c>
      <c r="B18" s="699"/>
      <c r="C18" s="287" t="s">
        <v>10</v>
      </c>
      <c r="D18" s="291">
        <f>SUM(E18:N18)</f>
        <v>6201</v>
      </c>
      <c r="E18" s="292">
        <f aca="true" t="shared" si="6" ref="E18:N18">SUM(E19:E20)</f>
        <v>0</v>
      </c>
      <c r="F18" s="292">
        <f t="shared" si="6"/>
        <v>102</v>
      </c>
      <c r="G18" s="292">
        <f t="shared" si="6"/>
        <v>769</v>
      </c>
      <c r="H18" s="292">
        <f t="shared" si="6"/>
        <v>2161</v>
      </c>
      <c r="I18" s="292">
        <f t="shared" si="6"/>
        <v>2293</v>
      </c>
      <c r="J18" s="292">
        <f t="shared" si="6"/>
        <v>781</v>
      </c>
      <c r="K18" s="292">
        <f t="shared" si="6"/>
        <v>93</v>
      </c>
      <c r="L18" s="292">
        <f t="shared" si="6"/>
        <v>2</v>
      </c>
      <c r="M18" s="292">
        <f t="shared" si="6"/>
        <v>0</v>
      </c>
      <c r="N18" s="293">
        <f t="shared" si="6"/>
        <v>0</v>
      </c>
    </row>
    <row r="19" spans="1:14" ht="12" customHeight="1">
      <c r="A19" s="367"/>
      <c r="B19" s="296"/>
      <c r="C19" s="287" t="s">
        <v>11</v>
      </c>
      <c r="D19" s="291">
        <f>SUM(E19:N19)</f>
        <v>3145</v>
      </c>
      <c r="E19" s="292">
        <f>'表4-2'!E28+'表4-3'!E10</f>
        <v>0</v>
      </c>
      <c r="F19" s="292">
        <f>'表4-2'!F28+'表4-3'!F10</f>
        <v>54</v>
      </c>
      <c r="G19" s="292">
        <f>'表4-2'!G28+'表4-3'!G10</f>
        <v>404</v>
      </c>
      <c r="H19" s="292">
        <f>'表4-2'!H28+'表4-3'!H10</f>
        <v>1102</v>
      </c>
      <c r="I19" s="292">
        <f>'表4-2'!I28+'表4-3'!I10</f>
        <v>1174</v>
      </c>
      <c r="J19" s="292">
        <f>'表4-2'!J28+'表4-3'!J10</f>
        <v>371</v>
      </c>
      <c r="K19" s="292">
        <f>'表4-2'!K28+'表4-3'!K10</f>
        <v>39</v>
      </c>
      <c r="L19" s="292">
        <f>'表4-2'!L28+'表4-3'!L10</f>
        <v>1</v>
      </c>
      <c r="M19" s="292">
        <f>'表4-2'!M28+'表4-3'!M10</f>
        <v>0</v>
      </c>
      <c r="N19" s="293">
        <f>'表4-2'!N28+'表4-3'!N10</f>
        <v>0</v>
      </c>
    </row>
    <row r="20" spans="1:14" ht="12" customHeight="1">
      <c r="A20" s="367"/>
      <c r="B20" s="296"/>
      <c r="C20" s="287" t="s">
        <v>12</v>
      </c>
      <c r="D20" s="291">
        <f>SUM(E20:N20)</f>
        <v>3056</v>
      </c>
      <c r="E20" s="292">
        <f>'表4-2'!E29+'表4-3'!E11</f>
        <v>0</v>
      </c>
      <c r="F20" s="292">
        <f>'表4-2'!F29+'表4-3'!F11</f>
        <v>48</v>
      </c>
      <c r="G20" s="292">
        <f>'表4-2'!G29+'表4-3'!G11</f>
        <v>365</v>
      </c>
      <c r="H20" s="292">
        <f>'表4-2'!H29+'表4-3'!H11</f>
        <v>1059</v>
      </c>
      <c r="I20" s="292">
        <f>'表4-2'!I29+'表4-3'!I11</f>
        <v>1119</v>
      </c>
      <c r="J20" s="292">
        <f>'表4-2'!J29+'表4-3'!J11</f>
        <v>410</v>
      </c>
      <c r="K20" s="292">
        <f>'表4-2'!K29+'表4-3'!K11</f>
        <v>54</v>
      </c>
      <c r="L20" s="292">
        <f>'表4-2'!L29+'表4-3'!L11</f>
        <v>1</v>
      </c>
      <c r="M20" s="292">
        <f>'表4-2'!M29+'表4-3'!M11</f>
        <v>0</v>
      </c>
      <c r="N20" s="293">
        <f>'表4-2'!N29+'表4-3'!N11</f>
        <v>0</v>
      </c>
    </row>
    <row r="21" spans="1:14" ht="12" customHeight="1">
      <c r="A21" s="367"/>
      <c r="B21" s="296"/>
      <c r="C21" s="287"/>
      <c r="D21" s="291"/>
      <c r="E21" s="292"/>
      <c r="F21" s="292"/>
      <c r="G21" s="292"/>
      <c r="H21" s="292"/>
      <c r="I21" s="292"/>
      <c r="J21" s="292"/>
      <c r="K21" s="292"/>
      <c r="L21" s="292"/>
      <c r="M21" s="292"/>
      <c r="N21" s="293"/>
    </row>
    <row r="22" spans="1:14" ht="12" customHeight="1">
      <c r="A22" s="697" t="s">
        <v>19</v>
      </c>
      <c r="B22" s="699"/>
      <c r="C22" s="287" t="s">
        <v>10</v>
      </c>
      <c r="D22" s="291">
        <f>SUM(E22:N22)</f>
        <v>3433</v>
      </c>
      <c r="E22" s="292">
        <f aca="true" t="shared" si="7" ref="E22:N22">SUM(E23:E24)</f>
        <v>0</v>
      </c>
      <c r="F22" s="292">
        <f t="shared" si="7"/>
        <v>67</v>
      </c>
      <c r="G22" s="292">
        <f t="shared" si="7"/>
        <v>491</v>
      </c>
      <c r="H22" s="292">
        <f t="shared" si="7"/>
        <v>1202</v>
      </c>
      <c r="I22" s="292">
        <f t="shared" si="7"/>
        <v>1238</v>
      </c>
      <c r="J22" s="292">
        <f t="shared" si="7"/>
        <v>376</v>
      </c>
      <c r="K22" s="292">
        <f t="shared" si="7"/>
        <v>56</v>
      </c>
      <c r="L22" s="292">
        <f t="shared" si="7"/>
        <v>3</v>
      </c>
      <c r="M22" s="292">
        <f t="shared" si="7"/>
        <v>0</v>
      </c>
      <c r="N22" s="293">
        <f t="shared" si="7"/>
        <v>0</v>
      </c>
    </row>
    <row r="23" spans="1:14" ht="12" customHeight="1">
      <c r="A23" s="367"/>
      <c r="B23" s="296"/>
      <c r="C23" s="287" t="s">
        <v>11</v>
      </c>
      <c r="D23" s="291">
        <f>SUM(E23:N23)</f>
        <v>1780</v>
      </c>
      <c r="E23" s="292">
        <f>'表4-3'!E23</f>
        <v>0</v>
      </c>
      <c r="F23" s="292">
        <f>'表4-3'!F23</f>
        <v>36</v>
      </c>
      <c r="G23" s="292">
        <f>'表4-3'!G23</f>
        <v>247</v>
      </c>
      <c r="H23" s="292">
        <f>'表4-3'!H23</f>
        <v>616</v>
      </c>
      <c r="I23" s="292">
        <f>'表4-3'!I23</f>
        <v>646</v>
      </c>
      <c r="J23" s="292">
        <f>'表4-3'!J23</f>
        <v>209</v>
      </c>
      <c r="K23" s="292">
        <f>'表4-3'!K23</f>
        <v>25</v>
      </c>
      <c r="L23" s="292">
        <f>'表4-3'!L23</f>
        <v>1</v>
      </c>
      <c r="M23" s="292">
        <f>'表4-3'!M23</f>
        <v>0</v>
      </c>
      <c r="N23" s="293">
        <f>'表4-3'!N23</f>
        <v>0</v>
      </c>
    </row>
    <row r="24" spans="1:14" ht="12" customHeight="1">
      <c r="A24" s="367"/>
      <c r="B24" s="296"/>
      <c r="C24" s="287" t="s">
        <v>12</v>
      </c>
      <c r="D24" s="291">
        <f>SUM(E24:N24)</f>
        <v>1653</v>
      </c>
      <c r="E24" s="292">
        <f>'表4-3'!E24</f>
        <v>0</v>
      </c>
      <c r="F24" s="292">
        <f>'表4-3'!F24</f>
        <v>31</v>
      </c>
      <c r="G24" s="292">
        <f>'表4-3'!G24</f>
        <v>244</v>
      </c>
      <c r="H24" s="292">
        <f>'表4-3'!H24</f>
        <v>586</v>
      </c>
      <c r="I24" s="292">
        <f>'表4-3'!I24</f>
        <v>592</v>
      </c>
      <c r="J24" s="292">
        <f>'表4-3'!J24</f>
        <v>167</v>
      </c>
      <c r="K24" s="292">
        <f>'表4-3'!K24</f>
        <v>31</v>
      </c>
      <c r="L24" s="292">
        <f>'表4-3'!L24</f>
        <v>2</v>
      </c>
      <c r="M24" s="292">
        <f>'表4-3'!M24</f>
        <v>0</v>
      </c>
      <c r="N24" s="293">
        <f>'表4-3'!N24</f>
        <v>0</v>
      </c>
    </row>
    <row r="25" spans="1:14" ht="12" customHeight="1">
      <c r="A25" s="367"/>
      <c r="B25" s="296"/>
      <c r="C25" s="287"/>
      <c r="D25" s="291"/>
      <c r="E25" s="292"/>
      <c r="F25" s="292"/>
      <c r="G25" s="292"/>
      <c r="H25" s="292"/>
      <c r="I25" s="292"/>
      <c r="J25" s="292"/>
      <c r="K25" s="292"/>
      <c r="L25" s="292"/>
      <c r="M25" s="292"/>
      <c r="N25" s="293"/>
    </row>
    <row r="26" spans="1:14" ht="12" customHeight="1">
      <c r="A26" s="697" t="s">
        <v>718</v>
      </c>
      <c r="B26" s="699"/>
      <c r="C26" s="287" t="s">
        <v>10</v>
      </c>
      <c r="D26" s="291">
        <f aca="true" t="shared" si="8" ref="D26:N26">SUM(D27:D28)</f>
        <v>6319</v>
      </c>
      <c r="E26" s="292">
        <f t="shared" si="8"/>
        <v>0</v>
      </c>
      <c r="F26" s="292">
        <f t="shared" si="8"/>
        <v>102</v>
      </c>
      <c r="G26" s="292">
        <f t="shared" si="8"/>
        <v>653</v>
      </c>
      <c r="H26" s="292">
        <f t="shared" si="8"/>
        <v>2041</v>
      </c>
      <c r="I26" s="292">
        <f t="shared" si="8"/>
        <v>2468</v>
      </c>
      <c r="J26" s="292">
        <f t="shared" si="8"/>
        <v>939</v>
      </c>
      <c r="K26" s="292">
        <f t="shared" si="8"/>
        <v>112</v>
      </c>
      <c r="L26" s="292">
        <f>SUM(L27:L28)</f>
        <v>4</v>
      </c>
      <c r="M26" s="292">
        <f t="shared" si="8"/>
        <v>0</v>
      </c>
      <c r="N26" s="293">
        <f t="shared" si="8"/>
        <v>0</v>
      </c>
    </row>
    <row r="27" spans="1:14" ht="12" customHeight="1">
      <c r="A27" s="367"/>
      <c r="B27" s="296"/>
      <c r="C27" s="287" t="s">
        <v>11</v>
      </c>
      <c r="D27" s="291">
        <f>SUM(E27:N27)</f>
        <v>3208</v>
      </c>
      <c r="E27" s="292">
        <f>SUM('表4-3'!E40,'表4-3'!E53,'表4-3'!E57,'表4-3'!E61)</f>
        <v>0</v>
      </c>
      <c r="F27" s="292">
        <f>SUM('表4-3'!F40,'表4-3'!F53,'表4-3'!F57,'表4-3'!F61)</f>
        <v>60</v>
      </c>
      <c r="G27" s="292">
        <f>SUM('表4-3'!G40,'表4-3'!G53,'表4-3'!G57,'表4-3'!G61)</f>
        <v>326</v>
      </c>
      <c r="H27" s="292">
        <f>SUM('表4-3'!H40,'表4-3'!H53,'表4-3'!H57,'表4-3'!H61)</f>
        <v>1025</v>
      </c>
      <c r="I27" s="292">
        <f>SUM('表4-3'!I40,'表4-3'!I53,'表4-3'!I57,'表4-3'!I61)</f>
        <v>1278</v>
      </c>
      <c r="J27" s="292">
        <f>SUM('表4-3'!J40,'表4-3'!J53,'表4-3'!J57,'表4-3'!J61)</f>
        <v>462</v>
      </c>
      <c r="K27" s="292">
        <f>SUM('表4-3'!K40,'表4-3'!K53,'表4-3'!K57,'表4-3'!K61)</f>
        <v>56</v>
      </c>
      <c r="L27" s="292">
        <f>SUM('表4-3'!L40,'表4-3'!L53,'表4-3'!L57,'表4-3'!L61)</f>
        <v>1</v>
      </c>
      <c r="M27" s="292">
        <f>SUM('表4-3'!M40,'表4-3'!M53,'表4-3'!M57,'表4-3'!M61)</f>
        <v>0</v>
      </c>
      <c r="N27" s="293">
        <f>SUM('表4-3'!N40,'表4-3'!N53,'表4-3'!N57,'表4-3'!N61)</f>
        <v>0</v>
      </c>
    </row>
    <row r="28" spans="1:14" ht="12" customHeight="1">
      <c r="A28" s="367"/>
      <c r="B28" s="296"/>
      <c r="C28" s="287" t="s">
        <v>12</v>
      </c>
      <c r="D28" s="291">
        <f>SUM(E28:N28)</f>
        <v>3111</v>
      </c>
      <c r="E28" s="292">
        <f>SUM('表4-3'!E41,'表4-3'!E54,'表4-3'!E58,'表4-3'!E62)</f>
        <v>0</v>
      </c>
      <c r="F28" s="292">
        <f>SUM('表4-3'!F41,'表4-3'!F54,'表4-3'!F58,'表4-3'!F62)</f>
        <v>42</v>
      </c>
      <c r="G28" s="292">
        <f>SUM('表4-3'!G41,'表4-3'!G54,'表4-3'!G58,'表4-3'!G62)</f>
        <v>327</v>
      </c>
      <c r="H28" s="292">
        <f>SUM('表4-3'!H41,'表4-3'!H54,'表4-3'!H58,'表4-3'!H62)</f>
        <v>1016</v>
      </c>
      <c r="I28" s="292">
        <f>SUM('表4-3'!I41,'表4-3'!I54,'表4-3'!I58,'表4-3'!I62)</f>
        <v>1190</v>
      </c>
      <c r="J28" s="292">
        <f>SUM('表4-3'!J41,'表4-3'!J54,'表4-3'!J58,'表4-3'!J62)</f>
        <v>477</v>
      </c>
      <c r="K28" s="292">
        <f>SUM('表4-3'!K41,'表4-3'!K54,'表4-3'!K58,'表4-3'!K62)</f>
        <v>56</v>
      </c>
      <c r="L28" s="292">
        <f>SUM('表4-3'!L41,'表4-3'!L54,'表4-3'!L58,'表4-3'!L62)</f>
        <v>3</v>
      </c>
      <c r="M28" s="292">
        <f>SUM('表4-3'!M41,'表4-3'!M54,'表4-3'!M58,'表4-3'!M62)</f>
        <v>0</v>
      </c>
      <c r="N28" s="293">
        <f>SUM('表4-3'!N41,'表4-3'!N54,'表4-3'!N58,'表4-3'!N62)</f>
        <v>0</v>
      </c>
    </row>
    <row r="29" spans="1:14" ht="12" customHeight="1">
      <c r="A29" s="369"/>
      <c r="B29" s="284"/>
      <c r="C29" s="287"/>
      <c r="D29" s="291"/>
      <c r="E29" s="292"/>
      <c r="F29" s="292"/>
      <c r="G29" s="292"/>
      <c r="H29" s="292"/>
      <c r="I29" s="292"/>
      <c r="J29" s="292"/>
      <c r="K29" s="292"/>
      <c r="L29" s="292"/>
      <c r="M29" s="292"/>
      <c r="N29" s="293"/>
    </row>
    <row r="30" spans="1:14" ht="12" customHeight="1">
      <c r="A30" s="697" t="s">
        <v>20</v>
      </c>
      <c r="B30" s="699"/>
      <c r="C30" s="287" t="s">
        <v>10</v>
      </c>
      <c r="D30" s="291">
        <f>SUM(E30:N30)</f>
        <v>4109</v>
      </c>
      <c r="E30" s="292">
        <f aca="true" t="shared" si="9" ref="E30:N30">SUM(E31:E32)</f>
        <v>0</v>
      </c>
      <c r="F30" s="292">
        <f t="shared" si="9"/>
        <v>63</v>
      </c>
      <c r="G30" s="292">
        <f t="shared" si="9"/>
        <v>530</v>
      </c>
      <c r="H30" s="292">
        <f t="shared" si="9"/>
        <v>1476</v>
      </c>
      <c r="I30" s="292">
        <f t="shared" si="9"/>
        <v>1463</v>
      </c>
      <c r="J30" s="292">
        <f t="shared" si="9"/>
        <v>522</v>
      </c>
      <c r="K30" s="292">
        <f t="shared" si="9"/>
        <v>54</v>
      </c>
      <c r="L30" s="292">
        <f t="shared" si="9"/>
        <v>1</v>
      </c>
      <c r="M30" s="292">
        <f t="shared" si="9"/>
        <v>0</v>
      </c>
      <c r="N30" s="293">
        <f t="shared" si="9"/>
        <v>0</v>
      </c>
    </row>
    <row r="31" spans="1:15" ht="12" customHeight="1">
      <c r="A31" s="367"/>
      <c r="B31" s="296"/>
      <c r="C31" s="287" t="s">
        <v>11</v>
      </c>
      <c r="D31" s="291">
        <f>SUM(E31:N31)</f>
        <v>2185</v>
      </c>
      <c r="E31" s="292">
        <f>'表4-3'!E49-'表4-3'!E53-'表4-3'!E57-'表4-3'!E61</f>
        <v>0</v>
      </c>
      <c r="F31" s="292">
        <f>'表4-3'!F49-'表4-3'!F53-'表4-3'!F57-'表4-3'!F61</f>
        <v>33</v>
      </c>
      <c r="G31" s="292">
        <f>'表4-3'!G49-'表4-3'!G53-'表4-3'!G57-'表4-3'!G61</f>
        <v>270</v>
      </c>
      <c r="H31" s="292">
        <f>'表4-3'!H49-'表4-3'!H53-'表4-3'!H57-'表4-3'!H61</f>
        <v>787</v>
      </c>
      <c r="I31" s="292">
        <f>'表4-3'!I49-'表4-3'!I53-'表4-3'!I57-'表4-3'!I61</f>
        <v>792</v>
      </c>
      <c r="J31" s="292">
        <f>'表4-3'!J49-'表4-3'!J53-'表4-3'!J57-'表4-3'!J61</f>
        <v>271</v>
      </c>
      <c r="K31" s="292">
        <f>'表4-3'!K49-'表4-3'!K53-'表4-3'!K57-'表4-3'!K61</f>
        <v>31</v>
      </c>
      <c r="L31" s="292">
        <f>'表4-3'!L49-'表4-3'!L53-'表4-3'!L57-'表4-3'!L61</f>
        <v>1</v>
      </c>
      <c r="M31" s="292">
        <f>'表4-3'!M49-'表4-3'!M53-'表4-3'!M57-'表4-3'!M61</f>
        <v>0</v>
      </c>
      <c r="N31" s="292">
        <f>'表4-3'!N49-'表4-3'!N53-'表4-3'!N57-'表4-3'!N61</f>
        <v>0</v>
      </c>
      <c r="O31" s="294"/>
    </row>
    <row r="32" spans="1:14" ht="12" customHeight="1">
      <c r="A32" s="367"/>
      <c r="B32" s="296"/>
      <c r="C32" s="287" t="s">
        <v>12</v>
      </c>
      <c r="D32" s="291">
        <f>SUM(E32:N32)</f>
        <v>1924</v>
      </c>
      <c r="E32" s="292">
        <f>'表4-3'!E50-'表4-3'!E54-'表4-3'!E58-'表4-3'!E62</f>
        <v>0</v>
      </c>
      <c r="F32" s="292">
        <f>'表4-3'!F50-'表4-3'!F54-'表4-3'!F58-'表4-3'!F62</f>
        <v>30</v>
      </c>
      <c r="G32" s="292">
        <f>'表4-3'!G50-'表4-3'!G54-'表4-3'!G58-'表4-3'!G62</f>
        <v>260</v>
      </c>
      <c r="H32" s="292">
        <f>'表4-3'!H50-'表4-3'!H54-'表4-3'!H58-'表4-3'!H62</f>
        <v>689</v>
      </c>
      <c r="I32" s="292">
        <f>'表4-3'!I50-'表4-3'!I54-'表4-3'!I58-'表4-3'!I62</f>
        <v>671</v>
      </c>
      <c r="J32" s="292">
        <f>'表4-3'!J50-'表4-3'!J54-'表4-3'!J58-'表4-3'!J62</f>
        <v>251</v>
      </c>
      <c r="K32" s="292">
        <f>'表4-3'!K50-'表4-3'!K54-'表4-3'!K58-'表4-3'!K62</f>
        <v>23</v>
      </c>
      <c r="L32" s="292">
        <f>'表4-3'!L50-'表4-3'!L54-'表4-3'!L58-'表4-3'!L62</f>
        <v>0</v>
      </c>
      <c r="M32" s="292">
        <f>'表4-3'!M50-'表4-3'!M54-'表4-3'!M58-'表4-3'!M62</f>
        <v>0</v>
      </c>
      <c r="N32" s="293">
        <f>'表4-3'!N50-'表4-3'!N54-'表4-3'!N58-'表4-3'!N62</f>
        <v>0</v>
      </c>
    </row>
    <row r="33" spans="1:14" ht="12" customHeight="1">
      <c r="A33" s="367"/>
      <c r="B33" s="296"/>
      <c r="C33" s="287"/>
      <c r="D33" s="291"/>
      <c r="E33" s="292"/>
      <c r="F33" s="292"/>
      <c r="G33" s="292"/>
      <c r="H33" s="292"/>
      <c r="I33" s="292"/>
      <c r="J33" s="292"/>
      <c r="K33" s="292"/>
      <c r="L33" s="292"/>
      <c r="M33" s="292"/>
      <c r="N33" s="293"/>
    </row>
    <row r="34" spans="1:14" ht="12" customHeight="1">
      <c r="A34" s="697" t="s">
        <v>21</v>
      </c>
      <c r="B34" s="699"/>
      <c r="C34" s="287" t="s">
        <v>10</v>
      </c>
      <c r="D34" s="291">
        <f>SUM(E34:N34)</f>
        <v>4218</v>
      </c>
      <c r="E34" s="292">
        <f aca="true" t="shared" si="10" ref="E34:N34">SUM(E35:E36)</f>
        <v>0</v>
      </c>
      <c r="F34" s="292">
        <f t="shared" si="10"/>
        <v>75</v>
      </c>
      <c r="G34" s="292">
        <f t="shared" si="10"/>
        <v>582</v>
      </c>
      <c r="H34" s="292">
        <f t="shared" si="10"/>
        <v>1593</v>
      </c>
      <c r="I34" s="292">
        <f t="shared" si="10"/>
        <v>1482</v>
      </c>
      <c r="J34" s="292">
        <f t="shared" si="10"/>
        <v>443</v>
      </c>
      <c r="K34" s="292">
        <f t="shared" si="10"/>
        <v>41</v>
      </c>
      <c r="L34" s="292">
        <f t="shared" si="10"/>
        <v>2</v>
      </c>
      <c r="M34" s="292">
        <f t="shared" si="10"/>
        <v>0</v>
      </c>
      <c r="N34" s="293">
        <f t="shared" si="10"/>
        <v>0</v>
      </c>
    </row>
    <row r="35" spans="1:14" ht="12" customHeight="1">
      <c r="A35" s="367"/>
      <c r="B35" s="296"/>
      <c r="C35" s="287" t="s">
        <v>11</v>
      </c>
      <c r="D35" s="291">
        <f>SUM(E35:N35)</f>
        <v>2144</v>
      </c>
      <c r="E35" s="292">
        <f>'表4-4'!E47</f>
        <v>0</v>
      </c>
      <c r="F35" s="292">
        <f>'表4-4'!F47</f>
        <v>39</v>
      </c>
      <c r="G35" s="292">
        <f>'表4-4'!G47</f>
        <v>283</v>
      </c>
      <c r="H35" s="292">
        <f>'表4-4'!H47</f>
        <v>803</v>
      </c>
      <c r="I35" s="292">
        <f>'表4-4'!I47</f>
        <v>786</v>
      </c>
      <c r="J35" s="292">
        <f>'表4-4'!J47</f>
        <v>208</v>
      </c>
      <c r="K35" s="292">
        <f>'表4-4'!K47</f>
        <v>24</v>
      </c>
      <c r="L35" s="292">
        <f>'表4-4'!L47</f>
        <v>1</v>
      </c>
      <c r="M35" s="292">
        <f>'表4-4'!M47</f>
        <v>0</v>
      </c>
      <c r="N35" s="293">
        <f>'表4-4'!N47</f>
        <v>0</v>
      </c>
    </row>
    <row r="36" spans="1:14" ht="12" customHeight="1">
      <c r="A36" s="367"/>
      <c r="B36" s="296"/>
      <c r="C36" s="287" t="s">
        <v>12</v>
      </c>
      <c r="D36" s="291">
        <f>SUM(E36:N36)</f>
        <v>2074</v>
      </c>
      <c r="E36" s="292">
        <f>'表4-4'!E48</f>
        <v>0</v>
      </c>
      <c r="F36" s="292">
        <f>'表4-4'!F48</f>
        <v>36</v>
      </c>
      <c r="G36" s="292">
        <f>'表4-4'!G48</f>
        <v>299</v>
      </c>
      <c r="H36" s="292">
        <f>'表4-4'!H48</f>
        <v>790</v>
      </c>
      <c r="I36" s="292">
        <f>'表4-4'!I48</f>
        <v>696</v>
      </c>
      <c r="J36" s="292">
        <f>'表4-4'!J48</f>
        <v>235</v>
      </c>
      <c r="K36" s="292">
        <f>'表4-4'!K48</f>
        <v>17</v>
      </c>
      <c r="L36" s="292">
        <f>'表4-4'!L48</f>
        <v>1</v>
      </c>
      <c r="M36" s="292">
        <f>'表4-4'!M48</f>
        <v>0</v>
      </c>
      <c r="N36" s="293">
        <f>'表4-4'!N48</f>
        <v>0</v>
      </c>
    </row>
    <row r="37" spans="1:14" ht="12" customHeight="1">
      <c r="A37" s="367"/>
      <c r="B37" s="296"/>
      <c r="C37" s="287"/>
      <c r="D37" s="291"/>
      <c r="E37" s="292"/>
      <c r="F37" s="292"/>
      <c r="G37" s="292"/>
      <c r="H37" s="292"/>
      <c r="I37" s="292"/>
      <c r="J37" s="292"/>
      <c r="K37" s="292"/>
      <c r="L37" s="292"/>
      <c r="M37" s="292"/>
      <c r="N37" s="293"/>
    </row>
    <row r="38" spans="1:14" ht="12" customHeight="1">
      <c r="A38" s="697" t="s">
        <v>22</v>
      </c>
      <c r="B38" s="699"/>
      <c r="C38" s="287" t="s">
        <v>10</v>
      </c>
      <c r="D38" s="291">
        <f>SUM(E38:N38)</f>
        <v>250</v>
      </c>
      <c r="E38" s="292">
        <f aca="true" t="shared" si="11" ref="E38:N38">SUM(E39:E40)</f>
        <v>0</v>
      </c>
      <c r="F38" s="292">
        <f t="shared" si="11"/>
        <v>3</v>
      </c>
      <c r="G38" s="292">
        <f t="shared" si="11"/>
        <v>45</v>
      </c>
      <c r="H38" s="292">
        <f t="shared" si="11"/>
        <v>97</v>
      </c>
      <c r="I38" s="292">
        <f t="shared" si="11"/>
        <v>75</v>
      </c>
      <c r="J38" s="292">
        <f t="shared" si="11"/>
        <v>27</v>
      </c>
      <c r="K38" s="292">
        <f t="shared" si="11"/>
        <v>3</v>
      </c>
      <c r="L38" s="292">
        <f t="shared" si="11"/>
        <v>0</v>
      </c>
      <c r="M38" s="292">
        <f t="shared" si="11"/>
        <v>0</v>
      </c>
      <c r="N38" s="293">
        <f t="shared" si="11"/>
        <v>0</v>
      </c>
    </row>
    <row r="39" spans="1:14" ht="12" customHeight="1">
      <c r="A39" s="369"/>
      <c r="B39" s="284"/>
      <c r="C39" s="287" t="s">
        <v>11</v>
      </c>
      <c r="D39" s="291">
        <f>SUM(E39:N39)</f>
        <v>122</v>
      </c>
      <c r="E39" s="292">
        <f>'表4-5'!E35</f>
        <v>0</v>
      </c>
      <c r="F39" s="292">
        <f>'表4-5'!F35</f>
        <v>1</v>
      </c>
      <c r="G39" s="292">
        <f>'表4-5'!G35</f>
        <v>30</v>
      </c>
      <c r="H39" s="292">
        <f>'表4-5'!H35</f>
        <v>38</v>
      </c>
      <c r="I39" s="292">
        <f>'表4-5'!I35</f>
        <v>39</v>
      </c>
      <c r="J39" s="292">
        <f>'表4-5'!J35</f>
        <v>12</v>
      </c>
      <c r="K39" s="292">
        <f>'表4-5'!K35</f>
        <v>2</v>
      </c>
      <c r="L39" s="292">
        <f>'表4-5'!L35</f>
        <v>0</v>
      </c>
      <c r="M39" s="292">
        <f>'表4-5'!M35</f>
        <v>0</v>
      </c>
      <c r="N39" s="293">
        <f>'表4-5'!N35</f>
        <v>0</v>
      </c>
    </row>
    <row r="40" spans="1:14" ht="12" customHeight="1">
      <c r="A40" s="369"/>
      <c r="B40" s="284"/>
      <c r="C40" s="287" t="s">
        <v>12</v>
      </c>
      <c r="D40" s="291">
        <f>SUM(E40:N40)</f>
        <v>128</v>
      </c>
      <c r="E40" s="292">
        <f>'表4-5'!E36</f>
        <v>0</v>
      </c>
      <c r="F40" s="292">
        <f>'表4-5'!F36</f>
        <v>2</v>
      </c>
      <c r="G40" s="292">
        <f>'表4-5'!G36</f>
        <v>15</v>
      </c>
      <c r="H40" s="292">
        <f>'表4-5'!H36</f>
        <v>59</v>
      </c>
      <c r="I40" s="292">
        <f>'表4-5'!I36</f>
        <v>36</v>
      </c>
      <c r="J40" s="292">
        <f>'表4-5'!J36</f>
        <v>15</v>
      </c>
      <c r="K40" s="292">
        <f>'表4-5'!K36</f>
        <v>1</v>
      </c>
      <c r="L40" s="292">
        <f>'表4-5'!L36</f>
        <v>0</v>
      </c>
      <c r="M40" s="292">
        <f>'表4-5'!M36</f>
        <v>0</v>
      </c>
      <c r="N40" s="293">
        <f>'表4-5'!N36</f>
        <v>0</v>
      </c>
    </row>
    <row r="41" spans="1:14" ht="12" customHeight="1">
      <c r="A41" s="369"/>
      <c r="B41" s="284"/>
      <c r="C41" s="287"/>
      <c r="D41" s="291"/>
      <c r="E41" s="292"/>
      <c r="F41" s="292"/>
      <c r="G41" s="292"/>
      <c r="H41" s="292"/>
      <c r="I41" s="292"/>
      <c r="J41" s="292"/>
      <c r="K41" s="292"/>
      <c r="L41" s="292"/>
      <c r="M41" s="292"/>
      <c r="N41" s="293"/>
    </row>
    <row r="42" spans="1:14" ht="12" customHeight="1">
      <c r="A42" s="697" t="s">
        <v>23</v>
      </c>
      <c r="B42" s="699"/>
      <c r="C42" s="287" t="s">
        <v>10</v>
      </c>
      <c r="D42" s="291">
        <f>SUM(E42:N42)</f>
        <v>7833</v>
      </c>
      <c r="E42" s="292">
        <f aca="true" t="shared" si="12" ref="E42:N42">SUM(E43:E44)</f>
        <v>0</v>
      </c>
      <c r="F42" s="292">
        <f t="shared" si="12"/>
        <v>108</v>
      </c>
      <c r="G42" s="292">
        <f t="shared" si="12"/>
        <v>894</v>
      </c>
      <c r="H42" s="292">
        <f t="shared" si="12"/>
        <v>2728</v>
      </c>
      <c r="I42" s="292">
        <f t="shared" si="12"/>
        <v>3029</v>
      </c>
      <c r="J42" s="292">
        <f t="shared" si="12"/>
        <v>962</v>
      </c>
      <c r="K42" s="292">
        <f t="shared" si="12"/>
        <v>110</v>
      </c>
      <c r="L42" s="292">
        <f t="shared" si="12"/>
        <v>2</v>
      </c>
      <c r="M42" s="292">
        <f t="shared" si="12"/>
        <v>0</v>
      </c>
      <c r="N42" s="293">
        <f t="shared" si="12"/>
        <v>0</v>
      </c>
    </row>
    <row r="43" spans="1:14" ht="12" customHeight="1">
      <c r="A43" s="290"/>
      <c r="B43" s="297"/>
      <c r="C43" s="287" t="s">
        <v>11</v>
      </c>
      <c r="D43" s="291">
        <f>SUM(E43:N43)</f>
        <v>4132</v>
      </c>
      <c r="E43" s="292">
        <f>'表4-5'!E64+'表4-6'!E6</f>
        <v>0</v>
      </c>
      <c r="F43" s="292">
        <f>'表4-5'!F64+'表4-6'!F6</f>
        <v>58</v>
      </c>
      <c r="G43" s="292">
        <f>'表4-5'!G64+'表4-6'!G6</f>
        <v>489</v>
      </c>
      <c r="H43" s="292">
        <f>'表4-5'!H64+'表4-6'!H6</f>
        <v>1404</v>
      </c>
      <c r="I43" s="292">
        <f>'表4-5'!I64+'表4-6'!I6</f>
        <v>1615</v>
      </c>
      <c r="J43" s="292">
        <f>'表4-5'!J64+'表4-6'!J6</f>
        <v>506</v>
      </c>
      <c r="K43" s="292">
        <f>'表4-5'!K64+'表4-6'!K6</f>
        <v>58</v>
      </c>
      <c r="L43" s="292">
        <f>'表4-5'!L64+'表4-6'!L6</f>
        <v>2</v>
      </c>
      <c r="M43" s="292">
        <f>'表4-5'!M64+'表4-6'!M6</f>
        <v>0</v>
      </c>
      <c r="N43" s="293">
        <f>'表4-5'!N64+'表4-6'!N6</f>
        <v>0</v>
      </c>
    </row>
    <row r="44" spans="1:14" ht="12" customHeight="1">
      <c r="A44" s="367"/>
      <c r="B44" s="296"/>
      <c r="C44" s="287" t="s">
        <v>12</v>
      </c>
      <c r="D44" s="291">
        <f>SUM(E44:N44)</f>
        <v>3701</v>
      </c>
      <c r="E44" s="292">
        <f>'表4-5'!E65+'表4-6'!E7</f>
        <v>0</v>
      </c>
      <c r="F44" s="292">
        <f>'表4-5'!F65+'表4-6'!F7</f>
        <v>50</v>
      </c>
      <c r="G44" s="292">
        <f>'表4-5'!G65+'表4-6'!G7</f>
        <v>405</v>
      </c>
      <c r="H44" s="292">
        <f>'表4-5'!H65+'表4-6'!H7</f>
        <v>1324</v>
      </c>
      <c r="I44" s="292">
        <f>'表4-5'!I65+'表4-6'!I7</f>
        <v>1414</v>
      </c>
      <c r="J44" s="292">
        <f>'表4-5'!J65+'表4-6'!J7</f>
        <v>456</v>
      </c>
      <c r="K44" s="292">
        <f>'表4-5'!K65+'表4-6'!K7</f>
        <v>52</v>
      </c>
      <c r="L44" s="292">
        <f>'表4-5'!L65+'表4-6'!L7</f>
        <v>0</v>
      </c>
      <c r="M44" s="292">
        <f>'表4-5'!M65+'表4-6'!M7</f>
        <v>0</v>
      </c>
      <c r="N44" s="293">
        <f>'表4-5'!N65+'表4-6'!N7</f>
        <v>0</v>
      </c>
    </row>
    <row r="45" spans="1:14" ht="12" customHeight="1">
      <c r="A45" s="368"/>
      <c r="B45" s="359"/>
      <c r="C45" s="314"/>
      <c r="D45" s="14"/>
      <c r="E45" s="333"/>
      <c r="F45" s="333"/>
      <c r="G45" s="333"/>
      <c r="H45" s="333"/>
      <c r="I45" s="333"/>
      <c r="J45" s="333"/>
      <c r="K45" s="333"/>
      <c r="L45" s="333"/>
      <c r="M45" s="333"/>
      <c r="N45" s="334"/>
    </row>
    <row r="46" spans="1:14" ht="12" customHeight="1">
      <c r="A46" s="367"/>
      <c r="B46" s="296"/>
      <c r="C46" s="287"/>
      <c r="D46" s="291"/>
      <c r="E46" s="292"/>
      <c r="F46" s="292"/>
      <c r="G46" s="292"/>
      <c r="H46" s="292"/>
      <c r="I46" s="292"/>
      <c r="J46" s="292"/>
      <c r="K46" s="292"/>
      <c r="L46" s="292"/>
      <c r="M46" s="292"/>
      <c r="N46" s="293"/>
    </row>
    <row r="47" spans="1:14" ht="12" customHeight="1">
      <c r="A47" s="697" t="s">
        <v>24</v>
      </c>
      <c r="B47" s="698"/>
      <c r="C47" s="287" t="s">
        <v>10</v>
      </c>
      <c r="D47" s="291">
        <f>SUM(E47:N47)</f>
        <v>509</v>
      </c>
      <c r="E47" s="292">
        <f>SUM(E48:E49)</f>
        <v>0</v>
      </c>
      <c r="F47" s="292">
        <f aca="true" t="shared" si="13" ref="F47:N47">IF(SUM(F48:F49)=0,"-",SUM(F48:F49))</f>
        <v>10</v>
      </c>
      <c r="G47" s="292">
        <f t="shared" si="13"/>
        <v>70</v>
      </c>
      <c r="H47" s="292">
        <f t="shared" si="13"/>
        <v>166</v>
      </c>
      <c r="I47" s="292">
        <f t="shared" si="13"/>
        <v>187</v>
      </c>
      <c r="J47" s="292">
        <f t="shared" si="13"/>
        <v>63</v>
      </c>
      <c r="K47" s="292">
        <f t="shared" si="13"/>
        <v>13</v>
      </c>
      <c r="L47" s="292" t="str">
        <f t="shared" si="13"/>
        <v>-</v>
      </c>
      <c r="M47" s="292" t="str">
        <f t="shared" si="13"/>
        <v>-</v>
      </c>
      <c r="N47" s="293" t="str">
        <f t="shared" si="13"/>
        <v>-</v>
      </c>
    </row>
    <row r="48" spans="1:14" ht="12" customHeight="1">
      <c r="A48" s="369"/>
      <c r="B48" s="295"/>
      <c r="C48" s="287" t="s">
        <v>11</v>
      </c>
      <c r="D48" s="291">
        <f>SUM(E48:N48)</f>
        <v>247</v>
      </c>
      <c r="E48" s="292">
        <f>SUM(E52,E56,E60,E64,E68,'表4-2'!E6,'表4-2'!E10)</f>
        <v>0</v>
      </c>
      <c r="F48" s="292">
        <f>SUM(F52,F56,F60,F64,F68,'表4-2'!F6,'表4-2'!F10)</f>
        <v>0</v>
      </c>
      <c r="G48" s="292">
        <f>SUM(G52,G56,G60,G64,G68,'表4-2'!G6,'表4-2'!G10)</f>
        <v>32</v>
      </c>
      <c r="H48" s="292">
        <f>SUM(H52,H56,H60,H64,H68,'表4-2'!H6,'表4-2'!H10)</f>
        <v>78</v>
      </c>
      <c r="I48" s="292">
        <f>SUM(I52,I56,I60,I64,I68,'表4-2'!I6,'表4-2'!I10)</f>
        <v>101</v>
      </c>
      <c r="J48" s="292">
        <f>SUM(J52,J56,J60,J64,J68,'表4-2'!J6,'表4-2'!J10)</f>
        <v>31</v>
      </c>
      <c r="K48" s="292">
        <f>SUM(K52,K56,K60,K64,K68,'表4-2'!K6,'表4-2'!K10)</f>
        <v>5</v>
      </c>
      <c r="L48" s="292">
        <f>SUM(L52,L56,L60,L64,L68,'表4-2'!L6,'表4-2'!L10)</f>
        <v>0</v>
      </c>
      <c r="M48" s="292">
        <f>SUM(M52,M56,M60,M64,M68,'表4-2'!M6,'表4-2'!M10)</f>
        <v>0</v>
      </c>
      <c r="N48" s="293">
        <f>SUM(N52,N56,N60,N64,N68,'表4-2'!N6,'表4-2'!N10)</f>
        <v>0</v>
      </c>
    </row>
    <row r="49" spans="1:14" ht="12" customHeight="1">
      <c r="A49" s="369"/>
      <c r="B49" s="295"/>
      <c r="C49" s="287" t="s">
        <v>12</v>
      </c>
      <c r="D49" s="291">
        <f>SUM(E49:N49)</f>
        <v>262</v>
      </c>
      <c r="E49" s="292">
        <f>SUM(E53,E57,E61,E65,E69,'表4-2'!E7,'表4-2'!E11)</f>
        <v>0</v>
      </c>
      <c r="F49" s="292">
        <f>SUM(F53,F57,F61,F65,F69,'表4-2'!F7,'表4-2'!F11)</f>
        <v>10</v>
      </c>
      <c r="G49" s="292">
        <f>SUM(G53,G57,G61,G65,G69,'表4-2'!G7,'表4-2'!G11)</f>
        <v>38</v>
      </c>
      <c r="H49" s="292">
        <f>SUM(H53,H57,H61,H65,H69,'表4-2'!H7,'表4-2'!H11)</f>
        <v>88</v>
      </c>
      <c r="I49" s="292">
        <f>SUM(I53,I57,I61,I65,I69,'表4-2'!I7,'表4-2'!I11)</f>
        <v>86</v>
      </c>
      <c r="J49" s="292">
        <f>SUM(J53,J57,J61,J65,J69,'表4-2'!J7,'表4-2'!J11)</f>
        <v>32</v>
      </c>
      <c r="K49" s="292">
        <f>SUM(K53,K57,K61,K65,K69,'表4-2'!K7,'表4-2'!K11)</f>
        <v>8</v>
      </c>
      <c r="L49" s="292">
        <f>SUM(L53,L57,L61,L65,L69,'表4-2'!L7,'表4-2'!L11)</f>
        <v>0</v>
      </c>
      <c r="M49" s="292">
        <f>SUM(M53,M57,M61,M65,M69,'表4-2'!M7,'表4-2'!M11)</f>
        <v>0</v>
      </c>
      <c r="N49" s="293">
        <f>SUM(N53,N57,N61,N65,N69,'表4-2'!N7,'表4-2'!N11)</f>
        <v>0</v>
      </c>
    </row>
    <row r="50" spans="1:14" ht="12" customHeight="1">
      <c r="A50" s="369"/>
      <c r="B50" s="295"/>
      <c r="C50" s="287"/>
      <c r="D50" s="291"/>
      <c r="E50" s="292"/>
      <c r="F50" s="292"/>
      <c r="G50" s="292"/>
      <c r="H50" s="292"/>
      <c r="I50" s="292"/>
      <c r="J50" s="292"/>
      <c r="K50" s="292"/>
      <c r="L50" s="292"/>
      <c r="M50" s="292"/>
      <c r="N50" s="293"/>
    </row>
    <row r="51" spans="1:14" ht="12" customHeight="1">
      <c r="A51" s="367"/>
      <c r="B51" s="295" t="s">
        <v>25</v>
      </c>
      <c r="C51" s="287" t="s">
        <v>10</v>
      </c>
      <c r="D51" s="291">
        <f>SUM(E51:N51)</f>
        <v>188</v>
      </c>
      <c r="E51" s="292">
        <f aca="true" t="shared" si="14" ref="E51:N51">SUM(E52:E53)</f>
        <v>0</v>
      </c>
      <c r="F51" s="292">
        <f t="shared" si="14"/>
        <v>5</v>
      </c>
      <c r="G51" s="292">
        <f t="shared" si="14"/>
        <v>23</v>
      </c>
      <c r="H51" s="292">
        <f t="shared" si="14"/>
        <v>50</v>
      </c>
      <c r="I51" s="292">
        <f t="shared" si="14"/>
        <v>77</v>
      </c>
      <c r="J51" s="292">
        <f t="shared" si="14"/>
        <v>25</v>
      </c>
      <c r="K51" s="292">
        <f t="shared" si="14"/>
        <v>8</v>
      </c>
      <c r="L51" s="292">
        <f t="shared" si="14"/>
        <v>0</v>
      </c>
      <c r="M51" s="292">
        <f t="shared" si="14"/>
        <v>0</v>
      </c>
      <c r="N51" s="293">
        <f t="shared" si="14"/>
        <v>0</v>
      </c>
    </row>
    <row r="52" spans="1:14" ht="12" customHeight="1">
      <c r="A52" s="367"/>
      <c r="B52" s="295"/>
      <c r="C52" s="287" t="s">
        <v>11</v>
      </c>
      <c r="D52" s="291">
        <f>SUM(E52:N52)</f>
        <v>91</v>
      </c>
      <c r="E52" s="292">
        <v>0</v>
      </c>
      <c r="F52" s="292">
        <v>0</v>
      </c>
      <c r="G52" s="292">
        <v>11</v>
      </c>
      <c r="H52" s="292">
        <v>28</v>
      </c>
      <c r="I52" s="292">
        <v>40</v>
      </c>
      <c r="J52" s="292">
        <v>10</v>
      </c>
      <c r="K52" s="292">
        <v>2</v>
      </c>
      <c r="L52" s="292">
        <v>0</v>
      </c>
      <c r="M52" s="292">
        <v>0</v>
      </c>
      <c r="N52" s="293">
        <v>0</v>
      </c>
    </row>
    <row r="53" spans="1:14" ht="12" customHeight="1">
      <c r="A53" s="367"/>
      <c r="B53" s="295"/>
      <c r="C53" s="287" t="s">
        <v>12</v>
      </c>
      <c r="D53" s="291">
        <f>SUM(E53:N53)</f>
        <v>97</v>
      </c>
      <c r="E53" s="292">
        <v>0</v>
      </c>
      <c r="F53" s="292">
        <v>5</v>
      </c>
      <c r="G53" s="292">
        <v>12</v>
      </c>
      <c r="H53" s="292">
        <v>22</v>
      </c>
      <c r="I53" s="292">
        <v>37</v>
      </c>
      <c r="J53" s="292">
        <v>15</v>
      </c>
      <c r="K53" s="292">
        <v>6</v>
      </c>
      <c r="L53" s="292">
        <v>0</v>
      </c>
      <c r="M53" s="292">
        <v>0</v>
      </c>
      <c r="N53" s="293">
        <v>0</v>
      </c>
    </row>
    <row r="54" spans="1:14" ht="12" customHeight="1">
      <c r="A54" s="367"/>
      <c r="B54" s="295"/>
      <c r="C54" s="287"/>
      <c r="D54" s="291"/>
      <c r="E54" s="292"/>
      <c r="F54" s="292"/>
      <c r="G54" s="292"/>
      <c r="H54" s="292"/>
      <c r="I54" s="292"/>
      <c r="J54" s="292"/>
      <c r="K54" s="292"/>
      <c r="L54" s="292"/>
      <c r="M54" s="292"/>
      <c r="N54" s="293"/>
    </row>
    <row r="55" spans="1:14" ht="12" customHeight="1">
      <c r="A55" s="367"/>
      <c r="B55" s="295" t="s">
        <v>26</v>
      </c>
      <c r="C55" s="287" t="s">
        <v>10</v>
      </c>
      <c r="D55" s="291">
        <f>SUM(E55:N55)</f>
        <v>95</v>
      </c>
      <c r="E55" s="292">
        <f aca="true" t="shared" si="15" ref="E55:N55">SUM(E56:E57)</f>
        <v>0</v>
      </c>
      <c r="F55" s="292">
        <f t="shared" si="15"/>
        <v>1</v>
      </c>
      <c r="G55" s="292">
        <f t="shared" si="15"/>
        <v>19</v>
      </c>
      <c r="H55" s="292">
        <f t="shared" si="15"/>
        <v>36</v>
      </c>
      <c r="I55" s="292">
        <f t="shared" si="15"/>
        <v>32</v>
      </c>
      <c r="J55" s="292">
        <f t="shared" si="15"/>
        <v>6</v>
      </c>
      <c r="K55" s="292">
        <f t="shared" si="15"/>
        <v>1</v>
      </c>
      <c r="L55" s="292">
        <f t="shared" si="15"/>
        <v>0</v>
      </c>
      <c r="M55" s="292">
        <f t="shared" si="15"/>
        <v>0</v>
      </c>
      <c r="N55" s="293">
        <f t="shared" si="15"/>
        <v>0</v>
      </c>
    </row>
    <row r="56" spans="1:14" ht="12" customHeight="1">
      <c r="A56" s="367"/>
      <c r="B56" s="295"/>
      <c r="C56" s="287" t="s">
        <v>11</v>
      </c>
      <c r="D56" s="291">
        <f>SUM(E56:N56)</f>
        <v>43</v>
      </c>
      <c r="E56" s="292">
        <v>0</v>
      </c>
      <c r="F56" s="292">
        <v>0</v>
      </c>
      <c r="G56" s="292">
        <v>8</v>
      </c>
      <c r="H56" s="292">
        <v>16</v>
      </c>
      <c r="I56" s="292">
        <v>16</v>
      </c>
      <c r="J56" s="292">
        <v>3</v>
      </c>
      <c r="K56" s="292">
        <v>0</v>
      </c>
      <c r="L56" s="292">
        <v>0</v>
      </c>
      <c r="M56" s="292">
        <v>0</v>
      </c>
      <c r="N56" s="293">
        <v>0</v>
      </c>
    </row>
    <row r="57" spans="1:14" ht="12" customHeight="1">
      <c r="A57" s="367"/>
      <c r="B57" s="295"/>
      <c r="C57" s="287" t="s">
        <v>12</v>
      </c>
      <c r="D57" s="291">
        <f>SUM(E57:N57)</f>
        <v>52</v>
      </c>
      <c r="E57" s="292">
        <v>0</v>
      </c>
      <c r="F57" s="292">
        <v>1</v>
      </c>
      <c r="G57" s="292">
        <v>11</v>
      </c>
      <c r="H57" s="292">
        <v>20</v>
      </c>
      <c r="I57" s="292">
        <v>16</v>
      </c>
      <c r="J57" s="292">
        <v>3</v>
      </c>
      <c r="K57" s="292">
        <v>1</v>
      </c>
      <c r="L57" s="292">
        <v>0</v>
      </c>
      <c r="M57" s="292">
        <v>0</v>
      </c>
      <c r="N57" s="293">
        <v>0</v>
      </c>
    </row>
    <row r="58" spans="1:14" ht="12" customHeight="1">
      <c r="A58" s="367"/>
      <c r="B58" s="295"/>
      <c r="C58" s="287"/>
      <c r="D58" s="291"/>
      <c r="E58" s="292"/>
      <c r="F58" s="292"/>
      <c r="G58" s="292"/>
      <c r="H58" s="292"/>
      <c r="I58" s="292"/>
      <c r="J58" s="292"/>
      <c r="K58" s="292"/>
      <c r="L58" s="292"/>
      <c r="M58" s="292"/>
      <c r="N58" s="293"/>
    </row>
    <row r="59" spans="1:14" ht="12" customHeight="1">
      <c r="A59" s="367"/>
      <c r="B59" s="295" t="s">
        <v>27</v>
      </c>
      <c r="C59" s="287" t="s">
        <v>10</v>
      </c>
      <c r="D59" s="291">
        <f>SUM(E59:N59)</f>
        <v>53</v>
      </c>
      <c r="E59" s="292">
        <f aca="true" t="shared" si="16" ref="E59:N59">SUM(E60:E61)</f>
        <v>0</v>
      </c>
      <c r="F59" s="292">
        <f t="shared" si="16"/>
        <v>1</v>
      </c>
      <c r="G59" s="292">
        <f t="shared" si="16"/>
        <v>6</v>
      </c>
      <c r="H59" s="292">
        <f t="shared" si="16"/>
        <v>23</v>
      </c>
      <c r="I59" s="292">
        <f t="shared" si="16"/>
        <v>15</v>
      </c>
      <c r="J59" s="292">
        <f t="shared" si="16"/>
        <v>6</v>
      </c>
      <c r="K59" s="292">
        <f t="shared" si="16"/>
        <v>2</v>
      </c>
      <c r="L59" s="292">
        <f t="shared" si="16"/>
        <v>0</v>
      </c>
      <c r="M59" s="292">
        <f t="shared" si="16"/>
        <v>0</v>
      </c>
      <c r="N59" s="293">
        <f t="shared" si="16"/>
        <v>0</v>
      </c>
    </row>
    <row r="60" spans="1:14" ht="12" customHeight="1">
      <c r="A60" s="369"/>
      <c r="B60" s="295"/>
      <c r="C60" s="287" t="s">
        <v>11</v>
      </c>
      <c r="D60" s="291">
        <f>SUM(E60:N60)</f>
        <v>26</v>
      </c>
      <c r="E60" s="292">
        <v>0</v>
      </c>
      <c r="F60" s="292">
        <v>0</v>
      </c>
      <c r="G60" s="292">
        <v>2</v>
      </c>
      <c r="H60" s="292">
        <v>11</v>
      </c>
      <c r="I60" s="292">
        <v>7</v>
      </c>
      <c r="J60" s="292">
        <v>4</v>
      </c>
      <c r="K60" s="292">
        <v>2</v>
      </c>
      <c r="L60" s="292">
        <v>0</v>
      </c>
      <c r="M60" s="292">
        <v>0</v>
      </c>
      <c r="N60" s="293">
        <v>0</v>
      </c>
    </row>
    <row r="61" spans="1:14" ht="12" customHeight="1">
      <c r="A61" s="369"/>
      <c r="B61" s="295"/>
      <c r="C61" s="287" t="s">
        <v>12</v>
      </c>
      <c r="D61" s="291">
        <f>SUM(E61:N61)</f>
        <v>27</v>
      </c>
      <c r="E61" s="292">
        <v>0</v>
      </c>
      <c r="F61" s="292">
        <v>1</v>
      </c>
      <c r="G61" s="292">
        <v>4</v>
      </c>
      <c r="H61" s="292">
        <v>12</v>
      </c>
      <c r="I61" s="292">
        <v>8</v>
      </c>
      <c r="J61" s="292">
        <v>2</v>
      </c>
      <c r="K61" s="292">
        <v>0</v>
      </c>
      <c r="L61" s="292">
        <v>0</v>
      </c>
      <c r="M61" s="292">
        <v>0</v>
      </c>
      <c r="N61" s="293">
        <v>0</v>
      </c>
    </row>
    <row r="62" spans="1:14" ht="12" customHeight="1">
      <c r="A62" s="369"/>
      <c r="B62" s="295"/>
      <c r="C62" s="287"/>
      <c r="D62" s="291"/>
      <c r="E62" s="292"/>
      <c r="F62" s="292"/>
      <c r="G62" s="292"/>
      <c r="H62" s="292"/>
      <c r="I62" s="292"/>
      <c r="J62" s="292"/>
      <c r="K62" s="292"/>
      <c r="L62" s="292"/>
      <c r="M62" s="292"/>
      <c r="N62" s="293"/>
    </row>
    <row r="63" spans="1:14" ht="12" customHeight="1">
      <c r="A63" s="367"/>
      <c r="B63" s="295" t="s">
        <v>28</v>
      </c>
      <c r="C63" s="287" t="s">
        <v>10</v>
      </c>
      <c r="D63" s="291">
        <f>SUM(E63:N63)</f>
        <v>76</v>
      </c>
      <c r="E63" s="292">
        <f aca="true" t="shared" si="17" ref="E63:N63">SUM(E64:E65)</f>
        <v>0</v>
      </c>
      <c r="F63" s="292">
        <f t="shared" si="17"/>
        <v>1</v>
      </c>
      <c r="G63" s="292">
        <f t="shared" si="17"/>
        <v>11</v>
      </c>
      <c r="H63" s="292">
        <f t="shared" si="17"/>
        <v>27</v>
      </c>
      <c r="I63" s="292">
        <f t="shared" si="17"/>
        <v>27</v>
      </c>
      <c r="J63" s="292">
        <f t="shared" si="17"/>
        <v>10</v>
      </c>
      <c r="K63" s="292">
        <f t="shared" si="17"/>
        <v>0</v>
      </c>
      <c r="L63" s="292">
        <f t="shared" si="17"/>
        <v>0</v>
      </c>
      <c r="M63" s="292">
        <f t="shared" si="17"/>
        <v>0</v>
      </c>
      <c r="N63" s="293">
        <f t="shared" si="17"/>
        <v>0</v>
      </c>
    </row>
    <row r="64" spans="1:14" ht="12" customHeight="1">
      <c r="A64" s="367"/>
      <c r="B64" s="295"/>
      <c r="C64" s="287" t="s">
        <v>11</v>
      </c>
      <c r="D64" s="291">
        <f>SUM(E64:N64)</f>
        <v>36</v>
      </c>
      <c r="E64" s="292">
        <v>0</v>
      </c>
      <c r="F64" s="292">
        <v>0</v>
      </c>
      <c r="G64" s="292">
        <v>6</v>
      </c>
      <c r="H64" s="292">
        <v>11</v>
      </c>
      <c r="I64" s="292">
        <v>13</v>
      </c>
      <c r="J64" s="292">
        <v>6</v>
      </c>
      <c r="K64" s="292">
        <v>0</v>
      </c>
      <c r="L64" s="292">
        <v>0</v>
      </c>
      <c r="M64" s="292">
        <v>0</v>
      </c>
      <c r="N64" s="293">
        <v>0</v>
      </c>
    </row>
    <row r="65" spans="1:14" ht="12" customHeight="1">
      <c r="A65" s="367"/>
      <c r="B65" s="295"/>
      <c r="C65" s="287" t="s">
        <v>12</v>
      </c>
      <c r="D65" s="291">
        <f>SUM(E65:N65)</f>
        <v>40</v>
      </c>
      <c r="E65" s="292">
        <v>0</v>
      </c>
      <c r="F65" s="292">
        <v>1</v>
      </c>
      <c r="G65" s="292">
        <v>5</v>
      </c>
      <c r="H65" s="292">
        <v>16</v>
      </c>
      <c r="I65" s="292">
        <v>14</v>
      </c>
      <c r="J65" s="292">
        <v>4</v>
      </c>
      <c r="K65" s="292">
        <v>0</v>
      </c>
      <c r="L65" s="292">
        <v>0</v>
      </c>
      <c r="M65" s="292">
        <v>0</v>
      </c>
      <c r="N65" s="293">
        <v>0</v>
      </c>
    </row>
    <row r="66" spans="1:14" s="280" customFormat="1" ht="12" customHeight="1">
      <c r="A66" s="367"/>
      <c r="B66" s="284"/>
      <c r="C66" s="287"/>
      <c r="D66" s="10"/>
      <c r="E66" s="370"/>
      <c r="F66" s="370"/>
      <c r="G66" s="370"/>
      <c r="H66" s="370"/>
      <c r="I66" s="370"/>
      <c r="J66" s="370"/>
      <c r="K66" s="370"/>
      <c r="L66" s="370"/>
      <c r="M66" s="370"/>
      <c r="N66" s="371"/>
    </row>
    <row r="67" spans="1:14" s="280" customFormat="1" ht="12" customHeight="1">
      <c r="A67" s="367"/>
      <c r="B67" s="295" t="s">
        <v>719</v>
      </c>
      <c r="C67" s="287" t="s">
        <v>10</v>
      </c>
      <c r="D67" s="291">
        <f>SUM(E67:N67)</f>
        <v>45</v>
      </c>
      <c r="E67" s="370">
        <v>0</v>
      </c>
      <c r="F67" s="370">
        <f aca="true" t="shared" si="18" ref="F67:N67">SUM(F68:F69)</f>
        <v>1</v>
      </c>
      <c r="G67" s="370">
        <f t="shared" si="18"/>
        <v>7</v>
      </c>
      <c r="H67" s="370">
        <f t="shared" si="18"/>
        <v>12</v>
      </c>
      <c r="I67" s="370">
        <f t="shared" si="18"/>
        <v>16</v>
      </c>
      <c r="J67" s="370">
        <f t="shared" si="18"/>
        <v>8</v>
      </c>
      <c r="K67" s="370">
        <f t="shared" si="18"/>
        <v>1</v>
      </c>
      <c r="L67" s="370">
        <f t="shared" si="18"/>
        <v>0</v>
      </c>
      <c r="M67" s="370">
        <f t="shared" si="18"/>
        <v>0</v>
      </c>
      <c r="N67" s="372">
        <f t="shared" si="18"/>
        <v>0</v>
      </c>
    </row>
    <row r="68" spans="1:14" s="280" customFormat="1" ht="12" customHeight="1">
      <c r="A68" s="367"/>
      <c r="B68" s="284"/>
      <c r="C68" s="287" t="s">
        <v>11</v>
      </c>
      <c r="D68" s="291">
        <f>SUM(E68:N68)</f>
        <v>26</v>
      </c>
      <c r="E68" s="370">
        <v>0</v>
      </c>
      <c r="F68" s="370">
        <v>0</v>
      </c>
      <c r="G68" s="370">
        <v>4</v>
      </c>
      <c r="H68" s="370">
        <v>5</v>
      </c>
      <c r="I68" s="370">
        <v>11</v>
      </c>
      <c r="J68" s="370">
        <v>5</v>
      </c>
      <c r="K68" s="370">
        <v>1</v>
      </c>
      <c r="L68" s="370">
        <v>0</v>
      </c>
      <c r="M68" s="370">
        <v>0</v>
      </c>
      <c r="N68" s="372">
        <v>0</v>
      </c>
    </row>
    <row r="69" spans="1:14" s="280" customFormat="1" ht="12" customHeight="1">
      <c r="A69" s="367"/>
      <c r="B69" s="284"/>
      <c r="C69" s="287" t="s">
        <v>12</v>
      </c>
      <c r="D69" s="291">
        <f>SUM(E69:N69)</f>
        <v>19</v>
      </c>
      <c r="E69" s="370">
        <v>0</v>
      </c>
      <c r="F69" s="370">
        <v>1</v>
      </c>
      <c r="G69" s="370">
        <v>3</v>
      </c>
      <c r="H69" s="370">
        <v>7</v>
      </c>
      <c r="I69" s="370">
        <v>5</v>
      </c>
      <c r="J69" s="370">
        <v>3</v>
      </c>
      <c r="K69" s="370">
        <v>0</v>
      </c>
      <c r="L69" s="370">
        <v>0</v>
      </c>
      <c r="M69" s="370">
        <v>0</v>
      </c>
      <c r="N69" s="372">
        <v>0</v>
      </c>
    </row>
    <row r="70" spans="1:14" s="280" customFormat="1" ht="12" customHeight="1">
      <c r="A70" s="373"/>
      <c r="B70" s="326"/>
      <c r="C70" s="300"/>
      <c r="D70" s="374"/>
      <c r="E70" s="375"/>
      <c r="F70" s="375"/>
      <c r="G70" s="375"/>
      <c r="H70" s="375"/>
      <c r="I70" s="375"/>
      <c r="J70" s="375"/>
      <c r="K70" s="375"/>
      <c r="L70" s="375"/>
      <c r="M70" s="375"/>
      <c r="N70" s="376"/>
    </row>
    <row r="71" ht="12" customHeight="1"/>
    <row r="72" ht="12" customHeight="1">
      <c r="H72" s="362" t="s">
        <v>693</v>
      </c>
    </row>
  </sheetData>
  <mergeCells count="13">
    <mergeCell ref="M2:N2"/>
    <mergeCell ref="A3:C3"/>
    <mergeCell ref="A5:B5"/>
    <mergeCell ref="A10:B10"/>
    <mergeCell ref="A14:B14"/>
    <mergeCell ref="A18:B18"/>
    <mergeCell ref="A22:B22"/>
    <mergeCell ref="A26:B26"/>
    <mergeCell ref="A47:B47"/>
    <mergeCell ref="A30:B30"/>
    <mergeCell ref="A34:B34"/>
    <mergeCell ref="A38:B38"/>
    <mergeCell ref="A42:B42"/>
  </mergeCells>
  <printOptions/>
  <pageMargins left="0.75" right="0.75" top="1" bottom="1" header="0.512" footer="0.512"/>
  <pageSetup fitToHeight="1" fitToWidth="1" horizontalDpi="600" verticalDpi="600" orientation="portrait" paperSize="9" scale="86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workbookViewId="0" topLeftCell="A52">
      <selection activeCell="H73" sqref="H73"/>
    </sheetView>
  </sheetViews>
  <sheetFormatPr defaultColWidth="9.00390625" defaultRowHeight="13.5"/>
  <cols>
    <col min="1" max="1" width="2.625" style="278" customWidth="1"/>
    <col min="2" max="2" width="9.50390625" style="278" customWidth="1"/>
    <col min="3" max="3" width="5.125" style="278" customWidth="1"/>
    <col min="4" max="16384" width="7.125" style="278" customWidth="1"/>
  </cols>
  <sheetData>
    <row r="1" spans="1:15" ht="12">
      <c r="A1" s="277"/>
      <c r="B1" s="340"/>
      <c r="O1" s="280"/>
    </row>
    <row r="2" spans="1:15" ht="12">
      <c r="A2" s="278" t="s">
        <v>56</v>
      </c>
      <c r="M2" s="700" t="str">
        <f>'[3]表４-1'!M2:N2</f>
        <v>（平成16年）</v>
      </c>
      <c r="N2" s="700"/>
      <c r="O2" s="280"/>
    </row>
    <row r="3" spans="1:15" ht="21" customHeight="1">
      <c r="A3" s="701"/>
      <c r="B3" s="702"/>
      <c r="C3" s="703"/>
      <c r="D3" s="281" t="s">
        <v>174</v>
      </c>
      <c r="E3" s="282" t="s">
        <v>715</v>
      </c>
      <c r="F3" s="282" t="s">
        <v>183</v>
      </c>
      <c r="G3" s="282" t="s">
        <v>184</v>
      </c>
      <c r="H3" s="282" t="s">
        <v>185</v>
      </c>
      <c r="I3" s="282" t="s">
        <v>186</v>
      </c>
      <c r="J3" s="282" t="s">
        <v>187</v>
      </c>
      <c r="K3" s="282" t="s">
        <v>188</v>
      </c>
      <c r="L3" s="282" t="s">
        <v>189</v>
      </c>
      <c r="M3" s="282" t="s">
        <v>716</v>
      </c>
      <c r="N3" s="283" t="s">
        <v>201</v>
      </c>
      <c r="O3" s="284"/>
    </row>
    <row r="4" spans="1:15" ht="12" customHeight="1">
      <c r="A4" s="294"/>
      <c r="B4" s="295"/>
      <c r="C4" s="287"/>
      <c r="D4" s="291"/>
      <c r="E4" s="292"/>
      <c r="F4" s="292"/>
      <c r="G4" s="292"/>
      <c r="H4" s="292"/>
      <c r="I4" s="292"/>
      <c r="J4" s="292"/>
      <c r="K4" s="292"/>
      <c r="L4" s="292"/>
      <c r="M4" s="292"/>
      <c r="N4" s="293"/>
      <c r="O4" s="280"/>
    </row>
    <row r="5" spans="1:15" ht="12" customHeight="1">
      <c r="A5" s="294"/>
      <c r="B5" s="295" t="s">
        <v>30</v>
      </c>
      <c r="C5" s="287" t="s">
        <v>10</v>
      </c>
      <c r="D5" s="291">
        <f>SUM(E5:N5)</f>
        <v>39</v>
      </c>
      <c r="E5" s="292">
        <f aca="true" t="shared" si="0" ref="E5:N5">SUM(E6:E7)</f>
        <v>0</v>
      </c>
      <c r="F5" s="292">
        <f t="shared" si="0"/>
        <v>0</v>
      </c>
      <c r="G5" s="292">
        <f t="shared" si="0"/>
        <v>2</v>
      </c>
      <c r="H5" s="292">
        <f t="shared" si="0"/>
        <v>14</v>
      </c>
      <c r="I5" s="292">
        <f t="shared" si="0"/>
        <v>14</v>
      </c>
      <c r="J5" s="292">
        <f t="shared" si="0"/>
        <v>8</v>
      </c>
      <c r="K5" s="292">
        <f t="shared" si="0"/>
        <v>1</v>
      </c>
      <c r="L5" s="292">
        <f t="shared" si="0"/>
        <v>0</v>
      </c>
      <c r="M5" s="292">
        <f t="shared" si="0"/>
        <v>0</v>
      </c>
      <c r="N5" s="293">
        <f t="shared" si="0"/>
        <v>0</v>
      </c>
      <c r="O5" s="280"/>
    </row>
    <row r="6" spans="1:15" ht="12" customHeight="1">
      <c r="A6" s="294"/>
      <c r="B6" s="295"/>
      <c r="C6" s="287" t="s">
        <v>11</v>
      </c>
      <c r="D6" s="291">
        <f>SUM(E6:N6)</f>
        <v>19</v>
      </c>
      <c r="E6" s="292">
        <v>0</v>
      </c>
      <c r="F6" s="292">
        <v>0</v>
      </c>
      <c r="G6" s="292">
        <v>0</v>
      </c>
      <c r="H6" s="292">
        <v>6</v>
      </c>
      <c r="I6" s="292">
        <v>10</v>
      </c>
      <c r="J6" s="292">
        <v>3</v>
      </c>
      <c r="K6" s="292">
        <v>0</v>
      </c>
      <c r="L6" s="292">
        <v>0</v>
      </c>
      <c r="M6" s="292">
        <v>0</v>
      </c>
      <c r="N6" s="293">
        <v>0</v>
      </c>
      <c r="O6" s="304"/>
    </row>
    <row r="7" spans="1:15" ht="12" customHeight="1">
      <c r="A7" s="294"/>
      <c r="B7" s="295"/>
      <c r="C7" s="287" t="s">
        <v>12</v>
      </c>
      <c r="D7" s="291">
        <f>SUM(E7:N7)</f>
        <v>20</v>
      </c>
      <c r="E7" s="292">
        <v>0</v>
      </c>
      <c r="F7" s="292">
        <v>0</v>
      </c>
      <c r="G7" s="292">
        <v>2</v>
      </c>
      <c r="H7" s="292">
        <v>8</v>
      </c>
      <c r="I7" s="292">
        <v>4</v>
      </c>
      <c r="J7" s="292">
        <v>5</v>
      </c>
      <c r="K7" s="292">
        <v>1</v>
      </c>
      <c r="L7" s="292">
        <v>0</v>
      </c>
      <c r="M7" s="292">
        <v>0</v>
      </c>
      <c r="N7" s="293">
        <v>0</v>
      </c>
      <c r="O7" s="304"/>
    </row>
    <row r="8" spans="1:15" ht="12" customHeight="1">
      <c r="A8" s="294"/>
      <c r="B8" s="295"/>
      <c r="C8" s="287"/>
      <c r="D8" s="291"/>
      <c r="E8" s="292"/>
      <c r="F8" s="292"/>
      <c r="G8" s="292"/>
      <c r="H8" s="292"/>
      <c r="I8" s="292"/>
      <c r="J8" s="292"/>
      <c r="K8" s="292"/>
      <c r="L8" s="292"/>
      <c r="M8" s="292"/>
      <c r="N8" s="293"/>
      <c r="O8" s="304"/>
    </row>
    <row r="9" spans="1:15" ht="12" customHeight="1">
      <c r="A9" s="294"/>
      <c r="B9" s="295" t="s">
        <v>31</v>
      </c>
      <c r="C9" s="287" t="s">
        <v>10</v>
      </c>
      <c r="D9" s="291">
        <f>SUM(E9:N9)</f>
        <v>13</v>
      </c>
      <c r="E9" s="292">
        <f aca="true" t="shared" si="1" ref="E9:N9">SUM(E10:E11)</f>
        <v>0</v>
      </c>
      <c r="F9" s="292">
        <f t="shared" si="1"/>
        <v>1</v>
      </c>
      <c r="G9" s="292">
        <f t="shared" si="1"/>
        <v>2</v>
      </c>
      <c r="H9" s="292">
        <f t="shared" si="1"/>
        <v>4</v>
      </c>
      <c r="I9" s="292">
        <f t="shared" si="1"/>
        <v>6</v>
      </c>
      <c r="J9" s="292">
        <f t="shared" si="1"/>
        <v>0</v>
      </c>
      <c r="K9" s="292">
        <f t="shared" si="1"/>
        <v>0</v>
      </c>
      <c r="L9" s="292">
        <f t="shared" si="1"/>
        <v>0</v>
      </c>
      <c r="M9" s="292">
        <f t="shared" si="1"/>
        <v>0</v>
      </c>
      <c r="N9" s="293">
        <f t="shared" si="1"/>
        <v>0</v>
      </c>
      <c r="O9" s="280"/>
    </row>
    <row r="10" spans="1:15" ht="12" customHeight="1">
      <c r="A10" s="294"/>
      <c r="B10" s="295"/>
      <c r="C10" s="287" t="s">
        <v>11</v>
      </c>
      <c r="D10" s="291">
        <f>SUM(E10:N10)</f>
        <v>6</v>
      </c>
      <c r="E10" s="292">
        <v>0</v>
      </c>
      <c r="F10" s="292">
        <v>0</v>
      </c>
      <c r="G10" s="292">
        <v>1</v>
      </c>
      <c r="H10" s="292">
        <v>1</v>
      </c>
      <c r="I10" s="292">
        <v>4</v>
      </c>
      <c r="J10" s="292">
        <v>0</v>
      </c>
      <c r="K10" s="292">
        <v>0</v>
      </c>
      <c r="L10" s="292">
        <v>0</v>
      </c>
      <c r="M10" s="292">
        <v>0</v>
      </c>
      <c r="N10" s="293">
        <v>0</v>
      </c>
      <c r="O10" s="280"/>
    </row>
    <row r="11" spans="1:15" ht="12" customHeight="1">
      <c r="A11" s="294"/>
      <c r="B11" s="295"/>
      <c r="C11" s="287" t="s">
        <v>12</v>
      </c>
      <c r="D11" s="291">
        <f>SUM(E11:N11)</f>
        <v>7</v>
      </c>
      <c r="E11" s="292">
        <v>0</v>
      </c>
      <c r="F11" s="292">
        <v>1</v>
      </c>
      <c r="G11" s="292">
        <v>1</v>
      </c>
      <c r="H11" s="292">
        <v>3</v>
      </c>
      <c r="I11" s="292">
        <v>2</v>
      </c>
      <c r="J11" s="292">
        <v>0</v>
      </c>
      <c r="K11" s="292">
        <v>0</v>
      </c>
      <c r="L11" s="292">
        <v>0</v>
      </c>
      <c r="M11" s="292">
        <v>0</v>
      </c>
      <c r="N11" s="293">
        <v>0</v>
      </c>
      <c r="O11" s="280"/>
    </row>
    <row r="12" spans="1:15" ht="12" customHeight="1">
      <c r="A12" s="312"/>
      <c r="B12" s="358"/>
      <c r="C12" s="314"/>
      <c r="D12" s="14"/>
      <c r="E12" s="333"/>
      <c r="F12" s="333"/>
      <c r="G12" s="333"/>
      <c r="H12" s="333"/>
      <c r="I12" s="333"/>
      <c r="J12" s="333"/>
      <c r="K12" s="333"/>
      <c r="L12" s="333"/>
      <c r="M12" s="333"/>
      <c r="N12" s="334"/>
      <c r="O12" s="280"/>
    </row>
    <row r="13" spans="1:15" ht="12" customHeight="1">
      <c r="A13" s="294"/>
      <c r="B13" s="295"/>
      <c r="C13" s="287"/>
      <c r="D13" s="291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O13" s="280"/>
    </row>
    <row r="14" spans="1:15" ht="12" customHeight="1">
      <c r="A14" s="706" t="s">
        <v>32</v>
      </c>
      <c r="B14" s="707"/>
      <c r="C14" s="287" t="s">
        <v>10</v>
      </c>
      <c r="D14" s="291">
        <f>SUM(E14:N14)</f>
        <v>756</v>
      </c>
      <c r="E14" s="292">
        <f aca="true" t="shared" si="2" ref="E14:N14">SUM(E15:E16)</f>
        <v>0</v>
      </c>
      <c r="F14" s="292">
        <f t="shared" si="2"/>
        <v>13</v>
      </c>
      <c r="G14" s="292">
        <f t="shared" si="2"/>
        <v>121</v>
      </c>
      <c r="H14" s="292">
        <f t="shared" si="2"/>
        <v>237</v>
      </c>
      <c r="I14" s="292">
        <f t="shared" si="2"/>
        <v>264</v>
      </c>
      <c r="J14" s="292">
        <f t="shared" si="2"/>
        <v>103</v>
      </c>
      <c r="K14" s="292">
        <f t="shared" si="2"/>
        <v>17</v>
      </c>
      <c r="L14" s="292">
        <f t="shared" si="2"/>
        <v>1</v>
      </c>
      <c r="M14" s="292">
        <f t="shared" si="2"/>
        <v>0</v>
      </c>
      <c r="N14" s="293">
        <f t="shared" si="2"/>
        <v>0</v>
      </c>
      <c r="O14" s="280"/>
    </row>
    <row r="15" spans="1:15" ht="12" customHeight="1">
      <c r="A15" s="294"/>
      <c r="B15" s="296"/>
      <c r="C15" s="287" t="s">
        <v>11</v>
      </c>
      <c r="D15" s="291">
        <f>SUM(E15:N15)</f>
        <v>391</v>
      </c>
      <c r="E15" s="292">
        <f aca="true" t="shared" si="3" ref="E15:N16">SUM(E19,E23)</f>
        <v>0</v>
      </c>
      <c r="F15" s="292">
        <f t="shared" si="3"/>
        <v>8</v>
      </c>
      <c r="G15" s="292">
        <f t="shared" si="3"/>
        <v>62</v>
      </c>
      <c r="H15" s="292">
        <f t="shared" si="3"/>
        <v>126</v>
      </c>
      <c r="I15" s="292">
        <f t="shared" si="3"/>
        <v>130</v>
      </c>
      <c r="J15" s="292">
        <f t="shared" si="3"/>
        <v>55</v>
      </c>
      <c r="K15" s="292">
        <f t="shared" si="3"/>
        <v>10</v>
      </c>
      <c r="L15" s="292">
        <f t="shared" si="3"/>
        <v>0</v>
      </c>
      <c r="M15" s="292">
        <f t="shared" si="3"/>
        <v>0</v>
      </c>
      <c r="N15" s="293">
        <f t="shared" si="3"/>
        <v>0</v>
      </c>
      <c r="O15" s="280"/>
    </row>
    <row r="16" spans="1:15" ht="12" customHeight="1">
      <c r="A16" s="294"/>
      <c r="B16" s="296"/>
      <c r="C16" s="287" t="s">
        <v>12</v>
      </c>
      <c r="D16" s="291">
        <f>SUM(E16:N16)</f>
        <v>365</v>
      </c>
      <c r="E16" s="292">
        <f t="shared" si="3"/>
        <v>0</v>
      </c>
      <c r="F16" s="292">
        <f t="shared" si="3"/>
        <v>5</v>
      </c>
      <c r="G16" s="292">
        <f t="shared" si="3"/>
        <v>59</v>
      </c>
      <c r="H16" s="292">
        <f t="shared" si="3"/>
        <v>111</v>
      </c>
      <c r="I16" s="292">
        <f t="shared" si="3"/>
        <v>134</v>
      </c>
      <c r="J16" s="292">
        <f t="shared" si="3"/>
        <v>48</v>
      </c>
      <c r="K16" s="292">
        <f t="shared" si="3"/>
        <v>7</v>
      </c>
      <c r="L16" s="292">
        <f t="shared" si="3"/>
        <v>1</v>
      </c>
      <c r="M16" s="292">
        <f t="shared" si="3"/>
        <v>0</v>
      </c>
      <c r="N16" s="293">
        <f t="shared" si="3"/>
        <v>0</v>
      </c>
      <c r="O16" s="280"/>
    </row>
    <row r="17" spans="1:15" ht="12" customHeight="1">
      <c r="A17" s="294"/>
      <c r="B17" s="296"/>
      <c r="C17" s="287"/>
      <c r="D17" s="291"/>
      <c r="E17" s="292"/>
      <c r="F17" s="292"/>
      <c r="G17" s="292"/>
      <c r="H17" s="292"/>
      <c r="I17" s="292"/>
      <c r="J17" s="292"/>
      <c r="K17" s="292"/>
      <c r="L17" s="292"/>
      <c r="M17" s="292"/>
      <c r="N17" s="293"/>
      <c r="O17" s="280"/>
    </row>
    <row r="18" spans="1:15" ht="12" customHeight="1">
      <c r="A18" s="294"/>
      <c r="B18" s="295" t="s">
        <v>33</v>
      </c>
      <c r="C18" s="287" t="s">
        <v>10</v>
      </c>
      <c r="D18" s="291">
        <f>SUM(E18:N18)</f>
        <v>184</v>
      </c>
      <c r="E18" s="292">
        <f aca="true" t="shared" si="4" ref="E18:N18">SUM(E19:E20)</f>
        <v>0</v>
      </c>
      <c r="F18" s="292">
        <f t="shared" si="4"/>
        <v>3</v>
      </c>
      <c r="G18" s="292">
        <f t="shared" si="4"/>
        <v>26</v>
      </c>
      <c r="H18" s="292">
        <f t="shared" si="4"/>
        <v>59</v>
      </c>
      <c r="I18" s="292">
        <f t="shared" si="4"/>
        <v>70</v>
      </c>
      <c r="J18" s="292">
        <f t="shared" si="4"/>
        <v>24</v>
      </c>
      <c r="K18" s="292">
        <f t="shared" si="4"/>
        <v>2</v>
      </c>
      <c r="L18" s="292">
        <f t="shared" si="4"/>
        <v>0</v>
      </c>
      <c r="M18" s="292">
        <f t="shared" si="4"/>
        <v>0</v>
      </c>
      <c r="N18" s="293">
        <f t="shared" si="4"/>
        <v>0</v>
      </c>
      <c r="O18" s="280"/>
    </row>
    <row r="19" spans="1:15" ht="12" customHeight="1">
      <c r="A19" s="294"/>
      <c r="B19" s="295"/>
      <c r="C19" s="287" t="s">
        <v>11</v>
      </c>
      <c r="D19" s="291">
        <f>SUM(E19:N19)</f>
        <v>93</v>
      </c>
      <c r="E19" s="292">
        <v>0</v>
      </c>
      <c r="F19" s="292">
        <v>3</v>
      </c>
      <c r="G19" s="292">
        <v>16</v>
      </c>
      <c r="H19" s="292">
        <v>28</v>
      </c>
      <c r="I19" s="292">
        <v>31</v>
      </c>
      <c r="J19" s="292">
        <v>13</v>
      </c>
      <c r="K19" s="292">
        <v>2</v>
      </c>
      <c r="L19" s="292">
        <v>0</v>
      </c>
      <c r="M19" s="292">
        <v>0</v>
      </c>
      <c r="N19" s="293">
        <v>0</v>
      </c>
      <c r="O19" s="280"/>
    </row>
    <row r="20" spans="1:15" ht="12" customHeight="1">
      <c r="A20" s="294"/>
      <c r="B20" s="295"/>
      <c r="C20" s="287" t="s">
        <v>12</v>
      </c>
      <c r="D20" s="291">
        <f>SUM(E20:N20)</f>
        <v>91</v>
      </c>
      <c r="E20" s="292">
        <v>0</v>
      </c>
      <c r="F20" s="292">
        <v>0</v>
      </c>
      <c r="G20" s="292">
        <v>10</v>
      </c>
      <c r="H20" s="292">
        <v>31</v>
      </c>
      <c r="I20" s="292">
        <v>39</v>
      </c>
      <c r="J20" s="292">
        <v>11</v>
      </c>
      <c r="K20" s="292">
        <v>0</v>
      </c>
      <c r="L20" s="292">
        <v>0</v>
      </c>
      <c r="M20" s="292">
        <v>0</v>
      </c>
      <c r="N20" s="293">
        <v>0</v>
      </c>
      <c r="O20" s="280"/>
    </row>
    <row r="21" spans="1:15" ht="12" customHeight="1">
      <c r="A21" s="294"/>
      <c r="B21" s="295"/>
      <c r="C21" s="287"/>
      <c r="D21" s="291"/>
      <c r="E21" s="292"/>
      <c r="F21" s="292"/>
      <c r="G21" s="292"/>
      <c r="H21" s="292"/>
      <c r="I21" s="292"/>
      <c r="J21" s="292"/>
      <c r="K21" s="292"/>
      <c r="L21" s="292"/>
      <c r="M21" s="292"/>
      <c r="N21" s="293"/>
      <c r="O21" s="280"/>
    </row>
    <row r="22" spans="1:15" ht="12" customHeight="1">
      <c r="A22" s="294"/>
      <c r="B22" s="295" t="s">
        <v>34</v>
      </c>
      <c r="C22" s="287" t="s">
        <v>10</v>
      </c>
      <c r="D22" s="291">
        <f>SUM(E22:N22)</f>
        <v>572</v>
      </c>
      <c r="E22" s="292">
        <f aca="true" t="shared" si="5" ref="E22:N22">SUM(E23:E24)</f>
        <v>0</v>
      </c>
      <c r="F22" s="292">
        <f t="shared" si="5"/>
        <v>10</v>
      </c>
      <c r="G22" s="292">
        <f t="shared" si="5"/>
        <v>95</v>
      </c>
      <c r="H22" s="292">
        <f t="shared" si="5"/>
        <v>178</v>
      </c>
      <c r="I22" s="292">
        <f t="shared" si="5"/>
        <v>194</v>
      </c>
      <c r="J22" s="292">
        <f t="shared" si="5"/>
        <v>79</v>
      </c>
      <c r="K22" s="292">
        <f t="shared" si="5"/>
        <v>15</v>
      </c>
      <c r="L22" s="292">
        <f t="shared" si="5"/>
        <v>1</v>
      </c>
      <c r="M22" s="292">
        <f t="shared" si="5"/>
        <v>0</v>
      </c>
      <c r="N22" s="293">
        <f t="shared" si="5"/>
        <v>0</v>
      </c>
      <c r="O22" s="280"/>
    </row>
    <row r="23" spans="1:15" ht="12" customHeight="1">
      <c r="A23" s="294"/>
      <c r="B23" s="295"/>
      <c r="C23" s="287" t="s">
        <v>11</v>
      </c>
      <c r="D23" s="291">
        <f>SUM(E23:N23)</f>
        <v>298</v>
      </c>
      <c r="E23" s="292">
        <v>0</v>
      </c>
      <c r="F23" s="292">
        <v>5</v>
      </c>
      <c r="G23" s="292">
        <v>46</v>
      </c>
      <c r="H23" s="292">
        <v>98</v>
      </c>
      <c r="I23" s="292">
        <v>99</v>
      </c>
      <c r="J23" s="292">
        <v>42</v>
      </c>
      <c r="K23" s="292">
        <v>8</v>
      </c>
      <c r="L23" s="292">
        <v>0</v>
      </c>
      <c r="M23" s="292">
        <v>0</v>
      </c>
      <c r="N23" s="293">
        <v>0</v>
      </c>
      <c r="O23" s="280"/>
    </row>
    <row r="24" spans="1:15" ht="12" customHeight="1">
      <c r="A24" s="294"/>
      <c r="B24" s="296"/>
      <c r="C24" s="287" t="s">
        <v>12</v>
      </c>
      <c r="D24" s="291">
        <f>SUM(E24:N24)</f>
        <v>274</v>
      </c>
      <c r="E24" s="292">
        <v>0</v>
      </c>
      <c r="F24" s="292">
        <v>5</v>
      </c>
      <c r="G24" s="292">
        <v>49</v>
      </c>
      <c r="H24" s="292">
        <v>80</v>
      </c>
      <c r="I24" s="292">
        <v>95</v>
      </c>
      <c r="J24" s="292">
        <v>37</v>
      </c>
      <c r="K24" s="292">
        <v>7</v>
      </c>
      <c r="L24" s="292">
        <v>1</v>
      </c>
      <c r="M24" s="292">
        <v>0</v>
      </c>
      <c r="N24" s="293">
        <v>0</v>
      </c>
      <c r="O24" s="280"/>
    </row>
    <row r="25" spans="1:15" ht="12" customHeight="1">
      <c r="A25" s="312"/>
      <c r="B25" s="359"/>
      <c r="C25" s="314"/>
      <c r="D25" s="14"/>
      <c r="E25" s="333"/>
      <c r="F25" s="333"/>
      <c r="G25" s="333"/>
      <c r="H25" s="333"/>
      <c r="I25" s="333"/>
      <c r="J25" s="333"/>
      <c r="K25" s="333"/>
      <c r="L25" s="333"/>
      <c r="M25" s="333"/>
      <c r="N25" s="334"/>
      <c r="O25" s="280"/>
    </row>
    <row r="26" spans="1:15" ht="12" customHeight="1">
      <c r="A26" s="294"/>
      <c r="B26" s="296"/>
      <c r="C26" s="287"/>
      <c r="D26" s="291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280"/>
    </row>
    <row r="27" spans="1:15" ht="12" customHeight="1">
      <c r="A27" s="706" t="s">
        <v>35</v>
      </c>
      <c r="B27" s="707"/>
      <c r="C27" s="287" t="s">
        <v>10</v>
      </c>
      <c r="D27" s="291">
        <f>SUM(E27:N27)</f>
        <v>5110</v>
      </c>
      <c r="E27" s="292">
        <f aca="true" t="shared" si="6" ref="E27:N27">SUM(E28:E29)</f>
        <v>0</v>
      </c>
      <c r="F27" s="292">
        <f t="shared" si="6"/>
        <v>85</v>
      </c>
      <c r="G27" s="292">
        <f t="shared" si="6"/>
        <v>632</v>
      </c>
      <c r="H27" s="292">
        <f t="shared" si="6"/>
        <v>1781</v>
      </c>
      <c r="I27" s="292">
        <f t="shared" si="6"/>
        <v>1893</v>
      </c>
      <c r="J27" s="292">
        <f t="shared" si="6"/>
        <v>639</v>
      </c>
      <c r="K27" s="292">
        <f t="shared" si="6"/>
        <v>78</v>
      </c>
      <c r="L27" s="292">
        <f t="shared" si="6"/>
        <v>2</v>
      </c>
      <c r="M27" s="292">
        <f t="shared" si="6"/>
        <v>0</v>
      </c>
      <c r="N27" s="293">
        <f t="shared" si="6"/>
        <v>0</v>
      </c>
      <c r="O27" s="280"/>
    </row>
    <row r="28" spans="1:15" ht="12" customHeight="1">
      <c r="A28" s="294"/>
      <c r="B28" s="297"/>
      <c r="C28" s="287" t="s">
        <v>11</v>
      </c>
      <c r="D28" s="291">
        <f>SUM(E28:N28)</f>
        <v>2587</v>
      </c>
      <c r="E28" s="292">
        <f>SUM(E32,E36,E40,E44,E48,E52,E56,E60,E64,E68,'表4-3'!E6)</f>
        <v>0</v>
      </c>
      <c r="F28" s="292">
        <f>SUM(F32,F36,F40,F44,F48,F52,F56,F60,F64,F68,'表4-3'!F6)</f>
        <v>46</v>
      </c>
      <c r="G28" s="292">
        <f>SUM(G32,G36,G40,G44,G48,G52,G56,G60,G64,G68,'表4-3'!G6)</f>
        <v>321</v>
      </c>
      <c r="H28" s="292">
        <f>SUM(H32,H36,H40,H44,H48,H52,H56,H60,H64,H68,'表4-3'!H6)</f>
        <v>894</v>
      </c>
      <c r="I28" s="292">
        <f>SUM(I32,I36,I40,I44,I48,I52,I56,I60,I64,I68,'表4-3'!I6)</f>
        <v>975</v>
      </c>
      <c r="J28" s="292">
        <f>SUM(J32,J36,J40,J44,J48,J52,J56,J60,J64,J68,'表4-3'!J6)</f>
        <v>314</v>
      </c>
      <c r="K28" s="292">
        <f>SUM(K32,K36,K40,K44,K48,K52,K56,K60,K64,K68,'表4-3'!K6)</f>
        <v>36</v>
      </c>
      <c r="L28" s="292">
        <f>SUM(L32,L36,L40,L44,L48,L52,L56,L60,L64,L68,'表4-3'!L6)</f>
        <v>1</v>
      </c>
      <c r="M28" s="292">
        <f>SUM(M32,M36,M40,M44,M48,M52,M56,M60,M64,M68,'表4-3'!M6)</f>
        <v>0</v>
      </c>
      <c r="N28" s="293">
        <f>SUM(N32,N36,N40,N44,N48,N52,N56,N60,N64,N68,'表4-3'!N6)</f>
        <v>0</v>
      </c>
      <c r="O28" s="280"/>
    </row>
    <row r="29" spans="1:15" ht="12" customHeight="1">
      <c r="A29" s="294"/>
      <c r="B29" s="284"/>
      <c r="C29" s="287" t="s">
        <v>12</v>
      </c>
      <c r="D29" s="291">
        <f>SUM(E29:N29)</f>
        <v>2523</v>
      </c>
      <c r="E29" s="292">
        <f>SUM(E33,E37,E41,E45,E49,E53,E57,E61,E65,E69,'表4-3'!E7)</f>
        <v>0</v>
      </c>
      <c r="F29" s="292">
        <f>SUM(F33,F37,F41,F45,F49,F53,F57,F61,F65,F69,'表4-3'!F7)</f>
        <v>39</v>
      </c>
      <c r="G29" s="292">
        <f>SUM(G33,G37,G41,G45,G49,G53,G57,G61,G65,G69,'表4-3'!G7)</f>
        <v>311</v>
      </c>
      <c r="H29" s="292">
        <f>SUM(H33,H37,H41,H45,H49,H53,H57,H61,H65,H69,'表4-3'!H7)</f>
        <v>887</v>
      </c>
      <c r="I29" s="292">
        <f>SUM(I33,I37,I41,I45,I49,I53,I57,I61,I65,I69,'表4-3'!I7)</f>
        <v>918</v>
      </c>
      <c r="J29" s="292">
        <f>SUM(J33,J37,J41,J45,J49,J53,J57,J61,J65,J69,'表4-3'!J7)</f>
        <v>325</v>
      </c>
      <c r="K29" s="292">
        <f>SUM(K33,K37,K41,K45,K49,K53,K57,K61,K65,K69,'表4-3'!K7)</f>
        <v>42</v>
      </c>
      <c r="L29" s="292">
        <f>SUM(L33,L37,L41,L45,L49,L53,L57,L61,L65,L69,'表4-3'!L7)</f>
        <v>1</v>
      </c>
      <c r="M29" s="292">
        <f>SUM(M33,M37,M41,M45,M49,M53,M57,M61,M65,M69,'表4-3'!M7)</f>
        <v>0</v>
      </c>
      <c r="N29" s="293">
        <f>SUM(N33,N37,N41,N45,N49,N53,N57,N61,N65,N69,'表4-3'!N7)</f>
        <v>0</v>
      </c>
      <c r="O29" s="280"/>
    </row>
    <row r="30" spans="1:15" ht="12" customHeight="1">
      <c r="A30" s="294"/>
      <c r="B30" s="284"/>
      <c r="C30" s="287"/>
      <c r="D30" s="291"/>
      <c r="E30" s="292"/>
      <c r="F30" s="292"/>
      <c r="G30" s="292"/>
      <c r="H30" s="292"/>
      <c r="I30" s="292"/>
      <c r="J30" s="292"/>
      <c r="K30" s="292"/>
      <c r="L30" s="292"/>
      <c r="M30" s="292"/>
      <c r="N30" s="293"/>
      <c r="O30" s="280"/>
    </row>
    <row r="31" spans="1:15" ht="12" customHeight="1">
      <c r="A31" s="294"/>
      <c r="B31" s="295" t="s">
        <v>36</v>
      </c>
      <c r="C31" s="287" t="s">
        <v>10</v>
      </c>
      <c r="D31" s="291">
        <f>SUM(E31:N31)</f>
        <v>1727</v>
      </c>
      <c r="E31" s="292">
        <f aca="true" t="shared" si="7" ref="E31:N31">SUM(E32:E33)</f>
        <v>0</v>
      </c>
      <c r="F31" s="292">
        <f t="shared" si="7"/>
        <v>38</v>
      </c>
      <c r="G31" s="292">
        <f t="shared" si="7"/>
        <v>207</v>
      </c>
      <c r="H31" s="292">
        <f t="shared" si="7"/>
        <v>600</v>
      </c>
      <c r="I31" s="292">
        <f t="shared" si="7"/>
        <v>626</v>
      </c>
      <c r="J31" s="292">
        <f t="shared" si="7"/>
        <v>226</v>
      </c>
      <c r="K31" s="292">
        <f t="shared" si="7"/>
        <v>28</v>
      </c>
      <c r="L31" s="292">
        <f t="shared" si="7"/>
        <v>2</v>
      </c>
      <c r="M31" s="292">
        <f t="shared" si="7"/>
        <v>0</v>
      </c>
      <c r="N31" s="293">
        <f t="shared" si="7"/>
        <v>0</v>
      </c>
      <c r="O31" s="280"/>
    </row>
    <row r="32" spans="1:15" ht="12" customHeight="1">
      <c r="A32" s="294"/>
      <c r="B32" s="295"/>
      <c r="C32" s="287" t="s">
        <v>11</v>
      </c>
      <c r="D32" s="291">
        <f>SUM(E32:N32)</f>
        <v>880</v>
      </c>
      <c r="E32" s="292">
        <v>0</v>
      </c>
      <c r="F32" s="292">
        <v>16</v>
      </c>
      <c r="G32" s="292">
        <v>105</v>
      </c>
      <c r="H32" s="292">
        <v>305</v>
      </c>
      <c r="I32" s="292">
        <v>335</v>
      </c>
      <c r="J32" s="292">
        <v>102</v>
      </c>
      <c r="K32" s="292">
        <v>16</v>
      </c>
      <c r="L32" s="292">
        <v>1</v>
      </c>
      <c r="M32" s="292">
        <v>0</v>
      </c>
      <c r="N32" s="293">
        <v>0</v>
      </c>
      <c r="O32" s="280"/>
    </row>
    <row r="33" spans="1:15" ht="12" customHeight="1">
      <c r="A33" s="294"/>
      <c r="B33" s="295"/>
      <c r="C33" s="287" t="s">
        <v>12</v>
      </c>
      <c r="D33" s="291">
        <f>SUM(E33:N33)</f>
        <v>847</v>
      </c>
      <c r="E33" s="292">
        <v>0</v>
      </c>
      <c r="F33" s="292">
        <v>22</v>
      </c>
      <c r="G33" s="292">
        <v>102</v>
      </c>
      <c r="H33" s="292">
        <v>295</v>
      </c>
      <c r="I33" s="292">
        <v>291</v>
      </c>
      <c r="J33" s="292">
        <v>124</v>
      </c>
      <c r="K33" s="292">
        <v>12</v>
      </c>
      <c r="L33" s="292">
        <v>1</v>
      </c>
      <c r="M33" s="292">
        <v>0</v>
      </c>
      <c r="N33" s="293">
        <v>0</v>
      </c>
      <c r="O33" s="280"/>
    </row>
    <row r="34" spans="1:15" ht="12" customHeight="1">
      <c r="A34" s="294"/>
      <c r="B34" s="295"/>
      <c r="C34" s="287"/>
      <c r="D34" s="291"/>
      <c r="E34" s="292"/>
      <c r="F34" s="292"/>
      <c r="G34" s="292"/>
      <c r="H34" s="292"/>
      <c r="I34" s="292"/>
      <c r="J34" s="292"/>
      <c r="K34" s="292"/>
      <c r="L34" s="292"/>
      <c r="M34" s="292"/>
      <c r="N34" s="293"/>
      <c r="O34" s="280"/>
    </row>
    <row r="35" spans="1:15" ht="12" customHeight="1">
      <c r="A35" s="294"/>
      <c r="B35" s="295" t="s">
        <v>37</v>
      </c>
      <c r="C35" s="287" t="s">
        <v>10</v>
      </c>
      <c r="D35" s="291">
        <f>SUM(E35:N35)</f>
        <v>953</v>
      </c>
      <c r="E35" s="292">
        <f aca="true" t="shared" si="8" ref="E35:N35">SUM(E36:E37)</f>
        <v>0</v>
      </c>
      <c r="F35" s="292">
        <f t="shared" si="8"/>
        <v>12</v>
      </c>
      <c r="G35" s="292">
        <f t="shared" si="8"/>
        <v>111</v>
      </c>
      <c r="H35" s="292">
        <f t="shared" si="8"/>
        <v>310</v>
      </c>
      <c r="I35" s="292">
        <f t="shared" si="8"/>
        <v>387</v>
      </c>
      <c r="J35" s="292">
        <f t="shared" si="8"/>
        <v>121</v>
      </c>
      <c r="K35" s="292">
        <f t="shared" si="8"/>
        <v>12</v>
      </c>
      <c r="L35" s="292">
        <f t="shared" si="8"/>
        <v>0</v>
      </c>
      <c r="M35" s="292">
        <f t="shared" si="8"/>
        <v>0</v>
      </c>
      <c r="N35" s="293">
        <f t="shared" si="8"/>
        <v>0</v>
      </c>
      <c r="O35" s="280"/>
    </row>
    <row r="36" spans="1:15" ht="12" customHeight="1">
      <c r="A36" s="294"/>
      <c r="B36" s="295"/>
      <c r="C36" s="287" t="s">
        <v>11</v>
      </c>
      <c r="D36" s="291">
        <f>SUM(E36:N36)</f>
        <v>495</v>
      </c>
      <c r="E36" s="292">
        <v>0</v>
      </c>
      <c r="F36" s="292">
        <v>9</v>
      </c>
      <c r="G36" s="292">
        <v>58</v>
      </c>
      <c r="H36" s="292">
        <v>158</v>
      </c>
      <c r="I36" s="292">
        <v>198</v>
      </c>
      <c r="J36" s="292">
        <v>66</v>
      </c>
      <c r="K36" s="292">
        <v>6</v>
      </c>
      <c r="L36" s="292">
        <v>0</v>
      </c>
      <c r="M36" s="292">
        <v>0</v>
      </c>
      <c r="N36" s="293">
        <v>0</v>
      </c>
      <c r="O36" s="280"/>
    </row>
    <row r="37" spans="1:15" ht="12" customHeight="1">
      <c r="A37" s="294"/>
      <c r="B37" s="295"/>
      <c r="C37" s="287" t="s">
        <v>12</v>
      </c>
      <c r="D37" s="291">
        <f>SUM(E37:N37)</f>
        <v>458</v>
      </c>
      <c r="E37" s="292">
        <v>0</v>
      </c>
      <c r="F37" s="292">
        <v>3</v>
      </c>
      <c r="G37" s="292">
        <v>53</v>
      </c>
      <c r="H37" s="292">
        <v>152</v>
      </c>
      <c r="I37" s="292">
        <v>189</v>
      </c>
      <c r="J37" s="292">
        <v>55</v>
      </c>
      <c r="K37" s="292">
        <v>6</v>
      </c>
      <c r="L37" s="292">
        <v>0</v>
      </c>
      <c r="M37" s="292">
        <v>0</v>
      </c>
      <c r="N37" s="293">
        <v>0</v>
      </c>
      <c r="O37" s="280"/>
    </row>
    <row r="38" spans="1:15" ht="12" customHeight="1">
      <c r="A38" s="294"/>
      <c r="B38" s="284"/>
      <c r="C38" s="287"/>
      <c r="D38" s="291"/>
      <c r="E38" s="292"/>
      <c r="F38" s="292"/>
      <c r="G38" s="292"/>
      <c r="H38" s="292"/>
      <c r="I38" s="292"/>
      <c r="J38" s="292"/>
      <c r="K38" s="292"/>
      <c r="L38" s="292"/>
      <c r="M38" s="292"/>
      <c r="N38" s="293"/>
      <c r="O38" s="280"/>
    </row>
    <row r="39" spans="1:15" ht="12" customHeight="1">
      <c r="A39" s="294"/>
      <c r="B39" s="295" t="s">
        <v>38</v>
      </c>
      <c r="C39" s="287" t="s">
        <v>10</v>
      </c>
      <c r="D39" s="291">
        <f>SUM(E39:N39)</f>
        <v>591</v>
      </c>
      <c r="E39" s="292">
        <f aca="true" t="shared" si="9" ref="E39:N39">SUM(E40:E41)</f>
        <v>0</v>
      </c>
      <c r="F39" s="292">
        <f t="shared" si="9"/>
        <v>5</v>
      </c>
      <c r="G39" s="292">
        <f t="shared" si="9"/>
        <v>64</v>
      </c>
      <c r="H39" s="292">
        <f t="shared" si="9"/>
        <v>210</v>
      </c>
      <c r="I39" s="292">
        <f t="shared" si="9"/>
        <v>246</v>
      </c>
      <c r="J39" s="292">
        <f t="shared" si="9"/>
        <v>61</v>
      </c>
      <c r="K39" s="292">
        <f t="shared" si="9"/>
        <v>5</v>
      </c>
      <c r="L39" s="292">
        <f t="shared" si="9"/>
        <v>0</v>
      </c>
      <c r="M39" s="292">
        <f t="shared" si="9"/>
        <v>0</v>
      </c>
      <c r="N39" s="293">
        <f t="shared" si="9"/>
        <v>0</v>
      </c>
      <c r="O39" s="280"/>
    </row>
    <row r="40" spans="1:15" ht="12" customHeight="1">
      <c r="A40" s="294"/>
      <c r="B40" s="295"/>
      <c r="C40" s="287" t="s">
        <v>11</v>
      </c>
      <c r="D40" s="291">
        <f>SUM(E40:N40)</f>
        <v>297</v>
      </c>
      <c r="E40" s="292">
        <v>0</v>
      </c>
      <c r="F40" s="292">
        <v>4</v>
      </c>
      <c r="G40" s="292">
        <v>32</v>
      </c>
      <c r="H40" s="292">
        <v>100</v>
      </c>
      <c r="I40" s="292">
        <v>124</v>
      </c>
      <c r="J40" s="292">
        <v>35</v>
      </c>
      <c r="K40" s="292">
        <v>2</v>
      </c>
      <c r="L40" s="292">
        <v>0</v>
      </c>
      <c r="M40" s="292">
        <v>0</v>
      </c>
      <c r="N40" s="293">
        <v>0</v>
      </c>
      <c r="O40" s="280"/>
    </row>
    <row r="41" spans="1:15" ht="12" customHeight="1">
      <c r="A41" s="294"/>
      <c r="B41" s="295"/>
      <c r="C41" s="287" t="s">
        <v>12</v>
      </c>
      <c r="D41" s="291">
        <f>SUM(E41:N41)</f>
        <v>294</v>
      </c>
      <c r="E41" s="292">
        <v>0</v>
      </c>
      <c r="F41" s="292">
        <v>1</v>
      </c>
      <c r="G41" s="292">
        <v>32</v>
      </c>
      <c r="H41" s="292">
        <v>110</v>
      </c>
      <c r="I41" s="292">
        <v>122</v>
      </c>
      <c r="J41" s="292">
        <v>26</v>
      </c>
      <c r="K41" s="292">
        <v>3</v>
      </c>
      <c r="L41" s="292">
        <v>0</v>
      </c>
      <c r="M41" s="292">
        <v>0</v>
      </c>
      <c r="N41" s="293">
        <v>0</v>
      </c>
      <c r="O41" s="280"/>
    </row>
    <row r="42" spans="1:15" ht="12" customHeight="1">
      <c r="A42" s="294"/>
      <c r="B42" s="295"/>
      <c r="C42" s="287"/>
      <c r="D42" s="291"/>
      <c r="E42" s="292"/>
      <c r="F42" s="292"/>
      <c r="G42" s="292"/>
      <c r="H42" s="292"/>
      <c r="I42" s="292"/>
      <c r="J42" s="292"/>
      <c r="K42" s="292"/>
      <c r="L42" s="292"/>
      <c r="M42" s="292"/>
      <c r="N42" s="293"/>
      <c r="O42" s="280"/>
    </row>
    <row r="43" spans="1:15" ht="12" customHeight="1">
      <c r="A43" s="294"/>
      <c r="B43" s="360" t="s">
        <v>706</v>
      </c>
      <c r="C43" s="287" t="s">
        <v>10</v>
      </c>
      <c r="D43" s="291">
        <f>SUM(E43:N43)</f>
        <v>220</v>
      </c>
      <c r="E43" s="292">
        <f aca="true" t="shared" si="10" ref="E43:N43">SUM(E44:E45)</f>
        <v>0</v>
      </c>
      <c r="F43" s="292">
        <f t="shared" si="10"/>
        <v>6</v>
      </c>
      <c r="G43" s="292">
        <f t="shared" si="10"/>
        <v>32</v>
      </c>
      <c r="H43" s="292">
        <f t="shared" si="10"/>
        <v>72</v>
      </c>
      <c r="I43" s="292">
        <f t="shared" si="10"/>
        <v>67</v>
      </c>
      <c r="J43" s="292">
        <f t="shared" si="10"/>
        <v>40</v>
      </c>
      <c r="K43" s="292">
        <f t="shared" si="10"/>
        <v>3</v>
      </c>
      <c r="L43" s="292">
        <f t="shared" si="10"/>
        <v>0</v>
      </c>
      <c r="M43" s="292">
        <f t="shared" si="10"/>
        <v>0</v>
      </c>
      <c r="N43" s="293">
        <f t="shared" si="10"/>
        <v>0</v>
      </c>
      <c r="O43" s="280"/>
    </row>
    <row r="44" spans="1:15" ht="12" customHeight="1">
      <c r="A44" s="294"/>
      <c r="B44" s="295"/>
      <c r="C44" s="287" t="s">
        <v>11</v>
      </c>
      <c r="D44" s="291">
        <f>SUM(E44:N44)</f>
        <v>104</v>
      </c>
      <c r="E44" s="292">
        <v>0</v>
      </c>
      <c r="F44" s="292">
        <v>3</v>
      </c>
      <c r="G44" s="292">
        <v>15</v>
      </c>
      <c r="H44" s="292">
        <v>39</v>
      </c>
      <c r="I44" s="292">
        <v>30</v>
      </c>
      <c r="J44" s="292">
        <v>17</v>
      </c>
      <c r="K44" s="292">
        <v>0</v>
      </c>
      <c r="L44" s="292">
        <v>0</v>
      </c>
      <c r="M44" s="292">
        <v>0</v>
      </c>
      <c r="N44" s="293">
        <v>0</v>
      </c>
      <c r="O44" s="304"/>
    </row>
    <row r="45" spans="1:15" ht="12" customHeight="1">
      <c r="A45" s="294"/>
      <c r="B45" s="295"/>
      <c r="C45" s="287" t="s">
        <v>12</v>
      </c>
      <c r="D45" s="291">
        <f>SUM(E45:N45)</f>
        <v>116</v>
      </c>
      <c r="E45" s="292">
        <v>0</v>
      </c>
      <c r="F45" s="292">
        <v>3</v>
      </c>
      <c r="G45" s="292">
        <v>17</v>
      </c>
      <c r="H45" s="292">
        <v>33</v>
      </c>
      <c r="I45" s="292">
        <v>37</v>
      </c>
      <c r="J45" s="292">
        <v>23</v>
      </c>
      <c r="K45" s="292">
        <v>3</v>
      </c>
      <c r="L45" s="292">
        <v>0</v>
      </c>
      <c r="M45" s="292">
        <v>0</v>
      </c>
      <c r="N45" s="293">
        <v>0</v>
      </c>
      <c r="O45" s="304"/>
    </row>
    <row r="46" spans="1:15" ht="12" customHeight="1">
      <c r="A46" s="294"/>
      <c r="B46" s="295"/>
      <c r="C46" s="287"/>
      <c r="D46" s="291"/>
      <c r="E46" s="292"/>
      <c r="F46" s="292"/>
      <c r="G46" s="292"/>
      <c r="H46" s="292"/>
      <c r="I46" s="292"/>
      <c r="J46" s="292"/>
      <c r="K46" s="292"/>
      <c r="L46" s="292"/>
      <c r="M46" s="292"/>
      <c r="N46" s="293"/>
      <c r="O46" s="304"/>
    </row>
    <row r="47" spans="1:15" ht="12" customHeight="1">
      <c r="A47" s="294"/>
      <c r="B47" s="295" t="s">
        <v>720</v>
      </c>
      <c r="C47" s="287" t="s">
        <v>10</v>
      </c>
      <c r="D47" s="291">
        <f>SUM(E47:N47)</f>
        <v>120</v>
      </c>
      <c r="E47" s="292">
        <f aca="true" t="shared" si="11" ref="E47:N47">SUM(E48:E49)</f>
        <v>0</v>
      </c>
      <c r="F47" s="292">
        <f t="shared" si="11"/>
        <v>3</v>
      </c>
      <c r="G47" s="292">
        <f t="shared" si="11"/>
        <v>19</v>
      </c>
      <c r="H47" s="292">
        <f t="shared" si="11"/>
        <v>49</v>
      </c>
      <c r="I47" s="292">
        <f t="shared" si="11"/>
        <v>37</v>
      </c>
      <c r="J47" s="292">
        <f t="shared" si="11"/>
        <v>12</v>
      </c>
      <c r="K47" s="292">
        <f t="shared" si="11"/>
        <v>0</v>
      </c>
      <c r="L47" s="292">
        <f t="shared" si="11"/>
        <v>0</v>
      </c>
      <c r="M47" s="292">
        <f t="shared" si="11"/>
        <v>0</v>
      </c>
      <c r="N47" s="293">
        <f t="shared" si="11"/>
        <v>0</v>
      </c>
      <c r="O47" s="280"/>
    </row>
    <row r="48" spans="1:15" ht="12" customHeight="1">
      <c r="A48" s="294"/>
      <c r="B48" s="295"/>
      <c r="C48" s="287" t="s">
        <v>11</v>
      </c>
      <c r="D48" s="291">
        <f>SUM(E48:N48)</f>
        <v>64</v>
      </c>
      <c r="E48" s="292">
        <v>0</v>
      </c>
      <c r="F48" s="292">
        <v>2</v>
      </c>
      <c r="G48" s="292">
        <v>11</v>
      </c>
      <c r="H48" s="292">
        <v>26</v>
      </c>
      <c r="I48" s="292">
        <v>20</v>
      </c>
      <c r="J48" s="292">
        <v>5</v>
      </c>
      <c r="K48" s="292">
        <v>0</v>
      </c>
      <c r="L48" s="292">
        <v>0</v>
      </c>
      <c r="M48" s="292">
        <v>0</v>
      </c>
      <c r="N48" s="293">
        <v>0</v>
      </c>
      <c r="O48" s="280"/>
    </row>
    <row r="49" spans="1:15" ht="12" customHeight="1">
      <c r="A49" s="294"/>
      <c r="B49" s="295"/>
      <c r="C49" s="287" t="s">
        <v>12</v>
      </c>
      <c r="D49" s="291">
        <f>SUM(E49:N49)</f>
        <v>56</v>
      </c>
      <c r="E49" s="292">
        <v>0</v>
      </c>
      <c r="F49" s="292">
        <v>1</v>
      </c>
      <c r="G49" s="292">
        <v>8</v>
      </c>
      <c r="H49" s="292">
        <v>23</v>
      </c>
      <c r="I49" s="292">
        <v>17</v>
      </c>
      <c r="J49" s="292">
        <v>7</v>
      </c>
      <c r="K49" s="292">
        <v>0</v>
      </c>
      <c r="L49" s="292">
        <v>0</v>
      </c>
      <c r="M49" s="292">
        <v>0</v>
      </c>
      <c r="N49" s="293">
        <v>0</v>
      </c>
      <c r="O49" s="280"/>
    </row>
    <row r="50" spans="1:15" ht="12" customHeight="1">
      <c r="A50" s="294"/>
      <c r="B50" s="295"/>
      <c r="C50" s="287"/>
      <c r="D50" s="291"/>
      <c r="E50" s="292"/>
      <c r="F50" s="292"/>
      <c r="G50" s="292"/>
      <c r="H50" s="292"/>
      <c r="I50" s="292"/>
      <c r="J50" s="292"/>
      <c r="K50" s="292"/>
      <c r="L50" s="292"/>
      <c r="M50" s="292"/>
      <c r="N50" s="293"/>
      <c r="O50" s="304"/>
    </row>
    <row r="51" spans="1:15" ht="12" customHeight="1">
      <c r="A51" s="294"/>
      <c r="B51" s="295" t="s">
        <v>40</v>
      </c>
      <c r="C51" s="287" t="s">
        <v>10</v>
      </c>
      <c r="D51" s="291">
        <f>SUM(E51:N51)</f>
        <v>17</v>
      </c>
      <c r="E51" s="292">
        <f aca="true" t="shared" si="12" ref="E51:N51">SUM(E52:E53)</f>
        <v>0</v>
      </c>
      <c r="F51" s="292">
        <f t="shared" si="12"/>
        <v>0</v>
      </c>
      <c r="G51" s="292">
        <f t="shared" si="12"/>
        <v>4</v>
      </c>
      <c r="H51" s="292">
        <f t="shared" si="12"/>
        <v>7</v>
      </c>
      <c r="I51" s="292">
        <f t="shared" si="12"/>
        <v>6</v>
      </c>
      <c r="J51" s="292">
        <f t="shared" si="12"/>
        <v>0</v>
      </c>
      <c r="K51" s="292">
        <f t="shared" si="12"/>
        <v>0</v>
      </c>
      <c r="L51" s="292">
        <f t="shared" si="12"/>
        <v>0</v>
      </c>
      <c r="M51" s="292">
        <f t="shared" si="12"/>
        <v>0</v>
      </c>
      <c r="N51" s="293">
        <f t="shared" si="12"/>
        <v>0</v>
      </c>
      <c r="O51" s="280"/>
    </row>
    <row r="52" spans="1:15" ht="12" customHeight="1">
      <c r="A52" s="294"/>
      <c r="B52" s="295"/>
      <c r="C52" s="287" t="s">
        <v>11</v>
      </c>
      <c r="D52" s="291">
        <f>SUM(E52:N52)</f>
        <v>10</v>
      </c>
      <c r="E52" s="292">
        <v>0</v>
      </c>
      <c r="F52" s="292">
        <v>0</v>
      </c>
      <c r="G52" s="292">
        <v>2</v>
      </c>
      <c r="H52" s="292">
        <v>5</v>
      </c>
      <c r="I52" s="292">
        <v>3</v>
      </c>
      <c r="J52" s="292">
        <v>0</v>
      </c>
      <c r="K52" s="292">
        <v>0</v>
      </c>
      <c r="L52" s="292">
        <v>0</v>
      </c>
      <c r="M52" s="292">
        <v>0</v>
      </c>
      <c r="N52" s="293">
        <v>0</v>
      </c>
      <c r="O52" s="280"/>
    </row>
    <row r="53" spans="1:15" ht="12" customHeight="1">
      <c r="A53" s="294"/>
      <c r="B53" s="295"/>
      <c r="C53" s="287" t="s">
        <v>12</v>
      </c>
      <c r="D53" s="291">
        <f>SUM(E53:N53)</f>
        <v>7</v>
      </c>
      <c r="E53" s="292">
        <v>0</v>
      </c>
      <c r="F53" s="292">
        <v>0</v>
      </c>
      <c r="G53" s="292">
        <v>2</v>
      </c>
      <c r="H53" s="292">
        <v>2</v>
      </c>
      <c r="I53" s="292">
        <v>3</v>
      </c>
      <c r="J53" s="292">
        <v>0</v>
      </c>
      <c r="K53" s="292">
        <v>0</v>
      </c>
      <c r="L53" s="292">
        <v>0</v>
      </c>
      <c r="M53" s="292">
        <v>0</v>
      </c>
      <c r="N53" s="293">
        <v>0</v>
      </c>
      <c r="O53" s="280"/>
    </row>
    <row r="54" spans="1:15" ht="12" customHeight="1">
      <c r="A54" s="294"/>
      <c r="B54" s="295"/>
      <c r="C54" s="287"/>
      <c r="D54" s="291"/>
      <c r="E54" s="292"/>
      <c r="F54" s="292"/>
      <c r="G54" s="292"/>
      <c r="H54" s="292"/>
      <c r="I54" s="292"/>
      <c r="J54" s="292"/>
      <c r="K54" s="292"/>
      <c r="L54" s="292"/>
      <c r="M54" s="292"/>
      <c r="N54" s="293"/>
      <c r="O54" s="280"/>
    </row>
    <row r="55" spans="1:15" ht="12" customHeight="1">
      <c r="A55" s="294"/>
      <c r="B55" s="295" t="s">
        <v>41</v>
      </c>
      <c r="C55" s="287" t="s">
        <v>10</v>
      </c>
      <c r="D55" s="291">
        <f>SUM(E55:N55)</f>
        <v>345</v>
      </c>
      <c r="E55" s="292">
        <f aca="true" t="shared" si="13" ref="E55:N55">SUM(E56:E57)</f>
        <v>0</v>
      </c>
      <c r="F55" s="292">
        <f t="shared" si="13"/>
        <v>6</v>
      </c>
      <c r="G55" s="292">
        <f t="shared" si="13"/>
        <v>50</v>
      </c>
      <c r="H55" s="292">
        <f t="shared" si="13"/>
        <v>140</v>
      </c>
      <c r="I55" s="292">
        <f t="shared" si="13"/>
        <v>107</v>
      </c>
      <c r="J55" s="292">
        <f t="shared" si="13"/>
        <v>34</v>
      </c>
      <c r="K55" s="292">
        <f t="shared" si="13"/>
        <v>8</v>
      </c>
      <c r="L55" s="292">
        <f t="shared" si="13"/>
        <v>0</v>
      </c>
      <c r="M55" s="292">
        <f t="shared" si="13"/>
        <v>0</v>
      </c>
      <c r="N55" s="293">
        <f t="shared" si="13"/>
        <v>0</v>
      </c>
      <c r="O55" s="280"/>
    </row>
    <row r="56" spans="1:15" ht="12" customHeight="1">
      <c r="A56" s="294"/>
      <c r="B56" s="295"/>
      <c r="C56" s="287" t="s">
        <v>11</v>
      </c>
      <c r="D56" s="291">
        <f>SUM(E56:N56)</f>
        <v>167</v>
      </c>
      <c r="E56" s="292">
        <v>0</v>
      </c>
      <c r="F56" s="292">
        <v>6</v>
      </c>
      <c r="G56" s="292">
        <v>23</v>
      </c>
      <c r="H56" s="292">
        <v>58</v>
      </c>
      <c r="I56" s="292">
        <v>56</v>
      </c>
      <c r="J56" s="292">
        <v>21</v>
      </c>
      <c r="K56" s="292">
        <v>3</v>
      </c>
      <c r="L56" s="292">
        <v>0</v>
      </c>
      <c r="M56" s="292">
        <v>0</v>
      </c>
      <c r="N56" s="293">
        <v>0</v>
      </c>
      <c r="O56" s="280"/>
    </row>
    <row r="57" spans="1:15" ht="12" customHeight="1">
      <c r="A57" s="294"/>
      <c r="B57" s="295"/>
      <c r="C57" s="287" t="s">
        <v>12</v>
      </c>
      <c r="D57" s="291">
        <f>SUM(E57:N57)</f>
        <v>178</v>
      </c>
      <c r="E57" s="292">
        <v>0</v>
      </c>
      <c r="F57" s="292">
        <v>0</v>
      </c>
      <c r="G57" s="292">
        <v>27</v>
      </c>
      <c r="H57" s="292">
        <v>82</v>
      </c>
      <c r="I57" s="292">
        <v>51</v>
      </c>
      <c r="J57" s="292">
        <v>13</v>
      </c>
      <c r="K57" s="292">
        <v>5</v>
      </c>
      <c r="L57" s="292">
        <v>0</v>
      </c>
      <c r="M57" s="292">
        <v>0</v>
      </c>
      <c r="N57" s="293">
        <v>0</v>
      </c>
      <c r="O57" s="280"/>
    </row>
    <row r="58" spans="1:15" ht="12" customHeight="1">
      <c r="A58" s="294"/>
      <c r="B58" s="295"/>
      <c r="C58" s="287"/>
      <c r="D58" s="291"/>
      <c r="E58" s="292"/>
      <c r="F58" s="292"/>
      <c r="G58" s="292"/>
      <c r="H58" s="292"/>
      <c r="I58" s="292"/>
      <c r="J58" s="292"/>
      <c r="K58" s="292"/>
      <c r="L58" s="292"/>
      <c r="M58" s="292"/>
      <c r="N58" s="293"/>
      <c r="O58" s="304"/>
    </row>
    <row r="59" spans="1:15" ht="12" customHeight="1">
      <c r="A59" s="294"/>
      <c r="B59" s="295" t="s">
        <v>42</v>
      </c>
      <c r="C59" s="287" t="s">
        <v>10</v>
      </c>
      <c r="D59" s="291">
        <f>SUM(E59:N59)</f>
        <v>184</v>
      </c>
      <c r="E59" s="292">
        <f aca="true" t="shared" si="14" ref="E59:N59">SUM(E60:E61)</f>
        <v>0</v>
      </c>
      <c r="F59" s="292">
        <f t="shared" si="14"/>
        <v>1</v>
      </c>
      <c r="G59" s="292">
        <f t="shared" si="14"/>
        <v>23</v>
      </c>
      <c r="H59" s="292">
        <f t="shared" si="14"/>
        <v>72</v>
      </c>
      <c r="I59" s="292">
        <f t="shared" si="14"/>
        <v>54</v>
      </c>
      <c r="J59" s="292">
        <f t="shared" si="14"/>
        <v>29</v>
      </c>
      <c r="K59" s="292">
        <f t="shared" si="14"/>
        <v>5</v>
      </c>
      <c r="L59" s="292">
        <f t="shared" si="14"/>
        <v>0</v>
      </c>
      <c r="M59" s="292">
        <f t="shared" si="14"/>
        <v>0</v>
      </c>
      <c r="N59" s="293">
        <f t="shared" si="14"/>
        <v>0</v>
      </c>
      <c r="O59" s="280"/>
    </row>
    <row r="60" spans="1:15" ht="12" customHeight="1">
      <c r="A60" s="294"/>
      <c r="B60" s="295"/>
      <c r="C60" s="287" t="s">
        <v>11</v>
      </c>
      <c r="D60" s="291">
        <f>SUM(E60:N60)</f>
        <v>95</v>
      </c>
      <c r="E60" s="292">
        <v>0</v>
      </c>
      <c r="F60" s="292">
        <v>0</v>
      </c>
      <c r="G60" s="292">
        <v>12</v>
      </c>
      <c r="H60" s="292">
        <v>39</v>
      </c>
      <c r="I60" s="292">
        <v>28</v>
      </c>
      <c r="J60" s="292">
        <v>15</v>
      </c>
      <c r="K60" s="292">
        <v>1</v>
      </c>
      <c r="L60" s="292">
        <v>0</v>
      </c>
      <c r="M60" s="292">
        <v>0</v>
      </c>
      <c r="N60" s="293">
        <v>0</v>
      </c>
      <c r="O60" s="280"/>
    </row>
    <row r="61" spans="1:15" ht="12" customHeight="1">
      <c r="A61" s="294"/>
      <c r="B61" s="295"/>
      <c r="C61" s="287" t="s">
        <v>12</v>
      </c>
      <c r="D61" s="291">
        <f>SUM(E61:N61)</f>
        <v>89</v>
      </c>
      <c r="E61" s="292">
        <v>0</v>
      </c>
      <c r="F61" s="292">
        <v>1</v>
      </c>
      <c r="G61" s="292">
        <v>11</v>
      </c>
      <c r="H61" s="292">
        <v>33</v>
      </c>
      <c r="I61" s="292">
        <v>26</v>
      </c>
      <c r="J61" s="292">
        <v>14</v>
      </c>
      <c r="K61" s="292">
        <v>4</v>
      </c>
      <c r="L61" s="292">
        <v>0</v>
      </c>
      <c r="M61" s="292">
        <v>0</v>
      </c>
      <c r="N61" s="293">
        <v>0</v>
      </c>
      <c r="O61" s="280"/>
    </row>
    <row r="62" spans="1:15" ht="12" customHeight="1">
      <c r="A62" s="294"/>
      <c r="B62" s="295"/>
      <c r="C62" s="287"/>
      <c r="D62" s="291"/>
      <c r="E62" s="292"/>
      <c r="F62" s="292"/>
      <c r="G62" s="292"/>
      <c r="H62" s="292"/>
      <c r="I62" s="292"/>
      <c r="J62" s="292"/>
      <c r="K62" s="292"/>
      <c r="L62" s="292"/>
      <c r="M62" s="292"/>
      <c r="N62" s="293"/>
      <c r="O62" s="280"/>
    </row>
    <row r="63" spans="1:15" ht="12" customHeight="1">
      <c r="A63" s="294"/>
      <c r="B63" s="295" t="s">
        <v>43</v>
      </c>
      <c r="C63" s="287" t="s">
        <v>10</v>
      </c>
      <c r="D63" s="291">
        <f>SUM(E63:N63)</f>
        <v>116</v>
      </c>
      <c r="E63" s="292">
        <f aca="true" t="shared" si="15" ref="E63:N63">SUM(E64:E65)</f>
        <v>0</v>
      </c>
      <c r="F63" s="292">
        <f t="shared" si="15"/>
        <v>2</v>
      </c>
      <c r="G63" s="292">
        <f t="shared" si="15"/>
        <v>19</v>
      </c>
      <c r="H63" s="292">
        <f t="shared" si="15"/>
        <v>39</v>
      </c>
      <c r="I63" s="292">
        <f t="shared" si="15"/>
        <v>45</v>
      </c>
      <c r="J63" s="292">
        <f t="shared" si="15"/>
        <v>10</v>
      </c>
      <c r="K63" s="292">
        <f t="shared" si="15"/>
        <v>1</v>
      </c>
      <c r="L63" s="292">
        <f t="shared" si="15"/>
        <v>0</v>
      </c>
      <c r="M63" s="292">
        <f t="shared" si="15"/>
        <v>0</v>
      </c>
      <c r="N63" s="293">
        <f t="shared" si="15"/>
        <v>0</v>
      </c>
      <c r="O63" s="280"/>
    </row>
    <row r="64" spans="1:15" ht="12" customHeight="1">
      <c r="A64" s="294"/>
      <c r="C64" s="287" t="s">
        <v>11</v>
      </c>
      <c r="D64" s="291">
        <f>SUM(E64:N64)</f>
        <v>51</v>
      </c>
      <c r="E64" s="292">
        <v>0</v>
      </c>
      <c r="F64" s="292">
        <v>2</v>
      </c>
      <c r="G64" s="292">
        <v>9</v>
      </c>
      <c r="H64" s="292">
        <v>11</v>
      </c>
      <c r="I64" s="292">
        <v>27</v>
      </c>
      <c r="J64" s="292">
        <v>2</v>
      </c>
      <c r="K64" s="292">
        <v>0</v>
      </c>
      <c r="L64" s="292">
        <v>0</v>
      </c>
      <c r="M64" s="292">
        <v>0</v>
      </c>
      <c r="N64" s="293">
        <v>0</v>
      </c>
      <c r="O64" s="280"/>
    </row>
    <row r="65" spans="1:15" ht="12" customHeight="1">
      <c r="A65" s="294"/>
      <c r="B65" s="295"/>
      <c r="C65" s="287" t="s">
        <v>12</v>
      </c>
      <c r="D65" s="291">
        <f>SUM(E65:N65)</f>
        <v>65</v>
      </c>
      <c r="E65" s="292">
        <v>0</v>
      </c>
      <c r="F65" s="292">
        <v>0</v>
      </c>
      <c r="G65" s="292">
        <v>10</v>
      </c>
      <c r="H65" s="292">
        <v>28</v>
      </c>
      <c r="I65" s="292">
        <v>18</v>
      </c>
      <c r="J65" s="292">
        <v>8</v>
      </c>
      <c r="K65" s="292">
        <v>1</v>
      </c>
      <c r="L65" s="292">
        <v>0</v>
      </c>
      <c r="M65" s="292">
        <v>0</v>
      </c>
      <c r="N65" s="293">
        <v>0</v>
      </c>
      <c r="O65" s="280"/>
    </row>
    <row r="66" spans="1:15" ht="12" customHeight="1">
      <c r="A66" s="294"/>
      <c r="C66" s="287"/>
      <c r="D66" s="319"/>
      <c r="E66" s="288"/>
      <c r="F66" s="288"/>
      <c r="G66" s="288"/>
      <c r="H66" s="288"/>
      <c r="I66" s="288"/>
      <c r="J66" s="288"/>
      <c r="K66" s="288"/>
      <c r="L66" s="288"/>
      <c r="M66" s="288"/>
      <c r="N66" s="289"/>
      <c r="O66" s="280"/>
    </row>
    <row r="67" spans="1:15" ht="12" customHeight="1">
      <c r="A67" s="294"/>
      <c r="B67" s="295" t="s">
        <v>44</v>
      </c>
      <c r="C67" s="287" t="s">
        <v>10</v>
      </c>
      <c r="D67" s="291">
        <f>SUM(E67:N67)</f>
        <v>357</v>
      </c>
      <c r="E67" s="292">
        <f aca="true" t="shared" si="16" ref="E67:N67">SUM(E68:E69)</f>
        <v>0</v>
      </c>
      <c r="F67" s="292">
        <f t="shared" si="16"/>
        <v>6</v>
      </c>
      <c r="G67" s="292">
        <f t="shared" si="16"/>
        <v>46</v>
      </c>
      <c r="H67" s="292">
        <f t="shared" si="16"/>
        <v>111</v>
      </c>
      <c r="I67" s="292">
        <f t="shared" si="16"/>
        <v>141</v>
      </c>
      <c r="J67" s="292">
        <f t="shared" si="16"/>
        <v>44</v>
      </c>
      <c r="K67" s="292">
        <f t="shared" si="16"/>
        <v>9</v>
      </c>
      <c r="L67" s="292">
        <f t="shared" si="16"/>
        <v>0</v>
      </c>
      <c r="M67" s="292">
        <f t="shared" si="16"/>
        <v>0</v>
      </c>
      <c r="N67" s="293">
        <f t="shared" si="16"/>
        <v>0</v>
      </c>
      <c r="O67" s="284"/>
    </row>
    <row r="68" spans="1:15" ht="12" customHeight="1">
      <c r="A68" s="294"/>
      <c r="C68" s="287" t="s">
        <v>11</v>
      </c>
      <c r="D68" s="291">
        <f>SUM(E68:N68)</f>
        <v>182</v>
      </c>
      <c r="E68" s="292">
        <v>0</v>
      </c>
      <c r="F68" s="292">
        <v>2</v>
      </c>
      <c r="G68" s="292">
        <v>29</v>
      </c>
      <c r="H68" s="292">
        <v>55</v>
      </c>
      <c r="I68" s="292">
        <v>71</v>
      </c>
      <c r="J68" s="292">
        <v>21</v>
      </c>
      <c r="K68" s="292">
        <v>4</v>
      </c>
      <c r="L68" s="292">
        <v>0</v>
      </c>
      <c r="M68" s="292">
        <v>0</v>
      </c>
      <c r="N68" s="293">
        <v>0</v>
      </c>
      <c r="O68" s="280"/>
    </row>
    <row r="69" spans="1:15" ht="12" customHeight="1">
      <c r="A69" s="294"/>
      <c r="B69" s="295"/>
      <c r="C69" s="287" t="s">
        <v>12</v>
      </c>
      <c r="D69" s="291">
        <f>SUM(E69:N69)</f>
        <v>175</v>
      </c>
      <c r="E69" s="292">
        <v>0</v>
      </c>
      <c r="F69" s="292">
        <v>4</v>
      </c>
      <c r="G69" s="292">
        <v>17</v>
      </c>
      <c r="H69" s="292">
        <v>56</v>
      </c>
      <c r="I69" s="292">
        <v>70</v>
      </c>
      <c r="J69" s="292">
        <v>23</v>
      </c>
      <c r="K69" s="292">
        <v>5</v>
      </c>
      <c r="L69" s="292">
        <v>0</v>
      </c>
      <c r="M69" s="292">
        <v>0</v>
      </c>
      <c r="N69" s="293">
        <v>0</v>
      </c>
      <c r="O69" s="280"/>
    </row>
    <row r="70" spans="1:15" ht="12" customHeight="1">
      <c r="A70" s="298"/>
      <c r="B70" s="361"/>
      <c r="C70" s="300"/>
      <c r="D70" s="301"/>
      <c r="E70" s="302"/>
      <c r="F70" s="302"/>
      <c r="G70" s="302"/>
      <c r="H70" s="302"/>
      <c r="I70" s="302"/>
      <c r="J70" s="302"/>
      <c r="K70" s="302"/>
      <c r="L70" s="302"/>
      <c r="M70" s="302"/>
      <c r="N70" s="303"/>
      <c r="O70" s="280"/>
    </row>
    <row r="71" ht="12" customHeight="1">
      <c r="O71" s="280"/>
    </row>
    <row r="72" spans="8:15" ht="12" customHeight="1">
      <c r="H72" s="362" t="s">
        <v>749</v>
      </c>
      <c r="O72" s="280"/>
    </row>
    <row r="73" ht="12" customHeight="1">
      <c r="O73" s="280"/>
    </row>
    <row r="74" ht="12" customHeight="1">
      <c r="O74" s="280"/>
    </row>
    <row r="75" ht="12" customHeight="1">
      <c r="O75" s="280"/>
    </row>
    <row r="76" ht="12" customHeight="1">
      <c r="O76" s="280"/>
    </row>
    <row r="77" ht="12" customHeight="1">
      <c r="O77" s="280"/>
    </row>
    <row r="78" ht="12" customHeight="1">
      <c r="O78" s="280"/>
    </row>
    <row r="79" ht="12" customHeight="1">
      <c r="O79" s="280"/>
    </row>
    <row r="80" ht="12" customHeight="1">
      <c r="O80" s="280"/>
    </row>
    <row r="81" ht="12" customHeight="1">
      <c r="O81" s="280"/>
    </row>
    <row r="82" ht="12" customHeight="1">
      <c r="O82" s="280"/>
    </row>
    <row r="83" ht="12" customHeight="1">
      <c r="O83" s="280"/>
    </row>
    <row r="84" ht="12" customHeight="1">
      <c r="O84" s="280"/>
    </row>
    <row r="85" ht="12" customHeight="1">
      <c r="O85" s="280"/>
    </row>
    <row r="86" ht="12" customHeight="1">
      <c r="O86" s="280"/>
    </row>
    <row r="87" ht="12" customHeight="1">
      <c r="O87" s="280"/>
    </row>
    <row r="88" ht="12" customHeight="1">
      <c r="O88" s="280"/>
    </row>
    <row r="89" ht="12" customHeight="1">
      <c r="O89" s="280"/>
    </row>
    <row r="90" spans="1:15" ht="12" customHeight="1">
      <c r="A90" s="280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</row>
    <row r="91" s="280" customFormat="1" ht="12" customHeight="1"/>
    <row r="92" s="280" customFormat="1" ht="12" customHeight="1"/>
    <row r="93" spans="2:14" s="280" customFormat="1" ht="12" customHeight="1">
      <c r="B93" s="284"/>
      <c r="C93" s="28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</row>
    <row r="94" spans="2:14" s="280" customFormat="1" ht="12" customHeight="1">
      <c r="B94" s="284"/>
      <c r="C94" s="28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</row>
    <row r="95" spans="2:14" s="280" customFormat="1" ht="12" customHeight="1">
      <c r="B95" s="284"/>
      <c r="C95" s="28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</row>
    <row r="96" spans="1:14" s="280" customFormat="1" ht="12" customHeight="1">
      <c r="A96" s="278"/>
      <c r="B96" s="284"/>
      <c r="C96" s="28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</row>
    <row r="97" spans="2:15" ht="12" customHeight="1">
      <c r="B97" s="284"/>
      <c r="C97" s="28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280"/>
    </row>
    <row r="98" spans="2:15" ht="12" customHeight="1">
      <c r="B98" s="284"/>
      <c r="C98" s="28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280"/>
    </row>
    <row r="99" spans="2:15" ht="12" customHeight="1">
      <c r="B99" s="284"/>
      <c r="C99" s="28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280"/>
    </row>
    <row r="100" spans="2:15" ht="12" customHeight="1">
      <c r="B100" s="284"/>
      <c r="C100" s="28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280"/>
    </row>
    <row r="101" spans="2:15" ht="12" customHeight="1">
      <c r="B101" s="284"/>
      <c r="C101" s="28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280"/>
    </row>
    <row r="102" spans="2:15" ht="12" customHeight="1">
      <c r="B102" s="280"/>
      <c r="C102" s="28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280"/>
    </row>
    <row r="103" spans="2:15" ht="12" customHeight="1">
      <c r="B103" s="296"/>
      <c r="C103" s="28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280"/>
    </row>
    <row r="104" spans="2:15" ht="12" customHeight="1">
      <c r="B104" s="296"/>
      <c r="C104" s="28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280"/>
    </row>
    <row r="105" spans="2:15" ht="12" customHeight="1">
      <c r="B105" s="284"/>
      <c r="C105" s="28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280"/>
    </row>
    <row r="106" spans="2:15" ht="12" customHeight="1">
      <c r="B106" s="284"/>
      <c r="C106" s="28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280"/>
    </row>
    <row r="107" spans="2:15" ht="12" customHeight="1">
      <c r="B107" s="284"/>
      <c r="C107" s="28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280"/>
    </row>
    <row r="108" spans="2:15" ht="12" customHeight="1">
      <c r="B108" s="284"/>
      <c r="C108" s="28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280"/>
    </row>
    <row r="109" spans="2:15" ht="12" customHeight="1">
      <c r="B109" s="284"/>
      <c r="C109" s="28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280"/>
    </row>
    <row r="110" spans="2:15" ht="12" customHeight="1">
      <c r="B110" s="284"/>
      <c r="C110" s="28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280"/>
    </row>
    <row r="111" spans="2:15" ht="12" customHeight="1">
      <c r="B111" s="280"/>
      <c r="C111" s="28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280"/>
    </row>
    <row r="112" spans="2:15" ht="12" customHeight="1">
      <c r="B112" s="280"/>
      <c r="C112" s="28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280"/>
    </row>
    <row r="113" spans="2:15" ht="12" customHeight="1">
      <c r="B113" s="280"/>
      <c r="C113" s="28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280"/>
    </row>
    <row r="114" spans="2:15" ht="12" customHeight="1">
      <c r="B114" s="284"/>
      <c r="C114" s="28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280"/>
    </row>
    <row r="115" spans="2:15" ht="12" customHeight="1">
      <c r="B115" s="296"/>
      <c r="C115" s="28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280"/>
    </row>
    <row r="116" spans="2:15" ht="12" customHeight="1">
      <c r="B116" s="296"/>
      <c r="C116" s="28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280"/>
    </row>
    <row r="117" spans="2:14" ht="12" customHeight="1">
      <c r="B117" s="284"/>
      <c r="C117" s="28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</row>
    <row r="118" spans="2:14" ht="12" customHeight="1">
      <c r="B118" s="296"/>
      <c r="C118" s="28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</row>
    <row r="119" spans="2:14" ht="12" customHeight="1">
      <c r="B119" s="296"/>
      <c r="C119" s="28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0" spans="2:14" ht="12" customHeight="1">
      <c r="B120" s="284"/>
      <c r="C120" s="28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</row>
    <row r="121" spans="2:14" ht="12" customHeight="1">
      <c r="B121" s="296"/>
      <c r="C121" s="28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</row>
    <row r="122" spans="2:14" ht="12" customHeight="1">
      <c r="B122" s="296"/>
      <c r="C122" s="28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</row>
    <row r="123" spans="2:14" ht="12" customHeight="1">
      <c r="B123" s="284"/>
      <c r="C123" s="28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</row>
    <row r="124" spans="2:14" ht="12" customHeight="1">
      <c r="B124" s="296"/>
      <c r="C124" s="28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</row>
    <row r="125" spans="2:14" ht="12" customHeight="1">
      <c r="B125" s="296"/>
      <c r="C125" s="28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</row>
    <row r="126" spans="2:14" ht="12" customHeight="1">
      <c r="B126" s="284"/>
      <c r="C126" s="28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</row>
    <row r="127" spans="2:14" ht="12" customHeight="1">
      <c r="B127" s="296"/>
      <c r="C127" s="28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</row>
    <row r="128" spans="2:14" ht="12" customHeight="1">
      <c r="B128" s="296"/>
      <c r="C128" s="28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</row>
    <row r="129" spans="2:14" ht="12" customHeight="1">
      <c r="B129" s="284"/>
      <c r="C129" s="28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</row>
    <row r="130" spans="2:14" ht="12" customHeight="1">
      <c r="B130" s="296"/>
      <c r="C130" s="28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</row>
    <row r="131" spans="2:14" ht="12" customHeight="1">
      <c r="B131" s="296"/>
      <c r="C131" s="28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</row>
    <row r="132" spans="2:14" ht="12" customHeight="1">
      <c r="B132" s="284"/>
      <c r="C132" s="28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</row>
    <row r="133" spans="2:14" ht="12" customHeight="1">
      <c r="B133" s="284"/>
      <c r="C133" s="28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</row>
    <row r="134" spans="2:14" ht="12" customHeight="1">
      <c r="B134" s="284"/>
      <c r="C134" s="28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</row>
    <row r="135" spans="2:14" ht="12" customHeight="1">
      <c r="B135" s="284"/>
      <c r="C135" s="28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</row>
    <row r="136" spans="2:14" ht="12" customHeight="1">
      <c r="B136" s="296"/>
      <c r="C136" s="28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</row>
    <row r="137" spans="2:14" ht="12" customHeight="1">
      <c r="B137" s="296"/>
      <c r="C137" s="28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38" spans="2:14" ht="12" customHeight="1">
      <c r="B138" s="284"/>
      <c r="C138" s="28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2:14" ht="12" customHeight="1">
      <c r="B139" s="296"/>
      <c r="C139" s="28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0" spans="2:14" ht="12" customHeight="1">
      <c r="B140" s="296"/>
      <c r="C140" s="28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</row>
    <row r="141" spans="2:14" ht="12" customHeight="1">
      <c r="B141" s="284"/>
      <c r="C141" s="28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</row>
    <row r="142" spans="2:14" ht="12" customHeight="1">
      <c r="B142" s="296"/>
      <c r="C142" s="28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</row>
    <row r="143" spans="2:14" ht="12" customHeight="1">
      <c r="B143" s="296"/>
      <c r="C143" s="28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</row>
    <row r="144" spans="2:14" ht="12" customHeight="1">
      <c r="B144" s="284"/>
      <c r="C144" s="28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</row>
    <row r="145" spans="2:14" ht="12" customHeight="1">
      <c r="B145" s="296"/>
      <c r="C145" s="28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</row>
    <row r="146" spans="2:14" ht="12" customHeight="1">
      <c r="B146" s="296"/>
      <c r="C146" s="28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</row>
    <row r="147" spans="2:14" ht="12" customHeight="1">
      <c r="B147" s="284"/>
      <c r="C147" s="28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</row>
    <row r="148" spans="2:14" ht="12" customHeight="1">
      <c r="B148" s="296"/>
      <c r="C148" s="28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49" spans="2:14" ht="12" customHeight="1">
      <c r="B149" s="296"/>
      <c r="C149" s="28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</row>
    <row r="150" spans="2:14" ht="12" customHeight="1">
      <c r="B150" s="284"/>
      <c r="C150" s="28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</row>
    <row r="151" spans="2:14" ht="12" customHeight="1">
      <c r="B151" s="296"/>
      <c r="C151" s="28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</row>
    <row r="152" spans="2:14" ht="12" customHeight="1">
      <c r="B152" s="296"/>
      <c r="C152" s="28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3" spans="2:14" ht="12" customHeight="1">
      <c r="B153" s="284"/>
      <c r="C153" s="28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</row>
    <row r="154" spans="2:14" ht="12" customHeight="1">
      <c r="B154" s="296"/>
      <c r="C154" s="28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</row>
    <row r="155" spans="2:14" ht="12" customHeight="1">
      <c r="B155" s="296"/>
      <c r="C155" s="28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</row>
    <row r="156" spans="2:14" ht="12" customHeight="1">
      <c r="B156" s="284"/>
      <c r="C156" s="28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</row>
    <row r="157" spans="2:14" ht="12" customHeight="1">
      <c r="B157" s="296"/>
      <c r="C157" s="28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</row>
    <row r="158" spans="2:14" ht="12" customHeight="1">
      <c r="B158" s="296"/>
      <c r="C158" s="28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</row>
    <row r="159" spans="2:14" ht="12" customHeight="1">
      <c r="B159" s="284"/>
      <c r="C159" s="28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</row>
    <row r="160" spans="2:14" ht="12" customHeight="1">
      <c r="B160" s="284"/>
      <c r="C160" s="28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</row>
    <row r="161" spans="2:14" ht="12" customHeight="1">
      <c r="B161" s="284"/>
      <c r="C161" s="28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</row>
    <row r="162" spans="2:14" ht="12" customHeight="1">
      <c r="B162" s="284"/>
      <c r="C162" s="28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3" spans="2:14" ht="12" customHeight="1">
      <c r="B163" s="296"/>
      <c r="C163" s="28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</row>
    <row r="164" spans="2:14" ht="12" customHeight="1">
      <c r="B164" s="296"/>
      <c r="C164" s="28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</row>
    <row r="165" spans="2:14" ht="12" customHeight="1">
      <c r="B165" s="284"/>
      <c r="C165" s="28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</row>
    <row r="166" spans="2:14" ht="12" customHeight="1">
      <c r="B166" s="296"/>
      <c r="C166" s="28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7" spans="2:14" ht="12" customHeight="1">
      <c r="B167" s="296"/>
      <c r="C167" s="28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</row>
    <row r="168" spans="2:14" ht="12" customHeight="1">
      <c r="B168" s="284"/>
      <c r="C168" s="28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  <row r="169" spans="2:14" ht="12" customHeight="1">
      <c r="B169" s="284"/>
      <c r="C169" s="28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</row>
    <row r="170" spans="2:14" ht="12" customHeight="1">
      <c r="B170" s="284"/>
      <c r="C170" s="28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</row>
    <row r="171" spans="2:14" ht="12" customHeight="1">
      <c r="B171" s="284"/>
      <c r="C171" s="28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</row>
    <row r="172" spans="2:14" ht="12" customHeight="1">
      <c r="B172" s="296"/>
      <c r="C172" s="28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</row>
    <row r="173" spans="2:14" ht="12" customHeight="1">
      <c r="B173" s="296"/>
      <c r="C173" s="28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</row>
    <row r="174" spans="2:14" ht="12" customHeight="1">
      <c r="B174" s="284"/>
      <c r="C174" s="28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</row>
    <row r="175" spans="2:14" ht="12" customHeight="1">
      <c r="B175" s="284"/>
      <c r="C175" s="28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</row>
    <row r="176" spans="2:14" ht="12" customHeight="1">
      <c r="B176" s="284"/>
      <c r="C176" s="28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</row>
    <row r="177" spans="2:14" ht="12" customHeight="1">
      <c r="B177" s="284"/>
      <c r="C177" s="28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</row>
    <row r="178" spans="2:14" ht="12" customHeight="1">
      <c r="B178" s="296"/>
      <c r="C178" s="28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</row>
    <row r="179" spans="2:14" ht="12" customHeight="1">
      <c r="B179" s="296"/>
      <c r="C179" s="28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0" spans="2:14" ht="12" customHeight="1">
      <c r="B180" s="284"/>
      <c r="C180" s="28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</row>
    <row r="181" spans="2:14" ht="12" customHeight="1">
      <c r="B181" s="296"/>
      <c r="C181" s="28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</row>
    <row r="182" spans="2:14" ht="12" customHeight="1">
      <c r="B182" s="296"/>
      <c r="C182" s="28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</row>
    <row r="183" spans="2:14" ht="12" customHeight="1">
      <c r="B183" s="284"/>
      <c r="C183" s="28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4" spans="2:14" ht="12" customHeight="1">
      <c r="B184" s="284"/>
      <c r="C184" s="28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</row>
    <row r="185" spans="2:14" ht="12" customHeight="1">
      <c r="B185" s="284"/>
      <c r="C185" s="28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</row>
    <row r="186" spans="2:14" ht="12" customHeight="1">
      <c r="B186" s="284"/>
      <c r="C186" s="28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</row>
    <row r="187" spans="2:14" ht="12" customHeight="1">
      <c r="B187" s="296"/>
      <c r="C187" s="28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</row>
    <row r="188" spans="2:14" ht="12" customHeight="1">
      <c r="B188" s="296"/>
      <c r="C188" s="28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</row>
    <row r="189" spans="2:14" ht="12" customHeight="1">
      <c r="B189" s="284"/>
      <c r="C189" s="28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</row>
    <row r="190" spans="2:14" ht="12" customHeight="1">
      <c r="B190" s="296"/>
      <c r="C190" s="28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</row>
    <row r="191" spans="2:14" ht="12" customHeight="1">
      <c r="B191" s="296"/>
      <c r="C191" s="28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</row>
    <row r="192" spans="2:14" ht="12" customHeight="1">
      <c r="B192" s="284"/>
      <c r="C192" s="28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</row>
    <row r="193" spans="2:14" ht="12" customHeight="1">
      <c r="B193" s="296"/>
      <c r="C193" s="28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</row>
    <row r="194" spans="2:14" ht="12" customHeight="1">
      <c r="B194" s="296"/>
      <c r="C194" s="28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</row>
    <row r="195" spans="2:14" ht="12" customHeight="1">
      <c r="B195" s="284"/>
      <c r="C195" s="28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</row>
    <row r="196" spans="2:14" ht="12" customHeight="1">
      <c r="B196" s="296"/>
      <c r="C196" s="28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</row>
    <row r="197" spans="2:14" ht="12" customHeight="1">
      <c r="B197" s="296"/>
      <c r="C197" s="28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</row>
    <row r="198" spans="2:14" ht="12" customHeight="1">
      <c r="B198" s="284"/>
      <c r="C198" s="28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</row>
    <row r="199" spans="2:14" ht="12" customHeight="1">
      <c r="B199" s="284"/>
      <c r="C199" s="28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</row>
    <row r="200" spans="2:14" ht="12" customHeight="1">
      <c r="B200" s="284"/>
      <c r="C200" s="28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</row>
    <row r="201" spans="2:14" ht="12" customHeight="1">
      <c r="B201" s="284"/>
      <c r="C201" s="28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</row>
    <row r="202" spans="2:14" ht="12" customHeight="1">
      <c r="B202" s="296"/>
      <c r="C202" s="28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</row>
    <row r="203" spans="2:14" ht="12" customHeight="1">
      <c r="B203" s="296"/>
      <c r="C203" s="28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</row>
    <row r="204" spans="2:14" ht="12" customHeight="1">
      <c r="B204" s="284"/>
      <c r="C204" s="28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</row>
    <row r="205" spans="2:14" ht="12" customHeight="1">
      <c r="B205" s="284"/>
      <c r="C205" s="28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</row>
    <row r="206" spans="2:14" ht="12" customHeight="1">
      <c r="B206" s="284"/>
      <c r="C206" s="28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</row>
    <row r="207" spans="2:14" ht="12" customHeight="1">
      <c r="B207" s="284"/>
      <c r="C207" s="28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</row>
    <row r="208" spans="2:14" ht="12" customHeight="1">
      <c r="B208" s="296"/>
      <c r="C208" s="28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  <row r="209" spans="2:14" ht="12" customHeight="1">
      <c r="B209" s="296"/>
      <c r="C209" s="28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</row>
    <row r="210" spans="2:14" ht="12" customHeight="1">
      <c r="B210" s="284"/>
      <c r="C210" s="28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</row>
    <row r="211" spans="2:14" ht="12" customHeight="1">
      <c r="B211" s="296"/>
      <c r="C211" s="28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</row>
    <row r="212" spans="2:14" ht="12" customHeight="1">
      <c r="B212" s="296"/>
      <c r="C212" s="28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</row>
    <row r="213" spans="2:14" ht="12" customHeight="1">
      <c r="B213" s="284"/>
      <c r="C213" s="28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</row>
    <row r="214" spans="2:14" ht="12" customHeight="1">
      <c r="B214" s="296"/>
      <c r="C214" s="28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</row>
    <row r="215" spans="2:14" ht="12" customHeight="1">
      <c r="B215" s="296"/>
      <c r="C215" s="28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</row>
    <row r="216" spans="2:14" ht="12" customHeight="1">
      <c r="B216" s="284"/>
      <c r="C216" s="28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</row>
    <row r="217" spans="2:14" ht="12" customHeight="1">
      <c r="B217" s="296"/>
      <c r="C217" s="28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</row>
    <row r="218" spans="2:14" ht="12" customHeight="1">
      <c r="B218" s="296"/>
      <c r="C218" s="28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</row>
    <row r="219" spans="2:14" ht="12" customHeight="1">
      <c r="B219" s="284"/>
      <c r="C219" s="284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</row>
    <row r="220" spans="2:14" ht="12" customHeight="1">
      <c r="B220" s="284"/>
      <c r="C220" s="284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</row>
    <row r="221" spans="2:14" ht="12" customHeight="1">
      <c r="B221" s="284"/>
      <c r="C221" s="284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</row>
    <row r="222" spans="2:14" ht="12" customHeight="1">
      <c r="B222" s="284"/>
      <c r="C222" s="28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</row>
    <row r="223" spans="2:14" ht="12" customHeight="1">
      <c r="B223" s="296"/>
      <c r="C223" s="28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</row>
    <row r="224" spans="2:14" ht="12" customHeight="1">
      <c r="B224" s="296"/>
      <c r="C224" s="284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</row>
    <row r="225" spans="2:14" ht="12" customHeight="1">
      <c r="B225" s="284"/>
      <c r="C225" s="284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</row>
    <row r="226" spans="2:14" ht="12" customHeight="1">
      <c r="B226" s="296"/>
      <c r="C226" s="284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</row>
    <row r="227" spans="2:14" ht="12" customHeight="1">
      <c r="B227" s="296"/>
      <c r="C227" s="284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</row>
    <row r="228" spans="2:14" ht="12" customHeight="1">
      <c r="B228" s="284"/>
      <c r="C228" s="284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</row>
    <row r="229" spans="2:14" ht="12" customHeight="1">
      <c r="B229" s="296"/>
      <c r="C229" s="28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</row>
    <row r="230" spans="2:14" ht="12" customHeight="1">
      <c r="B230" s="296"/>
      <c r="C230" s="28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</row>
    <row r="231" spans="2:14" ht="12" customHeight="1">
      <c r="B231" s="284"/>
      <c r="C231" s="28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</row>
    <row r="232" spans="2:14" ht="12" customHeight="1">
      <c r="B232" s="296"/>
      <c r="C232" s="284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</row>
    <row r="233" spans="2:14" ht="12" customHeight="1">
      <c r="B233" s="296"/>
      <c r="C233" s="284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  <c r="N233" s="304"/>
    </row>
    <row r="234" spans="2:14" ht="12" customHeight="1">
      <c r="B234" s="284"/>
      <c r="C234" s="284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</row>
    <row r="235" spans="2:14" ht="12" customHeight="1">
      <c r="B235" s="296"/>
      <c r="C235" s="284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</row>
    <row r="236" spans="2:14" ht="12" customHeight="1">
      <c r="B236" s="296"/>
      <c r="C236" s="284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</row>
    <row r="237" spans="2:14" ht="12" customHeight="1">
      <c r="B237" s="284"/>
      <c r="C237" s="284"/>
      <c r="D237" s="304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</row>
    <row r="238" spans="2:14" ht="12" customHeight="1">
      <c r="B238" s="296"/>
      <c r="C238" s="284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</row>
    <row r="239" spans="2:14" ht="12" customHeight="1">
      <c r="B239" s="296"/>
      <c r="C239" s="284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</row>
    <row r="240" spans="2:14" ht="12" customHeight="1">
      <c r="B240" s="284"/>
      <c r="C240" s="284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</row>
    <row r="241" spans="2:14" ht="12" customHeight="1">
      <c r="B241" s="296"/>
      <c r="C241" s="284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</row>
    <row r="242" spans="2:14" ht="12" customHeight="1">
      <c r="B242" s="296"/>
      <c r="C242" s="28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</row>
    <row r="243" spans="2:14" ht="12" customHeight="1">
      <c r="B243" s="284"/>
      <c r="C243" s="284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</row>
    <row r="244" spans="2:14" ht="12" customHeight="1">
      <c r="B244" s="296"/>
      <c r="C244" s="284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</row>
    <row r="245" spans="2:14" ht="12" customHeight="1">
      <c r="B245" s="296"/>
      <c r="C245" s="284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</row>
    <row r="246" spans="2:14" ht="12" customHeight="1">
      <c r="B246" s="284"/>
      <c r="C246" s="284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</row>
    <row r="247" spans="2:14" ht="12" customHeight="1">
      <c r="B247" s="296"/>
      <c r="C247" s="284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</row>
    <row r="248" spans="2:14" ht="12" customHeight="1">
      <c r="B248" s="296"/>
      <c r="C248" s="284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</row>
    <row r="249" spans="2:14" ht="12" customHeight="1">
      <c r="B249" s="284"/>
      <c r="C249" s="284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</row>
    <row r="250" spans="2:14" ht="12" customHeight="1">
      <c r="B250" s="284"/>
      <c r="C250" s="284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</row>
    <row r="251" spans="2:14" ht="12" customHeight="1">
      <c r="B251" s="284"/>
      <c r="C251" s="284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</row>
    <row r="252" spans="2:14" ht="12" customHeight="1">
      <c r="B252" s="284"/>
      <c r="C252" s="284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</row>
    <row r="253" spans="2:14" ht="12" customHeight="1">
      <c r="B253" s="296"/>
      <c r="C253" s="284"/>
      <c r="D253" s="304"/>
      <c r="E253" s="304"/>
      <c r="F253" s="304"/>
      <c r="G253" s="304"/>
      <c r="H253" s="304"/>
      <c r="I253" s="304"/>
      <c r="J253" s="304"/>
      <c r="K253" s="304"/>
      <c r="L253" s="304"/>
      <c r="M253" s="304"/>
      <c r="N253" s="304"/>
    </row>
    <row r="254" spans="2:14" ht="12" customHeight="1">
      <c r="B254" s="296"/>
      <c r="C254" s="284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</row>
    <row r="255" spans="2:14" ht="12" customHeight="1">
      <c r="B255" s="284"/>
      <c r="C255" s="284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</row>
    <row r="256" spans="2:14" ht="12" customHeight="1">
      <c r="B256" s="296"/>
      <c r="C256" s="284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</row>
    <row r="257" spans="2:14" ht="12" customHeight="1">
      <c r="B257" s="296"/>
      <c r="C257" s="284"/>
      <c r="D257" s="304"/>
      <c r="E257" s="304"/>
      <c r="F257" s="304"/>
      <c r="G257" s="304"/>
      <c r="H257" s="304"/>
      <c r="I257" s="304"/>
      <c r="J257" s="304"/>
      <c r="K257" s="304"/>
      <c r="L257" s="304"/>
      <c r="M257" s="304"/>
      <c r="N257" s="304"/>
    </row>
    <row r="258" spans="2:14" ht="12" customHeight="1">
      <c r="B258" s="284"/>
      <c r="C258" s="284"/>
      <c r="D258" s="304"/>
      <c r="E258" s="304"/>
      <c r="F258" s="304"/>
      <c r="G258" s="304"/>
      <c r="H258" s="304"/>
      <c r="I258" s="304"/>
      <c r="J258" s="304"/>
      <c r="K258" s="304"/>
      <c r="L258" s="304"/>
      <c r="M258" s="304"/>
      <c r="N258" s="304"/>
    </row>
    <row r="259" spans="2:14" ht="12" customHeight="1">
      <c r="B259" s="296"/>
      <c r="C259" s="284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</row>
    <row r="260" spans="2:14" ht="12" customHeight="1">
      <c r="B260" s="296"/>
      <c r="C260" s="284"/>
      <c r="D260" s="304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</row>
    <row r="261" spans="2:14" ht="12" customHeight="1">
      <c r="B261" s="284"/>
      <c r="C261" s="284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</row>
    <row r="262" spans="2:14" ht="12" customHeight="1">
      <c r="B262" s="296"/>
      <c r="C262" s="284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</row>
    <row r="263" spans="2:14" ht="12" customHeight="1">
      <c r="B263" s="296"/>
      <c r="C263" s="284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</row>
    <row r="264" spans="2:14" ht="12" customHeight="1">
      <c r="B264" s="284"/>
      <c r="C264" s="284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</row>
    <row r="265" spans="2:14" ht="12" customHeight="1">
      <c r="B265" s="296"/>
      <c r="C265" s="284"/>
      <c r="D265" s="304"/>
      <c r="E265" s="304"/>
      <c r="F265" s="304"/>
      <c r="G265" s="304"/>
      <c r="H265" s="304"/>
      <c r="I265" s="304"/>
      <c r="J265" s="304"/>
      <c r="K265" s="304"/>
      <c r="L265" s="304"/>
      <c r="M265" s="304"/>
      <c r="N265" s="304"/>
    </row>
    <row r="266" spans="2:14" ht="12" customHeight="1">
      <c r="B266" s="296"/>
      <c r="C266" s="284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  <c r="N266" s="304"/>
    </row>
    <row r="267" spans="2:14" ht="12" customHeight="1">
      <c r="B267" s="284"/>
      <c r="C267" s="284"/>
      <c r="D267" s="304"/>
      <c r="E267" s="304"/>
      <c r="F267" s="304"/>
      <c r="G267" s="304"/>
      <c r="H267" s="304"/>
      <c r="I267" s="304"/>
      <c r="J267" s="304"/>
      <c r="K267" s="304"/>
      <c r="L267" s="304"/>
      <c r="M267" s="304"/>
      <c r="N267" s="304"/>
    </row>
    <row r="268" spans="2:14" ht="12" customHeight="1">
      <c r="B268" s="296"/>
      <c r="C268" s="284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</row>
    <row r="269" spans="2:14" ht="12" customHeight="1">
      <c r="B269" s="296"/>
      <c r="C269" s="284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</row>
    <row r="270" spans="2:14" ht="12" customHeight="1">
      <c r="B270" s="284"/>
      <c r="C270" s="284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</row>
    <row r="271" spans="2:14" ht="12" customHeight="1">
      <c r="B271" s="284"/>
      <c r="C271" s="284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</row>
    <row r="272" spans="2:14" ht="12" customHeight="1">
      <c r="B272" s="284"/>
      <c r="C272" s="284"/>
      <c r="D272" s="304"/>
      <c r="E272" s="304"/>
      <c r="F272" s="304"/>
      <c r="G272" s="304"/>
      <c r="H272" s="304"/>
      <c r="I272" s="304"/>
      <c r="J272" s="304"/>
      <c r="K272" s="304"/>
      <c r="L272" s="304"/>
      <c r="M272" s="304"/>
      <c r="N272" s="304"/>
    </row>
    <row r="273" spans="2:14" ht="12" customHeight="1">
      <c r="B273" s="284"/>
      <c r="C273" s="284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4"/>
    </row>
    <row r="274" spans="2:14" ht="12" customHeight="1">
      <c r="B274" s="296"/>
      <c r="C274" s="284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</row>
    <row r="275" spans="2:14" ht="12" customHeight="1">
      <c r="B275" s="296"/>
      <c r="C275" s="28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</row>
    <row r="276" spans="2:14" ht="12" customHeight="1">
      <c r="B276" s="284"/>
      <c r="C276" s="284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</row>
    <row r="277" spans="2:14" ht="12" customHeight="1">
      <c r="B277" s="296"/>
      <c r="C277" s="284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</row>
    <row r="278" spans="2:14" ht="12" customHeight="1">
      <c r="B278" s="296"/>
      <c r="C278" s="284"/>
      <c r="D278" s="304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</row>
    <row r="279" spans="2:14" ht="12" customHeight="1">
      <c r="B279" s="284"/>
      <c r="C279" s="284"/>
      <c r="D279" s="304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</row>
    <row r="280" spans="2:14" ht="12" customHeight="1">
      <c r="B280" s="296"/>
      <c r="C280" s="284"/>
      <c r="D280" s="304"/>
      <c r="E280" s="304"/>
      <c r="F280" s="304"/>
      <c r="G280" s="304"/>
      <c r="H280" s="304"/>
      <c r="I280" s="304"/>
      <c r="J280" s="304"/>
      <c r="K280" s="304"/>
      <c r="L280" s="304"/>
      <c r="M280" s="304"/>
      <c r="N280" s="304"/>
    </row>
    <row r="281" spans="2:14" ht="12" customHeight="1">
      <c r="B281" s="296"/>
      <c r="C281" s="284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304"/>
    </row>
    <row r="282" spans="2:14" ht="12" customHeight="1">
      <c r="B282" s="284"/>
      <c r="C282" s="284"/>
      <c r="D282" s="304"/>
      <c r="E282" s="304"/>
      <c r="F282" s="304"/>
      <c r="G282" s="304"/>
      <c r="H282" s="304"/>
      <c r="I282" s="304"/>
      <c r="J282" s="304"/>
      <c r="K282" s="304"/>
      <c r="L282" s="304"/>
      <c r="M282" s="304"/>
      <c r="N282" s="304"/>
    </row>
    <row r="283" spans="2:14" ht="12" customHeight="1">
      <c r="B283" s="296"/>
      <c r="C283" s="284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  <c r="N283" s="304"/>
    </row>
    <row r="284" spans="2:14" ht="12" customHeight="1">
      <c r="B284" s="296"/>
      <c r="C284" s="284"/>
      <c r="D284" s="304"/>
      <c r="E284" s="304"/>
      <c r="F284" s="304"/>
      <c r="G284" s="304"/>
      <c r="H284" s="304"/>
      <c r="I284" s="304"/>
      <c r="J284" s="304"/>
      <c r="K284" s="304"/>
      <c r="L284" s="304"/>
      <c r="M284" s="304"/>
      <c r="N284" s="304"/>
    </row>
    <row r="285" spans="2:14" ht="12" customHeight="1">
      <c r="B285" s="284"/>
      <c r="C285" s="284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</row>
    <row r="286" spans="2:14" ht="12" customHeight="1">
      <c r="B286" s="296"/>
      <c r="C286" s="284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</row>
    <row r="287" spans="2:14" ht="12" customHeight="1">
      <c r="B287" s="296"/>
      <c r="C287" s="284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</row>
    <row r="288" spans="2:14" ht="12" customHeight="1">
      <c r="B288" s="284"/>
      <c r="C288" s="284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</row>
    <row r="289" spans="2:14" ht="12" customHeight="1">
      <c r="B289" s="296"/>
      <c r="C289" s="284"/>
      <c r="D289" s="304"/>
      <c r="E289" s="304"/>
      <c r="F289" s="304"/>
      <c r="G289" s="304"/>
      <c r="H289" s="304"/>
      <c r="I289" s="304"/>
      <c r="J289" s="304"/>
      <c r="K289" s="304"/>
      <c r="L289" s="304"/>
      <c r="M289" s="304"/>
      <c r="N289" s="304"/>
    </row>
    <row r="290" spans="2:14" ht="12" customHeight="1">
      <c r="B290" s="296"/>
      <c r="C290" s="284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304"/>
    </row>
    <row r="291" spans="2:14" ht="12" customHeight="1">
      <c r="B291" s="284"/>
      <c r="C291" s="284"/>
      <c r="D291" s="304"/>
      <c r="E291" s="304"/>
      <c r="F291" s="304"/>
      <c r="G291" s="304"/>
      <c r="H291" s="304"/>
      <c r="I291" s="304"/>
      <c r="J291" s="304"/>
      <c r="K291" s="304"/>
      <c r="L291" s="304"/>
      <c r="M291" s="304"/>
      <c r="N291" s="304"/>
    </row>
    <row r="292" spans="2:14" ht="12" customHeight="1">
      <c r="B292" s="296"/>
      <c r="C292" s="284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</row>
    <row r="293" spans="2:14" ht="12" customHeight="1">
      <c r="B293" s="296"/>
      <c r="C293" s="284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</row>
    <row r="294" spans="2:14" ht="12" customHeight="1">
      <c r="B294" s="284"/>
      <c r="C294" s="284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</row>
    <row r="295" spans="2:14" ht="12" customHeight="1">
      <c r="B295" s="284"/>
      <c r="C295" s="284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</row>
    <row r="296" spans="2:14" ht="12" customHeight="1">
      <c r="B296" s="284"/>
      <c r="C296" s="284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</row>
    <row r="297" spans="2:14" ht="12" customHeight="1">
      <c r="B297" s="284"/>
      <c r="C297" s="284"/>
      <c r="D297" s="304"/>
      <c r="E297" s="304"/>
      <c r="F297" s="304"/>
      <c r="G297" s="304"/>
      <c r="H297" s="304"/>
      <c r="I297" s="304"/>
      <c r="J297" s="304"/>
      <c r="K297" s="304"/>
      <c r="L297" s="304"/>
      <c r="M297" s="304"/>
      <c r="N297" s="304"/>
    </row>
    <row r="298" spans="2:14" ht="12" customHeight="1">
      <c r="B298" s="296"/>
      <c r="C298" s="284"/>
      <c r="D298" s="304"/>
      <c r="E298" s="304"/>
      <c r="F298" s="304"/>
      <c r="G298" s="304"/>
      <c r="H298" s="304"/>
      <c r="I298" s="304"/>
      <c r="J298" s="304"/>
      <c r="K298" s="304"/>
      <c r="L298" s="304"/>
      <c r="M298" s="304"/>
      <c r="N298" s="304"/>
    </row>
    <row r="299" spans="2:14" ht="12" customHeight="1">
      <c r="B299" s="296"/>
      <c r="C299" s="28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</row>
    <row r="300" spans="2:14" ht="12" customHeight="1">
      <c r="B300" s="284"/>
      <c r="C300" s="284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</row>
    <row r="301" spans="2:14" ht="12" customHeight="1">
      <c r="B301" s="296"/>
      <c r="C301" s="284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304"/>
    </row>
    <row r="302" spans="2:14" ht="12" customHeight="1">
      <c r="B302" s="296"/>
      <c r="C302" s="284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</row>
    <row r="303" spans="2:14" ht="12" customHeight="1">
      <c r="B303" s="284"/>
      <c r="C303" s="28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</row>
    <row r="304" spans="2:14" ht="12" customHeight="1">
      <c r="B304" s="296"/>
      <c r="C304" s="284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</row>
    <row r="305" spans="2:14" ht="12" customHeight="1">
      <c r="B305" s="296"/>
      <c r="C305" s="284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</row>
    <row r="306" spans="2:14" ht="12" customHeight="1">
      <c r="B306" s="284"/>
      <c r="C306" s="284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</row>
    <row r="307" spans="2:14" ht="12" customHeight="1">
      <c r="B307" s="296"/>
      <c r="C307" s="284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</row>
    <row r="308" spans="2:14" ht="12" customHeight="1">
      <c r="B308" s="296"/>
      <c r="C308" s="284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</row>
    <row r="309" spans="2:14" ht="12" customHeight="1">
      <c r="B309" s="284"/>
      <c r="C309" s="284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</row>
    <row r="310" spans="2:14" ht="12" customHeight="1">
      <c r="B310" s="296"/>
      <c r="C310" s="284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</row>
    <row r="311" spans="2:14" ht="12" customHeight="1">
      <c r="B311" s="296"/>
      <c r="C311" s="28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</row>
    <row r="312" spans="2:14" ht="12" customHeight="1">
      <c r="B312" s="284"/>
      <c r="C312" s="284"/>
      <c r="D312" s="304"/>
      <c r="E312" s="304"/>
      <c r="F312" s="304"/>
      <c r="G312" s="304"/>
      <c r="H312" s="304"/>
      <c r="I312" s="304"/>
      <c r="J312" s="304"/>
      <c r="K312" s="304"/>
      <c r="L312" s="304"/>
      <c r="M312" s="304"/>
      <c r="N312" s="304"/>
    </row>
    <row r="313" spans="2:14" ht="12" customHeight="1">
      <c r="B313" s="296"/>
      <c r="C313" s="284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</row>
    <row r="314" spans="2:14" ht="12" customHeight="1">
      <c r="B314" s="296"/>
      <c r="C314" s="284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</row>
    <row r="315" spans="2:14" ht="12" customHeight="1">
      <c r="B315" s="284"/>
      <c r="C315" s="284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</row>
    <row r="316" spans="2:14" ht="12" customHeight="1">
      <c r="B316" s="296"/>
      <c r="C316" s="28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</row>
    <row r="317" spans="2:14" ht="12" customHeight="1">
      <c r="B317" s="296"/>
      <c r="C317" s="284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</row>
    <row r="318" spans="2:14" ht="12" customHeight="1">
      <c r="B318" s="284"/>
      <c r="C318" s="284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</row>
    <row r="319" spans="2:14" ht="12" customHeight="1">
      <c r="B319" s="284"/>
      <c r="C319" s="28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</row>
    <row r="320" spans="2:14" ht="12" customHeight="1">
      <c r="B320" s="284"/>
      <c r="C320" s="284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</row>
    <row r="321" spans="2:14" ht="12" customHeight="1">
      <c r="B321" s="284"/>
      <c r="C321" s="284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</row>
    <row r="322" spans="2:14" ht="12" customHeight="1">
      <c r="B322" s="296"/>
      <c r="C322" s="284"/>
      <c r="D322" s="304"/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</row>
    <row r="323" spans="2:14" ht="12" customHeight="1">
      <c r="B323" s="296"/>
      <c r="C323" s="284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</row>
    <row r="324" spans="2:14" ht="12" customHeight="1">
      <c r="B324" s="284"/>
      <c r="C324" s="284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</row>
    <row r="325" spans="2:14" ht="12" customHeight="1">
      <c r="B325" s="284"/>
      <c r="C325" s="284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</row>
    <row r="326" spans="2:14" ht="12" customHeight="1">
      <c r="B326" s="284"/>
      <c r="C326" s="284"/>
      <c r="D326" s="304"/>
      <c r="E326" s="304"/>
      <c r="F326" s="304"/>
      <c r="G326" s="304"/>
      <c r="H326" s="304"/>
      <c r="I326" s="304"/>
      <c r="J326" s="304"/>
      <c r="K326" s="304"/>
      <c r="L326" s="304"/>
      <c r="M326" s="304"/>
      <c r="N326" s="304"/>
    </row>
    <row r="327" spans="2:14" ht="12" customHeight="1">
      <c r="B327" s="284"/>
      <c r="C327" s="284"/>
      <c r="D327" s="304"/>
      <c r="E327" s="304"/>
      <c r="F327" s="304"/>
      <c r="G327" s="304"/>
      <c r="H327" s="304"/>
      <c r="I327" s="304"/>
      <c r="J327" s="304"/>
      <c r="K327" s="304"/>
      <c r="L327" s="304"/>
      <c r="M327" s="304"/>
      <c r="N327" s="304"/>
    </row>
    <row r="328" spans="2:14" ht="12" customHeight="1">
      <c r="B328" s="296"/>
      <c r="C328" s="284"/>
      <c r="D328" s="304"/>
      <c r="E328" s="304"/>
      <c r="F328" s="304"/>
      <c r="G328" s="304"/>
      <c r="H328" s="304"/>
      <c r="I328" s="304"/>
      <c r="J328" s="304"/>
      <c r="K328" s="304"/>
      <c r="L328" s="304"/>
      <c r="M328" s="304"/>
      <c r="N328" s="304"/>
    </row>
    <row r="329" spans="2:14" ht="12" customHeight="1">
      <c r="B329" s="296"/>
      <c r="C329" s="284"/>
      <c r="D329" s="304"/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</row>
    <row r="330" spans="2:14" ht="12" customHeight="1">
      <c r="B330" s="284"/>
      <c r="C330" s="284"/>
      <c r="D330" s="304"/>
      <c r="E330" s="304"/>
      <c r="F330" s="304"/>
      <c r="G330" s="304"/>
      <c r="H330" s="304"/>
      <c r="I330" s="304"/>
      <c r="J330" s="304"/>
      <c r="K330" s="304"/>
      <c r="L330" s="304"/>
      <c r="M330" s="304"/>
      <c r="N330" s="304"/>
    </row>
    <row r="331" spans="2:14" ht="12" customHeight="1">
      <c r="B331" s="296"/>
      <c r="C331" s="284"/>
      <c r="D331" s="304"/>
      <c r="E331" s="304"/>
      <c r="F331" s="304"/>
      <c r="G331" s="304"/>
      <c r="H331" s="304"/>
      <c r="I331" s="304"/>
      <c r="J331" s="304"/>
      <c r="K331" s="304"/>
      <c r="L331" s="304"/>
      <c r="M331" s="304"/>
      <c r="N331" s="304"/>
    </row>
    <row r="332" spans="2:14" ht="12" customHeight="1">
      <c r="B332" s="296"/>
      <c r="C332" s="28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</row>
    <row r="333" spans="2:14" ht="12" customHeight="1">
      <c r="B333" s="284"/>
      <c r="C333" s="284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4"/>
    </row>
    <row r="334" spans="2:14" ht="12" customHeight="1">
      <c r="B334" s="296"/>
      <c r="C334" s="284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</row>
    <row r="335" spans="2:14" ht="12" customHeight="1">
      <c r="B335" s="296"/>
      <c r="C335" s="284"/>
      <c r="D335" s="304"/>
      <c r="E335" s="304"/>
      <c r="F335" s="304"/>
      <c r="G335" s="304"/>
      <c r="H335" s="304"/>
      <c r="I335" s="304"/>
      <c r="J335" s="304"/>
      <c r="K335" s="304"/>
      <c r="L335" s="304"/>
      <c r="M335" s="304"/>
      <c r="N335" s="304"/>
    </row>
    <row r="336" spans="2:14" ht="12" customHeight="1">
      <c r="B336" s="284"/>
      <c r="C336" s="284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304"/>
    </row>
    <row r="337" spans="2:14" ht="12" customHeight="1">
      <c r="B337" s="296"/>
      <c r="C337" s="284"/>
      <c r="D337" s="304"/>
      <c r="E337" s="304"/>
      <c r="F337" s="304"/>
      <c r="G337" s="304"/>
      <c r="H337" s="304"/>
      <c r="I337" s="304"/>
      <c r="J337" s="304"/>
      <c r="K337" s="304"/>
      <c r="L337" s="304"/>
      <c r="M337" s="304"/>
      <c r="N337" s="304"/>
    </row>
    <row r="338" spans="2:14" ht="12" customHeight="1">
      <c r="B338" s="296"/>
      <c r="C338" s="284"/>
      <c r="D338" s="304"/>
      <c r="E338" s="304"/>
      <c r="F338" s="304"/>
      <c r="G338" s="304"/>
      <c r="H338" s="304"/>
      <c r="I338" s="304"/>
      <c r="J338" s="304"/>
      <c r="K338" s="304"/>
      <c r="L338" s="304"/>
      <c r="M338" s="304"/>
      <c r="N338" s="304"/>
    </row>
    <row r="339" spans="2:14" ht="12" customHeight="1">
      <c r="B339" s="284"/>
      <c r="C339" s="284"/>
      <c r="D339" s="304"/>
      <c r="E339" s="304"/>
      <c r="F339" s="304"/>
      <c r="G339" s="304"/>
      <c r="H339" s="304"/>
      <c r="I339" s="304"/>
      <c r="J339" s="304"/>
      <c r="K339" s="304"/>
      <c r="L339" s="304"/>
      <c r="M339" s="304"/>
      <c r="N339" s="304"/>
    </row>
    <row r="340" spans="2:14" ht="12" customHeight="1">
      <c r="B340" s="284"/>
      <c r="C340" s="284"/>
      <c r="D340" s="304"/>
      <c r="E340" s="304"/>
      <c r="F340" s="304"/>
      <c r="G340" s="304"/>
      <c r="H340" s="304"/>
      <c r="I340" s="304"/>
      <c r="J340" s="304"/>
      <c r="K340" s="304"/>
      <c r="L340" s="304"/>
      <c r="M340" s="304"/>
      <c r="N340" s="304"/>
    </row>
    <row r="341" spans="2:14" ht="12" customHeight="1">
      <c r="B341" s="284"/>
      <c r="C341" s="284"/>
      <c r="D341" s="304"/>
      <c r="E341" s="304"/>
      <c r="F341" s="304"/>
      <c r="G341" s="304"/>
      <c r="H341" s="304"/>
      <c r="I341" s="304"/>
      <c r="J341" s="304"/>
      <c r="K341" s="304"/>
      <c r="L341" s="304"/>
      <c r="M341" s="304"/>
      <c r="N341" s="304"/>
    </row>
    <row r="342" spans="2:14" ht="12" customHeight="1">
      <c r="B342" s="284"/>
      <c r="C342" s="284"/>
      <c r="D342" s="304"/>
      <c r="E342" s="304"/>
      <c r="F342" s="304"/>
      <c r="G342" s="304"/>
      <c r="H342" s="304"/>
      <c r="I342" s="304"/>
      <c r="J342" s="304"/>
      <c r="K342" s="304"/>
      <c r="L342" s="304"/>
      <c r="M342" s="304"/>
      <c r="N342" s="304"/>
    </row>
    <row r="343" spans="2:14" ht="12" customHeight="1">
      <c r="B343" s="296"/>
      <c r="C343" s="284"/>
      <c r="D343" s="304"/>
      <c r="E343" s="304"/>
      <c r="F343" s="304"/>
      <c r="G343" s="304"/>
      <c r="H343" s="304"/>
      <c r="I343" s="304"/>
      <c r="J343" s="304"/>
      <c r="K343" s="304"/>
      <c r="L343" s="304"/>
      <c r="M343" s="304"/>
      <c r="N343" s="304"/>
    </row>
    <row r="344" spans="2:14" ht="12" customHeight="1">
      <c r="B344" s="296"/>
      <c r="C344" s="284"/>
      <c r="D344" s="304"/>
      <c r="E344" s="304"/>
      <c r="F344" s="304"/>
      <c r="G344" s="304"/>
      <c r="H344" s="304"/>
      <c r="I344" s="304"/>
      <c r="J344" s="304"/>
      <c r="K344" s="304"/>
      <c r="L344" s="304"/>
      <c r="M344" s="304"/>
      <c r="N344" s="304"/>
    </row>
    <row r="345" spans="2:14" ht="12" customHeight="1">
      <c r="B345" s="284"/>
      <c r="C345" s="284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  <c r="N345" s="304"/>
    </row>
    <row r="346" spans="2:14" ht="12" customHeight="1">
      <c r="B346" s="296"/>
      <c r="C346" s="284"/>
      <c r="D346" s="304"/>
      <c r="E346" s="304"/>
      <c r="F346" s="304"/>
      <c r="G346" s="304"/>
      <c r="H346" s="304"/>
      <c r="I346" s="304"/>
      <c r="J346" s="304"/>
      <c r="K346" s="304"/>
      <c r="L346" s="304"/>
      <c r="M346" s="304"/>
      <c r="N346" s="304"/>
    </row>
    <row r="347" spans="2:14" ht="12" customHeight="1">
      <c r="B347" s="296"/>
      <c r="C347" s="284"/>
      <c r="D347" s="304"/>
      <c r="E347" s="304"/>
      <c r="F347" s="304"/>
      <c r="G347" s="304"/>
      <c r="H347" s="304"/>
      <c r="I347" s="304"/>
      <c r="J347" s="304"/>
      <c r="K347" s="304"/>
      <c r="L347" s="304"/>
      <c r="M347" s="304"/>
      <c r="N347" s="304"/>
    </row>
    <row r="348" spans="2:14" ht="12" customHeight="1">
      <c r="B348" s="284"/>
      <c r="C348" s="284"/>
      <c r="D348" s="304"/>
      <c r="E348" s="304"/>
      <c r="F348" s="304"/>
      <c r="G348" s="304"/>
      <c r="H348" s="304"/>
      <c r="I348" s="304"/>
      <c r="J348" s="304"/>
      <c r="K348" s="304"/>
      <c r="L348" s="304"/>
      <c r="M348" s="304"/>
      <c r="N348" s="304"/>
    </row>
    <row r="349" spans="3:14" ht="12" customHeight="1">
      <c r="C349" s="284"/>
      <c r="D349" s="304"/>
      <c r="E349" s="304"/>
      <c r="F349" s="304"/>
      <c r="G349" s="304"/>
      <c r="H349" s="304"/>
      <c r="I349" s="304"/>
      <c r="J349" s="304"/>
      <c r="K349" s="304"/>
      <c r="L349" s="304"/>
      <c r="M349" s="304"/>
      <c r="N349" s="304"/>
    </row>
    <row r="350" spans="3:14" ht="12" customHeight="1">
      <c r="C350" s="284"/>
      <c r="D350" s="304"/>
      <c r="E350" s="304"/>
      <c r="F350" s="304"/>
      <c r="G350" s="304"/>
      <c r="H350" s="304"/>
      <c r="I350" s="304"/>
      <c r="J350" s="304"/>
      <c r="K350" s="304"/>
      <c r="L350" s="304"/>
      <c r="M350" s="304"/>
      <c r="N350" s="304"/>
    </row>
  </sheetData>
  <mergeCells count="4">
    <mergeCell ref="M2:N2"/>
    <mergeCell ref="A3:C3"/>
    <mergeCell ref="A14:B14"/>
    <mergeCell ref="A27:B27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9"/>
  <sheetViews>
    <sheetView workbookViewId="0" topLeftCell="A50">
      <selection activeCell="H75" sqref="H75"/>
    </sheetView>
  </sheetViews>
  <sheetFormatPr defaultColWidth="9.00390625" defaultRowHeight="13.5"/>
  <cols>
    <col min="1" max="1" width="2.625" style="278" customWidth="1"/>
    <col min="2" max="2" width="9.50390625" style="278" customWidth="1"/>
    <col min="3" max="3" width="5.125" style="279" customWidth="1"/>
    <col min="4" max="14" width="7.125" style="278" customWidth="1"/>
    <col min="15" max="15" width="7.125" style="280" customWidth="1"/>
    <col min="16" max="16384" width="7.125" style="278" customWidth="1"/>
  </cols>
  <sheetData>
    <row r="1" spans="1:2" ht="12">
      <c r="A1" s="277"/>
      <c r="B1" s="340"/>
    </row>
    <row r="2" spans="1:14" ht="12">
      <c r="A2" s="278" t="s">
        <v>56</v>
      </c>
      <c r="M2" s="700" t="str">
        <f>'[3]表４-1'!M2:N2</f>
        <v>（平成16年）</v>
      </c>
      <c r="N2" s="700"/>
    </row>
    <row r="3" spans="1:15" ht="21" customHeight="1">
      <c r="A3" s="701"/>
      <c r="B3" s="702"/>
      <c r="C3" s="703"/>
      <c r="D3" s="281" t="s">
        <v>174</v>
      </c>
      <c r="E3" s="282" t="s">
        <v>715</v>
      </c>
      <c r="F3" s="282" t="s">
        <v>183</v>
      </c>
      <c r="G3" s="282" t="s">
        <v>184</v>
      </c>
      <c r="H3" s="282" t="s">
        <v>185</v>
      </c>
      <c r="I3" s="282" t="s">
        <v>186</v>
      </c>
      <c r="J3" s="282" t="s">
        <v>187</v>
      </c>
      <c r="K3" s="282" t="s">
        <v>188</v>
      </c>
      <c r="L3" s="282" t="s">
        <v>189</v>
      </c>
      <c r="M3" s="282" t="s">
        <v>716</v>
      </c>
      <c r="N3" s="283" t="s">
        <v>201</v>
      </c>
      <c r="O3" s="284"/>
    </row>
    <row r="4" spans="1:14" ht="12" customHeight="1">
      <c r="A4" s="294"/>
      <c r="B4" s="295"/>
      <c r="C4" s="287"/>
      <c r="D4" s="291"/>
      <c r="E4" s="292"/>
      <c r="F4" s="292"/>
      <c r="G4" s="292"/>
      <c r="H4" s="292"/>
      <c r="I4" s="292"/>
      <c r="J4" s="292"/>
      <c r="K4" s="292"/>
      <c r="L4" s="292"/>
      <c r="M4" s="292"/>
      <c r="N4" s="293"/>
    </row>
    <row r="5" spans="1:14" ht="12" customHeight="1">
      <c r="A5" s="294"/>
      <c r="B5" s="295" t="s">
        <v>45</v>
      </c>
      <c r="C5" s="287" t="s">
        <v>10</v>
      </c>
      <c r="D5" s="291">
        <f>SUM(E5:N5)</f>
        <v>480</v>
      </c>
      <c r="E5" s="292">
        <f aca="true" t="shared" si="0" ref="E5:N5">SUM(E6:E7)</f>
        <v>0</v>
      </c>
      <c r="F5" s="292">
        <f t="shared" si="0"/>
        <v>6</v>
      </c>
      <c r="G5" s="292">
        <f t="shared" si="0"/>
        <v>57</v>
      </c>
      <c r="H5" s="292">
        <f t="shared" si="0"/>
        <v>171</v>
      </c>
      <c r="I5" s="292">
        <f t="shared" si="0"/>
        <v>177</v>
      </c>
      <c r="J5" s="292">
        <f t="shared" si="0"/>
        <v>62</v>
      </c>
      <c r="K5" s="292">
        <f t="shared" si="0"/>
        <v>7</v>
      </c>
      <c r="L5" s="292">
        <f t="shared" si="0"/>
        <v>0</v>
      </c>
      <c r="M5" s="292">
        <f t="shared" si="0"/>
        <v>0</v>
      </c>
      <c r="N5" s="293">
        <f t="shared" si="0"/>
        <v>0</v>
      </c>
    </row>
    <row r="6" spans="1:14" ht="12" customHeight="1">
      <c r="A6" s="294"/>
      <c r="B6" s="295"/>
      <c r="C6" s="287" t="s">
        <v>11</v>
      </c>
      <c r="D6" s="291">
        <f>SUM(E6:N6)</f>
        <v>242</v>
      </c>
      <c r="E6" s="292">
        <v>0</v>
      </c>
      <c r="F6" s="292">
        <v>2</v>
      </c>
      <c r="G6" s="292">
        <v>25</v>
      </c>
      <c r="H6" s="292">
        <v>98</v>
      </c>
      <c r="I6" s="292">
        <v>83</v>
      </c>
      <c r="J6" s="292">
        <v>30</v>
      </c>
      <c r="K6" s="292">
        <v>4</v>
      </c>
      <c r="L6" s="292">
        <v>0</v>
      </c>
      <c r="M6" s="292">
        <v>0</v>
      </c>
      <c r="N6" s="293">
        <v>0</v>
      </c>
    </row>
    <row r="7" spans="1:14" ht="12" customHeight="1">
      <c r="A7" s="294"/>
      <c r="B7" s="295"/>
      <c r="C7" s="287" t="s">
        <v>12</v>
      </c>
      <c r="D7" s="291">
        <f>SUM(E7:N7)</f>
        <v>238</v>
      </c>
      <c r="E7" s="292">
        <v>0</v>
      </c>
      <c r="F7" s="292">
        <v>4</v>
      </c>
      <c r="G7" s="292">
        <v>32</v>
      </c>
      <c r="H7" s="292">
        <v>73</v>
      </c>
      <c r="I7" s="292">
        <v>94</v>
      </c>
      <c r="J7" s="292">
        <v>32</v>
      </c>
      <c r="K7" s="292">
        <v>3</v>
      </c>
      <c r="L7" s="292">
        <v>0</v>
      </c>
      <c r="M7" s="292">
        <v>0</v>
      </c>
      <c r="N7" s="293">
        <v>0</v>
      </c>
    </row>
    <row r="8" spans="1:14" ht="12" customHeight="1">
      <c r="A8" s="312"/>
      <c r="B8" s="332"/>
      <c r="C8" s="341"/>
      <c r="D8" s="14"/>
      <c r="E8" s="342"/>
      <c r="F8" s="342"/>
      <c r="G8" s="342"/>
      <c r="H8" s="342"/>
      <c r="I8" s="342"/>
      <c r="J8" s="342"/>
      <c r="K8" s="342"/>
      <c r="L8" s="342"/>
      <c r="M8" s="342"/>
      <c r="N8" s="343"/>
    </row>
    <row r="9" spans="1:14" ht="12" customHeight="1">
      <c r="A9" s="706" t="s">
        <v>46</v>
      </c>
      <c r="B9" s="711"/>
      <c r="C9" s="287" t="s">
        <v>10</v>
      </c>
      <c r="D9" s="291">
        <f>SUM(E9:N9)</f>
        <v>1091</v>
      </c>
      <c r="E9" s="292">
        <f aca="true" t="shared" si="1" ref="E9:N9">SUM(E10:E11)</f>
        <v>0</v>
      </c>
      <c r="F9" s="292">
        <f t="shared" si="1"/>
        <v>17</v>
      </c>
      <c r="G9" s="292">
        <f t="shared" si="1"/>
        <v>137</v>
      </c>
      <c r="H9" s="292">
        <f t="shared" si="1"/>
        <v>380</v>
      </c>
      <c r="I9" s="292">
        <f t="shared" si="1"/>
        <v>400</v>
      </c>
      <c r="J9" s="292">
        <f t="shared" si="1"/>
        <v>142</v>
      </c>
      <c r="K9" s="292">
        <f t="shared" si="1"/>
        <v>15</v>
      </c>
      <c r="L9" s="292">
        <f t="shared" si="1"/>
        <v>0</v>
      </c>
      <c r="M9" s="292">
        <f t="shared" si="1"/>
        <v>0</v>
      </c>
      <c r="N9" s="293">
        <f t="shared" si="1"/>
        <v>0</v>
      </c>
    </row>
    <row r="10" spans="1:14" ht="12" customHeight="1">
      <c r="A10" s="294"/>
      <c r="B10" s="284"/>
      <c r="C10" s="287" t="s">
        <v>11</v>
      </c>
      <c r="D10" s="291">
        <f>SUM(E10:N10)</f>
        <v>558</v>
      </c>
      <c r="E10" s="292">
        <f>SUM(E14,E18)</f>
        <v>0</v>
      </c>
      <c r="F10" s="292">
        <f aca="true" t="shared" si="2" ref="F10:N11">SUM(F14,F18)</f>
        <v>8</v>
      </c>
      <c r="G10" s="292">
        <f t="shared" si="2"/>
        <v>83</v>
      </c>
      <c r="H10" s="292">
        <f t="shared" si="2"/>
        <v>208</v>
      </c>
      <c r="I10" s="292">
        <f t="shared" si="2"/>
        <v>199</v>
      </c>
      <c r="J10" s="292">
        <f t="shared" si="2"/>
        <v>57</v>
      </c>
      <c r="K10" s="292">
        <f t="shared" si="2"/>
        <v>3</v>
      </c>
      <c r="L10" s="292">
        <f t="shared" si="2"/>
        <v>0</v>
      </c>
      <c r="M10" s="292">
        <f t="shared" si="2"/>
        <v>0</v>
      </c>
      <c r="N10" s="293">
        <f t="shared" si="2"/>
        <v>0</v>
      </c>
    </row>
    <row r="11" spans="1:14" ht="12" customHeight="1">
      <c r="A11" s="294"/>
      <c r="B11" s="284"/>
      <c r="C11" s="287" t="s">
        <v>12</v>
      </c>
      <c r="D11" s="291">
        <f>SUM(E11:N11)</f>
        <v>533</v>
      </c>
      <c r="E11" s="292">
        <f>SUM(E15,E19)</f>
        <v>0</v>
      </c>
      <c r="F11" s="292">
        <f t="shared" si="2"/>
        <v>9</v>
      </c>
      <c r="G11" s="292">
        <f t="shared" si="2"/>
        <v>54</v>
      </c>
      <c r="H11" s="292">
        <f t="shared" si="2"/>
        <v>172</v>
      </c>
      <c r="I11" s="292">
        <f t="shared" si="2"/>
        <v>201</v>
      </c>
      <c r="J11" s="292">
        <f t="shared" si="2"/>
        <v>85</v>
      </c>
      <c r="K11" s="292">
        <f t="shared" si="2"/>
        <v>12</v>
      </c>
      <c r="L11" s="292">
        <f t="shared" si="2"/>
        <v>0</v>
      </c>
      <c r="M11" s="292">
        <f t="shared" si="2"/>
        <v>0</v>
      </c>
      <c r="N11" s="293">
        <f t="shared" si="2"/>
        <v>0</v>
      </c>
    </row>
    <row r="12" spans="1:14" ht="12" customHeight="1">
      <c r="A12" s="294"/>
      <c r="B12" s="284"/>
      <c r="C12" s="344"/>
      <c r="D12" s="345"/>
      <c r="E12" s="346"/>
      <c r="F12" s="346"/>
      <c r="G12" s="346"/>
      <c r="H12" s="346"/>
      <c r="I12" s="346"/>
      <c r="J12" s="346"/>
      <c r="K12" s="346"/>
      <c r="L12" s="346"/>
      <c r="M12" s="346"/>
      <c r="N12" s="347"/>
    </row>
    <row r="13" spans="1:14" ht="12" customHeight="1">
      <c r="A13" s="294"/>
      <c r="B13" s="295" t="s">
        <v>47</v>
      </c>
      <c r="C13" s="287" t="s">
        <v>10</v>
      </c>
      <c r="D13" s="291">
        <f>SUM(E13:N13)</f>
        <v>915</v>
      </c>
      <c r="E13" s="292">
        <f aca="true" t="shared" si="3" ref="E13:N13">SUM(E14:E15)</f>
        <v>0</v>
      </c>
      <c r="F13" s="292">
        <f t="shared" si="3"/>
        <v>16</v>
      </c>
      <c r="G13" s="292">
        <f t="shared" si="3"/>
        <v>109</v>
      </c>
      <c r="H13" s="292">
        <f t="shared" si="3"/>
        <v>329</v>
      </c>
      <c r="I13" s="292">
        <f t="shared" si="3"/>
        <v>342</v>
      </c>
      <c r="J13" s="292">
        <f t="shared" si="3"/>
        <v>107</v>
      </c>
      <c r="K13" s="292">
        <f t="shared" si="3"/>
        <v>12</v>
      </c>
      <c r="L13" s="292">
        <f t="shared" si="3"/>
        <v>0</v>
      </c>
      <c r="M13" s="292">
        <f t="shared" si="3"/>
        <v>0</v>
      </c>
      <c r="N13" s="293">
        <f t="shared" si="3"/>
        <v>0</v>
      </c>
    </row>
    <row r="14" spans="1:14" ht="12" customHeight="1">
      <c r="A14" s="294"/>
      <c r="B14" s="295"/>
      <c r="C14" s="287" t="s">
        <v>11</v>
      </c>
      <c r="D14" s="291">
        <f>SUM(E14:N14)</f>
        <v>465</v>
      </c>
      <c r="E14" s="292">
        <v>0</v>
      </c>
      <c r="F14" s="292">
        <v>7</v>
      </c>
      <c r="G14" s="292">
        <v>65</v>
      </c>
      <c r="H14" s="292">
        <v>178</v>
      </c>
      <c r="I14" s="292">
        <v>173</v>
      </c>
      <c r="J14" s="292">
        <v>40</v>
      </c>
      <c r="K14" s="292">
        <v>2</v>
      </c>
      <c r="L14" s="292">
        <v>0</v>
      </c>
      <c r="M14" s="292">
        <v>0</v>
      </c>
      <c r="N14" s="293">
        <v>0</v>
      </c>
    </row>
    <row r="15" spans="1:14" ht="12" customHeight="1">
      <c r="A15" s="294"/>
      <c r="B15" s="295"/>
      <c r="C15" s="287" t="s">
        <v>12</v>
      </c>
      <c r="D15" s="291">
        <f>SUM(E15:N15)</f>
        <v>450</v>
      </c>
      <c r="E15" s="292">
        <v>0</v>
      </c>
      <c r="F15" s="292">
        <v>9</v>
      </c>
      <c r="G15" s="292">
        <v>44</v>
      </c>
      <c r="H15" s="292">
        <v>151</v>
      </c>
      <c r="I15" s="292">
        <v>169</v>
      </c>
      <c r="J15" s="292">
        <v>67</v>
      </c>
      <c r="K15" s="292">
        <v>10</v>
      </c>
      <c r="L15" s="292">
        <v>0</v>
      </c>
      <c r="M15" s="292">
        <v>0</v>
      </c>
      <c r="N15" s="293">
        <v>0</v>
      </c>
    </row>
    <row r="16" spans="1:14" ht="12" customHeight="1">
      <c r="A16" s="294"/>
      <c r="B16" s="295"/>
      <c r="C16" s="344"/>
      <c r="D16" s="345"/>
      <c r="E16" s="346"/>
      <c r="F16" s="346"/>
      <c r="G16" s="346"/>
      <c r="H16" s="346"/>
      <c r="I16" s="346"/>
      <c r="J16" s="346"/>
      <c r="K16" s="346"/>
      <c r="L16" s="346"/>
      <c r="M16" s="346"/>
      <c r="N16" s="347"/>
    </row>
    <row r="17" spans="1:14" ht="12" customHeight="1">
      <c r="A17" s="294"/>
      <c r="B17" s="295" t="s">
        <v>48</v>
      </c>
      <c r="C17" s="287" t="s">
        <v>10</v>
      </c>
      <c r="D17" s="291">
        <f>SUM(E17:N17)</f>
        <v>176</v>
      </c>
      <c r="E17" s="292">
        <f aca="true" t="shared" si="4" ref="E17:N17">SUM(E18:E19)</f>
        <v>0</v>
      </c>
      <c r="F17" s="292">
        <f t="shared" si="4"/>
        <v>1</v>
      </c>
      <c r="G17" s="292">
        <f t="shared" si="4"/>
        <v>28</v>
      </c>
      <c r="H17" s="292">
        <f t="shared" si="4"/>
        <v>51</v>
      </c>
      <c r="I17" s="292">
        <f t="shared" si="4"/>
        <v>58</v>
      </c>
      <c r="J17" s="292">
        <f t="shared" si="4"/>
        <v>35</v>
      </c>
      <c r="K17" s="292">
        <f t="shared" si="4"/>
        <v>3</v>
      </c>
      <c r="L17" s="292">
        <f t="shared" si="4"/>
        <v>0</v>
      </c>
      <c r="M17" s="292">
        <f t="shared" si="4"/>
        <v>0</v>
      </c>
      <c r="N17" s="293">
        <f t="shared" si="4"/>
        <v>0</v>
      </c>
    </row>
    <row r="18" spans="1:14" ht="12" customHeight="1">
      <c r="A18" s="294"/>
      <c r="B18" s="296"/>
      <c r="C18" s="287" t="s">
        <v>11</v>
      </c>
      <c r="D18" s="291">
        <f>SUM(E18:N18)</f>
        <v>93</v>
      </c>
      <c r="E18" s="292">
        <v>0</v>
      </c>
      <c r="F18" s="292">
        <v>1</v>
      </c>
      <c r="G18" s="292">
        <v>18</v>
      </c>
      <c r="H18" s="292">
        <v>30</v>
      </c>
      <c r="I18" s="292">
        <v>26</v>
      </c>
      <c r="J18" s="292">
        <v>17</v>
      </c>
      <c r="K18" s="292">
        <v>1</v>
      </c>
      <c r="L18" s="292">
        <v>0</v>
      </c>
      <c r="M18" s="292">
        <v>0</v>
      </c>
      <c r="N18" s="293">
        <v>0</v>
      </c>
    </row>
    <row r="19" spans="1:14" ht="12" customHeight="1">
      <c r="A19" s="294"/>
      <c r="B19" s="296"/>
      <c r="C19" s="287" t="s">
        <v>12</v>
      </c>
      <c r="D19" s="291">
        <f>SUM(E19:N19)</f>
        <v>83</v>
      </c>
      <c r="E19" s="292">
        <v>0</v>
      </c>
      <c r="F19" s="292">
        <v>0</v>
      </c>
      <c r="G19" s="292">
        <v>10</v>
      </c>
      <c r="H19" s="292">
        <v>21</v>
      </c>
      <c r="I19" s="292">
        <v>32</v>
      </c>
      <c r="J19" s="292">
        <v>18</v>
      </c>
      <c r="K19" s="292">
        <v>2</v>
      </c>
      <c r="L19" s="292">
        <v>0</v>
      </c>
      <c r="M19" s="292">
        <v>0</v>
      </c>
      <c r="N19" s="293">
        <v>0</v>
      </c>
    </row>
    <row r="20" spans="1:14" ht="12" customHeight="1">
      <c r="A20" s="312"/>
      <c r="B20" s="332"/>
      <c r="C20" s="341"/>
      <c r="D20" s="14"/>
      <c r="E20" s="342"/>
      <c r="F20" s="342"/>
      <c r="G20" s="342"/>
      <c r="H20" s="342"/>
      <c r="I20" s="342"/>
      <c r="J20" s="342"/>
      <c r="K20" s="342"/>
      <c r="L20" s="342"/>
      <c r="M20" s="342"/>
      <c r="N20" s="343"/>
    </row>
    <row r="21" spans="1:14" ht="12" customHeight="1">
      <c r="A21" s="294"/>
      <c r="B21" s="280"/>
      <c r="C21" s="309"/>
      <c r="D21" s="291"/>
      <c r="E21" s="310"/>
      <c r="F21" s="310"/>
      <c r="G21" s="310"/>
      <c r="H21" s="310"/>
      <c r="I21" s="310"/>
      <c r="J21" s="310"/>
      <c r="K21" s="310"/>
      <c r="L21" s="310"/>
      <c r="M21" s="310"/>
      <c r="N21" s="311"/>
    </row>
    <row r="22" spans="1:14" ht="12" customHeight="1">
      <c r="A22" s="706" t="s">
        <v>49</v>
      </c>
      <c r="B22" s="707"/>
      <c r="C22" s="287" t="s">
        <v>10</v>
      </c>
      <c r="D22" s="291">
        <f>SUM(E22:N22)</f>
        <v>3433</v>
      </c>
      <c r="E22" s="292">
        <f aca="true" t="shared" si="5" ref="E22:N22">SUM(E23:E24)</f>
        <v>0</v>
      </c>
      <c r="F22" s="292">
        <f t="shared" si="5"/>
        <v>67</v>
      </c>
      <c r="G22" s="292">
        <f t="shared" si="5"/>
        <v>491</v>
      </c>
      <c r="H22" s="292">
        <f t="shared" si="5"/>
        <v>1202</v>
      </c>
      <c r="I22" s="292">
        <f t="shared" si="5"/>
        <v>1238</v>
      </c>
      <c r="J22" s="292">
        <f t="shared" si="5"/>
        <v>376</v>
      </c>
      <c r="K22" s="292">
        <f t="shared" si="5"/>
        <v>56</v>
      </c>
      <c r="L22" s="292">
        <f t="shared" si="5"/>
        <v>3</v>
      </c>
      <c r="M22" s="292">
        <f t="shared" si="5"/>
        <v>0</v>
      </c>
      <c r="N22" s="293">
        <f t="shared" si="5"/>
        <v>0</v>
      </c>
    </row>
    <row r="23" spans="1:14" ht="12" customHeight="1">
      <c r="A23" s="294"/>
      <c r="B23" s="284"/>
      <c r="C23" s="287" t="s">
        <v>11</v>
      </c>
      <c r="D23" s="291">
        <f>SUM(E23:N23)</f>
        <v>1780</v>
      </c>
      <c r="E23" s="292">
        <f aca="true" t="shared" si="6" ref="E23:N24">SUM(E31,E27,E35)</f>
        <v>0</v>
      </c>
      <c r="F23" s="292">
        <f t="shared" si="6"/>
        <v>36</v>
      </c>
      <c r="G23" s="292">
        <f t="shared" si="6"/>
        <v>247</v>
      </c>
      <c r="H23" s="292">
        <f t="shared" si="6"/>
        <v>616</v>
      </c>
      <c r="I23" s="292">
        <f t="shared" si="6"/>
        <v>646</v>
      </c>
      <c r="J23" s="292">
        <f t="shared" si="6"/>
        <v>209</v>
      </c>
      <c r="K23" s="292">
        <f t="shared" si="6"/>
        <v>25</v>
      </c>
      <c r="L23" s="292">
        <f t="shared" si="6"/>
        <v>1</v>
      </c>
      <c r="M23" s="292">
        <f t="shared" si="6"/>
        <v>0</v>
      </c>
      <c r="N23" s="293">
        <f t="shared" si="6"/>
        <v>0</v>
      </c>
    </row>
    <row r="24" spans="1:14" ht="12" customHeight="1">
      <c r="A24" s="294"/>
      <c r="B24" s="284"/>
      <c r="C24" s="287" t="s">
        <v>12</v>
      </c>
      <c r="D24" s="291">
        <f>SUM(E24:N24)</f>
        <v>1653</v>
      </c>
      <c r="E24" s="292">
        <f t="shared" si="6"/>
        <v>0</v>
      </c>
      <c r="F24" s="292">
        <f t="shared" si="6"/>
        <v>31</v>
      </c>
      <c r="G24" s="292">
        <f t="shared" si="6"/>
        <v>244</v>
      </c>
      <c r="H24" s="292">
        <f t="shared" si="6"/>
        <v>586</v>
      </c>
      <c r="I24" s="292">
        <f t="shared" si="6"/>
        <v>592</v>
      </c>
      <c r="J24" s="292">
        <f t="shared" si="6"/>
        <v>167</v>
      </c>
      <c r="K24" s="292">
        <f>SUM(K32,K28,K36)</f>
        <v>31</v>
      </c>
      <c r="L24" s="292">
        <f>SUM(L32,L28,L36)</f>
        <v>2</v>
      </c>
      <c r="M24" s="292">
        <f>SUM(M32,M28,M36)</f>
        <v>0</v>
      </c>
      <c r="N24" s="293">
        <f>SUM(N32,N28,N36)</f>
        <v>0</v>
      </c>
    </row>
    <row r="25" spans="1:14" ht="12" customHeight="1">
      <c r="A25" s="294"/>
      <c r="B25" s="284"/>
      <c r="C25" s="287"/>
      <c r="D25" s="291"/>
      <c r="E25" s="292"/>
      <c r="F25" s="292"/>
      <c r="G25" s="292"/>
      <c r="H25" s="292"/>
      <c r="I25" s="292"/>
      <c r="J25" s="292"/>
      <c r="K25" s="292"/>
      <c r="L25" s="292"/>
      <c r="M25" s="292"/>
      <c r="N25" s="293"/>
    </row>
    <row r="26" spans="1:14" ht="12" customHeight="1">
      <c r="A26" s="294"/>
      <c r="B26" s="295" t="s">
        <v>50</v>
      </c>
      <c r="C26" s="287" t="s">
        <v>10</v>
      </c>
      <c r="D26" s="291">
        <f>SUM(E26:N26)</f>
        <v>1080</v>
      </c>
      <c r="E26" s="292">
        <f aca="true" t="shared" si="7" ref="E26:N26">SUM(E27:E28)</f>
        <v>0</v>
      </c>
      <c r="F26" s="292">
        <f t="shared" si="7"/>
        <v>21</v>
      </c>
      <c r="G26" s="292">
        <f t="shared" si="7"/>
        <v>165</v>
      </c>
      <c r="H26" s="292">
        <f t="shared" si="7"/>
        <v>376</v>
      </c>
      <c r="I26" s="292">
        <f t="shared" si="7"/>
        <v>395</v>
      </c>
      <c r="J26" s="292">
        <f t="shared" si="7"/>
        <v>103</v>
      </c>
      <c r="K26" s="292">
        <f t="shared" si="7"/>
        <v>18</v>
      </c>
      <c r="L26" s="292">
        <f t="shared" si="7"/>
        <v>2</v>
      </c>
      <c r="M26" s="292">
        <f t="shared" si="7"/>
        <v>0</v>
      </c>
      <c r="N26" s="293">
        <f t="shared" si="7"/>
        <v>0</v>
      </c>
    </row>
    <row r="27" spans="1:14" ht="12" customHeight="1">
      <c r="A27" s="294"/>
      <c r="B27" s="295"/>
      <c r="C27" s="287" t="s">
        <v>11</v>
      </c>
      <c r="D27" s="291">
        <f>SUM(E27:N27)</f>
        <v>563</v>
      </c>
      <c r="E27" s="292">
        <v>0</v>
      </c>
      <c r="F27" s="292">
        <v>7</v>
      </c>
      <c r="G27" s="292">
        <v>85</v>
      </c>
      <c r="H27" s="292">
        <v>191</v>
      </c>
      <c r="I27" s="292">
        <v>212</v>
      </c>
      <c r="J27" s="292">
        <v>60</v>
      </c>
      <c r="K27" s="292">
        <v>7</v>
      </c>
      <c r="L27" s="292">
        <v>1</v>
      </c>
      <c r="M27" s="292">
        <v>0</v>
      </c>
      <c r="N27" s="293">
        <v>0</v>
      </c>
    </row>
    <row r="28" spans="1:14" ht="12" customHeight="1">
      <c r="A28" s="294"/>
      <c r="B28" s="295"/>
      <c r="C28" s="287" t="s">
        <v>12</v>
      </c>
      <c r="D28" s="291">
        <f>SUM(E28:N28)</f>
        <v>517</v>
      </c>
      <c r="E28" s="292">
        <v>0</v>
      </c>
      <c r="F28" s="292">
        <v>14</v>
      </c>
      <c r="G28" s="292">
        <v>80</v>
      </c>
      <c r="H28" s="292">
        <v>185</v>
      </c>
      <c r="I28" s="292">
        <v>183</v>
      </c>
      <c r="J28" s="292">
        <v>43</v>
      </c>
      <c r="K28" s="292">
        <v>11</v>
      </c>
      <c r="L28" s="292">
        <v>1</v>
      </c>
      <c r="M28" s="292">
        <v>0</v>
      </c>
      <c r="N28" s="293">
        <v>0</v>
      </c>
    </row>
    <row r="29" spans="1:14" ht="12" customHeight="1">
      <c r="A29" s="294"/>
      <c r="B29" s="295"/>
      <c r="C29" s="287"/>
      <c r="D29" s="291"/>
      <c r="E29" s="292"/>
      <c r="F29" s="292"/>
      <c r="G29" s="292"/>
      <c r="H29" s="292"/>
      <c r="I29" s="292"/>
      <c r="J29" s="292"/>
      <c r="K29" s="292"/>
      <c r="L29" s="292"/>
      <c r="M29" s="292"/>
      <c r="N29" s="293"/>
    </row>
    <row r="30" spans="1:14" ht="12" customHeight="1">
      <c r="A30" s="294"/>
      <c r="B30" s="295" t="s">
        <v>51</v>
      </c>
      <c r="C30" s="287" t="s">
        <v>10</v>
      </c>
      <c r="D30" s="291">
        <f>SUM(E30:N30)</f>
        <v>2306</v>
      </c>
      <c r="E30" s="292">
        <f aca="true" t="shared" si="8" ref="E30:N30">SUM(E31:E32)</f>
        <v>0</v>
      </c>
      <c r="F30" s="292">
        <f t="shared" si="8"/>
        <v>46</v>
      </c>
      <c r="G30" s="292">
        <f t="shared" si="8"/>
        <v>319</v>
      </c>
      <c r="H30" s="292">
        <f t="shared" si="8"/>
        <v>805</v>
      </c>
      <c r="I30" s="292">
        <f t="shared" si="8"/>
        <v>828</v>
      </c>
      <c r="J30" s="292">
        <f t="shared" si="8"/>
        <v>269</v>
      </c>
      <c r="K30" s="292">
        <f t="shared" si="8"/>
        <v>38</v>
      </c>
      <c r="L30" s="292">
        <f t="shared" si="8"/>
        <v>1</v>
      </c>
      <c r="M30" s="292">
        <f t="shared" si="8"/>
        <v>0</v>
      </c>
      <c r="N30" s="293">
        <f t="shared" si="8"/>
        <v>0</v>
      </c>
    </row>
    <row r="31" spans="1:14" ht="12" customHeight="1">
      <c r="A31" s="294"/>
      <c r="B31" s="296"/>
      <c r="C31" s="287" t="s">
        <v>11</v>
      </c>
      <c r="D31" s="291">
        <f>SUM(E31:N31)</f>
        <v>1196</v>
      </c>
      <c r="E31" s="292">
        <v>0</v>
      </c>
      <c r="F31" s="292">
        <v>29</v>
      </c>
      <c r="G31" s="292">
        <v>161</v>
      </c>
      <c r="H31" s="292">
        <v>417</v>
      </c>
      <c r="I31" s="292">
        <v>424</v>
      </c>
      <c r="J31" s="292">
        <v>147</v>
      </c>
      <c r="K31" s="292">
        <v>18</v>
      </c>
      <c r="L31" s="292">
        <v>0</v>
      </c>
      <c r="M31" s="292">
        <v>0</v>
      </c>
      <c r="N31" s="293">
        <v>0</v>
      </c>
    </row>
    <row r="32" spans="1:14" ht="12" customHeight="1">
      <c r="A32" s="294"/>
      <c r="B32" s="296"/>
      <c r="C32" s="287" t="s">
        <v>12</v>
      </c>
      <c r="D32" s="291">
        <f>SUM(E32:N32)</f>
        <v>1110</v>
      </c>
      <c r="E32" s="292">
        <v>0</v>
      </c>
      <c r="F32" s="292">
        <v>17</v>
      </c>
      <c r="G32" s="292">
        <v>158</v>
      </c>
      <c r="H32" s="292">
        <v>388</v>
      </c>
      <c r="I32" s="292">
        <v>404</v>
      </c>
      <c r="J32" s="292">
        <v>122</v>
      </c>
      <c r="K32" s="292">
        <v>20</v>
      </c>
      <c r="L32" s="292">
        <v>1</v>
      </c>
      <c r="M32" s="292">
        <v>0</v>
      </c>
      <c r="N32" s="293">
        <v>0</v>
      </c>
    </row>
    <row r="33" spans="1:14" ht="12" customHeight="1">
      <c r="A33" s="294"/>
      <c r="B33" s="284"/>
      <c r="C33" s="287"/>
      <c r="D33" s="291"/>
      <c r="E33" s="292"/>
      <c r="F33" s="292"/>
      <c r="G33" s="292"/>
      <c r="H33" s="292"/>
      <c r="I33" s="292"/>
      <c r="J33" s="292"/>
      <c r="K33" s="292"/>
      <c r="L33" s="292"/>
      <c r="M33" s="292"/>
      <c r="N33" s="293"/>
    </row>
    <row r="34" spans="1:14" ht="12" customHeight="1">
      <c r="A34" s="294"/>
      <c r="B34" s="295" t="s">
        <v>52</v>
      </c>
      <c r="C34" s="287" t="s">
        <v>10</v>
      </c>
      <c r="D34" s="291">
        <f>SUM(E34:N34)</f>
        <v>47</v>
      </c>
      <c r="E34" s="292">
        <f aca="true" t="shared" si="9" ref="E34:N34">SUM(E35:E36)</f>
        <v>0</v>
      </c>
      <c r="F34" s="292">
        <f t="shared" si="9"/>
        <v>0</v>
      </c>
      <c r="G34" s="292">
        <f t="shared" si="9"/>
        <v>7</v>
      </c>
      <c r="H34" s="292">
        <f t="shared" si="9"/>
        <v>21</v>
      </c>
      <c r="I34" s="292">
        <f t="shared" si="9"/>
        <v>15</v>
      </c>
      <c r="J34" s="292">
        <f t="shared" si="9"/>
        <v>4</v>
      </c>
      <c r="K34" s="292">
        <f t="shared" si="9"/>
        <v>0</v>
      </c>
      <c r="L34" s="292">
        <f t="shared" si="9"/>
        <v>0</v>
      </c>
      <c r="M34" s="292">
        <f t="shared" si="9"/>
        <v>0</v>
      </c>
      <c r="N34" s="293">
        <f t="shared" si="9"/>
        <v>0</v>
      </c>
    </row>
    <row r="35" spans="1:14" ht="12" customHeight="1">
      <c r="A35" s="294"/>
      <c r="B35" s="296"/>
      <c r="C35" s="287" t="s">
        <v>11</v>
      </c>
      <c r="D35" s="291">
        <f>SUM(E35:N35)</f>
        <v>21</v>
      </c>
      <c r="E35" s="292">
        <v>0</v>
      </c>
      <c r="F35" s="292">
        <v>0</v>
      </c>
      <c r="G35" s="292">
        <v>1</v>
      </c>
      <c r="H35" s="292">
        <v>8</v>
      </c>
      <c r="I35" s="292">
        <v>10</v>
      </c>
      <c r="J35" s="292">
        <v>2</v>
      </c>
      <c r="K35" s="292">
        <v>0</v>
      </c>
      <c r="L35" s="292">
        <v>0</v>
      </c>
      <c r="M35" s="292">
        <v>0</v>
      </c>
      <c r="N35" s="293">
        <v>0</v>
      </c>
    </row>
    <row r="36" spans="1:14" ht="12" customHeight="1">
      <c r="A36" s="294"/>
      <c r="B36" s="296"/>
      <c r="C36" s="287" t="s">
        <v>12</v>
      </c>
      <c r="D36" s="291">
        <f>SUM(E36:N36)</f>
        <v>26</v>
      </c>
      <c r="E36" s="292">
        <v>0</v>
      </c>
      <c r="F36" s="292">
        <v>0</v>
      </c>
      <c r="G36" s="292">
        <v>6</v>
      </c>
      <c r="H36" s="292">
        <v>13</v>
      </c>
      <c r="I36" s="292">
        <v>5</v>
      </c>
      <c r="J36" s="292">
        <v>2</v>
      </c>
      <c r="K36" s="292">
        <v>0</v>
      </c>
      <c r="L36" s="292">
        <v>0</v>
      </c>
      <c r="M36" s="292">
        <v>0</v>
      </c>
      <c r="N36" s="293">
        <v>0</v>
      </c>
    </row>
    <row r="37" spans="1:14" ht="12" customHeight="1">
      <c r="A37" s="312"/>
      <c r="B37" s="348"/>
      <c r="C37" s="314"/>
      <c r="D37" s="14"/>
      <c r="E37" s="333"/>
      <c r="F37" s="333"/>
      <c r="G37" s="333"/>
      <c r="H37" s="333"/>
      <c r="I37" s="333"/>
      <c r="J37" s="333"/>
      <c r="K37" s="333"/>
      <c r="L37" s="333"/>
      <c r="M37" s="333"/>
      <c r="N37" s="334"/>
    </row>
    <row r="38" spans="1:14" ht="12" customHeight="1">
      <c r="A38" s="294"/>
      <c r="B38" s="284"/>
      <c r="C38" s="287"/>
      <c r="D38" s="291"/>
      <c r="E38" s="292"/>
      <c r="F38" s="292"/>
      <c r="G38" s="292"/>
      <c r="H38" s="292"/>
      <c r="I38" s="292"/>
      <c r="J38" s="292"/>
      <c r="K38" s="292"/>
      <c r="L38" s="292"/>
      <c r="M38" s="292"/>
      <c r="N38" s="293"/>
    </row>
    <row r="39" spans="1:14" ht="12" customHeight="1">
      <c r="A39" s="706" t="s">
        <v>721</v>
      </c>
      <c r="B39" s="708"/>
      <c r="C39" s="287" t="s">
        <v>10</v>
      </c>
      <c r="D39" s="291">
        <f aca="true" t="shared" si="10" ref="D39:N39">SUM(D40:D41)</f>
        <v>6050</v>
      </c>
      <c r="E39" s="292">
        <f t="shared" si="10"/>
        <v>0</v>
      </c>
      <c r="F39" s="292">
        <f t="shared" si="10"/>
        <v>95</v>
      </c>
      <c r="G39" s="292">
        <f t="shared" si="10"/>
        <v>622</v>
      </c>
      <c r="H39" s="292">
        <f t="shared" si="10"/>
        <v>1947</v>
      </c>
      <c r="I39" s="292">
        <f t="shared" si="10"/>
        <v>2368</v>
      </c>
      <c r="J39" s="292">
        <f t="shared" si="10"/>
        <v>911</v>
      </c>
      <c r="K39" s="292">
        <f t="shared" si="10"/>
        <v>103</v>
      </c>
      <c r="L39" s="292">
        <f t="shared" si="10"/>
        <v>4</v>
      </c>
      <c r="M39" s="292">
        <f t="shared" si="10"/>
        <v>0</v>
      </c>
      <c r="N39" s="293">
        <f t="shared" si="10"/>
        <v>0</v>
      </c>
    </row>
    <row r="40" spans="1:14" ht="12" customHeight="1">
      <c r="A40" s="294"/>
      <c r="B40" s="284"/>
      <c r="C40" s="287" t="s">
        <v>11</v>
      </c>
      <c r="D40" s="291">
        <f>SUM(E40:N40)</f>
        <v>3072</v>
      </c>
      <c r="E40" s="292">
        <f>SUM(E44)</f>
        <v>0</v>
      </c>
      <c r="F40" s="292">
        <f aca="true" t="shared" si="11" ref="F40:N41">SUM(F44)</f>
        <v>57</v>
      </c>
      <c r="G40" s="292">
        <f t="shared" si="11"/>
        <v>310</v>
      </c>
      <c r="H40" s="292">
        <f t="shared" si="11"/>
        <v>975</v>
      </c>
      <c r="I40" s="292">
        <f t="shared" si="11"/>
        <v>1228</v>
      </c>
      <c r="J40" s="292">
        <f t="shared" si="11"/>
        <v>452</v>
      </c>
      <c r="K40" s="292">
        <f t="shared" si="11"/>
        <v>49</v>
      </c>
      <c r="L40" s="292">
        <f t="shared" si="11"/>
        <v>1</v>
      </c>
      <c r="M40" s="292">
        <f t="shared" si="11"/>
        <v>0</v>
      </c>
      <c r="N40" s="293">
        <f t="shared" si="11"/>
        <v>0</v>
      </c>
    </row>
    <row r="41" spans="1:14" ht="12" customHeight="1">
      <c r="A41" s="294"/>
      <c r="B41" s="284"/>
      <c r="C41" s="287" t="s">
        <v>12</v>
      </c>
      <c r="D41" s="291">
        <f>SUM(E41:N41)</f>
        <v>2978</v>
      </c>
      <c r="E41" s="292">
        <f>SUM(E45)</f>
        <v>0</v>
      </c>
      <c r="F41" s="292">
        <f t="shared" si="11"/>
        <v>38</v>
      </c>
      <c r="G41" s="292">
        <f t="shared" si="11"/>
        <v>312</v>
      </c>
      <c r="H41" s="292">
        <f t="shared" si="11"/>
        <v>972</v>
      </c>
      <c r="I41" s="292">
        <f t="shared" si="11"/>
        <v>1140</v>
      </c>
      <c r="J41" s="292">
        <f t="shared" si="11"/>
        <v>459</v>
      </c>
      <c r="K41" s="292">
        <f t="shared" si="11"/>
        <v>54</v>
      </c>
      <c r="L41" s="292">
        <f t="shared" si="11"/>
        <v>3</v>
      </c>
      <c r="M41" s="292">
        <f t="shared" si="11"/>
        <v>0</v>
      </c>
      <c r="N41" s="293">
        <f t="shared" si="11"/>
        <v>0</v>
      </c>
    </row>
    <row r="42" spans="1:14" ht="12" customHeight="1">
      <c r="A42" s="294"/>
      <c r="B42" s="284"/>
      <c r="C42" s="287"/>
      <c r="D42" s="291"/>
      <c r="E42" s="292"/>
      <c r="F42" s="292"/>
      <c r="G42" s="292"/>
      <c r="H42" s="292"/>
      <c r="I42" s="292"/>
      <c r="J42" s="292"/>
      <c r="K42" s="292"/>
      <c r="L42" s="292"/>
      <c r="M42" s="292"/>
      <c r="N42" s="293"/>
    </row>
    <row r="43" spans="1:14" ht="12" customHeight="1">
      <c r="A43" s="294"/>
      <c r="B43" s="295" t="s">
        <v>722</v>
      </c>
      <c r="C43" s="287" t="s">
        <v>10</v>
      </c>
      <c r="D43" s="291">
        <f>SUM(E43:N43)</f>
        <v>6050</v>
      </c>
      <c r="E43" s="292">
        <f aca="true" t="shared" si="12" ref="E43:N43">SUM(E44:E45)</f>
        <v>0</v>
      </c>
      <c r="F43" s="292">
        <f t="shared" si="12"/>
        <v>95</v>
      </c>
      <c r="G43" s="292">
        <f t="shared" si="12"/>
        <v>622</v>
      </c>
      <c r="H43" s="292">
        <f t="shared" si="12"/>
        <v>1947</v>
      </c>
      <c r="I43" s="292">
        <f t="shared" si="12"/>
        <v>2368</v>
      </c>
      <c r="J43" s="292">
        <f t="shared" si="12"/>
        <v>911</v>
      </c>
      <c r="K43" s="292">
        <f t="shared" si="12"/>
        <v>103</v>
      </c>
      <c r="L43" s="292">
        <f t="shared" si="12"/>
        <v>4</v>
      </c>
      <c r="M43" s="292">
        <f t="shared" si="12"/>
        <v>0</v>
      </c>
      <c r="N43" s="293">
        <f t="shared" si="12"/>
        <v>0</v>
      </c>
    </row>
    <row r="44" spans="1:14" ht="12" customHeight="1">
      <c r="A44" s="294"/>
      <c r="B44" s="296"/>
      <c r="C44" s="287" t="s">
        <v>11</v>
      </c>
      <c r="D44" s="291">
        <f>SUM(E44:N44)</f>
        <v>3072</v>
      </c>
      <c r="E44" s="292">
        <v>0</v>
      </c>
      <c r="F44" s="292">
        <v>57</v>
      </c>
      <c r="G44" s="292">
        <v>310</v>
      </c>
      <c r="H44" s="292">
        <v>975</v>
      </c>
      <c r="I44" s="292">
        <v>1228</v>
      </c>
      <c r="J44" s="292">
        <v>452</v>
      </c>
      <c r="K44" s="292">
        <v>49</v>
      </c>
      <c r="L44" s="292">
        <v>1</v>
      </c>
      <c r="M44" s="292">
        <v>0</v>
      </c>
      <c r="N44" s="293">
        <v>0</v>
      </c>
    </row>
    <row r="45" spans="1:14" ht="12" customHeight="1">
      <c r="A45" s="294"/>
      <c r="B45" s="296"/>
      <c r="C45" s="287" t="s">
        <v>12</v>
      </c>
      <c r="D45" s="291">
        <f>SUM(E45:N45)</f>
        <v>2978</v>
      </c>
      <c r="E45" s="292">
        <v>0</v>
      </c>
      <c r="F45" s="292">
        <v>38</v>
      </c>
      <c r="G45" s="292">
        <v>312</v>
      </c>
      <c r="H45" s="292">
        <v>972</v>
      </c>
      <c r="I45" s="292">
        <v>1140</v>
      </c>
      <c r="J45" s="292">
        <v>459</v>
      </c>
      <c r="K45" s="292">
        <v>54</v>
      </c>
      <c r="L45" s="292">
        <v>3</v>
      </c>
      <c r="M45" s="292">
        <v>0</v>
      </c>
      <c r="N45" s="293">
        <v>0</v>
      </c>
    </row>
    <row r="46" spans="1:14" ht="12" customHeight="1">
      <c r="A46" s="294"/>
      <c r="B46" s="296"/>
      <c r="C46" s="287"/>
      <c r="D46" s="291"/>
      <c r="E46" s="292"/>
      <c r="F46" s="292"/>
      <c r="G46" s="292"/>
      <c r="H46" s="292"/>
      <c r="I46" s="292"/>
      <c r="J46" s="292"/>
      <c r="K46" s="292"/>
      <c r="L46" s="292"/>
      <c r="M46" s="292"/>
      <c r="N46" s="293"/>
    </row>
    <row r="47" spans="1:14" ht="12" customHeight="1">
      <c r="A47" s="320"/>
      <c r="B47" s="349"/>
      <c r="C47" s="322"/>
      <c r="D47" s="350"/>
      <c r="E47" s="324"/>
      <c r="F47" s="324"/>
      <c r="G47" s="324"/>
      <c r="H47" s="324"/>
      <c r="I47" s="324"/>
      <c r="J47" s="324"/>
      <c r="K47" s="324"/>
      <c r="L47" s="324"/>
      <c r="M47" s="324"/>
      <c r="N47" s="325"/>
    </row>
    <row r="48" spans="1:14" ht="12" customHeight="1">
      <c r="A48" s="709" t="s">
        <v>723</v>
      </c>
      <c r="B48" s="710"/>
      <c r="C48" s="287" t="s">
        <v>10</v>
      </c>
      <c r="D48" s="331">
        <f>SUM(E48:N48)</f>
        <v>4378</v>
      </c>
      <c r="E48" s="292">
        <f aca="true" t="shared" si="13" ref="E48:N48">SUM(E49:E50)</f>
        <v>0</v>
      </c>
      <c r="F48" s="292">
        <f t="shared" si="13"/>
        <v>70</v>
      </c>
      <c r="G48" s="292">
        <f t="shared" si="13"/>
        <v>561</v>
      </c>
      <c r="H48" s="292">
        <f t="shared" si="13"/>
        <v>1570</v>
      </c>
      <c r="I48" s="292">
        <f t="shared" si="13"/>
        <v>1563</v>
      </c>
      <c r="J48" s="292">
        <f t="shared" si="13"/>
        <v>550</v>
      </c>
      <c r="K48" s="292">
        <f t="shared" si="13"/>
        <v>63</v>
      </c>
      <c r="L48" s="292">
        <f t="shared" si="13"/>
        <v>1</v>
      </c>
      <c r="M48" s="292">
        <f t="shared" si="13"/>
        <v>0</v>
      </c>
      <c r="N48" s="293">
        <f t="shared" si="13"/>
        <v>0</v>
      </c>
    </row>
    <row r="49" spans="1:14" ht="12" customHeight="1">
      <c r="A49" s="294"/>
      <c r="B49" s="296"/>
      <c r="C49" s="287" t="s">
        <v>11</v>
      </c>
      <c r="D49" s="331">
        <f>SUM(E49:N49)</f>
        <v>2321</v>
      </c>
      <c r="E49" s="292">
        <f>SUM(E53,E57,E61,E65,E69,'表4-4'!E6,'表4-4'!E10,'表4-4'!E14,'表4-4'!E18,'表4-4'!E22,'表4-4'!E26,'表4-4'!E30,'表4-4'!E34,'表4-4'!E38,'表4-4'!E42)</f>
        <v>0</v>
      </c>
      <c r="F49" s="292">
        <f>SUM(F53,F57,F61,F65,F69,'表4-4'!F6,'表4-4'!F10,'表4-4'!F14,'表4-4'!F18,'表4-4'!F22,'表4-4'!F26,'表4-4'!F30,'表4-4'!F34,'表4-4'!F38,'表4-4'!F42)</f>
        <v>36</v>
      </c>
      <c r="G49" s="292">
        <f>SUM(G53,G57,G61,G65,G69,'表4-4'!G6,'表4-4'!G10,'表4-4'!G14,'表4-4'!G18,'表4-4'!G22,'表4-4'!G26,'表4-4'!G30,'表4-4'!G34,'表4-4'!G38,'表4-4'!G42)</f>
        <v>286</v>
      </c>
      <c r="H49" s="292">
        <f>SUM(H53,H57,H61,H65,H69,'表4-4'!H6,'表4-4'!H10,'表4-4'!H14,'表4-4'!H18,'表4-4'!H22,'表4-4'!H26,'表4-4'!H30,'表4-4'!H34,'表4-4'!H38,'表4-4'!H42)</f>
        <v>837</v>
      </c>
      <c r="I49" s="292">
        <f>SUM(I53,I57,I61,I65,I69,'表4-4'!I6,'表4-4'!I10,'表4-4'!I14,'表4-4'!I18,'表4-4'!I22,'表4-4'!I26,'表4-4'!I30,'表4-4'!I34,'表4-4'!I38,'表4-4'!I42)</f>
        <v>842</v>
      </c>
      <c r="J49" s="292">
        <f>SUM(J53,J57,J61,J65,J69,'表4-4'!J6,'表4-4'!J10,'表4-4'!J14,'表4-4'!J18,'表4-4'!J22,'表4-4'!J26,'表4-4'!J30,'表4-4'!J34,'表4-4'!J38,'表4-4'!J42)</f>
        <v>281</v>
      </c>
      <c r="K49" s="292">
        <f>SUM(K53,K57,K61,K65,K69,'表4-4'!K6,'表4-4'!K10,'表4-4'!K14,'表4-4'!K18,'表4-4'!K22,'表4-4'!K26,'表4-4'!K30,'表4-4'!K34,'表4-4'!K38,'表4-4'!K42)</f>
        <v>38</v>
      </c>
      <c r="L49" s="292">
        <f>SUM(L53,L57,L61,L65,L69,'表4-4'!L6,'表4-4'!L10,'表4-4'!L14,'表4-4'!L18,'表4-4'!L22,'表4-4'!L26,'表4-4'!L30,'表4-4'!L34,'表4-4'!L38,'表4-4'!L42)</f>
        <v>1</v>
      </c>
      <c r="M49" s="292">
        <f>SUM(M53,M57,M61,M65,M69,'表4-4'!M6,'表4-4'!M10,'表4-4'!M14,'表4-4'!M18,'表4-4'!M22,'表4-4'!M26,'表4-4'!M30,'表4-4'!M34,'表4-4'!M38,'表4-4'!M42)</f>
        <v>0</v>
      </c>
      <c r="N49" s="293">
        <f>SUM(N53,N57,N61,N65,N69,'表4-4'!N6,'表4-4'!N10,'表4-4'!N14,'表4-4'!N18,'表4-4'!N22,'表4-4'!N26,'表4-4'!N30,'表4-4'!N34,'表4-4'!N38,'表4-4'!N42)</f>
        <v>0</v>
      </c>
    </row>
    <row r="50" spans="1:14" ht="12" customHeight="1">
      <c r="A50" s="294"/>
      <c r="B50" s="296"/>
      <c r="C50" s="287" t="s">
        <v>12</v>
      </c>
      <c r="D50" s="331">
        <f>SUM(E50:N50)</f>
        <v>2057</v>
      </c>
      <c r="E50" s="292">
        <f>SUM(E54,E58,E62,E66,E70,'表4-4'!E7,'表4-4'!E11,'表4-4'!E15,'表4-4'!E19,'表4-4'!E23,'表4-4'!E27,'表4-4'!E31,'表4-4'!E35,'表4-4'!E39,'表4-4'!E43)</f>
        <v>0</v>
      </c>
      <c r="F50" s="292">
        <f>SUM(F54,F58,F62,F66,F70,'表4-4'!F7,'表4-4'!F11,'表4-4'!F15,'表4-4'!F19,'表4-4'!F23,'表4-4'!F27,'表4-4'!F31,'表4-4'!F35,'表4-4'!F39,'表4-4'!F43)</f>
        <v>34</v>
      </c>
      <c r="G50" s="292">
        <f>SUM(G54,G58,G62,G66,G70,'表4-4'!G7,'表4-4'!G11,'表4-4'!G15,'表4-4'!G19,'表4-4'!G23,'表4-4'!G27,'表4-4'!G31,'表4-4'!G35,'表4-4'!G39,'表4-4'!G43)</f>
        <v>275</v>
      </c>
      <c r="H50" s="292">
        <f>SUM(H54,H58,H62,H66,H70,'表4-4'!H7,'表4-4'!H11,'表4-4'!H15,'表4-4'!H19,'表4-4'!H23,'表4-4'!H27,'表4-4'!H31,'表4-4'!H35,'表4-4'!H39,'表4-4'!H43)</f>
        <v>733</v>
      </c>
      <c r="I50" s="292">
        <f>SUM(I54,I58,I62,I66,I70,'表4-4'!I7,'表4-4'!I11,'表4-4'!I15,'表4-4'!I19,'表4-4'!I23,'表4-4'!I27,'表4-4'!I31,'表4-4'!I35,'表4-4'!I39,'表4-4'!I43)</f>
        <v>721</v>
      </c>
      <c r="J50" s="292">
        <f>SUM(J54,J58,J62,J66,J70,'表4-4'!J7,'表4-4'!J11,'表4-4'!J15,'表4-4'!J19,'表4-4'!J23,'表4-4'!J27,'表4-4'!J31,'表4-4'!J35,'表4-4'!J39,'表4-4'!J43)</f>
        <v>269</v>
      </c>
      <c r="K50" s="292">
        <f>SUM(K54,K58,K62,K66,K70,'表4-4'!K7,'表4-4'!K11,'表4-4'!K15,'表4-4'!K19,'表4-4'!K23,'表4-4'!K27,'表4-4'!K31,'表4-4'!K35,'表4-4'!K39,'表4-4'!K43)</f>
        <v>25</v>
      </c>
      <c r="L50" s="292">
        <f>SUM(L54,L58,L62,L66,L70,'表4-4'!L7,'表4-4'!L11,'表4-4'!L15,'表4-4'!L19,'表4-4'!L23,'表4-4'!L27,'表4-4'!L31,'表4-4'!L35,'表4-4'!L39,'表4-4'!L43)</f>
        <v>0</v>
      </c>
      <c r="M50" s="292">
        <f>SUM(M54,M58,M62,M66,M70,'表4-4'!M7,'表4-4'!M11,'表4-4'!M15,'表4-4'!M19,'表4-4'!M23,'表4-4'!M27,'表4-4'!M31,'表4-4'!M35,'表4-4'!M39,'表4-4'!M43)</f>
        <v>0</v>
      </c>
      <c r="N50" s="293">
        <f>SUM(N54,N58,N62,N66,N70,'表4-4'!N7,'表4-4'!N11,'表4-4'!N15,'表4-4'!N19,'表4-4'!N23,'表4-4'!N27,'表4-4'!N31,'表4-4'!N35,'表4-4'!N39,'表4-4'!N43)</f>
        <v>0</v>
      </c>
    </row>
    <row r="51" spans="1:14" ht="12" customHeight="1">
      <c r="A51" s="294"/>
      <c r="B51" s="296"/>
      <c r="C51" s="287"/>
      <c r="D51" s="331"/>
      <c r="E51" s="292"/>
      <c r="F51" s="292"/>
      <c r="G51" s="292"/>
      <c r="H51" s="292"/>
      <c r="I51" s="292"/>
      <c r="J51" s="292"/>
      <c r="K51" s="292"/>
      <c r="L51" s="292"/>
      <c r="M51" s="292"/>
      <c r="N51" s="293"/>
    </row>
    <row r="52" spans="1:14" ht="12" customHeight="1">
      <c r="A52" s="294"/>
      <c r="B52" s="295" t="s">
        <v>724</v>
      </c>
      <c r="C52" s="287" t="s">
        <v>10</v>
      </c>
      <c r="D52" s="331">
        <f>SUM(E52:N52)</f>
        <v>123</v>
      </c>
      <c r="E52" s="292">
        <f aca="true" t="shared" si="14" ref="E52:N52">SUM(E53:E54)</f>
        <v>0</v>
      </c>
      <c r="F52" s="292">
        <f t="shared" si="14"/>
        <v>1</v>
      </c>
      <c r="G52" s="292">
        <f t="shared" si="14"/>
        <v>12</v>
      </c>
      <c r="H52" s="292">
        <f t="shared" si="14"/>
        <v>46</v>
      </c>
      <c r="I52" s="292">
        <f t="shared" si="14"/>
        <v>46</v>
      </c>
      <c r="J52" s="292">
        <f t="shared" si="14"/>
        <v>15</v>
      </c>
      <c r="K52" s="292">
        <f t="shared" si="14"/>
        <v>3</v>
      </c>
      <c r="L52" s="292">
        <f t="shared" si="14"/>
        <v>0</v>
      </c>
      <c r="M52" s="292">
        <f t="shared" si="14"/>
        <v>0</v>
      </c>
      <c r="N52" s="293">
        <f t="shared" si="14"/>
        <v>0</v>
      </c>
    </row>
    <row r="53" spans="1:14" ht="12" customHeight="1">
      <c r="A53" s="294"/>
      <c r="B53" s="296"/>
      <c r="C53" s="287" t="s">
        <v>11</v>
      </c>
      <c r="D53" s="331">
        <f>SUM(E53:N53)</f>
        <v>63</v>
      </c>
      <c r="E53" s="292">
        <v>0</v>
      </c>
      <c r="F53" s="292">
        <v>1</v>
      </c>
      <c r="G53" s="292">
        <v>6</v>
      </c>
      <c r="H53" s="292">
        <v>24</v>
      </c>
      <c r="I53" s="292">
        <v>23</v>
      </c>
      <c r="J53" s="292">
        <v>8</v>
      </c>
      <c r="K53" s="292">
        <v>1</v>
      </c>
      <c r="L53" s="292">
        <v>0</v>
      </c>
      <c r="M53" s="292">
        <v>0</v>
      </c>
      <c r="N53" s="293">
        <v>0</v>
      </c>
    </row>
    <row r="54" spans="1:14" ht="12" customHeight="1">
      <c r="A54" s="294"/>
      <c r="B54" s="296"/>
      <c r="C54" s="287" t="s">
        <v>12</v>
      </c>
      <c r="D54" s="331">
        <f>SUM(E54:N54)</f>
        <v>60</v>
      </c>
      <c r="E54" s="292">
        <v>0</v>
      </c>
      <c r="F54" s="292">
        <v>0</v>
      </c>
      <c r="G54" s="292">
        <v>6</v>
      </c>
      <c r="H54" s="292">
        <v>22</v>
      </c>
      <c r="I54" s="292">
        <v>23</v>
      </c>
      <c r="J54" s="292">
        <v>7</v>
      </c>
      <c r="K54" s="292">
        <v>2</v>
      </c>
      <c r="L54" s="292">
        <v>0</v>
      </c>
      <c r="M54" s="292">
        <v>0</v>
      </c>
      <c r="N54" s="293">
        <v>0</v>
      </c>
    </row>
    <row r="55" spans="1:14" ht="12" customHeight="1">
      <c r="A55" s="294"/>
      <c r="B55" s="286"/>
      <c r="C55" s="287"/>
      <c r="D55" s="319"/>
      <c r="E55" s="288"/>
      <c r="F55" s="288"/>
      <c r="G55" s="288"/>
      <c r="H55" s="288"/>
      <c r="I55" s="288"/>
      <c r="J55" s="288"/>
      <c r="K55" s="288"/>
      <c r="L55" s="288"/>
      <c r="M55" s="288"/>
      <c r="N55" s="289"/>
    </row>
    <row r="56" spans="1:14" ht="12" customHeight="1">
      <c r="A56" s="290"/>
      <c r="B56" s="352" t="s">
        <v>725</v>
      </c>
      <c r="C56" s="287" t="s">
        <v>10</v>
      </c>
      <c r="D56" s="10">
        <f>SUM(E56:N56)</f>
        <v>87</v>
      </c>
      <c r="E56" s="292">
        <f aca="true" t="shared" si="15" ref="E56:N56">SUM(E57:E58)</f>
        <v>0</v>
      </c>
      <c r="F56" s="292">
        <f t="shared" si="15"/>
        <v>4</v>
      </c>
      <c r="G56" s="292">
        <f t="shared" si="15"/>
        <v>8</v>
      </c>
      <c r="H56" s="292">
        <f t="shared" si="15"/>
        <v>31</v>
      </c>
      <c r="I56" s="292">
        <f t="shared" si="15"/>
        <v>31</v>
      </c>
      <c r="J56" s="292">
        <f t="shared" si="15"/>
        <v>8</v>
      </c>
      <c r="K56" s="292">
        <f t="shared" si="15"/>
        <v>5</v>
      </c>
      <c r="L56" s="292">
        <f t="shared" si="15"/>
        <v>0</v>
      </c>
      <c r="M56" s="292">
        <f t="shared" si="15"/>
        <v>0</v>
      </c>
      <c r="N56" s="293">
        <f t="shared" si="15"/>
        <v>0</v>
      </c>
    </row>
    <row r="57" spans="1:14" ht="12" customHeight="1">
      <c r="A57" s="294"/>
      <c r="B57" s="295"/>
      <c r="C57" s="287" t="s">
        <v>11</v>
      </c>
      <c r="D57" s="10">
        <f>SUM(E57:N57)</f>
        <v>46</v>
      </c>
      <c r="E57" s="292">
        <v>0</v>
      </c>
      <c r="F57" s="292">
        <v>2</v>
      </c>
      <c r="G57" s="292">
        <v>3</v>
      </c>
      <c r="H57" s="292">
        <v>18</v>
      </c>
      <c r="I57" s="292">
        <v>16</v>
      </c>
      <c r="J57" s="292">
        <v>2</v>
      </c>
      <c r="K57" s="292">
        <v>5</v>
      </c>
      <c r="L57" s="292">
        <v>0</v>
      </c>
      <c r="M57" s="292">
        <v>0</v>
      </c>
      <c r="N57" s="293">
        <v>0</v>
      </c>
    </row>
    <row r="58" spans="1:14" ht="12" customHeight="1">
      <c r="A58" s="294"/>
      <c r="B58" s="296"/>
      <c r="C58" s="287" t="s">
        <v>12</v>
      </c>
      <c r="D58" s="10">
        <f>SUM(E58:N58)</f>
        <v>41</v>
      </c>
      <c r="E58" s="292">
        <v>0</v>
      </c>
      <c r="F58" s="292">
        <v>2</v>
      </c>
      <c r="G58" s="292">
        <v>5</v>
      </c>
      <c r="H58" s="292">
        <v>13</v>
      </c>
      <c r="I58" s="292">
        <v>15</v>
      </c>
      <c r="J58" s="292">
        <v>6</v>
      </c>
      <c r="K58" s="292">
        <v>0</v>
      </c>
      <c r="L58" s="292">
        <v>0</v>
      </c>
      <c r="M58" s="292">
        <v>0</v>
      </c>
      <c r="N58" s="293">
        <v>0</v>
      </c>
    </row>
    <row r="59" spans="1:14" ht="12" customHeight="1">
      <c r="A59" s="294"/>
      <c r="B59" s="296"/>
      <c r="C59" s="287"/>
      <c r="D59" s="331"/>
      <c r="E59" s="292"/>
      <c r="F59" s="292"/>
      <c r="G59" s="292"/>
      <c r="H59" s="292"/>
      <c r="I59" s="292"/>
      <c r="J59" s="292"/>
      <c r="K59" s="292"/>
      <c r="L59" s="292"/>
      <c r="M59" s="292"/>
      <c r="N59" s="293"/>
    </row>
    <row r="60" spans="1:14" ht="12" customHeight="1">
      <c r="A60" s="290"/>
      <c r="B60" s="353" t="s">
        <v>726</v>
      </c>
      <c r="C60" s="287" t="s">
        <v>10</v>
      </c>
      <c r="D60" s="10">
        <f>SUM(E60:N60)</f>
        <v>59</v>
      </c>
      <c r="E60" s="292">
        <f aca="true" t="shared" si="16" ref="E60:N60">SUM(E61:E62)</f>
        <v>0</v>
      </c>
      <c r="F60" s="292">
        <f t="shared" si="16"/>
        <v>2</v>
      </c>
      <c r="G60" s="292">
        <f t="shared" si="16"/>
        <v>11</v>
      </c>
      <c r="H60" s="292">
        <f t="shared" si="16"/>
        <v>17</v>
      </c>
      <c r="I60" s="292">
        <f t="shared" si="16"/>
        <v>23</v>
      </c>
      <c r="J60" s="292">
        <f t="shared" si="16"/>
        <v>5</v>
      </c>
      <c r="K60" s="292">
        <f t="shared" si="16"/>
        <v>1</v>
      </c>
      <c r="L60" s="292">
        <f t="shared" si="16"/>
        <v>0</v>
      </c>
      <c r="M60" s="292">
        <f t="shared" si="16"/>
        <v>0</v>
      </c>
      <c r="N60" s="293">
        <f t="shared" si="16"/>
        <v>0</v>
      </c>
    </row>
    <row r="61" spans="1:14" ht="12" customHeight="1">
      <c r="A61" s="294"/>
      <c r="B61" s="296"/>
      <c r="C61" s="287" t="s">
        <v>11</v>
      </c>
      <c r="D61" s="10">
        <f>SUM(E61:N61)</f>
        <v>27</v>
      </c>
      <c r="E61" s="292">
        <v>0</v>
      </c>
      <c r="F61" s="292">
        <v>0</v>
      </c>
      <c r="G61" s="292">
        <v>7</v>
      </c>
      <c r="H61" s="292">
        <v>8</v>
      </c>
      <c r="I61" s="292">
        <v>11</v>
      </c>
      <c r="J61" s="292">
        <v>0</v>
      </c>
      <c r="K61" s="292">
        <v>1</v>
      </c>
      <c r="L61" s="292">
        <v>0</v>
      </c>
      <c r="M61" s="292">
        <f>M65</f>
        <v>0</v>
      </c>
      <c r="N61" s="293">
        <f>N65</f>
        <v>0</v>
      </c>
    </row>
    <row r="62" spans="1:14" ht="12" customHeight="1">
      <c r="A62" s="294"/>
      <c r="B62" s="296"/>
      <c r="C62" s="287" t="s">
        <v>12</v>
      </c>
      <c r="D62" s="10">
        <f>SUM(E62:N62)</f>
        <v>32</v>
      </c>
      <c r="E62" s="292">
        <v>0</v>
      </c>
      <c r="F62" s="292">
        <v>2</v>
      </c>
      <c r="G62" s="292">
        <v>4</v>
      </c>
      <c r="H62" s="292">
        <v>9</v>
      </c>
      <c r="I62" s="292">
        <v>12</v>
      </c>
      <c r="J62" s="292">
        <v>5</v>
      </c>
      <c r="K62" s="292">
        <v>0</v>
      </c>
      <c r="L62" s="292">
        <f>L66</f>
        <v>0</v>
      </c>
      <c r="M62" s="292">
        <f>M66</f>
        <v>0</v>
      </c>
      <c r="N62" s="293">
        <f>N66</f>
        <v>0</v>
      </c>
    </row>
    <row r="63" spans="1:14" ht="12" customHeight="1">
      <c r="A63" s="294"/>
      <c r="B63" s="296"/>
      <c r="C63" s="287"/>
      <c r="D63" s="10"/>
      <c r="E63" s="292"/>
      <c r="F63" s="292"/>
      <c r="G63" s="292"/>
      <c r="H63" s="292"/>
      <c r="I63" s="292"/>
      <c r="J63" s="292"/>
      <c r="K63" s="292"/>
      <c r="L63" s="292"/>
      <c r="M63" s="292"/>
      <c r="N63" s="293"/>
    </row>
    <row r="64" spans="1:14" ht="12" customHeight="1">
      <c r="A64" s="294"/>
      <c r="B64" s="295" t="s">
        <v>58</v>
      </c>
      <c r="C64" s="287" t="s">
        <v>10</v>
      </c>
      <c r="D64" s="10">
        <f>SUM(E64:N64)</f>
        <v>668</v>
      </c>
      <c r="E64" s="292">
        <f aca="true" t="shared" si="17" ref="E64:N64">SUM(E65:E66)</f>
        <v>0</v>
      </c>
      <c r="F64" s="292">
        <f t="shared" si="17"/>
        <v>6</v>
      </c>
      <c r="G64" s="292">
        <f t="shared" si="17"/>
        <v>91</v>
      </c>
      <c r="H64" s="292">
        <f t="shared" si="17"/>
        <v>245</v>
      </c>
      <c r="I64" s="292">
        <f t="shared" si="17"/>
        <v>238</v>
      </c>
      <c r="J64" s="292">
        <f t="shared" si="17"/>
        <v>79</v>
      </c>
      <c r="K64" s="292">
        <f t="shared" si="17"/>
        <v>9</v>
      </c>
      <c r="L64" s="292">
        <f t="shared" si="17"/>
        <v>0</v>
      </c>
      <c r="M64" s="292">
        <f t="shared" si="17"/>
        <v>0</v>
      </c>
      <c r="N64" s="293">
        <f t="shared" si="17"/>
        <v>0</v>
      </c>
    </row>
    <row r="65" spans="1:14" ht="12" customHeight="1">
      <c r="A65" s="294"/>
      <c r="B65" s="295"/>
      <c r="C65" s="287" t="s">
        <v>11</v>
      </c>
      <c r="D65" s="10">
        <f>SUM(E65:N65)</f>
        <v>367</v>
      </c>
      <c r="E65" s="292">
        <v>0</v>
      </c>
      <c r="F65" s="292">
        <v>4</v>
      </c>
      <c r="G65" s="292">
        <v>57</v>
      </c>
      <c r="H65" s="292">
        <v>135</v>
      </c>
      <c r="I65" s="292">
        <v>126</v>
      </c>
      <c r="J65" s="292">
        <v>42</v>
      </c>
      <c r="K65" s="292">
        <v>3</v>
      </c>
      <c r="L65" s="292">
        <v>0</v>
      </c>
      <c r="M65" s="292">
        <v>0</v>
      </c>
      <c r="N65" s="293">
        <v>0</v>
      </c>
    </row>
    <row r="66" spans="1:14" ht="12" customHeight="1">
      <c r="A66" s="294"/>
      <c r="B66" s="295"/>
      <c r="C66" s="287" t="s">
        <v>12</v>
      </c>
      <c r="D66" s="10">
        <f>SUM(E66:N66)</f>
        <v>301</v>
      </c>
      <c r="E66" s="292">
        <v>0</v>
      </c>
      <c r="F66" s="292">
        <v>2</v>
      </c>
      <c r="G66" s="292">
        <v>34</v>
      </c>
      <c r="H66" s="292">
        <v>110</v>
      </c>
      <c r="I66" s="292">
        <v>112</v>
      </c>
      <c r="J66" s="292">
        <v>37</v>
      </c>
      <c r="K66" s="292">
        <v>6</v>
      </c>
      <c r="L66" s="292">
        <v>0</v>
      </c>
      <c r="M66" s="292">
        <v>0</v>
      </c>
      <c r="N66" s="293">
        <v>0</v>
      </c>
    </row>
    <row r="67" spans="1:14" ht="12" customHeight="1">
      <c r="A67" s="294"/>
      <c r="B67" s="284"/>
      <c r="C67" s="287"/>
      <c r="D67" s="10"/>
      <c r="E67" s="292"/>
      <c r="F67" s="292"/>
      <c r="G67" s="292"/>
      <c r="H67" s="292"/>
      <c r="I67" s="292"/>
      <c r="J67" s="292"/>
      <c r="K67" s="292"/>
      <c r="L67" s="292"/>
      <c r="M67" s="292"/>
      <c r="N67" s="293"/>
    </row>
    <row r="68" spans="1:14" ht="12" customHeight="1">
      <c r="A68" s="351"/>
      <c r="B68" s="295" t="s">
        <v>59</v>
      </c>
      <c r="C68" s="287" t="s">
        <v>10</v>
      </c>
      <c r="D68" s="10">
        <f>SUM(E68:N68)</f>
        <v>1105</v>
      </c>
      <c r="E68" s="292">
        <f aca="true" t="shared" si="18" ref="E68:N68">SUM(E69:E70)</f>
        <v>0</v>
      </c>
      <c r="F68" s="292">
        <f t="shared" si="18"/>
        <v>14</v>
      </c>
      <c r="G68" s="292">
        <f t="shared" si="18"/>
        <v>133</v>
      </c>
      <c r="H68" s="292">
        <f t="shared" si="18"/>
        <v>417</v>
      </c>
      <c r="I68" s="292">
        <f t="shared" si="18"/>
        <v>365</v>
      </c>
      <c r="J68" s="292">
        <f t="shared" si="18"/>
        <v>162</v>
      </c>
      <c r="K68" s="292">
        <f t="shared" si="18"/>
        <v>14</v>
      </c>
      <c r="L68" s="292">
        <f t="shared" si="18"/>
        <v>0</v>
      </c>
      <c r="M68" s="292">
        <f t="shared" si="18"/>
        <v>0</v>
      </c>
      <c r="N68" s="293">
        <f t="shared" si="18"/>
        <v>0</v>
      </c>
    </row>
    <row r="69" spans="1:14" s="280" customFormat="1" ht="12" customHeight="1">
      <c r="A69" s="294"/>
      <c r="B69" s="295"/>
      <c r="C69" s="287" t="s">
        <v>11</v>
      </c>
      <c r="D69" s="10">
        <f>SUM(E69:N69)</f>
        <v>596</v>
      </c>
      <c r="E69" s="292">
        <v>0</v>
      </c>
      <c r="F69" s="292">
        <v>9</v>
      </c>
      <c r="G69" s="292">
        <v>65</v>
      </c>
      <c r="H69" s="292">
        <v>226</v>
      </c>
      <c r="I69" s="292">
        <v>202</v>
      </c>
      <c r="J69" s="292">
        <v>86</v>
      </c>
      <c r="K69" s="292">
        <v>8</v>
      </c>
      <c r="L69" s="292">
        <v>0</v>
      </c>
      <c r="M69" s="292">
        <v>0</v>
      </c>
      <c r="N69" s="293">
        <v>0</v>
      </c>
    </row>
    <row r="70" spans="1:14" s="280" customFormat="1" ht="12" customHeight="1">
      <c r="A70" s="294"/>
      <c r="B70" s="295"/>
      <c r="C70" s="287" t="s">
        <v>12</v>
      </c>
      <c r="D70" s="10">
        <f>SUM(E70:N70)</f>
        <v>509</v>
      </c>
      <c r="E70" s="292">
        <v>0</v>
      </c>
      <c r="F70" s="292">
        <v>5</v>
      </c>
      <c r="G70" s="292">
        <v>68</v>
      </c>
      <c r="H70" s="292">
        <v>191</v>
      </c>
      <c r="I70" s="292">
        <v>163</v>
      </c>
      <c r="J70" s="292">
        <v>76</v>
      </c>
      <c r="K70" s="292">
        <v>6</v>
      </c>
      <c r="L70" s="292">
        <v>0</v>
      </c>
      <c r="M70" s="292">
        <v>0</v>
      </c>
      <c r="N70" s="293">
        <v>0</v>
      </c>
    </row>
    <row r="71" spans="1:14" s="280" customFormat="1" ht="12" customHeight="1">
      <c r="A71" s="294"/>
      <c r="B71" s="296"/>
      <c r="C71" s="287"/>
      <c r="D71" s="10"/>
      <c r="E71" s="292"/>
      <c r="F71" s="292"/>
      <c r="G71" s="292"/>
      <c r="H71" s="292"/>
      <c r="I71" s="292"/>
      <c r="J71" s="292"/>
      <c r="K71" s="292"/>
      <c r="L71" s="292"/>
      <c r="M71" s="292"/>
      <c r="N71" s="293"/>
    </row>
    <row r="72" spans="1:14" s="280" customFormat="1" ht="12" customHeight="1">
      <c r="A72" s="354"/>
      <c r="B72" s="355"/>
      <c r="C72" s="356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</row>
    <row r="73" spans="1:14" ht="12" customHeight="1">
      <c r="A73" s="280"/>
      <c r="B73" s="280"/>
      <c r="C73" s="286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</row>
    <row r="74" spans="2:14" ht="12" customHeight="1">
      <c r="B74" s="284"/>
      <c r="C74" s="286"/>
      <c r="D74" s="304"/>
      <c r="E74" s="304"/>
      <c r="F74" s="304"/>
      <c r="G74" s="304"/>
      <c r="H74" s="305" t="s">
        <v>694</v>
      </c>
      <c r="I74" s="304"/>
      <c r="J74" s="304"/>
      <c r="K74" s="304"/>
      <c r="L74" s="304"/>
      <c r="M74" s="304"/>
      <c r="N74" s="304"/>
    </row>
    <row r="75" spans="2:14" ht="12" customHeight="1">
      <c r="B75" s="284"/>
      <c r="C75" s="286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</row>
    <row r="76" spans="2:14" ht="12" customHeight="1">
      <c r="B76" s="284"/>
      <c r="C76" s="286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</row>
    <row r="77" spans="2:14" ht="12" customHeight="1">
      <c r="B77" s="284"/>
      <c r="C77" s="286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</row>
    <row r="78" spans="2:14" ht="12" customHeight="1">
      <c r="B78" s="284"/>
      <c r="C78" s="286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</row>
    <row r="79" spans="2:15" ht="12" customHeight="1">
      <c r="B79" s="284"/>
      <c r="C79" s="286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</row>
    <row r="80" spans="2:15" ht="12" customHeight="1">
      <c r="B80" s="280"/>
      <c r="C80" s="286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</row>
    <row r="81" spans="2:15" ht="12" customHeight="1">
      <c r="B81" s="280"/>
      <c r="C81" s="286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</row>
    <row r="82" spans="2:14" ht="12" customHeight="1">
      <c r="B82" s="280"/>
      <c r="C82" s="286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</row>
    <row r="83" spans="2:14" ht="12" customHeight="1">
      <c r="B83" s="284"/>
      <c r="C83" s="286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</row>
    <row r="84" spans="2:14" ht="12" customHeight="1">
      <c r="B84" s="296"/>
      <c r="C84" s="286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5" spans="2:14" ht="12" customHeight="1">
      <c r="B85" s="296"/>
      <c r="C85" s="286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</row>
    <row r="86" spans="2:14" ht="12" customHeight="1">
      <c r="B86" s="284"/>
      <c r="C86" s="286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</row>
    <row r="87" spans="2:14" ht="12" customHeight="1">
      <c r="B87" s="296"/>
      <c r="C87" s="286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</row>
    <row r="88" spans="2:14" ht="12" customHeight="1">
      <c r="B88" s="296"/>
      <c r="C88" s="286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89" spans="2:14" ht="12" customHeight="1">
      <c r="B89" s="284"/>
      <c r="C89" s="286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</row>
    <row r="90" spans="2:14" ht="12" customHeight="1">
      <c r="B90" s="296"/>
      <c r="C90" s="286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</row>
    <row r="91" spans="2:14" ht="12" customHeight="1">
      <c r="B91" s="296"/>
      <c r="C91" s="286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</row>
    <row r="92" spans="2:14" ht="12" customHeight="1">
      <c r="B92" s="284"/>
      <c r="C92" s="286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</row>
    <row r="93" spans="2:14" ht="12" customHeight="1">
      <c r="B93" s="296"/>
      <c r="C93" s="286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</row>
    <row r="94" spans="2:14" ht="12" customHeight="1">
      <c r="B94" s="296"/>
      <c r="C94" s="286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</row>
    <row r="95" spans="2:14" ht="12" customHeight="1">
      <c r="B95" s="284"/>
      <c r="C95" s="286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</row>
    <row r="96" spans="2:14" ht="12" customHeight="1">
      <c r="B96" s="296"/>
      <c r="C96" s="286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</row>
    <row r="97" spans="2:14" ht="12" customHeight="1">
      <c r="B97" s="296"/>
      <c r="C97" s="286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</row>
    <row r="98" spans="2:14" ht="12" customHeight="1">
      <c r="B98" s="284"/>
      <c r="C98" s="286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</row>
    <row r="99" spans="2:14" ht="12" customHeight="1">
      <c r="B99" s="296"/>
      <c r="C99" s="286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</row>
    <row r="100" spans="2:14" ht="12" customHeight="1">
      <c r="B100" s="296"/>
      <c r="C100" s="286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</row>
    <row r="101" spans="2:14" ht="12" customHeight="1">
      <c r="B101" s="284"/>
      <c r="C101" s="286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</row>
    <row r="102" spans="2:14" ht="12" customHeight="1">
      <c r="B102" s="284"/>
      <c r="C102" s="286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</row>
    <row r="103" spans="2:14" ht="12" customHeight="1">
      <c r="B103" s="284"/>
      <c r="C103" s="286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</row>
    <row r="104" spans="2:14" ht="12" customHeight="1">
      <c r="B104" s="284"/>
      <c r="C104" s="286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</row>
    <row r="105" spans="2:14" ht="12" customHeight="1">
      <c r="B105" s="296"/>
      <c r="C105" s="286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</row>
    <row r="106" spans="2:14" ht="12" customHeight="1">
      <c r="B106" s="296"/>
      <c r="C106" s="286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</row>
    <row r="107" spans="2:14" ht="12" customHeight="1">
      <c r="B107" s="284"/>
      <c r="C107" s="286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</row>
    <row r="108" spans="2:14" ht="12" customHeight="1">
      <c r="B108" s="296"/>
      <c r="C108" s="286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</row>
    <row r="109" spans="2:14" ht="12" customHeight="1">
      <c r="B109" s="296"/>
      <c r="C109" s="286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</row>
    <row r="110" spans="2:14" ht="12" customHeight="1">
      <c r="B110" s="284"/>
      <c r="C110" s="286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</row>
    <row r="111" spans="2:14" ht="12" customHeight="1">
      <c r="B111" s="296"/>
      <c r="C111" s="286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</row>
    <row r="112" spans="2:14" ht="12" customHeight="1">
      <c r="B112" s="296"/>
      <c r="C112" s="286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</row>
    <row r="113" spans="2:14" ht="12" customHeight="1">
      <c r="B113" s="284"/>
      <c r="C113" s="286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</row>
    <row r="114" spans="2:14" ht="12" customHeight="1">
      <c r="B114" s="296"/>
      <c r="C114" s="286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</row>
    <row r="115" spans="2:14" ht="12" customHeight="1">
      <c r="B115" s="296"/>
      <c r="C115" s="286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</row>
    <row r="116" spans="2:14" ht="12" customHeight="1">
      <c r="B116" s="284"/>
      <c r="C116" s="286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</row>
    <row r="117" spans="2:14" ht="12" customHeight="1">
      <c r="B117" s="296"/>
      <c r="C117" s="286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</row>
    <row r="118" spans="2:14" ht="12" customHeight="1">
      <c r="B118" s="296"/>
      <c r="C118" s="286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</row>
    <row r="119" spans="2:14" ht="12" customHeight="1">
      <c r="B119" s="284"/>
      <c r="C119" s="286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0" spans="2:14" ht="12" customHeight="1">
      <c r="B120" s="296"/>
      <c r="C120" s="286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</row>
    <row r="121" spans="2:14" ht="12" customHeight="1">
      <c r="B121" s="296"/>
      <c r="C121" s="286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</row>
    <row r="122" spans="2:14" ht="12" customHeight="1">
      <c r="B122" s="284"/>
      <c r="C122" s="286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</row>
    <row r="123" spans="2:14" ht="12" customHeight="1">
      <c r="B123" s="296"/>
      <c r="C123" s="286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</row>
    <row r="124" spans="2:14" ht="12" customHeight="1">
      <c r="B124" s="296"/>
      <c r="C124" s="286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</row>
    <row r="125" spans="2:14" ht="12" customHeight="1">
      <c r="B125" s="284"/>
      <c r="C125" s="286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</row>
    <row r="126" spans="2:14" ht="12" customHeight="1">
      <c r="B126" s="296"/>
      <c r="C126" s="286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</row>
    <row r="127" spans="2:14" ht="12" customHeight="1">
      <c r="B127" s="296"/>
      <c r="C127" s="286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</row>
    <row r="128" spans="2:14" ht="12" customHeight="1">
      <c r="B128" s="284"/>
      <c r="C128" s="286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</row>
    <row r="129" spans="2:14" ht="12" customHeight="1">
      <c r="B129" s="284"/>
      <c r="C129" s="286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</row>
    <row r="130" spans="2:14" ht="12" customHeight="1">
      <c r="B130" s="284"/>
      <c r="C130" s="286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</row>
    <row r="131" spans="2:14" ht="12" customHeight="1">
      <c r="B131" s="284"/>
      <c r="C131" s="286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</row>
    <row r="132" spans="2:14" ht="12" customHeight="1">
      <c r="B132" s="296"/>
      <c r="C132" s="286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</row>
    <row r="133" spans="2:14" ht="12" customHeight="1">
      <c r="B133" s="296"/>
      <c r="C133" s="286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</row>
    <row r="134" spans="2:14" ht="12" customHeight="1">
      <c r="B134" s="284"/>
      <c r="C134" s="286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</row>
    <row r="135" spans="2:14" ht="12" customHeight="1">
      <c r="B135" s="296"/>
      <c r="C135" s="286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</row>
    <row r="136" spans="2:14" ht="12" customHeight="1">
      <c r="B136" s="296"/>
      <c r="C136" s="286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</row>
    <row r="137" spans="2:14" ht="12" customHeight="1">
      <c r="B137" s="284"/>
      <c r="C137" s="286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38" spans="2:14" ht="12" customHeight="1">
      <c r="B138" s="284"/>
      <c r="C138" s="286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2:14" ht="12" customHeight="1">
      <c r="B139" s="284"/>
      <c r="C139" s="286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0" spans="2:14" ht="12" customHeight="1">
      <c r="B140" s="284"/>
      <c r="C140" s="286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</row>
    <row r="141" spans="2:14" ht="12" customHeight="1">
      <c r="B141" s="296"/>
      <c r="C141" s="286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</row>
    <row r="142" spans="2:14" ht="12" customHeight="1">
      <c r="B142" s="296"/>
      <c r="C142" s="286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</row>
    <row r="143" spans="2:14" ht="12" customHeight="1">
      <c r="B143" s="284"/>
      <c r="C143" s="286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</row>
    <row r="144" spans="2:14" ht="12" customHeight="1">
      <c r="B144" s="284"/>
      <c r="C144" s="286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</row>
    <row r="145" spans="2:14" ht="12" customHeight="1">
      <c r="B145" s="284"/>
      <c r="C145" s="286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</row>
    <row r="146" spans="2:14" ht="12" customHeight="1">
      <c r="B146" s="284"/>
      <c r="C146" s="286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</row>
    <row r="147" spans="2:14" ht="12" customHeight="1">
      <c r="B147" s="296"/>
      <c r="C147" s="286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</row>
    <row r="148" spans="2:14" ht="12" customHeight="1">
      <c r="B148" s="296"/>
      <c r="C148" s="286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49" spans="2:14" ht="12" customHeight="1">
      <c r="B149" s="284"/>
      <c r="C149" s="286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</row>
    <row r="150" spans="2:14" ht="12" customHeight="1">
      <c r="B150" s="296"/>
      <c r="C150" s="286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</row>
    <row r="151" spans="2:14" ht="12" customHeight="1">
      <c r="B151" s="296"/>
      <c r="C151" s="286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</row>
    <row r="152" spans="2:14" ht="12" customHeight="1">
      <c r="B152" s="284"/>
      <c r="C152" s="286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3" spans="2:14" ht="12" customHeight="1">
      <c r="B153" s="284"/>
      <c r="C153" s="286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</row>
    <row r="154" spans="2:14" ht="12" customHeight="1">
      <c r="B154" s="284"/>
      <c r="C154" s="286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</row>
    <row r="155" spans="2:14" ht="12" customHeight="1">
      <c r="B155" s="284"/>
      <c r="C155" s="286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</row>
    <row r="156" spans="2:14" ht="12" customHeight="1">
      <c r="B156" s="296"/>
      <c r="C156" s="286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</row>
    <row r="157" spans="2:14" ht="12" customHeight="1">
      <c r="B157" s="296"/>
      <c r="C157" s="286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</row>
    <row r="158" spans="2:14" ht="12" customHeight="1">
      <c r="B158" s="284"/>
      <c r="C158" s="286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</row>
    <row r="159" spans="2:14" ht="12" customHeight="1">
      <c r="B159" s="296"/>
      <c r="C159" s="286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</row>
    <row r="160" spans="2:14" ht="12" customHeight="1">
      <c r="B160" s="296"/>
      <c r="C160" s="286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</row>
    <row r="161" spans="2:14" ht="12" customHeight="1">
      <c r="B161" s="284"/>
      <c r="C161" s="286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</row>
    <row r="162" spans="2:14" ht="12" customHeight="1">
      <c r="B162" s="296"/>
      <c r="C162" s="286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3" spans="2:14" ht="12" customHeight="1">
      <c r="B163" s="296"/>
      <c r="C163" s="286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</row>
    <row r="164" spans="2:14" ht="12" customHeight="1">
      <c r="B164" s="284"/>
      <c r="C164" s="286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</row>
    <row r="165" spans="2:14" ht="12" customHeight="1">
      <c r="B165" s="296"/>
      <c r="C165" s="286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</row>
    <row r="166" spans="2:14" ht="12" customHeight="1">
      <c r="B166" s="296"/>
      <c r="C166" s="286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7" spans="2:14" ht="12" customHeight="1">
      <c r="B167" s="284"/>
      <c r="C167" s="286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</row>
    <row r="168" spans="2:14" ht="12" customHeight="1">
      <c r="B168" s="284"/>
      <c r="C168" s="286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  <row r="169" spans="2:14" ht="12" customHeight="1">
      <c r="B169" s="284"/>
      <c r="C169" s="286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</row>
    <row r="170" spans="2:14" ht="12" customHeight="1">
      <c r="B170" s="284"/>
      <c r="C170" s="286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</row>
    <row r="171" spans="2:14" ht="12" customHeight="1">
      <c r="B171" s="296"/>
      <c r="C171" s="286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</row>
    <row r="172" spans="2:14" ht="12" customHeight="1">
      <c r="B172" s="296"/>
      <c r="C172" s="286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</row>
    <row r="173" spans="2:14" ht="12" customHeight="1">
      <c r="B173" s="284"/>
      <c r="C173" s="286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</row>
    <row r="174" spans="2:14" ht="12" customHeight="1">
      <c r="B174" s="284"/>
      <c r="C174" s="286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</row>
    <row r="175" spans="2:14" ht="12" customHeight="1">
      <c r="B175" s="284"/>
      <c r="C175" s="286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</row>
    <row r="176" spans="2:14" ht="12" customHeight="1">
      <c r="B176" s="284"/>
      <c r="C176" s="286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</row>
    <row r="177" spans="2:14" ht="12" customHeight="1">
      <c r="B177" s="296"/>
      <c r="C177" s="286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</row>
    <row r="178" spans="2:14" ht="12" customHeight="1">
      <c r="B178" s="296"/>
      <c r="C178" s="286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</row>
    <row r="179" spans="2:14" ht="12" customHeight="1">
      <c r="B179" s="284"/>
      <c r="C179" s="286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0" spans="2:14" ht="12" customHeight="1">
      <c r="B180" s="296"/>
      <c r="C180" s="286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</row>
    <row r="181" spans="2:14" ht="12" customHeight="1">
      <c r="B181" s="296"/>
      <c r="C181" s="286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</row>
    <row r="182" spans="2:14" ht="12" customHeight="1">
      <c r="B182" s="284"/>
      <c r="C182" s="286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</row>
    <row r="183" spans="2:14" ht="12" customHeight="1">
      <c r="B183" s="296"/>
      <c r="C183" s="286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4" spans="2:14" ht="12" customHeight="1">
      <c r="B184" s="296"/>
      <c r="C184" s="286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</row>
    <row r="185" spans="2:14" ht="12" customHeight="1">
      <c r="B185" s="284"/>
      <c r="C185" s="286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</row>
    <row r="186" spans="2:14" ht="12" customHeight="1">
      <c r="B186" s="296"/>
      <c r="C186" s="286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</row>
    <row r="187" spans="2:14" ht="12" customHeight="1">
      <c r="B187" s="296"/>
      <c r="C187" s="286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</row>
    <row r="188" spans="2:14" ht="12" customHeight="1">
      <c r="B188" s="284"/>
      <c r="C188" s="286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</row>
    <row r="189" spans="2:14" ht="12" customHeight="1">
      <c r="B189" s="284"/>
      <c r="C189" s="286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</row>
    <row r="190" spans="2:14" ht="12" customHeight="1">
      <c r="B190" s="284"/>
      <c r="C190" s="286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</row>
    <row r="191" spans="2:14" ht="12" customHeight="1">
      <c r="B191" s="284"/>
      <c r="C191" s="286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</row>
    <row r="192" spans="2:14" ht="12" customHeight="1">
      <c r="B192" s="296"/>
      <c r="C192" s="286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</row>
    <row r="193" spans="2:14" ht="12" customHeight="1">
      <c r="B193" s="296"/>
      <c r="C193" s="286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</row>
    <row r="194" spans="2:14" ht="12" customHeight="1">
      <c r="B194" s="284"/>
      <c r="C194" s="286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</row>
    <row r="195" spans="2:14" ht="12" customHeight="1">
      <c r="B195" s="296"/>
      <c r="C195" s="286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</row>
    <row r="196" spans="2:14" ht="12" customHeight="1">
      <c r="B196" s="296"/>
      <c r="C196" s="286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</row>
    <row r="197" spans="2:14" ht="12" customHeight="1">
      <c r="B197" s="284"/>
      <c r="C197" s="286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</row>
    <row r="198" spans="2:14" ht="12" customHeight="1">
      <c r="B198" s="296"/>
      <c r="C198" s="286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</row>
    <row r="199" spans="2:14" ht="12" customHeight="1">
      <c r="B199" s="296"/>
      <c r="C199" s="286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</row>
    <row r="200" spans="2:14" ht="12" customHeight="1">
      <c r="B200" s="284"/>
      <c r="C200" s="286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</row>
    <row r="201" spans="2:14" ht="12" customHeight="1">
      <c r="B201" s="296"/>
      <c r="C201" s="286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</row>
    <row r="202" spans="2:14" ht="12" customHeight="1">
      <c r="B202" s="296"/>
      <c r="C202" s="286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</row>
    <row r="203" spans="2:14" ht="12" customHeight="1">
      <c r="B203" s="284"/>
      <c r="C203" s="286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</row>
    <row r="204" spans="2:14" ht="12" customHeight="1">
      <c r="B204" s="296"/>
      <c r="C204" s="286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</row>
    <row r="205" spans="2:14" ht="12" customHeight="1">
      <c r="B205" s="296"/>
      <c r="C205" s="286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</row>
    <row r="206" spans="2:14" ht="12" customHeight="1">
      <c r="B206" s="284"/>
      <c r="C206" s="286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</row>
    <row r="207" spans="2:14" ht="12" customHeight="1">
      <c r="B207" s="296"/>
      <c r="C207" s="286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</row>
    <row r="208" spans="2:14" ht="12" customHeight="1">
      <c r="B208" s="296"/>
      <c r="C208" s="286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  <row r="209" spans="2:14" ht="12" customHeight="1">
      <c r="B209" s="284"/>
      <c r="C209" s="286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</row>
    <row r="210" spans="2:14" ht="12" customHeight="1">
      <c r="B210" s="296"/>
      <c r="C210" s="286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</row>
    <row r="211" spans="2:14" ht="12" customHeight="1">
      <c r="B211" s="296"/>
      <c r="C211" s="286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</row>
    <row r="212" spans="2:14" ht="12" customHeight="1">
      <c r="B212" s="284"/>
      <c r="C212" s="286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</row>
    <row r="213" spans="2:14" ht="12" customHeight="1">
      <c r="B213" s="296"/>
      <c r="C213" s="286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</row>
    <row r="214" spans="2:14" ht="12" customHeight="1">
      <c r="B214" s="296"/>
      <c r="C214" s="286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</row>
    <row r="215" spans="2:14" ht="12" customHeight="1">
      <c r="B215" s="284"/>
      <c r="C215" s="286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</row>
    <row r="216" spans="2:14" ht="12" customHeight="1">
      <c r="B216" s="296"/>
      <c r="C216" s="286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</row>
    <row r="217" spans="2:14" ht="12" customHeight="1">
      <c r="B217" s="296"/>
      <c r="C217" s="286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</row>
    <row r="218" spans="2:14" ht="12" customHeight="1">
      <c r="B218" s="284"/>
      <c r="C218" s="286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</row>
    <row r="219" spans="2:14" ht="12" customHeight="1">
      <c r="B219" s="284"/>
      <c r="C219" s="286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</row>
    <row r="220" spans="2:14" ht="12" customHeight="1">
      <c r="B220" s="284"/>
      <c r="C220" s="286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</row>
    <row r="221" spans="2:14" ht="12" customHeight="1">
      <c r="B221" s="284"/>
      <c r="C221" s="286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</row>
    <row r="222" spans="2:14" ht="12" customHeight="1">
      <c r="B222" s="296"/>
      <c r="C222" s="286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</row>
    <row r="223" spans="2:14" ht="12" customHeight="1">
      <c r="B223" s="296"/>
      <c r="C223" s="286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</row>
    <row r="224" spans="2:14" ht="12" customHeight="1">
      <c r="B224" s="284"/>
      <c r="C224" s="286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</row>
    <row r="225" spans="2:14" ht="12" customHeight="1">
      <c r="B225" s="296"/>
      <c r="C225" s="286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</row>
    <row r="226" spans="2:14" ht="12" customHeight="1">
      <c r="B226" s="296"/>
      <c r="C226" s="286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</row>
    <row r="227" spans="2:14" ht="12" customHeight="1">
      <c r="B227" s="284"/>
      <c r="C227" s="286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</row>
    <row r="228" spans="2:14" ht="12" customHeight="1">
      <c r="B228" s="296"/>
      <c r="C228" s="286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</row>
    <row r="229" spans="2:14" ht="12" customHeight="1">
      <c r="B229" s="296"/>
      <c r="C229" s="286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</row>
    <row r="230" spans="2:14" ht="12" customHeight="1">
      <c r="B230" s="284"/>
      <c r="C230" s="286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</row>
    <row r="231" spans="2:14" ht="12" customHeight="1">
      <c r="B231" s="296"/>
      <c r="C231" s="286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</row>
    <row r="232" spans="2:14" ht="12" customHeight="1">
      <c r="B232" s="296"/>
      <c r="C232" s="286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</row>
    <row r="233" spans="2:14" ht="12" customHeight="1">
      <c r="B233" s="284"/>
      <c r="C233" s="286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  <c r="N233" s="304"/>
    </row>
    <row r="234" spans="2:14" ht="12" customHeight="1">
      <c r="B234" s="296"/>
      <c r="C234" s="286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</row>
    <row r="235" spans="2:14" ht="12" customHeight="1">
      <c r="B235" s="296"/>
      <c r="C235" s="286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</row>
    <row r="236" spans="2:14" ht="12" customHeight="1">
      <c r="B236" s="284"/>
      <c r="C236" s="286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</row>
    <row r="237" spans="2:14" ht="12" customHeight="1">
      <c r="B237" s="296"/>
      <c r="C237" s="286"/>
      <c r="D237" s="304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</row>
    <row r="238" spans="2:14" ht="12" customHeight="1">
      <c r="B238" s="296"/>
      <c r="C238" s="286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</row>
    <row r="239" spans="2:14" ht="12" customHeight="1">
      <c r="B239" s="284"/>
      <c r="C239" s="286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</row>
    <row r="240" spans="2:14" ht="12" customHeight="1">
      <c r="B240" s="284"/>
      <c r="C240" s="286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</row>
    <row r="241" spans="2:14" ht="12" customHeight="1">
      <c r="B241" s="284"/>
      <c r="C241" s="286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</row>
    <row r="242" spans="2:14" ht="12" customHeight="1">
      <c r="B242" s="284"/>
      <c r="C242" s="286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</row>
    <row r="243" spans="2:14" ht="12" customHeight="1">
      <c r="B243" s="296"/>
      <c r="C243" s="286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</row>
    <row r="244" spans="2:14" ht="12" customHeight="1">
      <c r="B244" s="296"/>
      <c r="C244" s="286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</row>
    <row r="245" spans="2:14" ht="12" customHeight="1">
      <c r="B245" s="284"/>
      <c r="C245" s="286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</row>
    <row r="246" spans="2:14" ht="12" customHeight="1">
      <c r="B246" s="296"/>
      <c r="C246" s="286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</row>
    <row r="247" spans="2:14" ht="12" customHeight="1">
      <c r="B247" s="296"/>
      <c r="C247" s="286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</row>
    <row r="248" spans="2:14" ht="12" customHeight="1">
      <c r="B248" s="284"/>
      <c r="C248" s="286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</row>
    <row r="249" spans="2:14" ht="12" customHeight="1">
      <c r="B249" s="296"/>
      <c r="C249" s="286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</row>
    <row r="250" spans="2:14" ht="12" customHeight="1">
      <c r="B250" s="296"/>
      <c r="C250" s="286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</row>
    <row r="251" spans="2:14" ht="12" customHeight="1">
      <c r="B251" s="284"/>
      <c r="C251" s="286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</row>
    <row r="252" spans="2:14" ht="12" customHeight="1">
      <c r="B252" s="296"/>
      <c r="C252" s="286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</row>
    <row r="253" spans="2:14" ht="12" customHeight="1">
      <c r="B253" s="296"/>
      <c r="C253" s="286"/>
      <c r="D253" s="304"/>
      <c r="E253" s="304"/>
      <c r="F253" s="304"/>
      <c r="G253" s="304"/>
      <c r="H253" s="304"/>
      <c r="I253" s="304"/>
      <c r="J253" s="304"/>
      <c r="K253" s="304"/>
      <c r="L253" s="304"/>
      <c r="M253" s="304"/>
      <c r="N253" s="304"/>
    </row>
    <row r="254" spans="2:14" ht="12" customHeight="1">
      <c r="B254" s="284"/>
      <c r="C254" s="286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</row>
    <row r="255" spans="2:14" ht="12" customHeight="1">
      <c r="B255" s="296"/>
      <c r="C255" s="286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</row>
    <row r="256" spans="2:14" ht="12" customHeight="1">
      <c r="B256" s="296"/>
      <c r="C256" s="286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</row>
    <row r="257" spans="2:14" ht="12" customHeight="1">
      <c r="B257" s="284"/>
      <c r="C257" s="286"/>
      <c r="D257" s="304"/>
      <c r="E257" s="304"/>
      <c r="F257" s="304"/>
      <c r="G257" s="304"/>
      <c r="H257" s="304"/>
      <c r="I257" s="304"/>
      <c r="J257" s="304"/>
      <c r="K257" s="304"/>
      <c r="L257" s="304"/>
      <c r="M257" s="304"/>
      <c r="N257" s="304"/>
    </row>
    <row r="258" spans="2:14" ht="12" customHeight="1">
      <c r="B258" s="296"/>
      <c r="C258" s="286"/>
      <c r="D258" s="304"/>
      <c r="E258" s="304"/>
      <c r="F258" s="304"/>
      <c r="G258" s="304"/>
      <c r="H258" s="304"/>
      <c r="I258" s="304"/>
      <c r="J258" s="304"/>
      <c r="K258" s="304"/>
      <c r="L258" s="304"/>
      <c r="M258" s="304"/>
      <c r="N258" s="304"/>
    </row>
    <row r="259" spans="2:14" ht="12" customHeight="1">
      <c r="B259" s="296"/>
      <c r="C259" s="286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</row>
    <row r="260" spans="2:14" ht="12" customHeight="1">
      <c r="B260" s="284"/>
      <c r="C260" s="286"/>
      <c r="D260" s="304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</row>
    <row r="261" spans="2:14" ht="12" customHeight="1">
      <c r="B261" s="296"/>
      <c r="C261" s="286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</row>
    <row r="262" spans="2:14" ht="12" customHeight="1">
      <c r="B262" s="296"/>
      <c r="C262" s="286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</row>
    <row r="263" spans="2:14" ht="12" customHeight="1">
      <c r="B263" s="284"/>
      <c r="C263" s="286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</row>
    <row r="264" spans="2:14" ht="12" customHeight="1">
      <c r="B264" s="284"/>
      <c r="C264" s="286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</row>
    <row r="265" spans="2:14" ht="12" customHeight="1">
      <c r="B265" s="284"/>
      <c r="C265" s="286"/>
      <c r="D265" s="304"/>
      <c r="E265" s="304"/>
      <c r="F265" s="304"/>
      <c r="G265" s="304"/>
      <c r="H265" s="304"/>
      <c r="I265" s="304"/>
      <c r="J265" s="304"/>
      <c r="K265" s="304"/>
      <c r="L265" s="304"/>
      <c r="M265" s="304"/>
      <c r="N265" s="304"/>
    </row>
    <row r="266" spans="2:14" ht="12" customHeight="1">
      <c r="B266" s="284"/>
      <c r="C266" s="286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  <c r="N266" s="304"/>
    </row>
    <row r="267" spans="2:14" ht="12" customHeight="1">
      <c r="B267" s="296"/>
      <c r="C267" s="286"/>
      <c r="D267" s="304"/>
      <c r="E267" s="304"/>
      <c r="F267" s="304"/>
      <c r="G267" s="304"/>
      <c r="H267" s="304"/>
      <c r="I267" s="304"/>
      <c r="J267" s="304"/>
      <c r="K267" s="304"/>
      <c r="L267" s="304"/>
      <c r="M267" s="304"/>
      <c r="N267" s="304"/>
    </row>
    <row r="268" spans="2:14" ht="12" customHeight="1">
      <c r="B268" s="296"/>
      <c r="C268" s="286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</row>
    <row r="269" spans="2:14" ht="12" customHeight="1">
      <c r="B269" s="284"/>
      <c r="C269" s="286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</row>
    <row r="270" spans="2:14" ht="12" customHeight="1">
      <c r="B270" s="296"/>
      <c r="C270" s="286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</row>
    <row r="271" spans="2:14" ht="12" customHeight="1">
      <c r="B271" s="296"/>
      <c r="C271" s="286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</row>
    <row r="272" spans="2:14" ht="12" customHeight="1">
      <c r="B272" s="284"/>
      <c r="C272" s="286"/>
      <c r="D272" s="304"/>
      <c r="E272" s="304"/>
      <c r="F272" s="304"/>
      <c r="G272" s="304"/>
      <c r="H272" s="304"/>
      <c r="I272" s="304"/>
      <c r="J272" s="304"/>
      <c r="K272" s="304"/>
      <c r="L272" s="304"/>
      <c r="M272" s="304"/>
      <c r="N272" s="304"/>
    </row>
    <row r="273" spans="2:14" ht="12" customHeight="1">
      <c r="B273" s="296"/>
      <c r="C273" s="286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4"/>
    </row>
    <row r="274" spans="2:14" ht="12" customHeight="1">
      <c r="B274" s="296"/>
      <c r="C274" s="286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</row>
    <row r="275" spans="2:14" ht="12" customHeight="1">
      <c r="B275" s="284"/>
      <c r="C275" s="286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</row>
    <row r="276" spans="2:14" ht="12" customHeight="1">
      <c r="B276" s="296"/>
      <c r="C276" s="286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</row>
    <row r="277" spans="2:14" ht="12" customHeight="1">
      <c r="B277" s="296"/>
      <c r="C277" s="286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</row>
    <row r="278" spans="2:14" ht="12" customHeight="1">
      <c r="B278" s="284"/>
      <c r="C278" s="286"/>
      <c r="D278" s="304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</row>
    <row r="279" spans="2:14" ht="12" customHeight="1">
      <c r="B279" s="296"/>
      <c r="C279" s="286"/>
      <c r="D279" s="304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</row>
    <row r="280" spans="2:14" ht="12" customHeight="1">
      <c r="B280" s="296"/>
      <c r="C280" s="286"/>
      <c r="D280" s="304"/>
      <c r="E280" s="304"/>
      <c r="F280" s="304"/>
      <c r="G280" s="304"/>
      <c r="H280" s="304"/>
      <c r="I280" s="304"/>
      <c r="J280" s="304"/>
      <c r="K280" s="304"/>
      <c r="L280" s="304"/>
      <c r="M280" s="304"/>
      <c r="N280" s="304"/>
    </row>
    <row r="281" spans="2:14" ht="12" customHeight="1">
      <c r="B281" s="284"/>
      <c r="C281" s="286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304"/>
    </row>
    <row r="282" spans="2:14" ht="12" customHeight="1">
      <c r="B282" s="296"/>
      <c r="C282" s="286"/>
      <c r="D282" s="304"/>
      <c r="E282" s="304"/>
      <c r="F282" s="304"/>
      <c r="G282" s="304"/>
      <c r="H282" s="304"/>
      <c r="I282" s="304"/>
      <c r="J282" s="304"/>
      <c r="K282" s="304"/>
      <c r="L282" s="304"/>
      <c r="M282" s="304"/>
      <c r="N282" s="304"/>
    </row>
    <row r="283" spans="2:14" ht="12" customHeight="1">
      <c r="B283" s="296"/>
      <c r="C283" s="286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  <c r="N283" s="304"/>
    </row>
    <row r="284" spans="2:14" ht="12" customHeight="1">
      <c r="B284" s="284"/>
      <c r="C284" s="286"/>
      <c r="D284" s="304"/>
      <c r="E284" s="304"/>
      <c r="F284" s="304"/>
      <c r="G284" s="304"/>
      <c r="H284" s="304"/>
      <c r="I284" s="304"/>
      <c r="J284" s="304"/>
      <c r="K284" s="304"/>
      <c r="L284" s="304"/>
      <c r="M284" s="304"/>
      <c r="N284" s="304"/>
    </row>
    <row r="285" spans="2:14" ht="12" customHeight="1">
      <c r="B285" s="296"/>
      <c r="C285" s="286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</row>
    <row r="286" spans="2:14" ht="12" customHeight="1">
      <c r="B286" s="296"/>
      <c r="C286" s="286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</row>
    <row r="287" spans="2:14" ht="12" customHeight="1">
      <c r="B287" s="284"/>
      <c r="C287" s="286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</row>
    <row r="288" spans="2:14" ht="12" customHeight="1">
      <c r="B288" s="284"/>
      <c r="C288" s="286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</row>
    <row r="289" spans="2:14" ht="12" customHeight="1">
      <c r="B289" s="284"/>
      <c r="C289" s="286"/>
      <c r="D289" s="304"/>
      <c r="E289" s="304"/>
      <c r="F289" s="304"/>
      <c r="G289" s="304"/>
      <c r="H289" s="304"/>
      <c r="I289" s="304"/>
      <c r="J289" s="304"/>
      <c r="K289" s="304"/>
      <c r="L289" s="304"/>
      <c r="M289" s="304"/>
      <c r="N289" s="304"/>
    </row>
    <row r="290" spans="2:14" ht="12" customHeight="1">
      <c r="B290" s="284"/>
      <c r="C290" s="286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304"/>
    </row>
    <row r="291" spans="2:14" ht="12" customHeight="1">
      <c r="B291" s="296"/>
      <c r="C291" s="286"/>
      <c r="D291" s="304"/>
      <c r="E291" s="304"/>
      <c r="F291" s="304"/>
      <c r="G291" s="304"/>
      <c r="H291" s="304"/>
      <c r="I291" s="304"/>
      <c r="J291" s="304"/>
      <c r="K291" s="304"/>
      <c r="L291" s="304"/>
      <c r="M291" s="304"/>
      <c r="N291" s="304"/>
    </row>
    <row r="292" spans="2:14" ht="12" customHeight="1">
      <c r="B292" s="296"/>
      <c r="C292" s="286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</row>
    <row r="293" spans="2:14" ht="12" customHeight="1">
      <c r="B293" s="284"/>
      <c r="C293" s="286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</row>
    <row r="294" spans="2:14" ht="12" customHeight="1">
      <c r="B294" s="284"/>
      <c r="C294" s="286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</row>
    <row r="295" spans="2:14" ht="12" customHeight="1">
      <c r="B295" s="284"/>
      <c r="C295" s="286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</row>
    <row r="296" spans="2:14" ht="12" customHeight="1">
      <c r="B296" s="284"/>
      <c r="C296" s="286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</row>
    <row r="297" spans="2:14" ht="12" customHeight="1">
      <c r="B297" s="296"/>
      <c r="C297" s="286"/>
      <c r="D297" s="304"/>
      <c r="E297" s="304"/>
      <c r="F297" s="304"/>
      <c r="G297" s="304"/>
      <c r="H297" s="304"/>
      <c r="I297" s="304"/>
      <c r="J297" s="304"/>
      <c r="K297" s="304"/>
      <c r="L297" s="304"/>
      <c r="M297" s="304"/>
      <c r="N297" s="304"/>
    </row>
    <row r="298" spans="2:14" ht="12" customHeight="1">
      <c r="B298" s="296"/>
      <c r="C298" s="286"/>
      <c r="D298" s="304"/>
      <c r="E298" s="304"/>
      <c r="F298" s="304"/>
      <c r="G298" s="304"/>
      <c r="H298" s="304"/>
      <c r="I298" s="304"/>
      <c r="J298" s="304"/>
      <c r="K298" s="304"/>
      <c r="L298" s="304"/>
      <c r="M298" s="304"/>
      <c r="N298" s="304"/>
    </row>
    <row r="299" spans="2:14" ht="12" customHeight="1">
      <c r="B299" s="284"/>
      <c r="C299" s="286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</row>
    <row r="300" spans="2:14" ht="12" customHeight="1">
      <c r="B300" s="296"/>
      <c r="C300" s="286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</row>
    <row r="301" spans="2:14" ht="12" customHeight="1">
      <c r="B301" s="296"/>
      <c r="C301" s="286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304"/>
    </row>
    <row r="302" spans="2:14" ht="12" customHeight="1">
      <c r="B302" s="284"/>
      <c r="C302" s="286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</row>
    <row r="303" spans="2:14" ht="12" customHeight="1">
      <c r="B303" s="296"/>
      <c r="C303" s="286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</row>
    <row r="304" spans="2:14" ht="12" customHeight="1">
      <c r="B304" s="296"/>
      <c r="C304" s="286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</row>
    <row r="305" spans="2:14" ht="12" customHeight="1">
      <c r="B305" s="284"/>
      <c r="C305" s="286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</row>
    <row r="306" spans="2:14" ht="12" customHeight="1">
      <c r="B306" s="296"/>
      <c r="C306" s="286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</row>
    <row r="307" spans="2:14" ht="12" customHeight="1">
      <c r="B307" s="296"/>
      <c r="C307" s="286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</row>
    <row r="308" spans="2:14" ht="12" customHeight="1">
      <c r="B308" s="284"/>
      <c r="C308" s="286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</row>
    <row r="309" spans="2:14" ht="12" customHeight="1">
      <c r="B309" s="284"/>
      <c r="C309" s="286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</row>
    <row r="310" spans="2:14" ht="12" customHeight="1">
      <c r="B310" s="284"/>
      <c r="C310" s="286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</row>
    <row r="311" spans="2:14" ht="12" customHeight="1">
      <c r="B311" s="284"/>
      <c r="C311" s="286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</row>
    <row r="312" spans="2:14" ht="12" customHeight="1">
      <c r="B312" s="296"/>
      <c r="C312" s="286"/>
      <c r="D312" s="304"/>
      <c r="E312" s="304"/>
      <c r="F312" s="304"/>
      <c r="G312" s="304"/>
      <c r="H312" s="304"/>
      <c r="I312" s="304"/>
      <c r="J312" s="304"/>
      <c r="K312" s="304"/>
      <c r="L312" s="304"/>
      <c r="M312" s="304"/>
      <c r="N312" s="304"/>
    </row>
    <row r="313" spans="2:14" ht="12" customHeight="1">
      <c r="B313" s="296"/>
      <c r="C313" s="286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</row>
    <row r="314" spans="2:14" ht="12" customHeight="1">
      <c r="B314" s="284"/>
      <c r="C314" s="286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</row>
    <row r="315" spans="2:14" ht="12" customHeight="1">
      <c r="B315" s="296"/>
      <c r="C315" s="286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</row>
    <row r="316" spans="2:14" ht="12" customHeight="1">
      <c r="B316" s="296"/>
      <c r="C316" s="286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</row>
    <row r="317" spans="2:14" ht="12" customHeight="1">
      <c r="B317" s="284"/>
      <c r="C317" s="286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</row>
    <row r="318" spans="3:14" ht="12" customHeight="1">
      <c r="C318" s="286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</row>
    <row r="319" spans="3:14" ht="12" customHeight="1">
      <c r="C319" s="286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</row>
  </sheetData>
  <mergeCells count="6">
    <mergeCell ref="A39:B39"/>
    <mergeCell ref="A48:B48"/>
    <mergeCell ref="M2:N2"/>
    <mergeCell ref="A3:C3"/>
    <mergeCell ref="A9:B9"/>
    <mergeCell ref="A22:B22"/>
  </mergeCells>
  <printOptions/>
  <pageMargins left="0.75" right="0.75" top="1" bottom="1" header="0.512" footer="0.51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9"/>
  <sheetViews>
    <sheetView workbookViewId="0" topLeftCell="A67">
      <selection activeCell="H76" sqref="H76"/>
    </sheetView>
  </sheetViews>
  <sheetFormatPr defaultColWidth="9.00390625" defaultRowHeight="13.5"/>
  <cols>
    <col min="1" max="1" width="2.625" style="280" customWidth="1"/>
    <col min="2" max="2" width="9.625" style="280" customWidth="1"/>
    <col min="3" max="3" width="5.125" style="308" customWidth="1"/>
    <col min="4" max="16384" width="7.125" style="280" customWidth="1"/>
  </cols>
  <sheetData>
    <row r="1" spans="1:2" ht="12">
      <c r="A1" s="306"/>
      <c r="B1" s="307"/>
    </row>
    <row r="2" spans="1:14" ht="12">
      <c r="A2" s="280" t="s">
        <v>56</v>
      </c>
      <c r="M2" s="700" t="str">
        <f>'[3]表４-1'!M2:N2</f>
        <v>（平成16年）</v>
      </c>
      <c r="N2" s="700"/>
    </row>
    <row r="3" spans="1:15" s="278" customFormat="1" ht="21" customHeight="1">
      <c r="A3" s="701"/>
      <c r="B3" s="702"/>
      <c r="C3" s="703"/>
      <c r="D3" s="281" t="s">
        <v>174</v>
      </c>
      <c r="E3" s="282" t="s">
        <v>715</v>
      </c>
      <c r="F3" s="282" t="s">
        <v>183</v>
      </c>
      <c r="G3" s="282" t="s">
        <v>184</v>
      </c>
      <c r="H3" s="282" t="s">
        <v>185</v>
      </c>
      <c r="I3" s="282" t="s">
        <v>186</v>
      </c>
      <c r="J3" s="282" t="s">
        <v>187</v>
      </c>
      <c r="K3" s="282" t="s">
        <v>188</v>
      </c>
      <c r="L3" s="282" t="s">
        <v>189</v>
      </c>
      <c r="M3" s="282" t="s">
        <v>716</v>
      </c>
      <c r="N3" s="283" t="s">
        <v>201</v>
      </c>
      <c r="O3" s="284"/>
    </row>
    <row r="4" spans="1:14" ht="12" customHeight="1">
      <c r="A4" s="294"/>
      <c r="B4" s="296"/>
      <c r="C4" s="287"/>
      <c r="D4" s="10"/>
      <c r="E4" s="292"/>
      <c r="F4" s="292"/>
      <c r="G4" s="292"/>
      <c r="H4" s="292"/>
      <c r="I4" s="292"/>
      <c r="J4" s="292"/>
      <c r="K4" s="292"/>
      <c r="L4" s="292"/>
      <c r="M4" s="292"/>
      <c r="N4" s="293"/>
    </row>
    <row r="5" spans="1:14" ht="12" customHeight="1">
      <c r="A5" s="294"/>
      <c r="B5" s="295" t="s">
        <v>60</v>
      </c>
      <c r="C5" s="287" t="s">
        <v>10</v>
      </c>
      <c r="D5" s="10">
        <f>SUM(E5:N5)</f>
        <v>1180</v>
      </c>
      <c r="E5" s="292">
        <f aca="true" t="shared" si="0" ref="E5:N5">SUM(E6:E7)</f>
        <v>0</v>
      </c>
      <c r="F5" s="292">
        <f t="shared" si="0"/>
        <v>19</v>
      </c>
      <c r="G5" s="292">
        <f t="shared" si="0"/>
        <v>130</v>
      </c>
      <c r="H5" s="292">
        <f t="shared" si="0"/>
        <v>405</v>
      </c>
      <c r="I5" s="292">
        <f t="shared" si="0"/>
        <v>468</v>
      </c>
      <c r="J5" s="292">
        <f t="shared" si="0"/>
        <v>146</v>
      </c>
      <c r="K5" s="292">
        <f t="shared" si="0"/>
        <v>12</v>
      </c>
      <c r="L5" s="292">
        <f t="shared" si="0"/>
        <v>0</v>
      </c>
      <c r="M5" s="292">
        <f t="shared" si="0"/>
        <v>0</v>
      </c>
      <c r="N5" s="293">
        <f t="shared" si="0"/>
        <v>0</v>
      </c>
    </row>
    <row r="6" spans="1:14" ht="12" customHeight="1">
      <c r="A6" s="294"/>
      <c r="B6" s="295"/>
      <c r="C6" s="287" t="s">
        <v>11</v>
      </c>
      <c r="D6" s="10">
        <f>SUM(E6:N6)</f>
        <v>619</v>
      </c>
      <c r="E6" s="292">
        <v>0</v>
      </c>
      <c r="F6" s="292">
        <v>11</v>
      </c>
      <c r="G6" s="292">
        <v>65</v>
      </c>
      <c r="H6" s="292">
        <v>213</v>
      </c>
      <c r="I6" s="292">
        <v>255</v>
      </c>
      <c r="J6" s="292">
        <v>68</v>
      </c>
      <c r="K6" s="292">
        <v>7</v>
      </c>
      <c r="L6" s="292">
        <v>0</v>
      </c>
      <c r="M6" s="292">
        <v>0</v>
      </c>
      <c r="N6" s="293">
        <v>0</v>
      </c>
    </row>
    <row r="7" spans="1:14" ht="12" customHeight="1">
      <c r="A7" s="294"/>
      <c r="B7" s="295"/>
      <c r="C7" s="287" t="s">
        <v>12</v>
      </c>
      <c r="D7" s="10">
        <f>SUM(E7:N7)</f>
        <v>561</v>
      </c>
      <c r="E7" s="292">
        <v>0</v>
      </c>
      <c r="F7" s="292">
        <v>8</v>
      </c>
      <c r="G7" s="292">
        <v>65</v>
      </c>
      <c r="H7" s="292">
        <v>192</v>
      </c>
      <c r="I7" s="292">
        <v>213</v>
      </c>
      <c r="J7" s="292">
        <v>78</v>
      </c>
      <c r="K7" s="292">
        <v>5</v>
      </c>
      <c r="L7" s="292">
        <v>0</v>
      </c>
      <c r="M7" s="292">
        <v>0</v>
      </c>
      <c r="N7" s="293">
        <v>0</v>
      </c>
    </row>
    <row r="8" spans="1:14" ht="12" customHeight="1">
      <c r="A8" s="294"/>
      <c r="B8" s="295"/>
      <c r="C8" s="287"/>
      <c r="D8" s="10"/>
      <c r="E8" s="292"/>
      <c r="F8" s="292"/>
      <c r="G8" s="292"/>
      <c r="H8" s="292"/>
      <c r="I8" s="292"/>
      <c r="J8" s="292"/>
      <c r="K8" s="292"/>
      <c r="L8" s="292"/>
      <c r="M8" s="292"/>
      <c r="N8" s="293"/>
    </row>
    <row r="9" spans="1:14" ht="12" customHeight="1">
      <c r="A9" s="294"/>
      <c r="B9" s="295" t="s">
        <v>61</v>
      </c>
      <c r="C9" s="287" t="s">
        <v>10</v>
      </c>
      <c r="D9" s="10">
        <f>SUM(E9:N9)</f>
        <v>78</v>
      </c>
      <c r="E9" s="292">
        <f aca="true" t="shared" si="1" ref="E9:N9">SUM(E10:E11)</f>
        <v>0</v>
      </c>
      <c r="F9" s="292">
        <f t="shared" si="1"/>
        <v>2</v>
      </c>
      <c r="G9" s="292">
        <f t="shared" si="1"/>
        <v>7</v>
      </c>
      <c r="H9" s="292">
        <f t="shared" si="1"/>
        <v>23</v>
      </c>
      <c r="I9" s="292">
        <f t="shared" si="1"/>
        <v>33</v>
      </c>
      <c r="J9" s="292">
        <f t="shared" si="1"/>
        <v>10</v>
      </c>
      <c r="K9" s="292">
        <f t="shared" si="1"/>
        <v>3</v>
      </c>
      <c r="L9" s="292">
        <f t="shared" si="1"/>
        <v>0</v>
      </c>
      <c r="M9" s="292">
        <f t="shared" si="1"/>
        <v>0</v>
      </c>
      <c r="N9" s="293">
        <f t="shared" si="1"/>
        <v>0</v>
      </c>
    </row>
    <row r="10" spans="1:14" ht="12" customHeight="1">
      <c r="A10" s="294"/>
      <c r="B10" s="295"/>
      <c r="C10" s="287" t="s">
        <v>11</v>
      </c>
      <c r="D10" s="10">
        <f>SUM(E10:N10)</f>
        <v>43</v>
      </c>
      <c r="E10" s="292">
        <v>0</v>
      </c>
      <c r="F10" s="292">
        <v>0</v>
      </c>
      <c r="G10" s="292">
        <v>6</v>
      </c>
      <c r="H10" s="292">
        <v>14</v>
      </c>
      <c r="I10" s="292">
        <v>18</v>
      </c>
      <c r="J10" s="292">
        <v>4</v>
      </c>
      <c r="K10" s="292">
        <v>1</v>
      </c>
      <c r="L10" s="292">
        <v>0</v>
      </c>
      <c r="M10" s="292">
        <v>0</v>
      </c>
      <c r="N10" s="293">
        <v>0</v>
      </c>
    </row>
    <row r="11" spans="1:14" ht="12" customHeight="1">
      <c r="A11" s="294"/>
      <c r="B11" s="295"/>
      <c r="C11" s="287" t="s">
        <v>12</v>
      </c>
      <c r="D11" s="10">
        <f>SUM(E11:N11)</f>
        <v>35</v>
      </c>
      <c r="E11" s="292">
        <v>0</v>
      </c>
      <c r="F11" s="292">
        <v>2</v>
      </c>
      <c r="G11" s="292">
        <v>1</v>
      </c>
      <c r="H11" s="292">
        <v>9</v>
      </c>
      <c r="I11" s="292">
        <v>15</v>
      </c>
      <c r="J11" s="292">
        <v>6</v>
      </c>
      <c r="K11" s="292">
        <v>2</v>
      </c>
      <c r="L11" s="292">
        <v>0</v>
      </c>
      <c r="M11" s="292">
        <v>0</v>
      </c>
      <c r="N11" s="293">
        <v>0</v>
      </c>
    </row>
    <row r="12" spans="1:14" ht="12" customHeight="1">
      <c r="A12" s="294"/>
      <c r="B12" s="295"/>
      <c r="C12" s="287"/>
      <c r="D12" s="10"/>
      <c r="E12" s="292"/>
      <c r="F12" s="292"/>
      <c r="G12" s="292"/>
      <c r="H12" s="292"/>
      <c r="I12" s="292"/>
      <c r="J12" s="292"/>
      <c r="K12" s="292"/>
      <c r="L12" s="292"/>
      <c r="M12" s="292"/>
      <c r="N12" s="293"/>
    </row>
    <row r="13" spans="1:14" ht="12" customHeight="1">
      <c r="A13" s="294"/>
      <c r="B13" s="295" t="s">
        <v>62</v>
      </c>
      <c r="C13" s="287" t="s">
        <v>10</v>
      </c>
      <c r="D13" s="10">
        <f>SUM(E13:N13)</f>
        <v>179</v>
      </c>
      <c r="E13" s="292">
        <f aca="true" t="shared" si="2" ref="E13:N13">SUM(E14:E15)</f>
        <v>0</v>
      </c>
      <c r="F13" s="292">
        <f t="shared" si="2"/>
        <v>6</v>
      </c>
      <c r="G13" s="292">
        <f t="shared" si="2"/>
        <v>23</v>
      </c>
      <c r="H13" s="292">
        <f t="shared" si="2"/>
        <v>53</v>
      </c>
      <c r="I13" s="292">
        <f t="shared" si="2"/>
        <v>69</v>
      </c>
      <c r="J13" s="292">
        <f t="shared" si="2"/>
        <v>26</v>
      </c>
      <c r="K13" s="292">
        <f t="shared" si="2"/>
        <v>2</v>
      </c>
      <c r="L13" s="292">
        <f t="shared" si="2"/>
        <v>0</v>
      </c>
      <c r="M13" s="292">
        <f t="shared" si="2"/>
        <v>0</v>
      </c>
      <c r="N13" s="293">
        <f t="shared" si="2"/>
        <v>0</v>
      </c>
    </row>
    <row r="14" spans="1:14" ht="12" customHeight="1">
      <c r="A14" s="294"/>
      <c r="B14" s="296"/>
      <c r="C14" s="287" t="s">
        <v>11</v>
      </c>
      <c r="D14" s="10">
        <f>SUM(E14:N14)</f>
        <v>88</v>
      </c>
      <c r="E14" s="292">
        <v>0</v>
      </c>
      <c r="F14" s="292">
        <v>1</v>
      </c>
      <c r="G14" s="292">
        <v>10</v>
      </c>
      <c r="H14" s="292">
        <v>24</v>
      </c>
      <c r="I14" s="292">
        <v>38</v>
      </c>
      <c r="J14" s="292">
        <v>13</v>
      </c>
      <c r="K14" s="292">
        <v>2</v>
      </c>
      <c r="L14" s="292">
        <v>0</v>
      </c>
      <c r="M14" s="292">
        <v>0</v>
      </c>
      <c r="N14" s="293">
        <v>0</v>
      </c>
    </row>
    <row r="15" spans="1:14" ht="12" customHeight="1">
      <c r="A15" s="294"/>
      <c r="B15" s="296"/>
      <c r="C15" s="287" t="s">
        <v>12</v>
      </c>
      <c r="D15" s="10">
        <f>SUM(E15:N15)</f>
        <v>91</v>
      </c>
      <c r="E15" s="292">
        <v>0</v>
      </c>
      <c r="F15" s="292">
        <v>5</v>
      </c>
      <c r="G15" s="292">
        <v>13</v>
      </c>
      <c r="H15" s="292">
        <v>29</v>
      </c>
      <c r="I15" s="292">
        <v>31</v>
      </c>
      <c r="J15" s="292">
        <v>13</v>
      </c>
      <c r="K15" s="292">
        <v>0</v>
      </c>
      <c r="L15" s="292">
        <v>0</v>
      </c>
      <c r="M15" s="292">
        <v>0</v>
      </c>
      <c r="N15" s="293">
        <v>0</v>
      </c>
    </row>
    <row r="16" spans="1:14" ht="12" customHeight="1">
      <c r="A16" s="294"/>
      <c r="B16" s="295"/>
      <c r="C16" s="287"/>
      <c r="D16" s="10"/>
      <c r="E16" s="292"/>
      <c r="F16" s="292"/>
      <c r="G16" s="292"/>
      <c r="H16" s="292"/>
      <c r="I16" s="292"/>
      <c r="J16" s="292"/>
      <c r="K16" s="292"/>
      <c r="L16" s="292"/>
      <c r="M16" s="292"/>
      <c r="N16" s="293"/>
    </row>
    <row r="17" spans="1:14" ht="12" customHeight="1">
      <c r="A17" s="294"/>
      <c r="B17" s="295" t="s">
        <v>63</v>
      </c>
      <c r="C17" s="287" t="s">
        <v>10</v>
      </c>
      <c r="D17" s="10">
        <f>SUM(E17:N17)</f>
        <v>195</v>
      </c>
      <c r="E17" s="292">
        <f aca="true" t="shared" si="3" ref="E17:N17">SUM(E18:E19)</f>
        <v>0</v>
      </c>
      <c r="F17" s="292">
        <f t="shared" si="3"/>
        <v>3</v>
      </c>
      <c r="G17" s="292">
        <f t="shared" si="3"/>
        <v>32</v>
      </c>
      <c r="H17" s="292">
        <f t="shared" si="3"/>
        <v>72</v>
      </c>
      <c r="I17" s="292">
        <f t="shared" si="3"/>
        <v>67</v>
      </c>
      <c r="J17" s="292">
        <f t="shared" si="3"/>
        <v>17</v>
      </c>
      <c r="K17" s="292">
        <f t="shared" si="3"/>
        <v>4</v>
      </c>
      <c r="L17" s="292">
        <f t="shared" si="3"/>
        <v>0</v>
      </c>
      <c r="M17" s="292">
        <f t="shared" si="3"/>
        <v>0</v>
      </c>
      <c r="N17" s="293">
        <f t="shared" si="3"/>
        <v>0</v>
      </c>
    </row>
    <row r="18" spans="1:14" ht="12" customHeight="1">
      <c r="A18" s="294"/>
      <c r="B18" s="295"/>
      <c r="C18" s="287" t="s">
        <v>11</v>
      </c>
      <c r="D18" s="10">
        <f>SUM(E18:N18)</f>
        <v>106</v>
      </c>
      <c r="E18" s="292">
        <v>0</v>
      </c>
      <c r="F18" s="292">
        <v>2</v>
      </c>
      <c r="G18" s="292">
        <v>14</v>
      </c>
      <c r="H18" s="292">
        <v>42</v>
      </c>
      <c r="I18" s="292">
        <v>37</v>
      </c>
      <c r="J18" s="292">
        <v>8</v>
      </c>
      <c r="K18" s="292">
        <v>3</v>
      </c>
      <c r="L18" s="292">
        <v>0</v>
      </c>
      <c r="M18" s="292">
        <v>0</v>
      </c>
      <c r="N18" s="293">
        <v>0</v>
      </c>
    </row>
    <row r="19" spans="1:14" ht="12" customHeight="1">
      <c r="A19" s="294"/>
      <c r="B19" s="295"/>
      <c r="C19" s="287" t="s">
        <v>12</v>
      </c>
      <c r="D19" s="10">
        <f>SUM(E19:N19)</f>
        <v>89</v>
      </c>
      <c r="E19" s="292">
        <v>0</v>
      </c>
      <c r="F19" s="292">
        <v>1</v>
      </c>
      <c r="G19" s="292">
        <v>18</v>
      </c>
      <c r="H19" s="292">
        <v>30</v>
      </c>
      <c r="I19" s="292">
        <v>30</v>
      </c>
      <c r="J19" s="292">
        <v>9</v>
      </c>
      <c r="K19" s="292">
        <v>1</v>
      </c>
      <c r="L19" s="292">
        <v>0</v>
      </c>
      <c r="M19" s="292">
        <v>0</v>
      </c>
      <c r="N19" s="293">
        <v>0</v>
      </c>
    </row>
    <row r="20" spans="1:14" ht="12" customHeight="1">
      <c r="A20" s="294"/>
      <c r="B20" s="295"/>
      <c r="C20" s="287"/>
      <c r="D20" s="10"/>
      <c r="E20" s="292"/>
      <c r="F20" s="292"/>
      <c r="G20" s="292"/>
      <c r="H20" s="292"/>
      <c r="I20" s="292"/>
      <c r="J20" s="292"/>
      <c r="K20" s="292"/>
      <c r="L20" s="292"/>
      <c r="M20" s="292"/>
      <c r="N20" s="293"/>
    </row>
    <row r="21" spans="1:14" ht="12" customHeight="1">
      <c r="A21" s="294"/>
      <c r="B21" s="295" t="s">
        <v>64</v>
      </c>
      <c r="C21" s="287" t="s">
        <v>10</v>
      </c>
      <c r="D21" s="10">
        <f>SUM(E21:N21)</f>
        <v>222</v>
      </c>
      <c r="E21" s="292">
        <f aca="true" t="shared" si="4" ref="E21:N21">SUM(E22:E23)</f>
        <v>0</v>
      </c>
      <c r="F21" s="292">
        <f t="shared" si="4"/>
        <v>4</v>
      </c>
      <c r="G21" s="292">
        <f t="shared" si="4"/>
        <v>42</v>
      </c>
      <c r="H21" s="292">
        <f t="shared" si="4"/>
        <v>87</v>
      </c>
      <c r="I21" s="292">
        <f t="shared" si="4"/>
        <v>60</v>
      </c>
      <c r="J21" s="292">
        <f t="shared" si="4"/>
        <v>25</v>
      </c>
      <c r="K21" s="292">
        <f t="shared" si="4"/>
        <v>4</v>
      </c>
      <c r="L21" s="292">
        <f t="shared" si="4"/>
        <v>0</v>
      </c>
      <c r="M21" s="292">
        <f t="shared" si="4"/>
        <v>0</v>
      </c>
      <c r="N21" s="293">
        <f t="shared" si="4"/>
        <v>0</v>
      </c>
    </row>
    <row r="22" spans="1:14" ht="12" customHeight="1">
      <c r="A22" s="294"/>
      <c r="B22" s="296"/>
      <c r="C22" s="287" t="s">
        <v>11</v>
      </c>
      <c r="D22" s="10">
        <f>SUM(E22:N22)</f>
        <v>104</v>
      </c>
      <c r="E22" s="292">
        <v>0</v>
      </c>
      <c r="F22" s="292">
        <v>1</v>
      </c>
      <c r="G22" s="292">
        <v>12</v>
      </c>
      <c r="H22" s="292">
        <v>43</v>
      </c>
      <c r="I22" s="292">
        <v>28</v>
      </c>
      <c r="J22" s="292">
        <v>18</v>
      </c>
      <c r="K22" s="292">
        <v>2</v>
      </c>
      <c r="L22" s="292">
        <v>0</v>
      </c>
      <c r="M22" s="292">
        <v>0</v>
      </c>
      <c r="N22" s="293">
        <v>0</v>
      </c>
    </row>
    <row r="23" spans="1:14" ht="12" customHeight="1">
      <c r="A23" s="294"/>
      <c r="B23" s="296"/>
      <c r="C23" s="287" t="s">
        <v>12</v>
      </c>
      <c r="D23" s="10">
        <f>SUM(E23:N23)</f>
        <v>118</v>
      </c>
      <c r="E23" s="292">
        <v>0</v>
      </c>
      <c r="F23" s="292">
        <v>3</v>
      </c>
      <c r="G23" s="292">
        <v>30</v>
      </c>
      <c r="H23" s="292">
        <v>44</v>
      </c>
      <c r="I23" s="292">
        <v>32</v>
      </c>
      <c r="J23" s="292">
        <v>7</v>
      </c>
      <c r="K23" s="292">
        <v>2</v>
      </c>
      <c r="L23" s="292">
        <v>0</v>
      </c>
      <c r="M23" s="292">
        <v>0</v>
      </c>
      <c r="N23" s="293">
        <v>0</v>
      </c>
    </row>
    <row r="24" spans="1:14" ht="12" customHeight="1">
      <c r="A24" s="294"/>
      <c r="B24" s="284"/>
      <c r="C24" s="287"/>
      <c r="D24" s="10"/>
      <c r="E24" s="292"/>
      <c r="F24" s="292"/>
      <c r="G24" s="292"/>
      <c r="H24" s="292"/>
      <c r="I24" s="292"/>
      <c r="J24" s="292"/>
      <c r="K24" s="292"/>
      <c r="L24" s="292"/>
      <c r="M24" s="292"/>
      <c r="N24" s="293"/>
    </row>
    <row r="25" spans="1:14" ht="12" customHeight="1">
      <c r="A25" s="294"/>
      <c r="B25" s="295" t="s">
        <v>65</v>
      </c>
      <c r="C25" s="287" t="s">
        <v>10</v>
      </c>
      <c r="D25" s="10">
        <f>SUM(E25:N25)</f>
        <v>276</v>
      </c>
      <c r="E25" s="292">
        <f aca="true" t="shared" si="5" ref="E25:N25">SUM(E26:E27)</f>
        <v>0</v>
      </c>
      <c r="F25" s="292">
        <f t="shared" si="5"/>
        <v>5</v>
      </c>
      <c r="G25" s="292">
        <f t="shared" si="5"/>
        <v>40</v>
      </c>
      <c r="H25" s="292">
        <f t="shared" si="5"/>
        <v>106</v>
      </c>
      <c r="I25" s="292">
        <f t="shared" si="5"/>
        <v>87</v>
      </c>
      <c r="J25" s="292">
        <f t="shared" si="5"/>
        <v>35</v>
      </c>
      <c r="K25" s="292">
        <f t="shared" si="5"/>
        <v>3</v>
      </c>
      <c r="L25" s="292">
        <f t="shared" si="5"/>
        <v>0</v>
      </c>
      <c r="M25" s="292">
        <f t="shared" si="5"/>
        <v>0</v>
      </c>
      <c r="N25" s="293">
        <f t="shared" si="5"/>
        <v>0</v>
      </c>
    </row>
    <row r="26" spans="1:14" ht="12" customHeight="1">
      <c r="A26" s="294"/>
      <c r="B26" s="295"/>
      <c r="C26" s="287" t="s">
        <v>11</v>
      </c>
      <c r="D26" s="10">
        <f>SUM(E26:N26)</f>
        <v>160</v>
      </c>
      <c r="E26" s="292">
        <v>0</v>
      </c>
      <c r="F26" s="292">
        <v>3</v>
      </c>
      <c r="G26" s="292">
        <v>24</v>
      </c>
      <c r="H26" s="292">
        <v>61</v>
      </c>
      <c r="I26" s="292">
        <v>50</v>
      </c>
      <c r="J26" s="292">
        <v>20</v>
      </c>
      <c r="K26" s="292">
        <v>2</v>
      </c>
      <c r="L26" s="292">
        <v>0</v>
      </c>
      <c r="M26" s="292">
        <v>0</v>
      </c>
      <c r="N26" s="293">
        <v>0</v>
      </c>
    </row>
    <row r="27" spans="1:14" ht="12" customHeight="1">
      <c r="A27" s="294"/>
      <c r="B27" s="295"/>
      <c r="C27" s="287" t="s">
        <v>12</v>
      </c>
      <c r="D27" s="10">
        <f>SUM(E27:N27)</f>
        <v>116</v>
      </c>
      <c r="E27" s="292">
        <v>0</v>
      </c>
      <c r="F27" s="292">
        <v>2</v>
      </c>
      <c r="G27" s="292">
        <v>16</v>
      </c>
      <c r="H27" s="292">
        <v>45</v>
      </c>
      <c r="I27" s="292">
        <v>37</v>
      </c>
      <c r="J27" s="292">
        <v>15</v>
      </c>
      <c r="K27" s="292">
        <v>1</v>
      </c>
      <c r="L27" s="292">
        <v>0</v>
      </c>
      <c r="M27" s="292">
        <v>0</v>
      </c>
      <c r="N27" s="293">
        <v>0</v>
      </c>
    </row>
    <row r="28" spans="1:14" ht="12" customHeight="1">
      <c r="A28" s="294"/>
      <c r="B28" s="295"/>
      <c r="C28" s="287"/>
      <c r="D28" s="10"/>
      <c r="E28" s="292"/>
      <c r="F28" s="292"/>
      <c r="G28" s="292"/>
      <c r="H28" s="292"/>
      <c r="I28" s="292"/>
      <c r="J28" s="292"/>
      <c r="K28" s="292"/>
      <c r="L28" s="292"/>
      <c r="M28" s="292"/>
      <c r="N28" s="293"/>
    </row>
    <row r="29" spans="1:14" ht="12" customHeight="1">
      <c r="A29" s="294"/>
      <c r="B29" s="295" t="s">
        <v>66</v>
      </c>
      <c r="C29" s="287" t="s">
        <v>10</v>
      </c>
      <c r="D29" s="10">
        <f>SUM(E29:N29)</f>
        <v>141</v>
      </c>
      <c r="E29" s="292">
        <f aca="true" t="shared" si="6" ref="E29:N29">SUM(E30:E31)</f>
        <v>0</v>
      </c>
      <c r="F29" s="292">
        <f t="shared" si="6"/>
        <v>3</v>
      </c>
      <c r="G29" s="292">
        <f t="shared" si="6"/>
        <v>25</v>
      </c>
      <c r="H29" s="292">
        <f t="shared" si="6"/>
        <v>47</v>
      </c>
      <c r="I29" s="292">
        <f t="shared" si="6"/>
        <v>50</v>
      </c>
      <c r="J29" s="292">
        <f t="shared" si="6"/>
        <v>14</v>
      </c>
      <c r="K29" s="292">
        <f t="shared" si="6"/>
        <v>1</v>
      </c>
      <c r="L29" s="292">
        <f t="shared" si="6"/>
        <v>1</v>
      </c>
      <c r="M29" s="292">
        <f t="shared" si="6"/>
        <v>0</v>
      </c>
      <c r="N29" s="293">
        <f t="shared" si="6"/>
        <v>0</v>
      </c>
    </row>
    <row r="30" spans="1:14" ht="12" customHeight="1">
      <c r="A30" s="294"/>
      <c r="B30" s="295"/>
      <c r="C30" s="287" t="s">
        <v>11</v>
      </c>
      <c r="D30" s="10">
        <f>SUM(E30:N30)</f>
        <v>66</v>
      </c>
      <c r="E30" s="292">
        <v>0</v>
      </c>
      <c r="F30" s="292">
        <v>2</v>
      </c>
      <c r="G30" s="292">
        <v>11</v>
      </c>
      <c r="H30" s="292">
        <v>19</v>
      </c>
      <c r="I30" s="292">
        <v>25</v>
      </c>
      <c r="J30" s="292">
        <v>7</v>
      </c>
      <c r="K30" s="292">
        <v>1</v>
      </c>
      <c r="L30" s="292">
        <v>1</v>
      </c>
      <c r="M30" s="292">
        <v>0</v>
      </c>
      <c r="N30" s="293">
        <v>0</v>
      </c>
    </row>
    <row r="31" spans="1:14" ht="12" customHeight="1">
      <c r="A31" s="294"/>
      <c r="B31" s="295"/>
      <c r="C31" s="287" t="s">
        <v>12</v>
      </c>
      <c r="D31" s="10">
        <f>SUM(E31:N31)</f>
        <v>75</v>
      </c>
      <c r="E31" s="292">
        <v>0</v>
      </c>
      <c r="F31" s="292">
        <v>1</v>
      </c>
      <c r="G31" s="292">
        <v>14</v>
      </c>
      <c r="H31" s="292">
        <v>28</v>
      </c>
      <c r="I31" s="292">
        <v>25</v>
      </c>
      <c r="J31" s="292">
        <v>7</v>
      </c>
      <c r="K31" s="292">
        <v>0</v>
      </c>
      <c r="L31" s="292">
        <v>0</v>
      </c>
      <c r="M31" s="292">
        <v>0</v>
      </c>
      <c r="N31" s="293">
        <v>0</v>
      </c>
    </row>
    <row r="32" spans="1:14" ht="12" customHeight="1">
      <c r="A32" s="294"/>
      <c r="B32" s="295"/>
      <c r="C32" s="286"/>
      <c r="D32" s="10"/>
      <c r="E32" s="292"/>
      <c r="F32" s="292"/>
      <c r="G32" s="292"/>
      <c r="H32" s="292"/>
      <c r="I32" s="292"/>
      <c r="J32" s="292"/>
      <c r="K32" s="292"/>
      <c r="L32" s="292"/>
      <c r="M32" s="292"/>
      <c r="N32" s="293"/>
    </row>
    <row r="33" spans="1:16" ht="12" customHeight="1">
      <c r="A33" s="285"/>
      <c r="B33" s="295" t="s">
        <v>67</v>
      </c>
      <c r="C33" s="287" t="s">
        <v>10</v>
      </c>
      <c r="D33" s="330">
        <f aca="true" t="shared" si="7" ref="D33:N33">SUM(D34:D35)</f>
        <v>31</v>
      </c>
      <c r="E33" s="317">
        <f t="shared" si="7"/>
        <v>0</v>
      </c>
      <c r="F33" s="317">
        <f t="shared" si="7"/>
        <v>0</v>
      </c>
      <c r="G33" s="317">
        <f t="shared" si="7"/>
        <v>6</v>
      </c>
      <c r="H33" s="317">
        <f t="shared" si="7"/>
        <v>10</v>
      </c>
      <c r="I33" s="317">
        <f t="shared" si="7"/>
        <v>10</v>
      </c>
      <c r="J33" s="317">
        <f t="shared" si="7"/>
        <v>4</v>
      </c>
      <c r="K33" s="317">
        <f t="shared" si="7"/>
        <v>1</v>
      </c>
      <c r="L33" s="317">
        <f t="shared" si="7"/>
        <v>0</v>
      </c>
      <c r="M33" s="317">
        <f t="shared" si="7"/>
        <v>0</v>
      </c>
      <c r="N33" s="318">
        <f t="shared" si="7"/>
        <v>0</v>
      </c>
      <c r="O33" s="331"/>
      <c r="P33" s="331"/>
    </row>
    <row r="34" spans="1:14" ht="12" customHeight="1">
      <c r="A34" s="294"/>
      <c r="B34" s="295"/>
      <c r="C34" s="287" t="s">
        <v>11</v>
      </c>
      <c r="D34" s="291">
        <f>SUM(E34:N34)</f>
        <v>18</v>
      </c>
      <c r="E34" s="292">
        <v>0</v>
      </c>
      <c r="F34" s="292">
        <v>0</v>
      </c>
      <c r="G34" s="292">
        <v>5</v>
      </c>
      <c r="H34" s="292">
        <v>4</v>
      </c>
      <c r="I34" s="292">
        <v>5</v>
      </c>
      <c r="J34" s="292">
        <v>3</v>
      </c>
      <c r="K34" s="292">
        <v>1</v>
      </c>
      <c r="L34" s="292">
        <v>0</v>
      </c>
      <c r="M34" s="292">
        <v>0</v>
      </c>
      <c r="N34" s="293">
        <v>0</v>
      </c>
    </row>
    <row r="35" spans="1:14" ht="12" customHeight="1">
      <c r="A35" s="294"/>
      <c r="B35" s="295"/>
      <c r="C35" s="287" t="s">
        <v>12</v>
      </c>
      <c r="D35" s="291">
        <f>SUM(E35:N35)</f>
        <v>13</v>
      </c>
      <c r="E35" s="292">
        <v>0</v>
      </c>
      <c r="F35" s="292">
        <v>0</v>
      </c>
      <c r="G35" s="292">
        <v>1</v>
      </c>
      <c r="H35" s="292">
        <v>6</v>
      </c>
      <c r="I35" s="292">
        <v>5</v>
      </c>
      <c r="J35" s="292">
        <v>1</v>
      </c>
      <c r="K35" s="292">
        <v>0</v>
      </c>
      <c r="L35" s="292">
        <v>0</v>
      </c>
      <c r="M35" s="292">
        <v>0</v>
      </c>
      <c r="N35" s="293">
        <v>0</v>
      </c>
    </row>
    <row r="36" spans="1:14" ht="12" customHeight="1">
      <c r="A36" s="294"/>
      <c r="B36" s="295"/>
      <c r="C36" s="287"/>
      <c r="D36" s="10"/>
      <c r="E36" s="292"/>
      <c r="F36" s="292"/>
      <c r="G36" s="292"/>
      <c r="H36" s="292"/>
      <c r="I36" s="292"/>
      <c r="J36" s="292"/>
      <c r="K36" s="292"/>
      <c r="L36" s="292"/>
      <c r="M36" s="292"/>
      <c r="N36" s="293"/>
    </row>
    <row r="37" spans="1:14" ht="12" customHeight="1">
      <c r="A37" s="294"/>
      <c r="B37" s="295" t="s">
        <v>68</v>
      </c>
      <c r="C37" s="287" t="s">
        <v>10</v>
      </c>
      <c r="D37" s="10">
        <f>SUM(E37:N37)</f>
        <v>24</v>
      </c>
      <c r="E37" s="292">
        <f aca="true" t="shared" si="8" ref="E37:N37">SUM(E38:E39)</f>
        <v>0</v>
      </c>
      <c r="F37" s="292">
        <f t="shared" si="8"/>
        <v>1</v>
      </c>
      <c r="G37" s="292">
        <f t="shared" si="8"/>
        <v>1</v>
      </c>
      <c r="H37" s="292">
        <f t="shared" si="8"/>
        <v>8</v>
      </c>
      <c r="I37" s="292">
        <f t="shared" si="8"/>
        <v>11</v>
      </c>
      <c r="J37" s="292">
        <f t="shared" si="8"/>
        <v>2</v>
      </c>
      <c r="K37" s="292">
        <f t="shared" si="8"/>
        <v>1</v>
      </c>
      <c r="L37" s="292">
        <f t="shared" si="8"/>
        <v>0</v>
      </c>
      <c r="M37" s="292">
        <f t="shared" si="8"/>
        <v>0</v>
      </c>
      <c r="N37" s="293">
        <f t="shared" si="8"/>
        <v>0</v>
      </c>
    </row>
    <row r="38" spans="1:14" ht="12" customHeight="1">
      <c r="A38" s="294"/>
      <c r="C38" s="287" t="s">
        <v>11</v>
      </c>
      <c r="D38" s="10">
        <f>SUM(E38:N38)</f>
        <v>13</v>
      </c>
      <c r="E38" s="292">
        <v>0</v>
      </c>
      <c r="F38" s="292">
        <v>0</v>
      </c>
      <c r="G38" s="292">
        <v>1</v>
      </c>
      <c r="H38" s="292">
        <v>5</v>
      </c>
      <c r="I38" s="292">
        <v>6</v>
      </c>
      <c r="J38" s="292">
        <v>0</v>
      </c>
      <c r="K38" s="292">
        <v>1</v>
      </c>
      <c r="L38" s="292">
        <v>0</v>
      </c>
      <c r="M38" s="292">
        <v>0</v>
      </c>
      <c r="N38" s="293">
        <v>0</v>
      </c>
    </row>
    <row r="39" spans="1:14" ht="12" customHeight="1">
      <c r="A39" s="294"/>
      <c r="C39" s="287" t="s">
        <v>12</v>
      </c>
      <c r="D39" s="10">
        <f>SUM(E39:N39)</f>
        <v>11</v>
      </c>
      <c r="E39" s="292">
        <v>0</v>
      </c>
      <c r="F39" s="292">
        <v>1</v>
      </c>
      <c r="G39" s="292">
        <v>0</v>
      </c>
      <c r="H39" s="292">
        <v>3</v>
      </c>
      <c r="I39" s="292">
        <v>5</v>
      </c>
      <c r="J39" s="292">
        <v>2</v>
      </c>
      <c r="K39" s="292">
        <v>0</v>
      </c>
      <c r="L39" s="292">
        <v>0</v>
      </c>
      <c r="M39" s="292">
        <v>0</v>
      </c>
      <c r="N39" s="293">
        <v>0</v>
      </c>
    </row>
    <row r="40" spans="1:14" ht="12" customHeight="1">
      <c r="A40" s="294"/>
      <c r="C40" s="287"/>
      <c r="D40" s="10"/>
      <c r="E40" s="292"/>
      <c r="F40" s="292"/>
      <c r="G40" s="292"/>
      <c r="H40" s="292"/>
      <c r="I40" s="292"/>
      <c r="J40" s="292"/>
      <c r="K40" s="292"/>
      <c r="L40" s="292"/>
      <c r="M40" s="292"/>
      <c r="N40" s="293"/>
    </row>
    <row r="41" spans="1:14" ht="12" customHeight="1">
      <c r="A41" s="294"/>
      <c r="B41" s="297" t="s">
        <v>727</v>
      </c>
      <c r="C41" s="287" t="s">
        <v>10</v>
      </c>
      <c r="D41" s="10">
        <f>SUM(E41:N41)</f>
        <v>10</v>
      </c>
      <c r="E41" s="292">
        <f aca="true" t="shared" si="9" ref="E41:N41">SUM(E42:E43)</f>
        <v>0</v>
      </c>
      <c r="F41" s="292">
        <f t="shared" si="9"/>
        <v>0</v>
      </c>
      <c r="G41" s="292">
        <f t="shared" si="9"/>
        <v>0</v>
      </c>
      <c r="H41" s="292">
        <f t="shared" si="9"/>
        <v>3</v>
      </c>
      <c r="I41" s="292">
        <f t="shared" si="9"/>
        <v>5</v>
      </c>
      <c r="J41" s="292">
        <f t="shared" si="9"/>
        <v>2</v>
      </c>
      <c r="K41" s="292">
        <f t="shared" si="9"/>
        <v>0</v>
      </c>
      <c r="L41" s="292">
        <f t="shared" si="9"/>
        <v>0</v>
      </c>
      <c r="M41" s="292">
        <f t="shared" si="9"/>
        <v>0</v>
      </c>
      <c r="N41" s="293">
        <f t="shared" si="9"/>
        <v>0</v>
      </c>
    </row>
    <row r="42" spans="1:14" ht="12" customHeight="1">
      <c r="A42" s="294"/>
      <c r="C42" s="287" t="s">
        <v>11</v>
      </c>
      <c r="D42" s="10">
        <f>SUM(E42:N42)</f>
        <v>5</v>
      </c>
      <c r="E42" s="292">
        <v>0</v>
      </c>
      <c r="F42" s="292">
        <v>0</v>
      </c>
      <c r="G42" s="292">
        <v>0</v>
      </c>
      <c r="H42" s="292">
        <v>1</v>
      </c>
      <c r="I42" s="292">
        <v>2</v>
      </c>
      <c r="J42" s="292">
        <v>2</v>
      </c>
      <c r="K42" s="292">
        <v>0</v>
      </c>
      <c r="L42" s="292">
        <v>0</v>
      </c>
      <c r="M42" s="292">
        <v>0</v>
      </c>
      <c r="N42" s="293">
        <v>0</v>
      </c>
    </row>
    <row r="43" spans="1:14" ht="12" customHeight="1">
      <c r="A43" s="294"/>
      <c r="C43" s="287" t="s">
        <v>12</v>
      </c>
      <c r="D43" s="10">
        <f>SUM(E43:N43)</f>
        <v>5</v>
      </c>
      <c r="E43" s="292">
        <v>0</v>
      </c>
      <c r="F43" s="292">
        <v>0</v>
      </c>
      <c r="G43" s="292">
        <v>0</v>
      </c>
      <c r="H43" s="292">
        <v>2</v>
      </c>
      <c r="I43" s="292">
        <v>3</v>
      </c>
      <c r="J43" s="292">
        <v>0</v>
      </c>
      <c r="K43" s="292">
        <v>0</v>
      </c>
      <c r="L43" s="292">
        <v>0</v>
      </c>
      <c r="M43" s="292">
        <v>0</v>
      </c>
      <c r="N43" s="293">
        <v>0</v>
      </c>
    </row>
    <row r="44" spans="1:14" ht="12" customHeight="1">
      <c r="A44" s="312"/>
      <c r="B44" s="332"/>
      <c r="C44" s="314"/>
      <c r="D44" s="11"/>
      <c r="E44" s="333"/>
      <c r="F44" s="333"/>
      <c r="G44" s="333"/>
      <c r="H44" s="333"/>
      <c r="I44" s="333"/>
      <c r="J44" s="333"/>
      <c r="K44" s="333"/>
      <c r="L44" s="333"/>
      <c r="M44" s="333"/>
      <c r="N44" s="334"/>
    </row>
    <row r="45" spans="1:14" ht="12" customHeight="1">
      <c r="A45" s="294"/>
      <c r="B45" s="295"/>
      <c r="C45" s="287"/>
      <c r="D45" s="10"/>
      <c r="E45" s="292"/>
      <c r="F45" s="292"/>
      <c r="G45" s="292"/>
      <c r="H45" s="292"/>
      <c r="I45" s="292"/>
      <c r="J45" s="292"/>
      <c r="K45" s="292"/>
      <c r="L45" s="292"/>
      <c r="M45" s="292"/>
      <c r="N45" s="293"/>
    </row>
    <row r="46" spans="1:14" ht="12" customHeight="1">
      <c r="A46" s="706" t="s">
        <v>70</v>
      </c>
      <c r="B46" s="711"/>
      <c r="C46" s="287" t="s">
        <v>10</v>
      </c>
      <c r="D46" s="291">
        <f>SUM(E46:N46)</f>
        <v>4218</v>
      </c>
      <c r="E46" s="292">
        <f aca="true" t="shared" si="10" ref="E46:N46">SUM(E47:E48)</f>
        <v>0</v>
      </c>
      <c r="F46" s="292">
        <f t="shared" si="10"/>
        <v>75</v>
      </c>
      <c r="G46" s="292">
        <f t="shared" si="10"/>
        <v>582</v>
      </c>
      <c r="H46" s="292">
        <f t="shared" si="10"/>
        <v>1593</v>
      </c>
      <c r="I46" s="292">
        <f t="shared" si="10"/>
        <v>1482</v>
      </c>
      <c r="J46" s="292">
        <f t="shared" si="10"/>
        <v>443</v>
      </c>
      <c r="K46" s="292">
        <f t="shared" si="10"/>
        <v>41</v>
      </c>
      <c r="L46" s="292">
        <f t="shared" si="10"/>
        <v>2</v>
      </c>
      <c r="M46" s="292">
        <f t="shared" si="10"/>
        <v>0</v>
      </c>
      <c r="N46" s="293">
        <f t="shared" si="10"/>
        <v>0</v>
      </c>
    </row>
    <row r="47" spans="1:14" ht="12" customHeight="1">
      <c r="A47" s="294"/>
      <c r="B47" s="284"/>
      <c r="C47" s="287" t="s">
        <v>11</v>
      </c>
      <c r="D47" s="291">
        <f>SUM(E47:N47)</f>
        <v>2144</v>
      </c>
      <c r="E47" s="292">
        <f>SUM(E51,E55,E59,E63,E67,E71,'表4-5'!E6,'表4-5'!E10,'表4-5'!E14,'表4-5'!E18,'表4-5'!E22,'表4-5'!E26,'表4-5'!E30)</f>
        <v>0</v>
      </c>
      <c r="F47" s="292">
        <f>SUM(F51,F55,F59,F63,F67,F71,'表4-5'!F6,'表4-5'!F10,'表4-5'!F14,'表4-5'!F18,'表4-5'!F22,'表4-5'!F26,'表4-5'!F30)</f>
        <v>39</v>
      </c>
      <c r="G47" s="292">
        <f>SUM(G51,G55,G59,G63,G67,G71,'表4-5'!G6,'表4-5'!G10,'表4-5'!G14,'表4-5'!G18,'表4-5'!G22,'表4-5'!G26,'表4-5'!G30)</f>
        <v>283</v>
      </c>
      <c r="H47" s="292">
        <f>SUM(H51,H55,H59,H63,H67,H71,'表4-5'!H6,'表4-5'!H10,'表4-5'!H14,'表4-5'!H18,'表4-5'!H22,'表4-5'!H26,'表4-5'!H30)</f>
        <v>803</v>
      </c>
      <c r="I47" s="292">
        <f>SUM(I51,I55,I59,I63,I67,I71,'表4-5'!I6,'表4-5'!I10,'表4-5'!I14,'表4-5'!I18,'表4-5'!I22,'表4-5'!I26,'表4-5'!I30)</f>
        <v>786</v>
      </c>
      <c r="J47" s="292">
        <f>SUM(J51,J55,J59,J63,J67,J71,'表4-5'!J6,'表4-5'!J10,'表4-5'!J14,'表4-5'!J18,'表4-5'!J22,'表4-5'!J26,'表4-5'!J30)</f>
        <v>208</v>
      </c>
      <c r="K47" s="292">
        <f>SUM(K51,K55,K59,K63,K67,K71,'表4-5'!K6,'表4-5'!K10,'表4-5'!K14,'表4-5'!K18,'表4-5'!K22,'表4-5'!K26,'表4-5'!K30)</f>
        <v>24</v>
      </c>
      <c r="L47" s="292">
        <f>SUM(L51,L55,L59,L63,L67,L71,'表4-5'!L6,'表4-5'!L10,'表4-5'!L14,'表4-5'!L18,'表4-5'!L22,'表4-5'!L26,'表4-5'!L30)</f>
        <v>1</v>
      </c>
      <c r="M47" s="292">
        <f>SUM(M51,M55,M59,M63,M67,M71,'表4-5'!M6,'表4-5'!M10,'表4-5'!M14,'表4-5'!M18,'表4-5'!M22,'表4-5'!M26,'表4-5'!M30)</f>
        <v>0</v>
      </c>
      <c r="N47" s="293">
        <f>SUM(N51,N55,N59,N63,N67,N71,'表4-5'!N6,'表4-5'!N10,'表4-5'!N14,'表4-5'!N18,'表4-5'!N22,'表4-5'!N26,'表4-5'!N30)</f>
        <v>0</v>
      </c>
    </row>
    <row r="48" spans="1:14" ht="12" customHeight="1">
      <c r="A48" s="294"/>
      <c r="B48" s="284"/>
      <c r="C48" s="287" t="s">
        <v>12</v>
      </c>
      <c r="D48" s="291">
        <f>SUM(E48:N48)</f>
        <v>2074</v>
      </c>
      <c r="E48" s="292">
        <f>SUM(E52,E56,E60,E64,E68,E72,'表4-5'!E7,'表4-5'!E11,'表4-5'!E15,'表4-5'!E19,'表4-5'!E23,'表4-5'!E27,'表4-5'!E31)</f>
        <v>0</v>
      </c>
      <c r="F48" s="292">
        <f>SUM(F52,F56,F60,F64,F68,F72,'表4-5'!F7,'表4-5'!F11,'表4-5'!F15,'表4-5'!F19,'表4-5'!F23,'表4-5'!F27,'表4-5'!F31)</f>
        <v>36</v>
      </c>
      <c r="G48" s="292">
        <f>SUM(G52,G56,G60,G64,G68,G72,'表4-5'!G7,'表4-5'!G11,'表4-5'!G15,'表4-5'!G19,'表4-5'!G23,'表4-5'!G27,'表4-5'!G31)</f>
        <v>299</v>
      </c>
      <c r="H48" s="292">
        <f>SUM(H52,H56,H60,H64,H68,H72,'表4-5'!H7,'表4-5'!H11,'表4-5'!H15,'表4-5'!H19,'表4-5'!H23,'表4-5'!H27,'表4-5'!H31)</f>
        <v>790</v>
      </c>
      <c r="I48" s="292">
        <f>SUM(I52,I56,I60,I64,I68,I72,'表4-5'!I7,'表4-5'!I11,'表4-5'!I15,'表4-5'!I19,'表4-5'!I23,'表4-5'!I27,'表4-5'!I31)</f>
        <v>696</v>
      </c>
      <c r="J48" s="292">
        <f>SUM(J52,J56,J60,J64,J68,J72,'表4-5'!J7,'表4-5'!J11,'表4-5'!J15,'表4-5'!J19,'表4-5'!J23,'表4-5'!J27,'表4-5'!J31)</f>
        <v>235</v>
      </c>
      <c r="K48" s="292">
        <f>SUM(K52,K56,K60,K64,K68,K72,'表4-5'!K7,'表4-5'!K11,'表4-5'!K15,'表4-5'!K19,'表4-5'!K23,'表4-5'!K27,'表4-5'!K31)</f>
        <v>17</v>
      </c>
      <c r="L48" s="292">
        <f>SUM(L52,L56,L60,L64,L68,L72,'表4-5'!L7,'表4-5'!L11,'表4-5'!L15,'表4-5'!L19,'表4-5'!L23,'表4-5'!L27,'表4-5'!L31)</f>
        <v>1</v>
      </c>
      <c r="M48" s="292">
        <f>SUM(M52,M56,M60,M64,M68,M72,'表4-5'!M7,'表4-5'!M11,'表4-5'!M15,'表4-5'!M19,'表4-5'!M23,'表4-5'!M27,'表4-5'!M31)</f>
        <v>0</v>
      </c>
      <c r="N48" s="293">
        <f>SUM(N52,N56,N60,N64,N68,N72,'表4-5'!N7,'表4-5'!N11,'表4-5'!N15,'表4-5'!N19,'表4-5'!N23,'表4-5'!N27,'表4-5'!N31)</f>
        <v>0</v>
      </c>
    </row>
    <row r="49" spans="1:15" s="278" customFormat="1" ht="12">
      <c r="A49" s="294"/>
      <c r="B49" s="284"/>
      <c r="C49" s="287"/>
      <c r="D49" s="291"/>
      <c r="E49" s="292"/>
      <c r="F49" s="292"/>
      <c r="G49" s="292"/>
      <c r="H49" s="292"/>
      <c r="I49" s="292"/>
      <c r="J49" s="292"/>
      <c r="K49" s="292"/>
      <c r="L49" s="292"/>
      <c r="M49" s="292"/>
      <c r="N49" s="293"/>
      <c r="O49" s="284"/>
    </row>
    <row r="50" spans="1:15" s="278" customFormat="1" ht="12" customHeight="1">
      <c r="A50" s="294"/>
      <c r="B50" s="295" t="s">
        <v>71</v>
      </c>
      <c r="C50" s="287" t="s">
        <v>10</v>
      </c>
      <c r="D50" s="291">
        <f>SUM(E50:N50)</f>
        <v>808</v>
      </c>
      <c r="E50" s="292">
        <f aca="true" t="shared" si="11" ref="E50:N50">SUM(E51:E52)</f>
        <v>0</v>
      </c>
      <c r="F50" s="292">
        <f t="shared" si="11"/>
        <v>10</v>
      </c>
      <c r="G50" s="292">
        <f t="shared" si="11"/>
        <v>108</v>
      </c>
      <c r="H50" s="292">
        <f t="shared" si="11"/>
        <v>301</v>
      </c>
      <c r="I50" s="292">
        <f t="shared" si="11"/>
        <v>286</v>
      </c>
      <c r="J50" s="292">
        <f t="shared" si="11"/>
        <v>93</v>
      </c>
      <c r="K50" s="292">
        <f t="shared" si="11"/>
        <v>10</v>
      </c>
      <c r="L50" s="292">
        <f t="shared" si="11"/>
        <v>0</v>
      </c>
      <c r="M50" s="292">
        <f t="shared" si="11"/>
        <v>0</v>
      </c>
      <c r="N50" s="293">
        <f t="shared" si="11"/>
        <v>0</v>
      </c>
      <c r="O50" s="280"/>
    </row>
    <row r="51" spans="1:15" s="278" customFormat="1" ht="12" customHeight="1">
      <c r="A51" s="294"/>
      <c r="B51" s="295"/>
      <c r="C51" s="287" t="s">
        <v>11</v>
      </c>
      <c r="D51" s="291">
        <f>SUM(E51:N51)</f>
        <v>425</v>
      </c>
      <c r="E51" s="292">
        <v>0</v>
      </c>
      <c r="F51" s="292">
        <v>6</v>
      </c>
      <c r="G51" s="292">
        <v>57</v>
      </c>
      <c r="H51" s="292">
        <v>154</v>
      </c>
      <c r="I51" s="292">
        <v>155</v>
      </c>
      <c r="J51" s="292">
        <v>46</v>
      </c>
      <c r="K51" s="292">
        <v>7</v>
      </c>
      <c r="L51" s="292">
        <v>0</v>
      </c>
      <c r="M51" s="292">
        <v>0</v>
      </c>
      <c r="N51" s="293">
        <v>0</v>
      </c>
      <c r="O51" s="280"/>
    </row>
    <row r="52" spans="1:14" ht="12" customHeight="1">
      <c r="A52" s="294"/>
      <c r="B52" s="295"/>
      <c r="C52" s="287" t="s">
        <v>12</v>
      </c>
      <c r="D52" s="291">
        <f>SUM(E52:N52)</f>
        <v>383</v>
      </c>
      <c r="E52" s="292">
        <v>0</v>
      </c>
      <c r="F52" s="292">
        <v>4</v>
      </c>
      <c r="G52" s="292">
        <v>51</v>
      </c>
      <c r="H52" s="292">
        <v>147</v>
      </c>
      <c r="I52" s="292">
        <v>131</v>
      </c>
      <c r="J52" s="292">
        <v>47</v>
      </c>
      <c r="K52" s="292">
        <v>3</v>
      </c>
      <c r="L52" s="292">
        <v>0</v>
      </c>
      <c r="M52" s="292">
        <v>0</v>
      </c>
      <c r="N52" s="293">
        <v>0</v>
      </c>
    </row>
    <row r="53" spans="1:14" ht="12" customHeight="1">
      <c r="A53" s="294"/>
      <c r="B53" s="295"/>
      <c r="C53" s="287"/>
      <c r="D53" s="291"/>
      <c r="E53" s="292"/>
      <c r="F53" s="292"/>
      <c r="G53" s="292"/>
      <c r="H53" s="292"/>
      <c r="I53" s="292"/>
      <c r="J53" s="292"/>
      <c r="K53" s="292"/>
      <c r="L53" s="292"/>
      <c r="M53" s="292"/>
      <c r="N53" s="293"/>
    </row>
    <row r="54" spans="1:14" ht="12" customHeight="1">
      <c r="A54" s="294"/>
      <c r="B54" s="295" t="s">
        <v>72</v>
      </c>
      <c r="C54" s="287" t="s">
        <v>10</v>
      </c>
      <c r="D54" s="291">
        <f>SUM(E54:N54)</f>
        <v>756</v>
      </c>
      <c r="E54" s="292">
        <f aca="true" t="shared" si="12" ref="E54:N54">SUM(E55:E56)</f>
        <v>0</v>
      </c>
      <c r="F54" s="292">
        <f t="shared" si="12"/>
        <v>15</v>
      </c>
      <c r="G54" s="292">
        <f t="shared" si="12"/>
        <v>90</v>
      </c>
      <c r="H54" s="292">
        <f t="shared" si="12"/>
        <v>282</v>
      </c>
      <c r="I54" s="292">
        <f t="shared" si="12"/>
        <v>278</v>
      </c>
      <c r="J54" s="292">
        <f t="shared" si="12"/>
        <v>81</v>
      </c>
      <c r="K54" s="292">
        <f t="shared" si="12"/>
        <v>10</v>
      </c>
      <c r="L54" s="292">
        <f t="shared" si="12"/>
        <v>0</v>
      </c>
      <c r="M54" s="292">
        <f t="shared" si="12"/>
        <v>0</v>
      </c>
      <c r="N54" s="293">
        <f t="shared" si="12"/>
        <v>0</v>
      </c>
    </row>
    <row r="55" spans="1:14" ht="12" customHeight="1">
      <c r="A55" s="294"/>
      <c r="B55" s="295"/>
      <c r="C55" s="287" t="s">
        <v>11</v>
      </c>
      <c r="D55" s="291">
        <f>SUM(E55:N55)</f>
        <v>362</v>
      </c>
      <c r="E55" s="292">
        <v>0</v>
      </c>
      <c r="F55" s="292">
        <v>8</v>
      </c>
      <c r="G55" s="292">
        <v>39</v>
      </c>
      <c r="H55" s="292">
        <v>130</v>
      </c>
      <c r="I55" s="292">
        <v>144</v>
      </c>
      <c r="J55" s="292">
        <v>36</v>
      </c>
      <c r="K55" s="292">
        <v>5</v>
      </c>
      <c r="L55" s="292">
        <v>0</v>
      </c>
      <c r="M55" s="292">
        <v>0</v>
      </c>
      <c r="N55" s="293">
        <v>0</v>
      </c>
    </row>
    <row r="56" spans="1:14" ht="12" customHeight="1">
      <c r="A56" s="294"/>
      <c r="B56" s="295"/>
      <c r="C56" s="287" t="s">
        <v>12</v>
      </c>
      <c r="D56" s="291">
        <f>SUM(E56:N56)</f>
        <v>394</v>
      </c>
      <c r="E56" s="292">
        <v>0</v>
      </c>
      <c r="F56" s="292">
        <v>7</v>
      </c>
      <c r="G56" s="292">
        <v>51</v>
      </c>
      <c r="H56" s="292">
        <v>152</v>
      </c>
      <c r="I56" s="292">
        <v>134</v>
      </c>
      <c r="J56" s="292">
        <v>45</v>
      </c>
      <c r="K56" s="292">
        <v>5</v>
      </c>
      <c r="L56" s="292">
        <v>0</v>
      </c>
      <c r="M56" s="292">
        <v>0</v>
      </c>
      <c r="N56" s="293">
        <v>0</v>
      </c>
    </row>
    <row r="57" spans="1:14" ht="12" customHeight="1">
      <c r="A57" s="294"/>
      <c r="C57" s="287"/>
      <c r="D57" s="10"/>
      <c r="E57" s="292"/>
      <c r="F57" s="292"/>
      <c r="G57" s="292"/>
      <c r="H57" s="292"/>
      <c r="I57" s="292"/>
      <c r="J57" s="292"/>
      <c r="K57" s="292"/>
      <c r="L57" s="292"/>
      <c r="M57" s="292"/>
      <c r="N57" s="293"/>
    </row>
    <row r="58" spans="1:14" ht="12" customHeight="1">
      <c r="A58" s="294"/>
      <c r="B58" s="295" t="s">
        <v>73</v>
      </c>
      <c r="C58" s="287" t="s">
        <v>10</v>
      </c>
      <c r="D58" s="291">
        <f>SUM(E58:N58)</f>
        <v>712</v>
      </c>
      <c r="E58" s="292">
        <f aca="true" t="shared" si="13" ref="E58:N58">SUM(E59:E60)</f>
        <v>0</v>
      </c>
      <c r="F58" s="292">
        <f t="shared" si="13"/>
        <v>12</v>
      </c>
      <c r="G58" s="292">
        <f t="shared" si="13"/>
        <v>94</v>
      </c>
      <c r="H58" s="292">
        <f t="shared" si="13"/>
        <v>260</v>
      </c>
      <c r="I58" s="292">
        <f t="shared" si="13"/>
        <v>261</v>
      </c>
      <c r="J58" s="292">
        <f t="shared" si="13"/>
        <v>79</v>
      </c>
      <c r="K58" s="292">
        <f t="shared" si="13"/>
        <v>5</v>
      </c>
      <c r="L58" s="292">
        <f t="shared" si="13"/>
        <v>1</v>
      </c>
      <c r="M58" s="292">
        <f t="shared" si="13"/>
        <v>0</v>
      </c>
      <c r="N58" s="293">
        <f t="shared" si="13"/>
        <v>0</v>
      </c>
    </row>
    <row r="59" spans="1:14" ht="12" customHeight="1">
      <c r="A59" s="294"/>
      <c r="B59" s="295"/>
      <c r="C59" s="287" t="s">
        <v>11</v>
      </c>
      <c r="D59" s="291">
        <f>SUM(E59:N59)</f>
        <v>358</v>
      </c>
      <c r="E59" s="292">
        <v>0</v>
      </c>
      <c r="F59" s="292">
        <v>7</v>
      </c>
      <c r="G59" s="292">
        <v>41</v>
      </c>
      <c r="H59" s="292">
        <v>140</v>
      </c>
      <c r="I59" s="292">
        <v>132</v>
      </c>
      <c r="J59" s="292">
        <v>37</v>
      </c>
      <c r="K59" s="292">
        <v>0</v>
      </c>
      <c r="L59" s="292">
        <v>1</v>
      </c>
      <c r="M59" s="292">
        <v>0</v>
      </c>
      <c r="N59" s="293">
        <v>0</v>
      </c>
    </row>
    <row r="60" spans="1:14" ht="12" customHeight="1">
      <c r="A60" s="294"/>
      <c r="B60" s="295"/>
      <c r="C60" s="287" t="s">
        <v>12</v>
      </c>
      <c r="D60" s="291">
        <f>SUM(E60:N60)</f>
        <v>354</v>
      </c>
      <c r="E60" s="292">
        <v>0</v>
      </c>
      <c r="F60" s="292">
        <v>5</v>
      </c>
      <c r="G60" s="292">
        <v>53</v>
      </c>
      <c r="H60" s="292">
        <v>120</v>
      </c>
      <c r="I60" s="292">
        <v>129</v>
      </c>
      <c r="J60" s="292">
        <v>42</v>
      </c>
      <c r="K60" s="292">
        <v>5</v>
      </c>
      <c r="L60" s="292">
        <v>0</v>
      </c>
      <c r="M60" s="292">
        <v>0</v>
      </c>
      <c r="N60" s="293">
        <v>0</v>
      </c>
    </row>
    <row r="61" spans="1:14" ht="12" customHeight="1">
      <c r="A61" s="294"/>
      <c r="C61" s="287"/>
      <c r="D61" s="10"/>
      <c r="E61" s="292"/>
      <c r="F61" s="292"/>
      <c r="G61" s="292"/>
      <c r="H61" s="292"/>
      <c r="I61" s="292"/>
      <c r="J61" s="292"/>
      <c r="K61" s="292"/>
      <c r="L61" s="292"/>
      <c r="M61" s="292"/>
      <c r="N61" s="293"/>
    </row>
    <row r="62" spans="1:15" s="278" customFormat="1" ht="12" customHeight="1">
      <c r="A62" s="294"/>
      <c r="B62" s="295" t="s">
        <v>707</v>
      </c>
      <c r="C62" s="287" t="s">
        <v>10</v>
      </c>
      <c r="D62" s="291">
        <f>SUM(E62:N62)</f>
        <v>324</v>
      </c>
      <c r="E62" s="292">
        <f aca="true" t="shared" si="14" ref="E62:N62">SUM(E63:E64)</f>
        <v>0</v>
      </c>
      <c r="F62" s="292">
        <f t="shared" si="14"/>
        <v>6</v>
      </c>
      <c r="G62" s="292">
        <f t="shared" si="14"/>
        <v>60</v>
      </c>
      <c r="H62" s="292">
        <f t="shared" si="14"/>
        <v>117</v>
      </c>
      <c r="I62" s="292">
        <f t="shared" si="14"/>
        <v>111</v>
      </c>
      <c r="J62" s="292">
        <f t="shared" si="14"/>
        <v>28</v>
      </c>
      <c r="K62" s="292">
        <f t="shared" si="14"/>
        <v>2</v>
      </c>
      <c r="L62" s="292">
        <f t="shared" si="14"/>
        <v>0</v>
      </c>
      <c r="M62" s="292">
        <f t="shared" si="14"/>
        <v>0</v>
      </c>
      <c r="N62" s="293">
        <f t="shared" si="14"/>
        <v>0</v>
      </c>
      <c r="O62" s="280"/>
    </row>
    <row r="63" spans="1:15" s="278" customFormat="1" ht="12" customHeight="1">
      <c r="A63" s="290"/>
      <c r="B63" s="295"/>
      <c r="C63" s="287" t="s">
        <v>11</v>
      </c>
      <c r="D63" s="291">
        <f>SUM(E63:N63)</f>
        <v>159</v>
      </c>
      <c r="E63" s="292">
        <v>0</v>
      </c>
      <c r="F63" s="292">
        <v>2</v>
      </c>
      <c r="G63" s="292">
        <v>27</v>
      </c>
      <c r="H63" s="292">
        <v>53</v>
      </c>
      <c r="I63" s="292">
        <v>62</v>
      </c>
      <c r="J63" s="292">
        <v>13</v>
      </c>
      <c r="K63" s="292">
        <v>2</v>
      </c>
      <c r="L63" s="292">
        <v>0</v>
      </c>
      <c r="M63" s="292">
        <v>0</v>
      </c>
      <c r="N63" s="293">
        <v>0</v>
      </c>
      <c r="O63" s="280"/>
    </row>
    <row r="64" spans="1:15" s="278" customFormat="1" ht="12" customHeight="1">
      <c r="A64" s="294"/>
      <c r="B64" s="295"/>
      <c r="C64" s="287" t="s">
        <v>12</v>
      </c>
      <c r="D64" s="291">
        <f>SUM(E64:N64)</f>
        <v>165</v>
      </c>
      <c r="E64" s="292">
        <v>0</v>
      </c>
      <c r="F64" s="292">
        <v>4</v>
      </c>
      <c r="G64" s="292">
        <v>33</v>
      </c>
      <c r="H64" s="292">
        <v>64</v>
      </c>
      <c r="I64" s="292">
        <v>49</v>
      </c>
      <c r="J64" s="292">
        <v>15</v>
      </c>
      <c r="K64" s="292">
        <v>0</v>
      </c>
      <c r="L64" s="292">
        <v>0</v>
      </c>
      <c r="M64" s="292">
        <v>0</v>
      </c>
      <c r="N64" s="293">
        <v>0</v>
      </c>
      <c r="O64" s="280"/>
    </row>
    <row r="65" spans="1:15" s="278" customFormat="1" ht="12" customHeight="1">
      <c r="A65" s="294"/>
      <c r="B65" s="295"/>
      <c r="C65" s="287"/>
      <c r="D65" s="291"/>
      <c r="E65" s="292"/>
      <c r="F65" s="292"/>
      <c r="G65" s="292"/>
      <c r="H65" s="292"/>
      <c r="I65" s="292"/>
      <c r="J65" s="292"/>
      <c r="K65" s="292"/>
      <c r="L65" s="292"/>
      <c r="M65" s="292"/>
      <c r="N65" s="293"/>
      <c r="O65" s="280"/>
    </row>
    <row r="66" spans="1:15" s="278" customFormat="1" ht="12" customHeight="1">
      <c r="A66" s="294"/>
      <c r="B66" s="295" t="s">
        <v>74</v>
      </c>
      <c r="C66" s="287" t="s">
        <v>10</v>
      </c>
      <c r="D66" s="291">
        <f>SUM(E66:N66)</f>
        <v>99</v>
      </c>
      <c r="E66" s="292">
        <f aca="true" t="shared" si="15" ref="E66:N66">SUM(E67:E68)</f>
        <v>0</v>
      </c>
      <c r="F66" s="292">
        <f t="shared" si="15"/>
        <v>1</v>
      </c>
      <c r="G66" s="292">
        <f t="shared" si="15"/>
        <v>15</v>
      </c>
      <c r="H66" s="292">
        <f t="shared" si="15"/>
        <v>36</v>
      </c>
      <c r="I66" s="292">
        <f t="shared" si="15"/>
        <v>32</v>
      </c>
      <c r="J66" s="292">
        <f t="shared" si="15"/>
        <v>14</v>
      </c>
      <c r="K66" s="292">
        <f t="shared" si="15"/>
        <v>0</v>
      </c>
      <c r="L66" s="292">
        <f t="shared" si="15"/>
        <v>1</v>
      </c>
      <c r="M66" s="292">
        <f t="shared" si="15"/>
        <v>0</v>
      </c>
      <c r="N66" s="293">
        <f t="shared" si="15"/>
        <v>0</v>
      </c>
      <c r="O66" s="280"/>
    </row>
    <row r="67" spans="1:15" s="278" customFormat="1" ht="12" customHeight="1">
      <c r="A67" s="294"/>
      <c r="B67" s="295"/>
      <c r="C67" s="287" t="s">
        <v>11</v>
      </c>
      <c r="D67" s="291">
        <f>SUM(E67:N67)</f>
        <v>49</v>
      </c>
      <c r="E67" s="292">
        <v>0</v>
      </c>
      <c r="F67" s="292">
        <v>0</v>
      </c>
      <c r="G67" s="292">
        <v>10</v>
      </c>
      <c r="H67" s="292">
        <v>18</v>
      </c>
      <c r="I67" s="292">
        <v>14</v>
      </c>
      <c r="J67" s="292">
        <v>7</v>
      </c>
      <c r="K67" s="292">
        <v>0</v>
      </c>
      <c r="L67" s="292">
        <v>0</v>
      </c>
      <c r="M67" s="292">
        <v>0</v>
      </c>
      <c r="N67" s="293">
        <v>0</v>
      </c>
      <c r="O67" s="280"/>
    </row>
    <row r="68" spans="1:15" s="278" customFormat="1" ht="12" customHeight="1">
      <c r="A68" s="294"/>
      <c r="B68" s="295"/>
      <c r="C68" s="287" t="s">
        <v>12</v>
      </c>
      <c r="D68" s="291">
        <f>SUM(E68:N68)</f>
        <v>50</v>
      </c>
      <c r="E68" s="292">
        <v>0</v>
      </c>
      <c r="F68" s="292">
        <v>1</v>
      </c>
      <c r="G68" s="292">
        <v>5</v>
      </c>
      <c r="H68" s="292">
        <v>18</v>
      </c>
      <c r="I68" s="292">
        <v>18</v>
      </c>
      <c r="J68" s="292">
        <v>7</v>
      </c>
      <c r="K68" s="292">
        <v>0</v>
      </c>
      <c r="L68" s="292">
        <v>1</v>
      </c>
      <c r="M68" s="292">
        <v>0</v>
      </c>
      <c r="N68" s="293">
        <v>0</v>
      </c>
      <c r="O68" s="280"/>
    </row>
    <row r="69" spans="1:15" s="278" customFormat="1" ht="12" customHeight="1">
      <c r="A69" s="294"/>
      <c r="B69" s="295"/>
      <c r="C69" s="287"/>
      <c r="D69" s="291"/>
      <c r="E69" s="292"/>
      <c r="F69" s="292"/>
      <c r="G69" s="292"/>
      <c r="H69" s="292"/>
      <c r="I69" s="292"/>
      <c r="J69" s="292"/>
      <c r="K69" s="292"/>
      <c r="L69" s="292"/>
      <c r="M69" s="292"/>
      <c r="N69" s="293"/>
      <c r="O69" s="280"/>
    </row>
    <row r="70" spans="1:15" s="278" customFormat="1" ht="12" customHeight="1">
      <c r="A70" s="294"/>
      <c r="B70" s="295" t="s">
        <v>75</v>
      </c>
      <c r="C70" s="287" t="s">
        <v>10</v>
      </c>
      <c r="D70" s="291">
        <f>SUM(E70:N70)</f>
        <v>107</v>
      </c>
      <c r="E70" s="292">
        <f aca="true" t="shared" si="16" ref="E70:N70">SUM(E71:E72)</f>
        <v>0</v>
      </c>
      <c r="F70" s="292">
        <f t="shared" si="16"/>
        <v>5</v>
      </c>
      <c r="G70" s="292">
        <f t="shared" si="16"/>
        <v>19</v>
      </c>
      <c r="H70" s="292">
        <f t="shared" si="16"/>
        <v>40</v>
      </c>
      <c r="I70" s="292">
        <f t="shared" si="16"/>
        <v>36</v>
      </c>
      <c r="J70" s="292">
        <f t="shared" si="16"/>
        <v>6</v>
      </c>
      <c r="K70" s="292">
        <f t="shared" si="16"/>
        <v>1</v>
      </c>
      <c r="L70" s="292">
        <f t="shared" si="16"/>
        <v>0</v>
      </c>
      <c r="M70" s="292">
        <f t="shared" si="16"/>
        <v>0</v>
      </c>
      <c r="N70" s="293">
        <f t="shared" si="16"/>
        <v>0</v>
      </c>
      <c r="O70" s="280"/>
    </row>
    <row r="71" spans="1:15" s="278" customFormat="1" ht="12" customHeight="1">
      <c r="A71" s="294"/>
      <c r="B71" s="295"/>
      <c r="C71" s="287" t="s">
        <v>11</v>
      </c>
      <c r="D71" s="291">
        <f>SUM(E71:N71)</f>
        <v>58</v>
      </c>
      <c r="E71" s="292">
        <v>0</v>
      </c>
      <c r="F71" s="292">
        <v>1</v>
      </c>
      <c r="G71" s="292">
        <v>11</v>
      </c>
      <c r="H71" s="292">
        <v>22</v>
      </c>
      <c r="I71" s="292">
        <v>19</v>
      </c>
      <c r="J71" s="292">
        <v>4</v>
      </c>
      <c r="K71" s="292">
        <v>1</v>
      </c>
      <c r="L71" s="292">
        <v>0</v>
      </c>
      <c r="M71" s="292">
        <v>0</v>
      </c>
      <c r="N71" s="293">
        <v>0</v>
      </c>
      <c r="O71" s="280"/>
    </row>
    <row r="72" spans="1:15" s="278" customFormat="1" ht="12" customHeight="1">
      <c r="A72" s="294"/>
      <c r="B72" s="295"/>
      <c r="C72" s="287" t="s">
        <v>12</v>
      </c>
      <c r="D72" s="291">
        <f>SUM(E72:N72)</f>
        <v>49</v>
      </c>
      <c r="E72" s="292">
        <v>0</v>
      </c>
      <c r="F72" s="292">
        <v>4</v>
      </c>
      <c r="G72" s="292">
        <v>8</v>
      </c>
      <c r="H72" s="292">
        <v>18</v>
      </c>
      <c r="I72" s="292">
        <v>17</v>
      </c>
      <c r="J72" s="292">
        <v>2</v>
      </c>
      <c r="K72" s="292">
        <v>0</v>
      </c>
      <c r="L72" s="292">
        <v>0</v>
      </c>
      <c r="M72" s="292">
        <v>0</v>
      </c>
      <c r="N72" s="293">
        <v>0</v>
      </c>
      <c r="O72" s="280"/>
    </row>
    <row r="73" spans="1:14" ht="12" customHeight="1">
      <c r="A73" s="298"/>
      <c r="B73" s="335"/>
      <c r="C73" s="336"/>
      <c r="D73" s="337"/>
      <c r="E73" s="338"/>
      <c r="F73" s="338"/>
      <c r="G73" s="338"/>
      <c r="H73" s="338"/>
      <c r="I73" s="338"/>
      <c r="J73" s="338"/>
      <c r="K73" s="338"/>
      <c r="L73" s="338"/>
      <c r="M73" s="338"/>
      <c r="N73" s="339"/>
    </row>
    <row r="74" ht="12" customHeight="1"/>
    <row r="75" spans="2:14" ht="12" customHeight="1">
      <c r="B75" s="284"/>
      <c r="C75" s="286"/>
      <c r="D75" s="304"/>
      <c r="E75" s="304"/>
      <c r="F75" s="304"/>
      <c r="G75" s="304"/>
      <c r="H75" s="305" t="s">
        <v>750</v>
      </c>
      <c r="I75" s="304"/>
      <c r="J75" s="304"/>
      <c r="K75" s="304"/>
      <c r="L75" s="304"/>
      <c r="M75" s="304"/>
      <c r="N75" s="304"/>
    </row>
    <row r="76" spans="2:14" ht="12" customHeight="1">
      <c r="B76" s="284"/>
      <c r="C76" s="286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</row>
    <row r="77" spans="2:14" ht="12" customHeight="1">
      <c r="B77" s="284"/>
      <c r="C77" s="286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</row>
    <row r="78" spans="2:14" ht="12" customHeight="1">
      <c r="B78" s="284"/>
      <c r="C78" s="286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</row>
    <row r="79" spans="2:14" ht="12" customHeight="1">
      <c r="B79" s="284"/>
      <c r="C79" s="286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</row>
    <row r="80" spans="2:14" ht="12" customHeight="1">
      <c r="B80" s="284"/>
      <c r="C80" s="286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</row>
    <row r="81" spans="3:14" ht="12" customHeight="1">
      <c r="C81" s="286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</row>
    <row r="82" spans="2:14" ht="12" customHeight="1">
      <c r="B82" s="296"/>
      <c r="C82" s="286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</row>
    <row r="83" spans="2:14" ht="12" customHeight="1">
      <c r="B83" s="296"/>
      <c r="C83" s="286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</row>
    <row r="84" spans="2:14" ht="12" customHeight="1">
      <c r="B84" s="284"/>
      <c r="C84" s="286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5" spans="2:14" ht="12" customHeight="1">
      <c r="B85" s="284"/>
      <c r="C85" s="286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</row>
    <row r="86" spans="2:14" ht="12" customHeight="1">
      <c r="B86" s="284"/>
      <c r="C86" s="286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</row>
    <row r="87" spans="2:14" ht="12" customHeight="1">
      <c r="B87" s="284"/>
      <c r="C87" s="286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</row>
    <row r="88" spans="2:14" ht="12" customHeight="1">
      <c r="B88" s="284"/>
      <c r="C88" s="286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89" spans="2:14" ht="12" customHeight="1">
      <c r="B89" s="284"/>
      <c r="C89" s="286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</row>
    <row r="90" spans="3:14" ht="12" customHeight="1">
      <c r="C90" s="286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</row>
    <row r="91" spans="3:14" ht="12" customHeight="1">
      <c r="C91" s="286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</row>
    <row r="92" spans="3:14" ht="12" customHeight="1">
      <c r="C92" s="286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</row>
    <row r="93" spans="2:14" ht="12" customHeight="1">
      <c r="B93" s="284"/>
      <c r="C93" s="286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</row>
    <row r="94" spans="2:14" ht="12" customHeight="1">
      <c r="B94" s="296"/>
      <c r="C94" s="286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</row>
    <row r="95" spans="2:14" ht="12" customHeight="1">
      <c r="B95" s="296"/>
      <c r="C95" s="286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</row>
    <row r="96" spans="2:14" ht="12" customHeight="1">
      <c r="B96" s="284"/>
      <c r="C96" s="286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</row>
    <row r="97" spans="2:14" ht="12" customHeight="1">
      <c r="B97" s="296"/>
      <c r="C97" s="286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</row>
    <row r="98" spans="2:14" ht="12" customHeight="1">
      <c r="B98" s="296"/>
      <c r="C98" s="286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</row>
    <row r="99" spans="2:14" ht="12" customHeight="1">
      <c r="B99" s="284"/>
      <c r="C99" s="286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</row>
    <row r="100" spans="2:14" ht="12" customHeight="1">
      <c r="B100" s="296"/>
      <c r="C100" s="286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</row>
    <row r="101" spans="2:14" ht="12" customHeight="1">
      <c r="B101" s="296"/>
      <c r="C101" s="286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</row>
    <row r="102" spans="2:14" ht="12" customHeight="1">
      <c r="B102" s="284"/>
      <c r="C102" s="286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</row>
    <row r="103" spans="2:14" ht="12" customHeight="1">
      <c r="B103" s="296"/>
      <c r="C103" s="286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</row>
    <row r="104" spans="2:14" ht="12" customHeight="1">
      <c r="B104" s="296"/>
      <c r="C104" s="286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</row>
    <row r="105" spans="2:14" ht="12" customHeight="1">
      <c r="B105" s="284"/>
      <c r="C105" s="286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</row>
    <row r="106" spans="2:14" ht="12" customHeight="1">
      <c r="B106" s="296"/>
      <c r="C106" s="286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</row>
    <row r="107" spans="2:14" ht="12" customHeight="1">
      <c r="B107" s="296"/>
      <c r="C107" s="286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</row>
    <row r="108" spans="2:14" ht="12" customHeight="1">
      <c r="B108" s="284"/>
      <c r="C108" s="286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</row>
    <row r="109" spans="2:14" ht="12" customHeight="1">
      <c r="B109" s="296"/>
      <c r="C109" s="286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</row>
    <row r="110" spans="2:14" ht="12" customHeight="1">
      <c r="B110" s="296"/>
      <c r="C110" s="286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</row>
    <row r="111" spans="2:14" ht="12" customHeight="1">
      <c r="B111" s="284"/>
      <c r="C111" s="286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</row>
    <row r="112" spans="2:14" ht="12" customHeight="1">
      <c r="B112" s="284"/>
      <c r="C112" s="286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</row>
    <row r="113" spans="2:14" ht="12" customHeight="1">
      <c r="B113" s="284"/>
      <c r="C113" s="286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</row>
    <row r="114" spans="2:14" ht="12" customHeight="1">
      <c r="B114" s="284"/>
      <c r="C114" s="286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</row>
    <row r="115" spans="2:14" ht="12" customHeight="1">
      <c r="B115" s="296"/>
      <c r="C115" s="286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</row>
    <row r="116" spans="2:14" ht="12" customHeight="1">
      <c r="B116" s="296"/>
      <c r="C116" s="286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</row>
    <row r="117" spans="2:14" ht="12" customHeight="1">
      <c r="B117" s="284"/>
      <c r="C117" s="286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</row>
    <row r="118" spans="2:14" ht="12" customHeight="1">
      <c r="B118" s="296"/>
      <c r="C118" s="286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</row>
    <row r="119" spans="2:14" ht="12" customHeight="1">
      <c r="B119" s="296"/>
      <c r="C119" s="286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0" spans="2:14" ht="12" customHeight="1">
      <c r="B120" s="284"/>
      <c r="C120" s="286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</row>
    <row r="121" spans="2:14" ht="12" customHeight="1">
      <c r="B121" s="296"/>
      <c r="C121" s="286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</row>
    <row r="122" spans="2:14" ht="12" customHeight="1">
      <c r="B122" s="296"/>
      <c r="C122" s="286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</row>
    <row r="123" spans="2:14" ht="12" customHeight="1">
      <c r="B123" s="284"/>
      <c r="C123" s="286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</row>
    <row r="124" spans="2:14" ht="12" customHeight="1">
      <c r="B124" s="296"/>
      <c r="C124" s="286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</row>
    <row r="125" spans="2:14" ht="12" customHeight="1">
      <c r="B125" s="296"/>
      <c r="C125" s="286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</row>
    <row r="126" spans="2:14" ht="12" customHeight="1">
      <c r="B126" s="284"/>
      <c r="C126" s="286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</row>
    <row r="127" spans="2:14" ht="12" customHeight="1">
      <c r="B127" s="296"/>
      <c r="C127" s="286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</row>
    <row r="128" spans="2:14" ht="12" customHeight="1">
      <c r="B128" s="296"/>
      <c r="C128" s="286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</row>
    <row r="129" spans="2:14" ht="12" customHeight="1">
      <c r="B129" s="284"/>
      <c r="C129" s="286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</row>
    <row r="130" spans="2:14" ht="12" customHeight="1">
      <c r="B130" s="296"/>
      <c r="C130" s="286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</row>
    <row r="131" spans="2:14" ht="12" customHeight="1">
      <c r="B131" s="296"/>
      <c r="C131" s="286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</row>
    <row r="132" spans="2:14" ht="12" customHeight="1">
      <c r="B132" s="284"/>
      <c r="C132" s="286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</row>
    <row r="133" spans="2:14" ht="12" customHeight="1">
      <c r="B133" s="296"/>
      <c r="C133" s="286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</row>
    <row r="134" spans="2:14" ht="12" customHeight="1">
      <c r="B134" s="296"/>
      <c r="C134" s="286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</row>
    <row r="135" spans="2:14" ht="12" customHeight="1">
      <c r="B135" s="284"/>
      <c r="C135" s="286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</row>
    <row r="136" spans="2:14" ht="12" customHeight="1">
      <c r="B136" s="296"/>
      <c r="C136" s="286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</row>
    <row r="137" spans="2:14" ht="12" customHeight="1">
      <c r="B137" s="296"/>
      <c r="C137" s="286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38" spans="2:14" ht="12" customHeight="1">
      <c r="B138" s="284"/>
      <c r="C138" s="286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2:14" ht="12" customHeight="1">
      <c r="B139" s="284"/>
      <c r="C139" s="286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0" spans="2:14" ht="12" customHeight="1">
      <c r="B140" s="284"/>
      <c r="C140" s="286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</row>
    <row r="141" spans="2:14" ht="12" customHeight="1">
      <c r="B141" s="284"/>
      <c r="C141" s="286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</row>
    <row r="142" spans="2:14" ht="12" customHeight="1">
      <c r="B142" s="296"/>
      <c r="C142" s="286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</row>
    <row r="143" spans="2:14" ht="12" customHeight="1">
      <c r="B143" s="296"/>
      <c r="C143" s="286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</row>
    <row r="144" spans="2:14" ht="12" customHeight="1">
      <c r="B144" s="284"/>
      <c r="C144" s="286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</row>
    <row r="145" spans="2:14" ht="12" customHeight="1">
      <c r="B145" s="296"/>
      <c r="C145" s="286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</row>
    <row r="146" spans="2:14" ht="12" customHeight="1">
      <c r="B146" s="296"/>
      <c r="C146" s="286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</row>
    <row r="147" spans="2:14" ht="12" customHeight="1">
      <c r="B147" s="284"/>
      <c r="C147" s="286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</row>
    <row r="148" spans="2:14" ht="12" customHeight="1">
      <c r="B148" s="284"/>
      <c r="C148" s="286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49" spans="2:14" ht="12" customHeight="1">
      <c r="B149" s="284"/>
      <c r="C149" s="286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</row>
    <row r="150" spans="2:14" ht="12" customHeight="1">
      <c r="B150" s="284"/>
      <c r="C150" s="286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</row>
    <row r="151" spans="2:14" ht="12" customHeight="1">
      <c r="B151" s="296"/>
      <c r="C151" s="286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</row>
    <row r="152" spans="2:14" ht="12" customHeight="1">
      <c r="B152" s="296"/>
      <c r="C152" s="286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3" spans="2:14" ht="12" customHeight="1">
      <c r="B153" s="284"/>
      <c r="C153" s="286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</row>
    <row r="154" spans="2:14" ht="12" customHeight="1">
      <c r="B154" s="284"/>
      <c r="C154" s="286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</row>
    <row r="155" spans="2:14" ht="12" customHeight="1">
      <c r="B155" s="284"/>
      <c r="C155" s="286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</row>
    <row r="156" spans="2:14" ht="12" customHeight="1">
      <c r="B156" s="284"/>
      <c r="C156" s="286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</row>
    <row r="157" spans="2:14" ht="12" customHeight="1">
      <c r="B157" s="296"/>
      <c r="C157" s="286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</row>
    <row r="158" spans="2:14" ht="12" customHeight="1">
      <c r="B158" s="296"/>
      <c r="C158" s="286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</row>
    <row r="159" spans="2:14" ht="12" customHeight="1">
      <c r="B159" s="284"/>
      <c r="C159" s="286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</row>
    <row r="160" spans="2:14" ht="12" customHeight="1">
      <c r="B160" s="296"/>
      <c r="C160" s="286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</row>
    <row r="161" spans="2:14" ht="12" customHeight="1">
      <c r="B161" s="296"/>
      <c r="C161" s="286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</row>
    <row r="162" spans="2:14" ht="12" customHeight="1">
      <c r="B162" s="284"/>
      <c r="C162" s="286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3" spans="2:14" ht="12" customHeight="1">
      <c r="B163" s="284"/>
      <c r="C163" s="286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</row>
    <row r="164" spans="2:14" ht="12" customHeight="1">
      <c r="B164" s="284"/>
      <c r="C164" s="286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</row>
    <row r="165" spans="2:14" ht="12" customHeight="1">
      <c r="B165" s="284"/>
      <c r="C165" s="286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</row>
    <row r="166" spans="2:14" ht="12" customHeight="1">
      <c r="B166" s="296"/>
      <c r="C166" s="286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7" spans="2:14" ht="12" customHeight="1">
      <c r="B167" s="296"/>
      <c r="C167" s="286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</row>
    <row r="168" spans="2:14" ht="12" customHeight="1">
      <c r="B168" s="284"/>
      <c r="C168" s="286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  <row r="169" spans="2:14" ht="12" customHeight="1">
      <c r="B169" s="296"/>
      <c r="C169" s="286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</row>
    <row r="170" spans="2:14" ht="12" customHeight="1">
      <c r="B170" s="296"/>
      <c r="C170" s="286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</row>
    <row r="171" spans="2:14" ht="12" customHeight="1">
      <c r="B171" s="284"/>
      <c r="C171" s="286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</row>
    <row r="172" spans="2:14" ht="12" customHeight="1">
      <c r="B172" s="296"/>
      <c r="C172" s="286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</row>
    <row r="173" spans="2:14" ht="12" customHeight="1">
      <c r="B173" s="296"/>
      <c r="C173" s="286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</row>
    <row r="174" spans="2:14" ht="12" customHeight="1">
      <c r="B174" s="284"/>
      <c r="C174" s="286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</row>
    <row r="175" spans="2:14" ht="12" customHeight="1">
      <c r="B175" s="296"/>
      <c r="C175" s="286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</row>
    <row r="176" spans="2:14" ht="12" customHeight="1">
      <c r="B176" s="296"/>
      <c r="C176" s="286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</row>
    <row r="177" spans="2:14" ht="12" customHeight="1">
      <c r="B177" s="284"/>
      <c r="C177" s="286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</row>
    <row r="178" spans="2:14" ht="12" customHeight="1">
      <c r="B178" s="284"/>
      <c r="C178" s="286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</row>
    <row r="179" spans="2:14" ht="12" customHeight="1">
      <c r="B179" s="284"/>
      <c r="C179" s="286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0" spans="2:14" ht="12" customHeight="1">
      <c r="B180" s="284"/>
      <c r="C180" s="286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</row>
    <row r="181" spans="2:14" ht="12" customHeight="1">
      <c r="B181" s="296"/>
      <c r="C181" s="286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</row>
    <row r="182" spans="2:14" ht="12" customHeight="1">
      <c r="B182" s="296"/>
      <c r="C182" s="286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</row>
    <row r="183" spans="2:14" ht="12" customHeight="1">
      <c r="B183" s="284"/>
      <c r="C183" s="286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4" spans="2:14" ht="12" customHeight="1">
      <c r="B184" s="284"/>
      <c r="C184" s="286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</row>
    <row r="185" spans="2:14" ht="12" customHeight="1">
      <c r="B185" s="284"/>
      <c r="C185" s="286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</row>
    <row r="186" spans="2:14" ht="12" customHeight="1">
      <c r="B186" s="284"/>
      <c r="C186" s="286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</row>
    <row r="187" spans="2:14" ht="12" customHeight="1">
      <c r="B187" s="296"/>
      <c r="C187" s="286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</row>
    <row r="188" spans="2:14" ht="12" customHeight="1">
      <c r="B188" s="296"/>
      <c r="C188" s="286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</row>
    <row r="189" spans="2:14" ht="12" customHeight="1">
      <c r="B189" s="284"/>
      <c r="C189" s="286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</row>
    <row r="190" spans="2:14" ht="12" customHeight="1">
      <c r="B190" s="296"/>
      <c r="C190" s="286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</row>
    <row r="191" spans="2:14" ht="12" customHeight="1">
      <c r="B191" s="296"/>
      <c r="C191" s="286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</row>
    <row r="192" spans="2:14" ht="12" customHeight="1">
      <c r="B192" s="284"/>
      <c r="C192" s="286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</row>
    <row r="193" spans="2:14" ht="12" customHeight="1">
      <c r="B193" s="296"/>
      <c r="C193" s="286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</row>
    <row r="194" spans="2:14" ht="12" customHeight="1">
      <c r="B194" s="296"/>
      <c r="C194" s="286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</row>
    <row r="195" spans="2:14" ht="12" customHeight="1">
      <c r="B195" s="284"/>
      <c r="C195" s="286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</row>
    <row r="196" spans="2:14" ht="12" customHeight="1">
      <c r="B196" s="296"/>
      <c r="C196" s="286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</row>
    <row r="197" spans="2:14" ht="12" customHeight="1">
      <c r="B197" s="296"/>
      <c r="C197" s="286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</row>
    <row r="198" spans="2:14" ht="12" customHeight="1">
      <c r="B198" s="284"/>
      <c r="C198" s="286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</row>
    <row r="199" spans="2:14" ht="12" customHeight="1">
      <c r="B199" s="284"/>
      <c r="C199" s="286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</row>
    <row r="200" spans="2:14" ht="12" customHeight="1">
      <c r="B200" s="284"/>
      <c r="C200" s="286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</row>
    <row r="201" spans="2:14" ht="12" customHeight="1">
      <c r="B201" s="284"/>
      <c r="C201" s="286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</row>
    <row r="202" spans="2:14" ht="12" customHeight="1">
      <c r="B202" s="296"/>
      <c r="C202" s="286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</row>
    <row r="203" spans="2:14" ht="12" customHeight="1">
      <c r="B203" s="296"/>
      <c r="C203" s="286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</row>
    <row r="204" spans="2:14" ht="12" customHeight="1">
      <c r="B204" s="284"/>
      <c r="C204" s="286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</row>
    <row r="205" spans="2:14" ht="12" customHeight="1">
      <c r="B205" s="296"/>
      <c r="C205" s="286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</row>
    <row r="206" spans="2:14" ht="12" customHeight="1">
      <c r="B206" s="296"/>
      <c r="C206" s="286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</row>
    <row r="207" spans="2:14" ht="12" customHeight="1">
      <c r="B207" s="284"/>
      <c r="C207" s="286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</row>
    <row r="208" spans="2:14" ht="12" customHeight="1">
      <c r="B208" s="296"/>
      <c r="C208" s="286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  <row r="209" spans="2:14" ht="12" customHeight="1">
      <c r="B209" s="296"/>
      <c r="C209" s="286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</row>
    <row r="210" spans="2:14" ht="12" customHeight="1">
      <c r="B210" s="284"/>
      <c r="C210" s="286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</row>
    <row r="211" spans="2:14" ht="12" customHeight="1">
      <c r="B211" s="296"/>
      <c r="C211" s="286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</row>
    <row r="212" spans="2:14" ht="12" customHeight="1">
      <c r="B212" s="296"/>
      <c r="C212" s="286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</row>
    <row r="213" spans="2:14" ht="12" customHeight="1">
      <c r="B213" s="284"/>
      <c r="C213" s="286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</row>
    <row r="214" spans="2:14" ht="12" customHeight="1">
      <c r="B214" s="296"/>
      <c r="C214" s="286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</row>
    <row r="215" spans="2:14" ht="12" customHeight="1">
      <c r="B215" s="296"/>
      <c r="C215" s="286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</row>
    <row r="216" spans="2:14" ht="12" customHeight="1">
      <c r="B216" s="284"/>
      <c r="C216" s="286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</row>
    <row r="217" spans="2:14" ht="12" customHeight="1">
      <c r="B217" s="296"/>
      <c r="C217" s="286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</row>
    <row r="218" spans="2:14" ht="12" customHeight="1">
      <c r="B218" s="296"/>
      <c r="C218" s="286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</row>
    <row r="219" spans="2:14" ht="12" customHeight="1">
      <c r="B219" s="284"/>
      <c r="C219" s="286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</row>
    <row r="220" spans="2:14" ht="12" customHeight="1">
      <c r="B220" s="296"/>
      <c r="C220" s="286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</row>
    <row r="221" spans="2:14" ht="12" customHeight="1">
      <c r="B221" s="296"/>
      <c r="C221" s="286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</row>
    <row r="222" spans="2:14" ht="12" customHeight="1">
      <c r="B222" s="284"/>
      <c r="C222" s="286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</row>
    <row r="223" spans="2:14" ht="12" customHeight="1">
      <c r="B223" s="296"/>
      <c r="C223" s="286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</row>
    <row r="224" spans="2:14" ht="12" customHeight="1">
      <c r="B224" s="296"/>
      <c r="C224" s="286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</row>
    <row r="225" spans="2:14" ht="12" customHeight="1">
      <c r="B225" s="284"/>
      <c r="C225" s="286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</row>
    <row r="226" spans="2:14" ht="12" customHeight="1">
      <c r="B226" s="296"/>
      <c r="C226" s="286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</row>
    <row r="227" spans="2:14" ht="12" customHeight="1">
      <c r="B227" s="296"/>
      <c r="C227" s="286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</row>
    <row r="228" spans="2:14" ht="12" customHeight="1">
      <c r="B228" s="284"/>
      <c r="C228" s="286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</row>
    <row r="229" spans="2:14" ht="12" customHeight="1">
      <c r="B229" s="284"/>
      <c r="C229" s="286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</row>
    <row r="230" spans="2:14" ht="12" customHeight="1">
      <c r="B230" s="284"/>
      <c r="C230" s="286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</row>
    <row r="231" spans="2:14" ht="12" customHeight="1">
      <c r="B231" s="284"/>
      <c r="C231" s="286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</row>
    <row r="232" spans="2:14" ht="12" customHeight="1">
      <c r="B232" s="296"/>
      <c r="C232" s="286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</row>
    <row r="233" spans="2:14" ht="12" customHeight="1">
      <c r="B233" s="296"/>
      <c r="C233" s="286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  <c r="N233" s="304"/>
    </row>
    <row r="234" spans="2:14" ht="12" customHeight="1">
      <c r="B234" s="284"/>
      <c r="C234" s="286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</row>
    <row r="235" spans="2:14" ht="12" customHeight="1">
      <c r="B235" s="296"/>
      <c r="C235" s="286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</row>
    <row r="236" spans="2:14" ht="12" customHeight="1">
      <c r="B236" s="296"/>
      <c r="C236" s="286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</row>
    <row r="237" spans="2:14" ht="12" customHeight="1">
      <c r="B237" s="284"/>
      <c r="C237" s="286"/>
      <c r="D237" s="304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</row>
    <row r="238" spans="2:14" ht="12" customHeight="1">
      <c r="B238" s="296"/>
      <c r="C238" s="286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</row>
    <row r="239" spans="2:14" ht="12" customHeight="1">
      <c r="B239" s="296"/>
      <c r="C239" s="286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</row>
    <row r="240" spans="2:14" ht="12" customHeight="1">
      <c r="B240" s="284"/>
      <c r="C240" s="286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</row>
    <row r="241" spans="2:14" ht="12" customHeight="1">
      <c r="B241" s="296"/>
      <c r="C241" s="286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</row>
    <row r="242" spans="2:14" ht="12" customHeight="1">
      <c r="B242" s="296"/>
      <c r="C242" s="286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</row>
    <row r="243" spans="2:14" ht="12" customHeight="1">
      <c r="B243" s="284"/>
      <c r="C243" s="286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</row>
    <row r="244" spans="2:14" ht="12" customHeight="1">
      <c r="B244" s="296"/>
      <c r="C244" s="286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</row>
    <row r="245" spans="2:14" ht="12" customHeight="1">
      <c r="B245" s="296"/>
      <c r="C245" s="286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</row>
    <row r="246" spans="2:14" ht="12" customHeight="1">
      <c r="B246" s="284"/>
      <c r="C246" s="286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</row>
    <row r="247" spans="2:14" ht="12" customHeight="1">
      <c r="B247" s="296"/>
      <c r="C247" s="286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</row>
    <row r="248" spans="2:14" ht="12" customHeight="1">
      <c r="B248" s="296"/>
      <c r="C248" s="286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</row>
    <row r="249" spans="2:14" ht="12" customHeight="1">
      <c r="B249" s="284"/>
      <c r="C249" s="286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</row>
    <row r="250" spans="2:14" ht="12" customHeight="1">
      <c r="B250" s="284"/>
      <c r="C250" s="286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</row>
    <row r="251" spans="2:14" ht="12" customHeight="1">
      <c r="B251" s="284"/>
      <c r="C251" s="286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</row>
    <row r="252" spans="2:14" ht="12" customHeight="1">
      <c r="B252" s="284"/>
      <c r="C252" s="286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</row>
    <row r="253" spans="2:14" ht="12" customHeight="1">
      <c r="B253" s="296"/>
      <c r="C253" s="286"/>
      <c r="D253" s="304"/>
      <c r="E253" s="304"/>
      <c r="F253" s="304"/>
      <c r="G253" s="304"/>
      <c r="H253" s="304"/>
      <c r="I253" s="304"/>
      <c r="J253" s="304"/>
      <c r="K253" s="304"/>
      <c r="L253" s="304"/>
      <c r="M253" s="304"/>
      <c r="N253" s="304"/>
    </row>
    <row r="254" spans="2:14" ht="12" customHeight="1">
      <c r="B254" s="296"/>
      <c r="C254" s="286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</row>
    <row r="255" spans="2:14" ht="12" customHeight="1">
      <c r="B255" s="284"/>
      <c r="C255" s="286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</row>
    <row r="256" spans="2:14" ht="12" customHeight="1">
      <c r="B256" s="296"/>
      <c r="C256" s="286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</row>
    <row r="257" spans="2:14" ht="12" customHeight="1">
      <c r="B257" s="296"/>
      <c r="C257" s="286"/>
      <c r="D257" s="304"/>
      <c r="E257" s="304"/>
      <c r="F257" s="304"/>
      <c r="G257" s="304"/>
      <c r="H257" s="304"/>
      <c r="I257" s="304"/>
      <c r="J257" s="304"/>
      <c r="K257" s="304"/>
      <c r="L257" s="304"/>
      <c r="M257" s="304"/>
      <c r="N257" s="304"/>
    </row>
    <row r="258" spans="2:14" ht="12" customHeight="1">
      <c r="B258" s="284"/>
      <c r="C258" s="286"/>
      <c r="D258" s="304"/>
      <c r="E258" s="304"/>
      <c r="F258" s="304"/>
      <c r="G258" s="304"/>
      <c r="H258" s="304"/>
      <c r="I258" s="304"/>
      <c r="J258" s="304"/>
      <c r="K258" s="304"/>
      <c r="L258" s="304"/>
      <c r="M258" s="304"/>
      <c r="N258" s="304"/>
    </row>
    <row r="259" spans="2:14" ht="12" customHeight="1">
      <c r="B259" s="296"/>
      <c r="C259" s="286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</row>
    <row r="260" spans="2:14" ht="12" customHeight="1">
      <c r="B260" s="296"/>
      <c r="C260" s="286"/>
      <c r="D260" s="304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</row>
    <row r="261" spans="2:14" ht="12" customHeight="1">
      <c r="B261" s="284"/>
      <c r="C261" s="286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</row>
    <row r="262" spans="2:14" ht="12" customHeight="1">
      <c r="B262" s="296"/>
      <c r="C262" s="286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</row>
    <row r="263" spans="2:14" ht="12" customHeight="1">
      <c r="B263" s="296"/>
      <c r="C263" s="286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</row>
    <row r="264" spans="2:14" ht="12" customHeight="1">
      <c r="B264" s="284"/>
      <c r="C264" s="286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</row>
    <row r="265" spans="2:14" ht="12" customHeight="1">
      <c r="B265" s="296"/>
      <c r="C265" s="286"/>
      <c r="D265" s="304"/>
      <c r="E265" s="304"/>
      <c r="F265" s="304"/>
      <c r="G265" s="304"/>
      <c r="H265" s="304"/>
      <c r="I265" s="304"/>
      <c r="J265" s="304"/>
      <c r="K265" s="304"/>
      <c r="L265" s="304"/>
      <c r="M265" s="304"/>
      <c r="N265" s="304"/>
    </row>
    <row r="266" spans="2:14" ht="12" customHeight="1">
      <c r="B266" s="296"/>
      <c r="C266" s="286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  <c r="N266" s="304"/>
    </row>
    <row r="267" spans="2:14" ht="12" customHeight="1">
      <c r="B267" s="284"/>
      <c r="C267" s="286"/>
      <c r="D267" s="304"/>
      <c r="E267" s="304"/>
      <c r="F267" s="304"/>
      <c r="G267" s="304"/>
      <c r="H267" s="304"/>
      <c r="I267" s="304"/>
      <c r="J267" s="304"/>
      <c r="K267" s="304"/>
      <c r="L267" s="304"/>
      <c r="M267" s="304"/>
      <c r="N267" s="304"/>
    </row>
    <row r="268" spans="2:14" ht="12" customHeight="1">
      <c r="B268" s="296"/>
      <c r="C268" s="286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</row>
    <row r="269" spans="2:14" ht="12" customHeight="1">
      <c r="B269" s="296"/>
      <c r="C269" s="286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</row>
    <row r="270" spans="2:14" ht="12" customHeight="1">
      <c r="B270" s="284"/>
      <c r="C270" s="286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</row>
    <row r="271" spans="2:14" ht="12" customHeight="1">
      <c r="B271" s="296"/>
      <c r="C271" s="286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</row>
    <row r="272" spans="2:14" ht="12" customHeight="1">
      <c r="B272" s="296"/>
      <c r="C272" s="286"/>
      <c r="D272" s="304"/>
      <c r="E272" s="304"/>
      <c r="F272" s="304"/>
      <c r="G272" s="304"/>
      <c r="H272" s="304"/>
      <c r="I272" s="304"/>
      <c r="J272" s="304"/>
      <c r="K272" s="304"/>
      <c r="L272" s="304"/>
      <c r="M272" s="304"/>
      <c r="N272" s="304"/>
    </row>
    <row r="273" spans="2:14" ht="12" customHeight="1">
      <c r="B273" s="284"/>
      <c r="C273" s="286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4"/>
    </row>
    <row r="274" spans="2:14" ht="12" customHeight="1">
      <c r="B274" s="284"/>
      <c r="C274" s="286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</row>
    <row r="275" spans="2:14" ht="12" customHeight="1">
      <c r="B275" s="284"/>
      <c r="C275" s="286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</row>
    <row r="276" spans="2:14" ht="12" customHeight="1">
      <c r="B276" s="284"/>
      <c r="C276" s="286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</row>
    <row r="277" spans="2:14" ht="12" customHeight="1">
      <c r="B277" s="296"/>
      <c r="C277" s="286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</row>
    <row r="278" spans="2:14" ht="12" customHeight="1">
      <c r="B278" s="296"/>
      <c r="C278" s="286"/>
      <c r="D278" s="304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</row>
    <row r="279" spans="2:14" ht="12" customHeight="1">
      <c r="B279" s="284"/>
      <c r="C279" s="286"/>
      <c r="D279" s="304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</row>
    <row r="280" spans="2:14" ht="12" customHeight="1">
      <c r="B280" s="296"/>
      <c r="C280" s="286"/>
      <c r="D280" s="304"/>
      <c r="E280" s="304"/>
      <c r="F280" s="304"/>
      <c r="G280" s="304"/>
      <c r="H280" s="304"/>
      <c r="I280" s="304"/>
      <c r="J280" s="304"/>
      <c r="K280" s="304"/>
      <c r="L280" s="304"/>
      <c r="M280" s="304"/>
      <c r="N280" s="304"/>
    </row>
    <row r="281" spans="2:14" ht="12" customHeight="1">
      <c r="B281" s="296"/>
      <c r="C281" s="286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304"/>
    </row>
    <row r="282" spans="2:14" ht="12" customHeight="1">
      <c r="B282" s="284"/>
      <c r="C282" s="286"/>
      <c r="D282" s="304"/>
      <c r="E282" s="304"/>
      <c r="F282" s="304"/>
      <c r="G282" s="304"/>
      <c r="H282" s="304"/>
      <c r="I282" s="304"/>
      <c r="J282" s="304"/>
      <c r="K282" s="304"/>
      <c r="L282" s="304"/>
      <c r="M282" s="304"/>
      <c r="N282" s="304"/>
    </row>
    <row r="283" spans="2:14" ht="12" customHeight="1">
      <c r="B283" s="296"/>
      <c r="C283" s="286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  <c r="N283" s="304"/>
    </row>
    <row r="284" spans="2:14" ht="12" customHeight="1">
      <c r="B284" s="296"/>
      <c r="C284" s="286"/>
      <c r="D284" s="304"/>
      <c r="E284" s="304"/>
      <c r="F284" s="304"/>
      <c r="G284" s="304"/>
      <c r="H284" s="304"/>
      <c r="I284" s="304"/>
      <c r="J284" s="304"/>
      <c r="K284" s="304"/>
      <c r="L284" s="304"/>
      <c r="M284" s="304"/>
      <c r="N284" s="304"/>
    </row>
    <row r="285" spans="2:14" ht="12" customHeight="1">
      <c r="B285" s="284"/>
      <c r="C285" s="286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</row>
    <row r="286" spans="2:14" ht="12" customHeight="1">
      <c r="B286" s="296"/>
      <c r="C286" s="286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</row>
    <row r="287" spans="2:14" ht="12" customHeight="1">
      <c r="B287" s="296"/>
      <c r="C287" s="286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</row>
    <row r="288" spans="2:14" ht="12" customHeight="1">
      <c r="B288" s="284"/>
      <c r="C288" s="286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</row>
    <row r="289" spans="2:14" ht="12" customHeight="1">
      <c r="B289" s="296"/>
      <c r="C289" s="286"/>
      <c r="D289" s="304"/>
      <c r="E289" s="304"/>
      <c r="F289" s="304"/>
      <c r="G289" s="304"/>
      <c r="H289" s="304"/>
      <c r="I289" s="304"/>
      <c r="J289" s="304"/>
      <c r="K289" s="304"/>
      <c r="L289" s="304"/>
      <c r="M289" s="304"/>
      <c r="N289" s="304"/>
    </row>
    <row r="290" spans="2:14" ht="12" customHeight="1">
      <c r="B290" s="296"/>
      <c r="C290" s="286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304"/>
    </row>
    <row r="291" spans="2:14" ht="12" customHeight="1">
      <c r="B291" s="284"/>
      <c r="C291" s="286"/>
      <c r="D291" s="304"/>
      <c r="E291" s="304"/>
      <c r="F291" s="304"/>
      <c r="G291" s="304"/>
      <c r="H291" s="304"/>
      <c r="I291" s="304"/>
      <c r="J291" s="304"/>
      <c r="K291" s="304"/>
      <c r="L291" s="304"/>
      <c r="M291" s="304"/>
      <c r="N291" s="304"/>
    </row>
    <row r="292" spans="2:14" ht="12" customHeight="1">
      <c r="B292" s="296"/>
      <c r="C292" s="286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</row>
    <row r="293" spans="2:14" ht="12" customHeight="1">
      <c r="B293" s="296"/>
      <c r="C293" s="286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</row>
    <row r="294" spans="2:14" ht="12" customHeight="1">
      <c r="B294" s="284"/>
      <c r="C294" s="286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</row>
    <row r="295" spans="2:14" ht="12" customHeight="1">
      <c r="B295" s="296"/>
      <c r="C295" s="286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</row>
    <row r="296" spans="2:14" ht="12" customHeight="1">
      <c r="B296" s="296"/>
      <c r="C296" s="286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</row>
    <row r="297" spans="2:14" ht="12" customHeight="1">
      <c r="B297" s="284"/>
      <c r="C297" s="286"/>
      <c r="D297" s="304"/>
      <c r="E297" s="304"/>
      <c r="F297" s="304"/>
      <c r="G297" s="304"/>
      <c r="H297" s="304"/>
      <c r="I297" s="304"/>
      <c r="J297" s="304"/>
      <c r="K297" s="304"/>
      <c r="L297" s="304"/>
      <c r="M297" s="304"/>
      <c r="N297" s="304"/>
    </row>
    <row r="298" spans="2:14" ht="12" customHeight="1">
      <c r="B298" s="284"/>
      <c r="C298" s="286"/>
      <c r="D298" s="304"/>
      <c r="E298" s="304"/>
      <c r="F298" s="304"/>
      <c r="G298" s="304"/>
      <c r="H298" s="304"/>
      <c r="I298" s="304"/>
      <c r="J298" s="304"/>
      <c r="K298" s="304"/>
      <c r="L298" s="304"/>
      <c r="M298" s="304"/>
      <c r="N298" s="304"/>
    </row>
    <row r="299" spans="2:14" ht="12" customHeight="1">
      <c r="B299" s="284"/>
      <c r="C299" s="286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</row>
    <row r="300" spans="2:14" ht="12" customHeight="1">
      <c r="B300" s="284"/>
      <c r="C300" s="286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</row>
    <row r="301" spans="2:14" ht="12" customHeight="1">
      <c r="B301" s="296"/>
      <c r="C301" s="286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304"/>
    </row>
    <row r="302" spans="2:14" ht="12" customHeight="1">
      <c r="B302" s="296"/>
      <c r="C302" s="286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</row>
    <row r="303" spans="2:14" ht="12" customHeight="1">
      <c r="B303" s="284"/>
      <c r="C303" s="286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</row>
    <row r="304" spans="2:14" ht="12" customHeight="1">
      <c r="B304" s="284"/>
      <c r="C304" s="286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</row>
    <row r="305" spans="2:14" ht="12" customHeight="1">
      <c r="B305" s="284"/>
      <c r="C305" s="286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</row>
    <row r="306" spans="2:14" ht="12" customHeight="1">
      <c r="B306" s="284"/>
      <c r="C306" s="286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</row>
    <row r="307" spans="2:14" ht="12" customHeight="1">
      <c r="B307" s="296"/>
      <c r="C307" s="286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</row>
    <row r="308" spans="2:14" ht="12" customHeight="1">
      <c r="B308" s="296"/>
      <c r="C308" s="286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</row>
    <row r="309" spans="2:14" ht="12" customHeight="1">
      <c r="B309" s="284"/>
      <c r="C309" s="286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</row>
    <row r="310" spans="2:14" ht="12" customHeight="1">
      <c r="B310" s="296"/>
      <c r="C310" s="286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</row>
    <row r="311" spans="2:14" ht="12" customHeight="1">
      <c r="B311" s="296"/>
      <c r="C311" s="286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</row>
    <row r="312" spans="2:14" ht="12" customHeight="1">
      <c r="B312" s="284"/>
      <c r="C312" s="286"/>
      <c r="D312" s="304"/>
      <c r="E312" s="304"/>
      <c r="F312" s="304"/>
      <c r="G312" s="304"/>
      <c r="H312" s="304"/>
      <c r="I312" s="304"/>
      <c r="J312" s="304"/>
      <c r="K312" s="304"/>
      <c r="L312" s="304"/>
      <c r="M312" s="304"/>
      <c r="N312" s="304"/>
    </row>
    <row r="313" spans="2:14" ht="12" customHeight="1">
      <c r="B313" s="296"/>
      <c r="C313" s="286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</row>
    <row r="314" spans="2:14" ht="12" customHeight="1">
      <c r="B314" s="296"/>
      <c r="C314" s="286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</row>
    <row r="315" spans="2:14" ht="12" customHeight="1">
      <c r="B315" s="284"/>
      <c r="C315" s="286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</row>
    <row r="316" spans="2:14" ht="12" customHeight="1">
      <c r="B316" s="296"/>
      <c r="C316" s="286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</row>
    <row r="317" spans="2:14" ht="12" customHeight="1">
      <c r="B317" s="296"/>
      <c r="C317" s="286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</row>
    <row r="318" spans="2:14" ht="12" customHeight="1">
      <c r="B318" s="284"/>
      <c r="C318" s="286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</row>
    <row r="319" spans="2:14" ht="12" customHeight="1">
      <c r="B319" s="284"/>
      <c r="C319" s="286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</row>
    <row r="320" spans="2:14" ht="12" customHeight="1">
      <c r="B320" s="284"/>
      <c r="C320" s="286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</row>
    <row r="321" spans="2:14" ht="12" customHeight="1">
      <c r="B321" s="284"/>
      <c r="C321" s="286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</row>
    <row r="322" spans="2:14" ht="12" customHeight="1">
      <c r="B322" s="296"/>
      <c r="C322" s="286"/>
      <c r="D322" s="304"/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</row>
    <row r="323" spans="2:14" ht="12" customHeight="1">
      <c r="B323" s="296"/>
      <c r="C323" s="286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</row>
    <row r="324" spans="2:14" ht="12" customHeight="1">
      <c r="B324" s="284"/>
      <c r="C324" s="286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</row>
    <row r="325" spans="2:14" ht="12" customHeight="1">
      <c r="B325" s="296"/>
      <c r="C325" s="286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</row>
    <row r="326" spans="2:14" ht="12" customHeight="1">
      <c r="B326" s="296"/>
      <c r="C326" s="286"/>
      <c r="D326" s="304"/>
      <c r="E326" s="304"/>
      <c r="F326" s="304"/>
      <c r="G326" s="304"/>
      <c r="H326" s="304"/>
      <c r="I326" s="304"/>
      <c r="J326" s="304"/>
      <c r="K326" s="304"/>
      <c r="L326" s="304"/>
      <c r="M326" s="304"/>
      <c r="N326" s="304"/>
    </row>
    <row r="327" spans="2:14" ht="12" customHeight="1">
      <c r="B327" s="284"/>
      <c r="C327" s="286"/>
      <c r="D327" s="304"/>
      <c r="E327" s="304"/>
      <c r="F327" s="304"/>
      <c r="G327" s="304"/>
      <c r="H327" s="304"/>
      <c r="I327" s="304"/>
      <c r="J327" s="304"/>
      <c r="K327" s="304"/>
      <c r="L327" s="304"/>
      <c r="M327" s="304"/>
      <c r="N327" s="304"/>
    </row>
    <row r="328" spans="3:14" ht="12" customHeight="1">
      <c r="C328" s="286"/>
      <c r="D328" s="304"/>
      <c r="E328" s="304"/>
      <c r="F328" s="304"/>
      <c r="G328" s="304"/>
      <c r="H328" s="304"/>
      <c r="I328" s="304"/>
      <c r="J328" s="304"/>
      <c r="K328" s="304"/>
      <c r="L328" s="304"/>
      <c r="M328" s="304"/>
      <c r="N328" s="304"/>
    </row>
    <row r="329" spans="3:14" ht="12" customHeight="1">
      <c r="C329" s="286"/>
      <c r="D329" s="304"/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</row>
  </sheetData>
  <mergeCells count="3">
    <mergeCell ref="M2:N2"/>
    <mergeCell ref="A3:C3"/>
    <mergeCell ref="A46:B46"/>
  </mergeCells>
  <printOptions/>
  <pageMargins left="0.75" right="0.75" top="1" bottom="1" header="0.512" footer="0.51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8"/>
  <sheetViews>
    <sheetView workbookViewId="0" topLeftCell="A67">
      <selection activeCell="A73" sqref="A73"/>
    </sheetView>
  </sheetViews>
  <sheetFormatPr defaultColWidth="9.00390625" defaultRowHeight="13.5"/>
  <cols>
    <col min="1" max="1" width="2.625" style="278" customWidth="1"/>
    <col min="2" max="2" width="9.50390625" style="278" customWidth="1"/>
    <col min="3" max="3" width="5.125" style="279" customWidth="1"/>
    <col min="4" max="16384" width="7.125" style="278" customWidth="1"/>
  </cols>
  <sheetData>
    <row r="1" spans="1:3" s="280" customFormat="1" ht="12">
      <c r="A1" s="306"/>
      <c r="B1" s="307"/>
      <c r="C1" s="308"/>
    </row>
    <row r="2" spans="1:14" s="280" customFormat="1" ht="12">
      <c r="A2" s="280" t="s">
        <v>56</v>
      </c>
      <c r="C2" s="308"/>
      <c r="M2" s="700" t="str">
        <f>'[3]表４-1'!M2:N2</f>
        <v>（平成16年）</v>
      </c>
      <c r="N2" s="700"/>
    </row>
    <row r="3" spans="1:15" ht="21" customHeight="1">
      <c r="A3" s="701"/>
      <c r="B3" s="702"/>
      <c r="C3" s="703"/>
      <c r="D3" s="281" t="s">
        <v>174</v>
      </c>
      <c r="E3" s="282" t="s">
        <v>715</v>
      </c>
      <c r="F3" s="282" t="s">
        <v>183</v>
      </c>
      <c r="G3" s="282" t="s">
        <v>184</v>
      </c>
      <c r="H3" s="282" t="s">
        <v>185</v>
      </c>
      <c r="I3" s="282" t="s">
        <v>186</v>
      </c>
      <c r="J3" s="282" t="s">
        <v>187</v>
      </c>
      <c r="K3" s="282" t="s">
        <v>188</v>
      </c>
      <c r="L3" s="282" t="s">
        <v>189</v>
      </c>
      <c r="M3" s="282" t="s">
        <v>716</v>
      </c>
      <c r="N3" s="283" t="s">
        <v>201</v>
      </c>
      <c r="O3" s="284"/>
    </row>
    <row r="4" spans="1:15" ht="12" customHeight="1">
      <c r="A4" s="285"/>
      <c r="B4" s="286"/>
      <c r="C4" s="287"/>
      <c r="D4" s="13"/>
      <c r="E4" s="288"/>
      <c r="F4" s="288"/>
      <c r="G4" s="288"/>
      <c r="H4" s="288"/>
      <c r="I4" s="288"/>
      <c r="J4" s="288"/>
      <c r="K4" s="288"/>
      <c r="L4" s="288"/>
      <c r="M4" s="288"/>
      <c r="N4" s="289"/>
      <c r="O4" s="280"/>
    </row>
    <row r="5" spans="1:15" ht="12" customHeight="1">
      <c r="A5" s="294"/>
      <c r="B5" s="295" t="s">
        <v>76</v>
      </c>
      <c r="C5" s="287" t="s">
        <v>10</v>
      </c>
      <c r="D5" s="291">
        <f>SUM(E5:N5)</f>
        <v>286</v>
      </c>
      <c r="E5" s="292">
        <f aca="true" t="shared" si="0" ref="E5:N5">SUM(E6:E7)</f>
        <v>0</v>
      </c>
      <c r="F5" s="292">
        <f t="shared" si="0"/>
        <v>1</v>
      </c>
      <c r="G5" s="292">
        <f t="shared" si="0"/>
        <v>30</v>
      </c>
      <c r="H5" s="292">
        <f t="shared" si="0"/>
        <v>119</v>
      </c>
      <c r="I5" s="292">
        <f t="shared" si="0"/>
        <v>105</v>
      </c>
      <c r="J5" s="292">
        <f t="shared" si="0"/>
        <v>28</v>
      </c>
      <c r="K5" s="292">
        <f t="shared" si="0"/>
        <v>3</v>
      </c>
      <c r="L5" s="292">
        <f t="shared" si="0"/>
        <v>0</v>
      </c>
      <c r="M5" s="292">
        <f t="shared" si="0"/>
        <v>0</v>
      </c>
      <c r="N5" s="293">
        <f t="shared" si="0"/>
        <v>0</v>
      </c>
      <c r="O5" s="280"/>
    </row>
    <row r="6" spans="1:15" ht="12" customHeight="1">
      <c r="A6" s="294"/>
      <c r="B6" s="295"/>
      <c r="C6" s="287" t="s">
        <v>11</v>
      </c>
      <c r="D6" s="291">
        <f>SUM(E6:N6)</f>
        <v>166</v>
      </c>
      <c r="E6" s="292">
        <v>0</v>
      </c>
      <c r="F6" s="292">
        <v>1</v>
      </c>
      <c r="G6" s="292">
        <v>12</v>
      </c>
      <c r="H6" s="292">
        <v>65</v>
      </c>
      <c r="I6" s="292">
        <v>75</v>
      </c>
      <c r="J6" s="292">
        <v>11</v>
      </c>
      <c r="K6" s="292">
        <v>2</v>
      </c>
      <c r="L6" s="292">
        <v>0</v>
      </c>
      <c r="M6" s="292">
        <v>0</v>
      </c>
      <c r="N6" s="293">
        <v>0</v>
      </c>
      <c r="O6" s="280"/>
    </row>
    <row r="7" spans="1:15" ht="12" customHeight="1">
      <c r="A7" s="294"/>
      <c r="B7" s="295"/>
      <c r="C7" s="287" t="s">
        <v>12</v>
      </c>
      <c r="D7" s="291">
        <f>SUM(E7:N7)</f>
        <v>120</v>
      </c>
      <c r="E7" s="292">
        <v>0</v>
      </c>
      <c r="F7" s="292">
        <v>0</v>
      </c>
      <c r="G7" s="292">
        <v>18</v>
      </c>
      <c r="H7" s="292">
        <v>54</v>
      </c>
      <c r="I7" s="292">
        <v>30</v>
      </c>
      <c r="J7" s="292">
        <v>17</v>
      </c>
      <c r="K7" s="292">
        <v>1</v>
      </c>
      <c r="L7" s="292">
        <v>0</v>
      </c>
      <c r="M7" s="292">
        <v>0</v>
      </c>
      <c r="N7" s="293">
        <v>0</v>
      </c>
      <c r="O7" s="280"/>
    </row>
    <row r="8" spans="1:15" ht="12" customHeight="1">
      <c r="A8" s="294"/>
      <c r="B8" s="295"/>
      <c r="C8" s="287"/>
      <c r="D8" s="291"/>
      <c r="E8" s="292"/>
      <c r="F8" s="292"/>
      <c r="G8" s="292"/>
      <c r="H8" s="292"/>
      <c r="I8" s="292"/>
      <c r="J8" s="292"/>
      <c r="K8" s="292"/>
      <c r="L8" s="292"/>
      <c r="M8" s="292"/>
      <c r="N8" s="293"/>
      <c r="O8" s="280"/>
    </row>
    <row r="9" spans="1:15" ht="12" customHeight="1">
      <c r="A9" s="294"/>
      <c r="B9" s="295" t="s">
        <v>77</v>
      </c>
      <c r="C9" s="287" t="s">
        <v>10</v>
      </c>
      <c r="D9" s="291">
        <f>SUM(E9:N9)</f>
        <v>164</v>
      </c>
      <c r="E9" s="292">
        <f aca="true" t="shared" si="1" ref="E9:N9">SUM(E10:E11)</f>
        <v>0</v>
      </c>
      <c r="F9" s="292">
        <f t="shared" si="1"/>
        <v>3</v>
      </c>
      <c r="G9" s="292">
        <f t="shared" si="1"/>
        <v>24</v>
      </c>
      <c r="H9" s="292">
        <f t="shared" si="1"/>
        <v>74</v>
      </c>
      <c r="I9" s="292">
        <f t="shared" si="1"/>
        <v>43</v>
      </c>
      <c r="J9" s="292">
        <f t="shared" si="1"/>
        <v>18</v>
      </c>
      <c r="K9" s="292">
        <f t="shared" si="1"/>
        <v>2</v>
      </c>
      <c r="L9" s="292">
        <f t="shared" si="1"/>
        <v>0</v>
      </c>
      <c r="M9" s="292">
        <f t="shared" si="1"/>
        <v>0</v>
      </c>
      <c r="N9" s="293">
        <f t="shared" si="1"/>
        <v>0</v>
      </c>
      <c r="O9" s="280"/>
    </row>
    <row r="10" spans="1:15" ht="12" customHeight="1">
      <c r="A10" s="294"/>
      <c r="B10" s="296"/>
      <c r="C10" s="287" t="s">
        <v>11</v>
      </c>
      <c r="D10" s="291">
        <f>SUM(E10:N10)</f>
        <v>92</v>
      </c>
      <c r="E10" s="292">
        <v>0</v>
      </c>
      <c r="F10" s="292">
        <v>2</v>
      </c>
      <c r="G10" s="292">
        <v>15</v>
      </c>
      <c r="H10" s="292">
        <v>41</v>
      </c>
      <c r="I10" s="292">
        <v>23</v>
      </c>
      <c r="J10" s="292">
        <v>10</v>
      </c>
      <c r="K10" s="292">
        <v>1</v>
      </c>
      <c r="L10" s="292">
        <v>0</v>
      </c>
      <c r="M10" s="292">
        <v>0</v>
      </c>
      <c r="N10" s="293">
        <v>0</v>
      </c>
      <c r="O10" s="280"/>
    </row>
    <row r="11" spans="1:15" ht="12" customHeight="1">
      <c r="A11" s="294"/>
      <c r="B11" s="296"/>
      <c r="C11" s="287" t="s">
        <v>12</v>
      </c>
      <c r="D11" s="291">
        <f>SUM(E11:N11)</f>
        <v>72</v>
      </c>
      <c r="E11" s="292">
        <v>0</v>
      </c>
      <c r="F11" s="292">
        <v>1</v>
      </c>
      <c r="G11" s="292">
        <v>9</v>
      </c>
      <c r="H11" s="292">
        <v>33</v>
      </c>
      <c r="I11" s="292">
        <v>20</v>
      </c>
      <c r="J11" s="292">
        <v>8</v>
      </c>
      <c r="K11" s="292">
        <v>1</v>
      </c>
      <c r="L11" s="292">
        <v>0</v>
      </c>
      <c r="M11" s="292">
        <v>0</v>
      </c>
      <c r="N11" s="293">
        <v>0</v>
      </c>
      <c r="O11" s="280"/>
    </row>
    <row r="12" spans="1:15" ht="12" customHeight="1">
      <c r="A12" s="294"/>
      <c r="B12" s="295"/>
      <c r="C12" s="287"/>
      <c r="D12" s="291"/>
      <c r="E12" s="292"/>
      <c r="F12" s="292"/>
      <c r="G12" s="292"/>
      <c r="H12" s="292"/>
      <c r="I12" s="292"/>
      <c r="J12" s="292"/>
      <c r="K12" s="292"/>
      <c r="L12" s="292"/>
      <c r="M12" s="292"/>
      <c r="N12" s="293"/>
      <c r="O12" s="280"/>
    </row>
    <row r="13" spans="1:15" ht="12" customHeight="1">
      <c r="A13" s="294"/>
      <c r="B13" s="295" t="s">
        <v>78</v>
      </c>
      <c r="C13" s="287" t="s">
        <v>10</v>
      </c>
      <c r="D13" s="291">
        <f>SUM(E13:N13)</f>
        <v>141</v>
      </c>
      <c r="E13" s="292">
        <f aca="true" t="shared" si="2" ref="E13:N13">SUM(E14:E15)</f>
        <v>0</v>
      </c>
      <c r="F13" s="292">
        <f t="shared" si="2"/>
        <v>5</v>
      </c>
      <c r="G13" s="292">
        <f t="shared" si="2"/>
        <v>25</v>
      </c>
      <c r="H13" s="292">
        <f t="shared" si="2"/>
        <v>48</v>
      </c>
      <c r="I13" s="292">
        <f t="shared" si="2"/>
        <v>48</v>
      </c>
      <c r="J13" s="292">
        <f t="shared" si="2"/>
        <v>14</v>
      </c>
      <c r="K13" s="292">
        <f t="shared" si="2"/>
        <v>1</v>
      </c>
      <c r="L13" s="292">
        <f t="shared" si="2"/>
        <v>0</v>
      </c>
      <c r="M13" s="292">
        <f t="shared" si="2"/>
        <v>0</v>
      </c>
      <c r="N13" s="293">
        <f t="shared" si="2"/>
        <v>0</v>
      </c>
      <c r="O13" s="280"/>
    </row>
    <row r="14" spans="1:15" ht="12" customHeight="1">
      <c r="A14" s="294"/>
      <c r="B14" s="296"/>
      <c r="C14" s="287" t="s">
        <v>11</v>
      </c>
      <c r="D14" s="291">
        <f>SUM(E14:N14)</f>
        <v>68</v>
      </c>
      <c r="E14" s="292">
        <v>0</v>
      </c>
      <c r="F14" s="292">
        <v>3</v>
      </c>
      <c r="G14" s="292">
        <v>11</v>
      </c>
      <c r="H14" s="292">
        <v>21</v>
      </c>
      <c r="I14" s="292">
        <v>26</v>
      </c>
      <c r="J14" s="292">
        <v>7</v>
      </c>
      <c r="K14" s="292">
        <v>0</v>
      </c>
      <c r="L14" s="292">
        <v>0</v>
      </c>
      <c r="M14" s="292">
        <v>0</v>
      </c>
      <c r="N14" s="293">
        <v>0</v>
      </c>
      <c r="O14" s="280"/>
    </row>
    <row r="15" spans="1:15" ht="12" customHeight="1">
      <c r="A15" s="294"/>
      <c r="B15" s="296"/>
      <c r="C15" s="287" t="s">
        <v>12</v>
      </c>
      <c r="D15" s="291">
        <f>SUM(E15:N15)</f>
        <v>73</v>
      </c>
      <c r="E15" s="292">
        <v>0</v>
      </c>
      <c r="F15" s="292">
        <v>2</v>
      </c>
      <c r="G15" s="292">
        <v>14</v>
      </c>
      <c r="H15" s="292">
        <v>27</v>
      </c>
      <c r="I15" s="292">
        <v>22</v>
      </c>
      <c r="J15" s="292">
        <v>7</v>
      </c>
      <c r="K15" s="292">
        <v>1</v>
      </c>
      <c r="L15" s="292">
        <v>0</v>
      </c>
      <c r="M15" s="292">
        <v>0</v>
      </c>
      <c r="N15" s="293">
        <v>0</v>
      </c>
      <c r="O15" s="280"/>
    </row>
    <row r="16" spans="1:15" ht="12" customHeight="1">
      <c r="A16" s="294"/>
      <c r="B16" s="280"/>
      <c r="C16" s="309"/>
      <c r="D16" s="291"/>
      <c r="E16" s="310"/>
      <c r="F16" s="310"/>
      <c r="G16" s="310"/>
      <c r="H16" s="310"/>
      <c r="I16" s="310"/>
      <c r="J16" s="310"/>
      <c r="K16" s="310"/>
      <c r="L16" s="310"/>
      <c r="M16" s="310"/>
      <c r="N16" s="311"/>
      <c r="O16" s="280"/>
    </row>
    <row r="17" spans="1:15" ht="12" customHeight="1">
      <c r="A17" s="294"/>
      <c r="B17" s="295" t="s">
        <v>79</v>
      </c>
      <c r="C17" s="287" t="s">
        <v>10</v>
      </c>
      <c r="D17" s="291">
        <f>SUM(E17:N17)</f>
        <v>172</v>
      </c>
      <c r="E17" s="292">
        <f aca="true" t="shared" si="3" ref="E17:N17">SUM(E18:E19)</f>
        <v>0</v>
      </c>
      <c r="F17" s="292">
        <f t="shared" si="3"/>
        <v>1</v>
      </c>
      <c r="G17" s="292">
        <f t="shared" si="3"/>
        <v>27</v>
      </c>
      <c r="H17" s="292">
        <f t="shared" si="3"/>
        <v>65</v>
      </c>
      <c r="I17" s="292">
        <f t="shared" si="3"/>
        <v>64</v>
      </c>
      <c r="J17" s="292">
        <f t="shared" si="3"/>
        <v>15</v>
      </c>
      <c r="K17" s="292">
        <f t="shared" si="3"/>
        <v>0</v>
      </c>
      <c r="L17" s="292">
        <f t="shared" si="3"/>
        <v>0</v>
      </c>
      <c r="M17" s="292">
        <f t="shared" si="3"/>
        <v>0</v>
      </c>
      <c r="N17" s="293">
        <f t="shared" si="3"/>
        <v>0</v>
      </c>
      <c r="O17" s="280"/>
    </row>
    <row r="18" spans="1:15" ht="12" customHeight="1">
      <c r="A18" s="294"/>
      <c r="B18" s="295"/>
      <c r="C18" s="287" t="s">
        <v>11</v>
      </c>
      <c r="D18" s="291">
        <f>SUM(E18:N18)</f>
        <v>93</v>
      </c>
      <c r="E18" s="292">
        <v>0</v>
      </c>
      <c r="F18" s="292">
        <v>0</v>
      </c>
      <c r="G18" s="292">
        <v>13</v>
      </c>
      <c r="H18" s="292">
        <v>36</v>
      </c>
      <c r="I18" s="292">
        <v>35</v>
      </c>
      <c r="J18" s="292">
        <v>9</v>
      </c>
      <c r="K18" s="292">
        <v>0</v>
      </c>
      <c r="L18" s="292">
        <v>0</v>
      </c>
      <c r="M18" s="292">
        <v>0</v>
      </c>
      <c r="N18" s="293">
        <v>0</v>
      </c>
      <c r="O18" s="280"/>
    </row>
    <row r="19" spans="1:15" ht="12" customHeight="1">
      <c r="A19" s="294"/>
      <c r="B19" s="295"/>
      <c r="C19" s="287" t="s">
        <v>12</v>
      </c>
      <c r="D19" s="291">
        <f>SUM(E19:N19)</f>
        <v>79</v>
      </c>
      <c r="E19" s="292">
        <v>0</v>
      </c>
      <c r="F19" s="292">
        <v>1</v>
      </c>
      <c r="G19" s="292">
        <v>14</v>
      </c>
      <c r="H19" s="292">
        <v>29</v>
      </c>
      <c r="I19" s="292">
        <v>29</v>
      </c>
      <c r="J19" s="292">
        <v>6</v>
      </c>
      <c r="K19" s="292">
        <v>0</v>
      </c>
      <c r="L19" s="292">
        <v>0</v>
      </c>
      <c r="M19" s="292">
        <v>0</v>
      </c>
      <c r="N19" s="293">
        <v>0</v>
      </c>
      <c r="O19" s="280"/>
    </row>
    <row r="20" spans="1:15" ht="12" customHeight="1">
      <c r="A20" s="294"/>
      <c r="B20" s="284"/>
      <c r="C20" s="287"/>
      <c r="D20" s="291"/>
      <c r="E20" s="292"/>
      <c r="F20" s="292"/>
      <c r="G20" s="292"/>
      <c r="H20" s="292"/>
      <c r="I20" s="292"/>
      <c r="J20" s="292"/>
      <c r="K20" s="292"/>
      <c r="L20" s="292"/>
      <c r="M20" s="292"/>
      <c r="N20" s="293"/>
      <c r="O20" s="280"/>
    </row>
    <row r="21" spans="1:15" ht="12" customHeight="1">
      <c r="A21" s="294"/>
      <c r="B21" s="295" t="s">
        <v>80</v>
      </c>
      <c r="C21" s="287" t="s">
        <v>10</v>
      </c>
      <c r="D21" s="291">
        <f>SUM(E21:N21)</f>
        <v>193</v>
      </c>
      <c r="E21" s="292">
        <f aca="true" t="shared" si="4" ref="E21:N21">SUM(E22:E23)</f>
        <v>0</v>
      </c>
      <c r="F21" s="292">
        <f t="shared" si="4"/>
        <v>6</v>
      </c>
      <c r="G21" s="292">
        <f t="shared" si="4"/>
        <v>30</v>
      </c>
      <c r="H21" s="292">
        <f t="shared" si="4"/>
        <v>67</v>
      </c>
      <c r="I21" s="292">
        <f t="shared" si="4"/>
        <v>61</v>
      </c>
      <c r="J21" s="292">
        <f t="shared" si="4"/>
        <v>26</v>
      </c>
      <c r="K21" s="292">
        <f t="shared" si="4"/>
        <v>3</v>
      </c>
      <c r="L21" s="292">
        <f t="shared" si="4"/>
        <v>0</v>
      </c>
      <c r="M21" s="292">
        <f t="shared" si="4"/>
        <v>0</v>
      </c>
      <c r="N21" s="293">
        <f t="shared" si="4"/>
        <v>0</v>
      </c>
      <c r="O21" s="280"/>
    </row>
    <row r="22" spans="1:15" ht="12" customHeight="1">
      <c r="A22" s="294"/>
      <c r="B22" s="295"/>
      <c r="C22" s="287" t="s">
        <v>11</v>
      </c>
      <c r="D22" s="291">
        <f>SUM(E22:N22)</f>
        <v>100</v>
      </c>
      <c r="E22" s="292">
        <v>0</v>
      </c>
      <c r="F22" s="292">
        <v>5</v>
      </c>
      <c r="G22" s="292">
        <v>15</v>
      </c>
      <c r="H22" s="292">
        <v>37</v>
      </c>
      <c r="I22" s="292">
        <v>29</v>
      </c>
      <c r="J22" s="292">
        <v>11</v>
      </c>
      <c r="K22" s="292">
        <v>3</v>
      </c>
      <c r="L22" s="292">
        <v>0</v>
      </c>
      <c r="M22" s="292">
        <v>0</v>
      </c>
      <c r="N22" s="293">
        <v>0</v>
      </c>
      <c r="O22" s="280"/>
    </row>
    <row r="23" spans="1:15" ht="12" customHeight="1">
      <c r="A23" s="294"/>
      <c r="B23" s="295"/>
      <c r="C23" s="287" t="s">
        <v>12</v>
      </c>
      <c r="D23" s="291">
        <f>SUM(E23:N23)</f>
        <v>93</v>
      </c>
      <c r="E23" s="292">
        <v>0</v>
      </c>
      <c r="F23" s="292">
        <v>1</v>
      </c>
      <c r="G23" s="292">
        <v>15</v>
      </c>
      <c r="H23" s="292">
        <v>30</v>
      </c>
      <c r="I23" s="292">
        <v>32</v>
      </c>
      <c r="J23" s="292">
        <v>15</v>
      </c>
      <c r="K23" s="292">
        <v>0</v>
      </c>
      <c r="L23" s="292">
        <v>0</v>
      </c>
      <c r="M23" s="292">
        <v>0</v>
      </c>
      <c r="N23" s="293">
        <v>0</v>
      </c>
      <c r="O23" s="280"/>
    </row>
    <row r="24" spans="1:15" ht="12" customHeight="1">
      <c r="A24" s="294"/>
      <c r="B24" s="295"/>
      <c r="C24" s="287"/>
      <c r="D24" s="291"/>
      <c r="E24" s="292"/>
      <c r="F24" s="292"/>
      <c r="G24" s="292"/>
      <c r="H24" s="292"/>
      <c r="I24" s="292"/>
      <c r="J24" s="292"/>
      <c r="K24" s="292"/>
      <c r="L24" s="292"/>
      <c r="M24" s="292"/>
      <c r="N24" s="293"/>
      <c r="O24" s="280"/>
    </row>
    <row r="25" spans="1:15" ht="12" customHeight="1">
      <c r="A25" s="294"/>
      <c r="B25" s="295" t="s">
        <v>81</v>
      </c>
      <c r="C25" s="287" t="s">
        <v>10</v>
      </c>
      <c r="D25" s="291">
        <f>SUM(E25:N25)</f>
        <v>151</v>
      </c>
      <c r="E25" s="292">
        <f aca="true" t="shared" si="5" ref="E25:N25">SUM(E26:E27)</f>
        <v>0</v>
      </c>
      <c r="F25" s="292">
        <f t="shared" si="5"/>
        <v>4</v>
      </c>
      <c r="G25" s="292">
        <f t="shared" si="5"/>
        <v>34</v>
      </c>
      <c r="H25" s="292">
        <f t="shared" si="5"/>
        <v>59</v>
      </c>
      <c r="I25" s="292">
        <f t="shared" si="5"/>
        <v>40</v>
      </c>
      <c r="J25" s="292">
        <f t="shared" si="5"/>
        <v>13</v>
      </c>
      <c r="K25" s="292">
        <f t="shared" si="5"/>
        <v>1</v>
      </c>
      <c r="L25" s="292">
        <f t="shared" si="5"/>
        <v>0</v>
      </c>
      <c r="M25" s="292">
        <f t="shared" si="5"/>
        <v>0</v>
      </c>
      <c r="N25" s="293">
        <f t="shared" si="5"/>
        <v>0</v>
      </c>
      <c r="O25" s="280"/>
    </row>
    <row r="26" spans="1:15" ht="12" customHeight="1">
      <c r="A26" s="294"/>
      <c r="B26" s="295"/>
      <c r="C26" s="287" t="s">
        <v>11</v>
      </c>
      <c r="D26" s="291">
        <f>SUM(E26:N26)</f>
        <v>67</v>
      </c>
      <c r="E26" s="292">
        <v>0</v>
      </c>
      <c r="F26" s="292">
        <v>0</v>
      </c>
      <c r="G26" s="292">
        <v>20</v>
      </c>
      <c r="H26" s="292">
        <v>22</v>
      </c>
      <c r="I26" s="292">
        <v>19</v>
      </c>
      <c r="J26" s="292">
        <v>6</v>
      </c>
      <c r="K26" s="292">
        <v>0</v>
      </c>
      <c r="L26" s="292">
        <v>0</v>
      </c>
      <c r="M26" s="292">
        <v>0</v>
      </c>
      <c r="N26" s="293">
        <v>0</v>
      </c>
      <c r="O26" s="280"/>
    </row>
    <row r="27" spans="1:15" ht="12" customHeight="1">
      <c r="A27" s="294"/>
      <c r="B27" s="295"/>
      <c r="C27" s="287" t="s">
        <v>12</v>
      </c>
      <c r="D27" s="291">
        <f>SUM(E27:N27)</f>
        <v>84</v>
      </c>
      <c r="E27" s="292">
        <v>0</v>
      </c>
      <c r="F27" s="292">
        <v>4</v>
      </c>
      <c r="G27" s="292">
        <v>14</v>
      </c>
      <c r="H27" s="292">
        <v>37</v>
      </c>
      <c r="I27" s="292">
        <v>21</v>
      </c>
      <c r="J27" s="292">
        <v>7</v>
      </c>
      <c r="K27" s="292">
        <v>1</v>
      </c>
      <c r="L27" s="292">
        <v>0</v>
      </c>
      <c r="M27" s="292">
        <v>0</v>
      </c>
      <c r="N27" s="293">
        <v>0</v>
      </c>
      <c r="O27" s="280"/>
    </row>
    <row r="28" spans="1:15" ht="12" customHeight="1">
      <c r="A28" s="294"/>
      <c r="B28" s="295"/>
      <c r="C28" s="287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80"/>
    </row>
    <row r="29" spans="1:15" ht="12" customHeight="1">
      <c r="A29" s="294"/>
      <c r="B29" s="295" t="s">
        <v>82</v>
      </c>
      <c r="C29" s="287" t="s">
        <v>10</v>
      </c>
      <c r="D29" s="291">
        <f>SUM(E29:N29)</f>
        <v>305</v>
      </c>
      <c r="E29" s="292">
        <f aca="true" t="shared" si="6" ref="E29:N29">SUM(E30:E31)</f>
        <v>0</v>
      </c>
      <c r="F29" s="292">
        <f t="shared" si="6"/>
        <v>6</v>
      </c>
      <c r="G29" s="292">
        <f t="shared" si="6"/>
        <v>26</v>
      </c>
      <c r="H29" s="292">
        <f t="shared" si="6"/>
        <v>125</v>
      </c>
      <c r="I29" s="292">
        <f t="shared" si="6"/>
        <v>117</v>
      </c>
      <c r="J29" s="292">
        <f t="shared" si="6"/>
        <v>28</v>
      </c>
      <c r="K29" s="292">
        <f t="shared" si="6"/>
        <v>3</v>
      </c>
      <c r="L29" s="292">
        <f t="shared" si="6"/>
        <v>0</v>
      </c>
      <c r="M29" s="292">
        <f t="shared" si="6"/>
        <v>0</v>
      </c>
      <c r="N29" s="293">
        <f t="shared" si="6"/>
        <v>0</v>
      </c>
      <c r="O29" s="280"/>
    </row>
    <row r="30" spans="1:15" ht="12" customHeight="1">
      <c r="A30" s="294"/>
      <c r="B30" s="296"/>
      <c r="C30" s="287" t="s">
        <v>11</v>
      </c>
      <c r="D30" s="291">
        <f>SUM(E30:N30)</f>
        <v>147</v>
      </c>
      <c r="E30" s="292">
        <v>0</v>
      </c>
      <c r="F30" s="292">
        <v>4</v>
      </c>
      <c r="G30" s="292">
        <v>12</v>
      </c>
      <c r="H30" s="292">
        <v>64</v>
      </c>
      <c r="I30" s="292">
        <v>53</v>
      </c>
      <c r="J30" s="292">
        <v>11</v>
      </c>
      <c r="K30" s="292">
        <v>3</v>
      </c>
      <c r="L30" s="292">
        <v>0</v>
      </c>
      <c r="M30" s="292">
        <v>0</v>
      </c>
      <c r="N30" s="293">
        <v>0</v>
      </c>
      <c r="O30" s="280"/>
    </row>
    <row r="31" spans="1:15" ht="12" customHeight="1">
      <c r="A31" s="294"/>
      <c r="B31" s="296"/>
      <c r="C31" s="287" t="s">
        <v>12</v>
      </c>
      <c r="D31" s="291">
        <f>SUM(E31:N31)</f>
        <v>158</v>
      </c>
      <c r="E31" s="292">
        <v>0</v>
      </c>
      <c r="F31" s="292">
        <v>2</v>
      </c>
      <c r="G31" s="292">
        <v>14</v>
      </c>
      <c r="H31" s="292">
        <v>61</v>
      </c>
      <c r="I31" s="292">
        <v>64</v>
      </c>
      <c r="J31" s="292">
        <v>17</v>
      </c>
      <c r="K31" s="292">
        <v>0</v>
      </c>
      <c r="L31" s="292">
        <v>0</v>
      </c>
      <c r="M31" s="292">
        <v>0</v>
      </c>
      <c r="N31" s="293">
        <v>0</v>
      </c>
      <c r="O31" s="280"/>
    </row>
    <row r="32" spans="1:15" ht="12" customHeight="1">
      <c r="A32" s="312"/>
      <c r="B32" s="313"/>
      <c r="C32" s="314"/>
      <c r="D32" s="14"/>
      <c r="E32" s="315"/>
      <c r="F32" s="315"/>
      <c r="G32" s="315"/>
      <c r="H32" s="315"/>
      <c r="I32" s="315"/>
      <c r="J32" s="315"/>
      <c r="K32" s="315"/>
      <c r="L32" s="315"/>
      <c r="M32" s="315"/>
      <c r="N32" s="316"/>
      <c r="O32" s="280"/>
    </row>
    <row r="33" spans="1:15" ht="12" customHeight="1">
      <c r="A33" s="294"/>
      <c r="B33" s="286"/>
      <c r="C33" s="287"/>
      <c r="D33" s="291"/>
      <c r="E33" s="317"/>
      <c r="F33" s="317"/>
      <c r="G33" s="317"/>
      <c r="H33" s="317"/>
      <c r="I33" s="317"/>
      <c r="J33" s="317"/>
      <c r="K33" s="317"/>
      <c r="L33" s="317"/>
      <c r="M33" s="317"/>
      <c r="N33" s="318"/>
      <c r="O33" s="280"/>
    </row>
    <row r="34" spans="1:15" ht="12" customHeight="1">
      <c r="A34" s="706" t="s">
        <v>83</v>
      </c>
      <c r="B34" s="707"/>
      <c r="C34" s="287" t="s">
        <v>10</v>
      </c>
      <c r="D34" s="291">
        <f>SUM(E34:N34)</f>
        <v>250</v>
      </c>
      <c r="E34" s="292">
        <f>SUM(E35:E36)</f>
        <v>0</v>
      </c>
      <c r="F34" s="292">
        <f>SUM(F35:F36)</f>
        <v>3</v>
      </c>
      <c r="G34" s="292">
        <f>SUM(G35:G36)</f>
        <v>45</v>
      </c>
      <c r="H34" s="292">
        <f aca="true" t="shared" si="7" ref="H34:N34">SUM(H35:H36)</f>
        <v>97</v>
      </c>
      <c r="I34" s="292">
        <f t="shared" si="7"/>
        <v>75</v>
      </c>
      <c r="J34" s="292">
        <f t="shared" si="7"/>
        <v>27</v>
      </c>
      <c r="K34" s="292">
        <f t="shared" si="7"/>
        <v>3</v>
      </c>
      <c r="L34" s="292">
        <f t="shared" si="7"/>
        <v>0</v>
      </c>
      <c r="M34" s="292">
        <f t="shared" si="7"/>
        <v>0</v>
      </c>
      <c r="N34" s="293">
        <f t="shared" si="7"/>
        <v>0</v>
      </c>
      <c r="O34" s="280"/>
    </row>
    <row r="35" spans="1:15" ht="12" customHeight="1">
      <c r="A35" s="294"/>
      <c r="B35" s="284"/>
      <c r="C35" s="287" t="s">
        <v>11</v>
      </c>
      <c r="D35" s="291">
        <f>SUM(E35:N35)</f>
        <v>122</v>
      </c>
      <c r="E35" s="292">
        <f>SUM(E39,E43,E47,E51,E55,E59)</f>
        <v>0</v>
      </c>
      <c r="F35" s="292">
        <f aca="true" t="shared" si="8" ref="F35:N36">SUM(F39,F43,F47,F51,F55,F59)</f>
        <v>1</v>
      </c>
      <c r="G35" s="292">
        <f t="shared" si="8"/>
        <v>30</v>
      </c>
      <c r="H35" s="292">
        <f t="shared" si="8"/>
        <v>38</v>
      </c>
      <c r="I35" s="292">
        <f t="shared" si="8"/>
        <v>39</v>
      </c>
      <c r="J35" s="292">
        <f t="shared" si="8"/>
        <v>12</v>
      </c>
      <c r="K35" s="292">
        <f t="shared" si="8"/>
        <v>2</v>
      </c>
      <c r="L35" s="292">
        <f t="shared" si="8"/>
        <v>0</v>
      </c>
      <c r="M35" s="292">
        <f t="shared" si="8"/>
        <v>0</v>
      </c>
      <c r="N35" s="293">
        <f t="shared" si="8"/>
        <v>0</v>
      </c>
      <c r="O35" s="280"/>
    </row>
    <row r="36" spans="1:15" ht="12" customHeight="1">
      <c r="A36" s="294"/>
      <c r="B36" s="284"/>
      <c r="C36" s="287" t="s">
        <v>12</v>
      </c>
      <c r="D36" s="291">
        <f>SUM(E36:N36)</f>
        <v>128</v>
      </c>
      <c r="E36" s="292">
        <f>SUM(E40,E44,E48,E52,E56,E60)</f>
        <v>0</v>
      </c>
      <c r="F36" s="292">
        <f t="shared" si="8"/>
        <v>2</v>
      </c>
      <c r="G36" s="292">
        <f t="shared" si="8"/>
        <v>15</v>
      </c>
      <c r="H36" s="292">
        <f t="shared" si="8"/>
        <v>59</v>
      </c>
      <c r="I36" s="292">
        <f t="shared" si="8"/>
        <v>36</v>
      </c>
      <c r="J36" s="292">
        <f t="shared" si="8"/>
        <v>15</v>
      </c>
      <c r="K36" s="292">
        <f t="shared" si="8"/>
        <v>1</v>
      </c>
      <c r="L36" s="292">
        <f t="shared" si="8"/>
        <v>0</v>
      </c>
      <c r="M36" s="292">
        <f t="shared" si="8"/>
        <v>0</v>
      </c>
      <c r="N36" s="293">
        <f t="shared" si="8"/>
        <v>0</v>
      </c>
      <c r="O36" s="280"/>
    </row>
    <row r="37" spans="1:15" ht="12" customHeight="1">
      <c r="A37" s="294"/>
      <c r="B37" s="284"/>
      <c r="C37" s="287"/>
      <c r="D37" s="291"/>
      <c r="E37" s="292"/>
      <c r="F37" s="292"/>
      <c r="G37" s="292"/>
      <c r="H37" s="292"/>
      <c r="I37" s="292"/>
      <c r="J37" s="292"/>
      <c r="K37" s="292"/>
      <c r="L37" s="292"/>
      <c r="M37" s="292"/>
      <c r="N37" s="293"/>
      <c r="O37" s="280"/>
    </row>
    <row r="38" spans="1:15" ht="12" customHeight="1">
      <c r="A38" s="294"/>
      <c r="B38" s="295" t="s">
        <v>84</v>
      </c>
      <c r="C38" s="287" t="s">
        <v>10</v>
      </c>
      <c r="D38" s="291">
        <f>SUM(E38:N38)</f>
        <v>101</v>
      </c>
      <c r="E38" s="292">
        <f aca="true" t="shared" si="9" ref="E38:N38">SUM(E39:E40)</f>
        <v>0</v>
      </c>
      <c r="F38" s="292">
        <f t="shared" si="9"/>
        <v>0</v>
      </c>
      <c r="G38" s="292">
        <f t="shared" si="9"/>
        <v>20</v>
      </c>
      <c r="H38" s="292">
        <f t="shared" si="9"/>
        <v>38</v>
      </c>
      <c r="I38" s="292">
        <f t="shared" si="9"/>
        <v>26</v>
      </c>
      <c r="J38" s="292">
        <f t="shared" si="9"/>
        <v>15</v>
      </c>
      <c r="K38" s="292">
        <f t="shared" si="9"/>
        <v>2</v>
      </c>
      <c r="L38" s="292">
        <f t="shared" si="9"/>
        <v>0</v>
      </c>
      <c r="M38" s="292">
        <f t="shared" si="9"/>
        <v>0</v>
      </c>
      <c r="N38" s="293">
        <f t="shared" si="9"/>
        <v>0</v>
      </c>
      <c r="O38" s="280"/>
    </row>
    <row r="39" spans="1:15" ht="12" customHeight="1">
      <c r="A39" s="294"/>
      <c r="B39" s="295"/>
      <c r="C39" s="287" t="s">
        <v>11</v>
      </c>
      <c r="D39" s="291">
        <f>SUM(E39:N39)</f>
        <v>45</v>
      </c>
      <c r="E39" s="292">
        <v>0</v>
      </c>
      <c r="F39" s="292">
        <v>0</v>
      </c>
      <c r="G39" s="292">
        <v>14</v>
      </c>
      <c r="H39" s="292">
        <v>11</v>
      </c>
      <c r="I39" s="292">
        <v>12</v>
      </c>
      <c r="J39" s="292">
        <v>7</v>
      </c>
      <c r="K39" s="292">
        <v>1</v>
      </c>
      <c r="L39" s="292">
        <v>0</v>
      </c>
      <c r="M39" s="292">
        <v>0</v>
      </c>
      <c r="N39" s="293">
        <v>0</v>
      </c>
      <c r="O39" s="280"/>
    </row>
    <row r="40" spans="1:15" ht="12" customHeight="1">
      <c r="A40" s="294"/>
      <c r="B40" s="295"/>
      <c r="C40" s="287" t="s">
        <v>12</v>
      </c>
      <c r="D40" s="291">
        <f>SUM(E40:N40)</f>
        <v>56</v>
      </c>
      <c r="E40" s="292">
        <v>0</v>
      </c>
      <c r="F40" s="292">
        <v>0</v>
      </c>
      <c r="G40" s="292">
        <v>6</v>
      </c>
      <c r="H40" s="292">
        <v>27</v>
      </c>
      <c r="I40" s="292">
        <v>14</v>
      </c>
      <c r="J40" s="292">
        <v>8</v>
      </c>
      <c r="K40" s="292">
        <v>1</v>
      </c>
      <c r="L40" s="292">
        <v>0</v>
      </c>
      <c r="M40" s="292">
        <v>0</v>
      </c>
      <c r="N40" s="293">
        <v>0</v>
      </c>
      <c r="O40" s="280"/>
    </row>
    <row r="41" spans="1:15" ht="12" customHeight="1">
      <c r="A41" s="294"/>
      <c r="B41" s="286"/>
      <c r="C41" s="287"/>
      <c r="D41" s="319"/>
      <c r="E41" s="288"/>
      <c r="F41" s="288"/>
      <c r="G41" s="288"/>
      <c r="H41" s="288"/>
      <c r="I41" s="288"/>
      <c r="J41" s="288"/>
      <c r="K41" s="288"/>
      <c r="L41" s="288"/>
      <c r="M41" s="288"/>
      <c r="N41" s="289"/>
      <c r="O41" s="280"/>
    </row>
    <row r="42" spans="1:15" ht="12" customHeight="1">
      <c r="A42" s="294"/>
      <c r="B42" s="295" t="s">
        <v>85</v>
      </c>
      <c r="C42" s="287" t="s">
        <v>10</v>
      </c>
      <c r="D42" s="291">
        <f>SUM(E42:N42)</f>
        <v>22</v>
      </c>
      <c r="E42" s="292">
        <f aca="true" t="shared" si="10" ref="E42:N42">SUM(E43:E44)</f>
        <v>0</v>
      </c>
      <c r="F42" s="292">
        <f t="shared" si="10"/>
        <v>1</v>
      </c>
      <c r="G42" s="292">
        <f t="shared" si="10"/>
        <v>5</v>
      </c>
      <c r="H42" s="292">
        <f t="shared" si="10"/>
        <v>5</v>
      </c>
      <c r="I42" s="292">
        <f t="shared" si="10"/>
        <v>8</v>
      </c>
      <c r="J42" s="292">
        <f t="shared" si="10"/>
        <v>2</v>
      </c>
      <c r="K42" s="292">
        <f t="shared" si="10"/>
        <v>1</v>
      </c>
      <c r="L42" s="292">
        <f t="shared" si="10"/>
        <v>0</v>
      </c>
      <c r="M42" s="292">
        <f t="shared" si="10"/>
        <v>0</v>
      </c>
      <c r="N42" s="293">
        <f t="shared" si="10"/>
        <v>0</v>
      </c>
      <c r="O42" s="280"/>
    </row>
    <row r="43" spans="1:15" ht="12" customHeight="1">
      <c r="A43" s="294"/>
      <c r="B43" s="295"/>
      <c r="C43" s="287" t="s">
        <v>11</v>
      </c>
      <c r="D43" s="291">
        <f>SUM(E43:N43)</f>
        <v>10</v>
      </c>
      <c r="E43" s="292">
        <v>0</v>
      </c>
      <c r="F43" s="292">
        <v>0</v>
      </c>
      <c r="G43" s="292">
        <v>2</v>
      </c>
      <c r="H43" s="292">
        <v>1</v>
      </c>
      <c r="I43" s="292">
        <v>5</v>
      </c>
      <c r="J43" s="292">
        <v>1</v>
      </c>
      <c r="K43" s="292">
        <v>1</v>
      </c>
      <c r="L43" s="292">
        <v>0</v>
      </c>
      <c r="M43" s="292">
        <v>0</v>
      </c>
      <c r="N43" s="293">
        <v>0</v>
      </c>
      <c r="O43" s="280"/>
    </row>
    <row r="44" spans="1:15" ht="12" customHeight="1">
      <c r="A44" s="294"/>
      <c r="B44" s="295"/>
      <c r="C44" s="287" t="s">
        <v>12</v>
      </c>
      <c r="D44" s="291">
        <f>SUM(E44:N44)</f>
        <v>12</v>
      </c>
      <c r="E44" s="292">
        <v>0</v>
      </c>
      <c r="F44" s="292">
        <v>1</v>
      </c>
      <c r="G44" s="292">
        <v>3</v>
      </c>
      <c r="H44" s="292">
        <v>4</v>
      </c>
      <c r="I44" s="292">
        <v>3</v>
      </c>
      <c r="J44" s="292">
        <v>1</v>
      </c>
      <c r="K44" s="292">
        <v>0</v>
      </c>
      <c r="L44" s="292">
        <v>0</v>
      </c>
      <c r="M44" s="292">
        <v>0</v>
      </c>
      <c r="N44" s="293">
        <v>0</v>
      </c>
      <c r="O44" s="280"/>
    </row>
    <row r="45" spans="1:15" ht="12" customHeight="1">
      <c r="A45" s="294"/>
      <c r="B45" s="295"/>
      <c r="C45" s="287"/>
      <c r="D45" s="291"/>
      <c r="E45" s="292"/>
      <c r="F45" s="292"/>
      <c r="G45" s="292"/>
      <c r="H45" s="292"/>
      <c r="I45" s="292"/>
      <c r="J45" s="292"/>
      <c r="K45" s="292"/>
      <c r="L45" s="292"/>
      <c r="M45" s="292"/>
      <c r="N45" s="293"/>
      <c r="O45" s="280"/>
    </row>
    <row r="46" spans="1:15" ht="12" customHeight="1">
      <c r="A46" s="294"/>
      <c r="B46" s="295" t="s">
        <v>86</v>
      </c>
      <c r="C46" s="287" t="s">
        <v>10</v>
      </c>
      <c r="D46" s="291">
        <f>SUM(E46:N46)</f>
        <v>83</v>
      </c>
      <c r="E46" s="292">
        <f aca="true" t="shared" si="11" ref="E46:N46">SUM(E47:E48)</f>
        <v>0</v>
      </c>
      <c r="F46" s="292">
        <f t="shared" si="11"/>
        <v>1</v>
      </c>
      <c r="G46" s="292">
        <f t="shared" si="11"/>
        <v>12</v>
      </c>
      <c r="H46" s="292">
        <f t="shared" si="11"/>
        <v>39</v>
      </c>
      <c r="I46" s="292">
        <f t="shared" si="11"/>
        <v>26</v>
      </c>
      <c r="J46" s="292">
        <f t="shared" si="11"/>
        <v>5</v>
      </c>
      <c r="K46" s="292">
        <f t="shared" si="11"/>
        <v>0</v>
      </c>
      <c r="L46" s="292">
        <f t="shared" si="11"/>
        <v>0</v>
      </c>
      <c r="M46" s="292">
        <f t="shared" si="11"/>
        <v>0</v>
      </c>
      <c r="N46" s="293">
        <f t="shared" si="11"/>
        <v>0</v>
      </c>
      <c r="O46" s="280"/>
    </row>
    <row r="47" spans="1:15" ht="12" customHeight="1">
      <c r="A47" s="294"/>
      <c r="B47" s="295"/>
      <c r="C47" s="287" t="s">
        <v>11</v>
      </c>
      <c r="D47" s="291">
        <f>SUM(E47:N47)</f>
        <v>48</v>
      </c>
      <c r="E47" s="292">
        <v>0</v>
      </c>
      <c r="F47" s="292">
        <v>0</v>
      </c>
      <c r="G47" s="292">
        <v>9</v>
      </c>
      <c r="H47" s="292">
        <v>23</v>
      </c>
      <c r="I47" s="292">
        <v>14</v>
      </c>
      <c r="J47" s="292">
        <v>2</v>
      </c>
      <c r="K47" s="292">
        <v>0</v>
      </c>
      <c r="L47" s="292">
        <v>0</v>
      </c>
      <c r="M47" s="292">
        <v>0</v>
      </c>
      <c r="N47" s="293">
        <v>0</v>
      </c>
      <c r="O47" s="280"/>
    </row>
    <row r="48" spans="1:15" ht="12" customHeight="1">
      <c r="A48" s="294"/>
      <c r="B48" s="295"/>
      <c r="C48" s="287" t="s">
        <v>12</v>
      </c>
      <c r="D48" s="291">
        <f>SUM(E48:N48)</f>
        <v>35</v>
      </c>
      <c r="E48" s="292">
        <v>0</v>
      </c>
      <c r="F48" s="292">
        <v>1</v>
      </c>
      <c r="G48" s="292">
        <v>3</v>
      </c>
      <c r="H48" s="292">
        <v>16</v>
      </c>
      <c r="I48" s="292">
        <v>12</v>
      </c>
      <c r="J48" s="292">
        <v>3</v>
      </c>
      <c r="K48" s="292">
        <v>0</v>
      </c>
      <c r="L48" s="292">
        <v>0</v>
      </c>
      <c r="M48" s="292">
        <v>0</v>
      </c>
      <c r="N48" s="293">
        <v>0</v>
      </c>
      <c r="O48" s="280"/>
    </row>
    <row r="49" spans="1:15" ht="12" customHeight="1">
      <c r="A49" s="294"/>
      <c r="B49" s="295"/>
      <c r="C49" s="287"/>
      <c r="D49" s="291"/>
      <c r="E49" s="292"/>
      <c r="F49" s="292"/>
      <c r="G49" s="292"/>
      <c r="H49" s="292"/>
      <c r="I49" s="292"/>
      <c r="J49" s="292"/>
      <c r="K49" s="292"/>
      <c r="L49" s="292"/>
      <c r="M49" s="292"/>
      <c r="N49" s="293"/>
      <c r="O49" s="280"/>
    </row>
    <row r="50" spans="1:15" ht="12" customHeight="1">
      <c r="A50" s="294"/>
      <c r="B50" s="295" t="s">
        <v>87</v>
      </c>
      <c r="C50" s="287" t="s">
        <v>10</v>
      </c>
      <c r="D50" s="291">
        <f>SUM(E50:N50)</f>
        <v>2</v>
      </c>
      <c r="E50" s="292">
        <f aca="true" t="shared" si="12" ref="E50:N50">SUM(E51:E52)</f>
        <v>0</v>
      </c>
      <c r="F50" s="292">
        <f t="shared" si="12"/>
        <v>0</v>
      </c>
      <c r="G50" s="292">
        <f t="shared" si="12"/>
        <v>0</v>
      </c>
      <c r="H50" s="292">
        <f t="shared" si="12"/>
        <v>0</v>
      </c>
      <c r="I50" s="292">
        <f t="shared" si="12"/>
        <v>2</v>
      </c>
      <c r="J50" s="292">
        <f t="shared" si="12"/>
        <v>0</v>
      </c>
      <c r="K50" s="292">
        <f t="shared" si="12"/>
        <v>0</v>
      </c>
      <c r="L50" s="292">
        <f t="shared" si="12"/>
        <v>0</v>
      </c>
      <c r="M50" s="292">
        <f t="shared" si="12"/>
        <v>0</v>
      </c>
      <c r="N50" s="293">
        <f t="shared" si="12"/>
        <v>0</v>
      </c>
      <c r="O50" s="280"/>
    </row>
    <row r="51" spans="1:15" ht="12" customHeight="1">
      <c r="A51" s="294"/>
      <c r="B51" s="295"/>
      <c r="C51" s="287" t="s">
        <v>11</v>
      </c>
      <c r="D51" s="291">
        <f>SUM(E51:N51)</f>
        <v>1</v>
      </c>
      <c r="E51" s="292">
        <v>0</v>
      </c>
      <c r="F51" s="292">
        <v>0</v>
      </c>
      <c r="G51" s="292">
        <v>0</v>
      </c>
      <c r="H51" s="292">
        <v>0</v>
      </c>
      <c r="I51" s="292">
        <v>1</v>
      </c>
      <c r="J51" s="292">
        <v>0</v>
      </c>
      <c r="K51" s="292">
        <v>0</v>
      </c>
      <c r="L51" s="292">
        <v>0</v>
      </c>
      <c r="M51" s="292">
        <v>0</v>
      </c>
      <c r="N51" s="293">
        <v>0</v>
      </c>
      <c r="O51" s="280"/>
    </row>
    <row r="52" spans="1:14" ht="12" customHeight="1">
      <c r="A52" s="294"/>
      <c r="B52" s="295"/>
      <c r="C52" s="287" t="s">
        <v>12</v>
      </c>
      <c r="D52" s="291">
        <f>SUM(E52:N52)</f>
        <v>1</v>
      </c>
      <c r="E52" s="292">
        <v>0</v>
      </c>
      <c r="F52" s="292">
        <v>0</v>
      </c>
      <c r="G52" s="292">
        <v>0</v>
      </c>
      <c r="H52" s="292">
        <v>0</v>
      </c>
      <c r="I52" s="292">
        <v>1</v>
      </c>
      <c r="J52" s="292">
        <v>0</v>
      </c>
      <c r="K52" s="292">
        <v>0</v>
      </c>
      <c r="L52" s="292">
        <v>0</v>
      </c>
      <c r="M52" s="292">
        <v>0</v>
      </c>
      <c r="N52" s="293">
        <v>0</v>
      </c>
    </row>
    <row r="53" spans="1:15" ht="12" customHeight="1">
      <c r="A53" s="294"/>
      <c r="B53" s="295"/>
      <c r="C53" s="287"/>
      <c r="D53" s="291"/>
      <c r="E53" s="292"/>
      <c r="F53" s="292"/>
      <c r="G53" s="292"/>
      <c r="H53" s="292"/>
      <c r="I53" s="292"/>
      <c r="J53" s="292"/>
      <c r="K53" s="292"/>
      <c r="L53" s="292"/>
      <c r="M53" s="292"/>
      <c r="N53" s="293"/>
      <c r="O53" s="280"/>
    </row>
    <row r="54" spans="1:15" ht="12" customHeight="1">
      <c r="A54" s="294"/>
      <c r="B54" s="295" t="s">
        <v>88</v>
      </c>
      <c r="C54" s="287" t="s">
        <v>10</v>
      </c>
      <c r="D54" s="291">
        <f>SUM(E54:N54)</f>
        <v>25</v>
      </c>
      <c r="E54" s="292">
        <f aca="true" t="shared" si="13" ref="E54:N54">SUM(E55:E56)</f>
        <v>0</v>
      </c>
      <c r="F54" s="292">
        <f t="shared" si="13"/>
        <v>0</v>
      </c>
      <c r="G54" s="292">
        <f t="shared" si="13"/>
        <v>4</v>
      </c>
      <c r="H54" s="292">
        <f t="shared" si="13"/>
        <v>9</v>
      </c>
      <c r="I54" s="292">
        <f t="shared" si="13"/>
        <v>10</v>
      </c>
      <c r="J54" s="292">
        <f t="shared" si="13"/>
        <v>2</v>
      </c>
      <c r="K54" s="292">
        <f t="shared" si="13"/>
        <v>0</v>
      </c>
      <c r="L54" s="292">
        <f t="shared" si="13"/>
        <v>0</v>
      </c>
      <c r="M54" s="292">
        <f t="shared" si="13"/>
        <v>0</v>
      </c>
      <c r="N54" s="293">
        <f t="shared" si="13"/>
        <v>0</v>
      </c>
      <c r="O54" s="280"/>
    </row>
    <row r="55" spans="1:15" ht="12" customHeight="1">
      <c r="A55" s="294"/>
      <c r="B55" s="295"/>
      <c r="C55" s="287" t="s">
        <v>11</v>
      </c>
      <c r="D55" s="291">
        <f>SUM(E55:N55)</f>
        <v>9</v>
      </c>
      <c r="E55" s="292">
        <v>0</v>
      </c>
      <c r="F55" s="292">
        <v>0</v>
      </c>
      <c r="G55" s="292">
        <v>3</v>
      </c>
      <c r="H55" s="292">
        <v>1</v>
      </c>
      <c r="I55" s="292">
        <v>4</v>
      </c>
      <c r="J55" s="292">
        <v>1</v>
      </c>
      <c r="K55" s="292">
        <v>0</v>
      </c>
      <c r="L55" s="292">
        <v>0</v>
      </c>
      <c r="M55" s="292">
        <v>0</v>
      </c>
      <c r="N55" s="293">
        <v>0</v>
      </c>
      <c r="O55" s="280"/>
    </row>
    <row r="56" spans="1:15" ht="12" customHeight="1">
      <c r="A56" s="294"/>
      <c r="B56" s="295"/>
      <c r="C56" s="287" t="s">
        <v>12</v>
      </c>
      <c r="D56" s="291">
        <f>SUM(E56:N56)</f>
        <v>16</v>
      </c>
      <c r="E56" s="292">
        <v>0</v>
      </c>
      <c r="F56" s="292">
        <v>0</v>
      </c>
      <c r="G56" s="292">
        <v>1</v>
      </c>
      <c r="H56" s="292">
        <v>8</v>
      </c>
      <c r="I56" s="292">
        <v>6</v>
      </c>
      <c r="J56" s="292">
        <v>1</v>
      </c>
      <c r="K56" s="292">
        <v>0</v>
      </c>
      <c r="L56" s="292">
        <v>0</v>
      </c>
      <c r="M56" s="292">
        <v>0</v>
      </c>
      <c r="N56" s="293">
        <v>0</v>
      </c>
      <c r="O56" s="280"/>
    </row>
    <row r="57" spans="1:15" ht="12" customHeight="1">
      <c r="A57" s="294"/>
      <c r="B57" s="295"/>
      <c r="C57" s="287"/>
      <c r="D57" s="291"/>
      <c r="E57" s="292"/>
      <c r="F57" s="292"/>
      <c r="G57" s="292"/>
      <c r="H57" s="292"/>
      <c r="I57" s="292"/>
      <c r="J57" s="292"/>
      <c r="K57" s="292"/>
      <c r="L57" s="292"/>
      <c r="M57" s="292"/>
      <c r="N57" s="293"/>
      <c r="O57" s="280"/>
    </row>
    <row r="58" spans="1:15" ht="12" customHeight="1">
      <c r="A58" s="294"/>
      <c r="B58" s="295" t="s">
        <v>89</v>
      </c>
      <c r="C58" s="287" t="s">
        <v>10</v>
      </c>
      <c r="D58" s="291">
        <f>SUM(E58:N58)</f>
        <v>17</v>
      </c>
      <c r="E58" s="292">
        <f aca="true" t="shared" si="14" ref="E58:N58">SUM(E59:E60)</f>
        <v>0</v>
      </c>
      <c r="F58" s="292">
        <f t="shared" si="14"/>
        <v>1</v>
      </c>
      <c r="G58" s="292">
        <f t="shared" si="14"/>
        <v>4</v>
      </c>
      <c r="H58" s="292">
        <f t="shared" si="14"/>
        <v>6</v>
      </c>
      <c r="I58" s="292">
        <f t="shared" si="14"/>
        <v>3</v>
      </c>
      <c r="J58" s="292">
        <f t="shared" si="14"/>
        <v>3</v>
      </c>
      <c r="K58" s="292">
        <f t="shared" si="14"/>
        <v>0</v>
      </c>
      <c r="L58" s="292">
        <f t="shared" si="14"/>
        <v>0</v>
      </c>
      <c r="M58" s="292">
        <f t="shared" si="14"/>
        <v>0</v>
      </c>
      <c r="N58" s="293">
        <f t="shared" si="14"/>
        <v>0</v>
      </c>
      <c r="O58" s="280"/>
    </row>
    <row r="59" spans="1:15" ht="12" customHeight="1">
      <c r="A59" s="294"/>
      <c r="B59" s="296"/>
      <c r="C59" s="287" t="s">
        <v>11</v>
      </c>
      <c r="D59" s="291">
        <f>SUM(E59:N59)</f>
        <v>9</v>
      </c>
      <c r="E59" s="292">
        <v>0</v>
      </c>
      <c r="F59" s="292">
        <v>1</v>
      </c>
      <c r="G59" s="292">
        <v>2</v>
      </c>
      <c r="H59" s="292">
        <v>2</v>
      </c>
      <c r="I59" s="292">
        <v>3</v>
      </c>
      <c r="J59" s="292">
        <v>1</v>
      </c>
      <c r="K59" s="292">
        <v>0</v>
      </c>
      <c r="L59" s="292">
        <v>0</v>
      </c>
      <c r="M59" s="292">
        <v>0</v>
      </c>
      <c r="N59" s="293">
        <v>0</v>
      </c>
      <c r="O59" s="280"/>
    </row>
    <row r="60" spans="1:15" ht="12" customHeight="1">
      <c r="A60" s="294"/>
      <c r="B60" s="296"/>
      <c r="C60" s="287" t="s">
        <v>12</v>
      </c>
      <c r="D60" s="291">
        <f>SUM(E60:N60)</f>
        <v>8</v>
      </c>
      <c r="E60" s="292">
        <v>0</v>
      </c>
      <c r="F60" s="292">
        <v>0</v>
      </c>
      <c r="G60" s="292">
        <v>2</v>
      </c>
      <c r="H60" s="292">
        <v>4</v>
      </c>
      <c r="I60" s="292">
        <v>0</v>
      </c>
      <c r="J60" s="292">
        <v>2</v>
      </c>
      <c r="K60" s="292">
        <v>0</v>
      </c>
      <c r="L60" s="292">
        <v>0</v>
      </c>
      <c r="M60" s="292">
        <v>0</v>
      </c>
      <c r="N60" s="293">
        <v>0</v>
      </c>
      <c r="O60" s="280"/>
    </row>
    <row r="61" spans="1:15" ht="12" customHeight="1">
      <c r="A61" s="294"/>
      <c r="B61" s="295"/>
      <c r="C61" s="287"/>
      <c r="D61" s="291"/>
      <c r="E61" s="292"/>
      <c r="F61" s="292"/>
      <c r="G61" s="292"/>
      <c r="H61" s="292"/>
      <c r="I61" s="292"/>
      <c r="J61" s="292"/>
      <c r="K61" s="292"/>
      <c r="L61" s="292"/>
      <c r="M61" s="292"/>
      <c r="N61" s="293"/>
      <c r="O61" s="280"/>
    </row>
    <row r="62" spans="1:15" ht="12" customHeight="1">
      <c r="A62" s="320"/>
      <c r="B62" s="321"/>
      <c r="C62" s="322"/>
      <c r="D62" s="323"/>
      <c r="E62" s="324"/>
      <c r="F62" s="324"/>
      <c r="G62" s="324"/>
      <c r="H62" s="324"/>
      <c r="I62" s="324"/>
      <c r="J62" s="324"/>
      <c r="K62" s="324"/>
      <c r="L62" s="324"/>
      <c r="M62" s="324"/>
      <c r="N62" s="325"/>
      <c r="O62" s="280"/>
    </row>
    <row r="63" spans="1:15" ht="12" customHeight="1">
      <c r="A63" s="706" t="s">
        <v>90</v>
      </c>
      <c r="B63" s="708"/>
      <c r="C63" s="287" t="s">
        <v>10</v>
      </c>
      <c r="D63" s="291">
        <f>SUM(E63:N63)</f>
        <v>5957</v>
      </c>
      <c r="E63" s="292">
        <f aca="true" t="shared" si="15" ref="E63:N63">SUM(E64:E65)</f>
        <v>0</v>
      </c>
      <c r="F63" s="292">
        <f t="shared" si="15"/>
        <v>87</v>
      </c>
      <c r="G63" s="292">
        <f t="shared" si="15"/>
        <v>650</v>
      </c>
      <c r="H63" s="292">
        <f t="shared" si="15"/>
        <v>2070</v>
      </c>
      <c r="I63" s="292">
        <f t="shared" si="15"/>
        <v>2331</v>
      </c>
      <c r="J63" s="292">
        <f t="shared" si="15"/>
        <v>740</v>
      </c>
      <c r="K63" s="292">
        <f t="shared" si="15"/>
        <v>78</v>
      </c>
      <c r="L63" s="292">
        <f t="shared" si="15"/>
        <v>1</v>
      </c>
      <c r="M63" s="292">
        <f t="shared" si="15"/>
        <v>0</v>
      </c>
      <c r="N63" s="293">
        <f t="shared" si="15"/>
        <v>0</v>
      </c>
      <c r="O63" s="280"/>
    </row>
    <row r="64" spans="1:15" ht="12" customHeight="1">
      <c r="A64" s="294"/>
      <c r="B64" s="284"/>
      <c r="C64" s="287" t="s">
        <v>11</v>
      </c>
      <c r="D64" s="291">
        <f>SUM(E64:N64)</f>
        <v>3154</v>
      </c>
      <c r="E64" s="292">
        <f aca="true" t="shared" si="16" ref="E64:N65">E68</f>
        <v>0</v>
      </c>
      <c r="F64" s="292">
        <f t="shared" si="16"/>
        <v>50</v>
      </c>
      <c r="G64" s="292">
        <f t="shared" si="16"/>
        <v>364</v>
      </c>
      <c r="H64" s="292">
        <f t="shared" si="16"/>
        <v>1078</v>
      </c>
      <c r="I64" s="292">
        <f t="shared" si="16"/>
        <v>1231</v>
      </c>
      <c r="J64" s="292">
        <f t="shared" si="16"/>
        <v>390</v>
      </c>
      <c r="K64" s="292">
        <f t="shared" si="16"/>
        <v>40</v>
      </c>
      <c r="L64" s="292">
        <f t="shared" si="16"/>
        <v>1</v>
      </c>
      <c r="M64" s="292">
        <f t="shared" si="16"/>
        <v>0</v>
      </c>
      <c r="N64" s="293">
        <f t="shared" si="16"/>
        <v>0</v>
      </c>
      <c r="O64" s="280"/>
    </row>
    <row r="65" spans="1:15" ht="12" customHeight="1">
      <c r="A65" s="294"/>
      <c r="B65" s="284"/>
      <c r="C65" s="287" t="s">
        <v>12</v>
      </c>
      <c r="D65" s="291">
        <f>SUM(E65:N65)</f>
        <v>2803</v>
      </c>
      <c r="E65" s="292">
        <f t="shared" si="16"/>
        <v>0</v>
      </c>
      <c r="F65" s="292">
        <f t="shared" si="16"/>
        <v>37</v>
      </c>
      <c r="G65" s="292">
        <f t="shared" si="16"/>
        <v>286</v>
      </c>
      <c r="H65" s="292">
        <f t="shared" si="16"/>
        <v>992</v>
      </c>
      <c r="I65" s="292">
        <f t="shared" si="16"/>
        <v>1100</v>
      </c>
      <c r="J65" s="292">
        <f t="shared" si="16"/>
        <v>350</v>
      </c>
      <c r="K65" s="292">
        <f t="shared" si="16"/>
        <v>38</v>
      </c>
      <c r="L65" s="292">
        <f t="shared" si="16"/>
        <v>0</v>
      </c>
      <c r="M65" s="292">
        <f t="shared" si="16"/>
        <v>0</v>
      </c>
      <c r="N65" s="293">
        <f t="shared" si="16"/>
        <v>0</v>
      </c>
      <c r="O65" s="280"/>
    </row>
    <row r="66" spans="1:15" ht="12" customHeight="1">
      <c r="A66" s="294"/>
      <c r="B66" s="284"/>
      <c r="C66" s="287"/>
      <c r="D66" s="291"/>
      <c r="E66" s="292"/>
      <c r="F66" s="292"/>
      <c r="G66" s="292"/>
      <c r="H66" s="292"/>
      <c r="I66" s="292"/>
      <c r="J66" s="292"/>
      <c r="K66" s="292"/>
      <c r="L66" s="292"/>
      <c r="M66" s="292"/>
      <c r="N66" s="293"/>
      <c r="O66" s="280"/>
    </row>
    <row r="67" spans="1:15" ht="12" customHeight="1">
      <c r="A67" s="294"/>
      <c r="B67" s="295" t="s">
        <v>91</v>
      </c>
      <c r="C67" s="287" t="s">
        <v>10</v>
      </c>
      <c r="D67" s="291">
        <f>SUM(E67:N67)</f>
        <v>5957</v>
      </c>
      <c r="E67" s="292">
        <f aca="true" t="shared" si="17" ref="E67:N67">SUM(E68:E69)</f>
        <v>0</v>
      </c>
      <c r="F67" s="292">
        <f t="shared" si="17"/>
        <v>87</v>
      </c>
      <c r="G67" s="292">
        <f t="shared" si="17"/>
        <v>650</v>
      </c>
      <c r="H67" s="292">
        <f t="shared" si="17"/>
        <v>2070</v>
      </c>
      <c r="I67" s="292">
        <f t="shared" si="17"/>
        <v>2331</v>
      </c>
      <c r="J67" s="292">
        <f t="shared" si="17"/>
        <v>740</v>
      </c>
      <c r="K67" s="292">
        <f t="shared" si="17"/>
        <v>78</v>
      </c>
      <c r="L67" s="292">
        <f t="shared" si="17"/>
        <v>1</v>
      </c>
      <c r="M67" s="292">
        <f t="shared" si="17"/>
        <v>0</v>
      </c>
      <c r="N67" s="293">
        <f t="shared" si="17"/>
        <v>0</v>
      </c>
      <c r="O67" s="280"/>
    </row>
    <row r="68" spans="1:15" ht="12" customHeight="1">
      <c r="A68" s="294"/>
      <c r="B68" s="295"/>
      <c r="C68" s="287" t="s">
        <v>11</v>
      </c>
      <c r="D68" s="291">
        <f>SUM(E68:N68)</f>
        <v>3154</v>
      </c>
      <c r="E68" s="292">
        <v>0</v>
      </c>
      <c r="F68" s="292">
        <v>50</v>
      </c>
      <c r="G68" s="292">
        <v>364</v>
      </c>
      <c r="H68" s="292">
        <v>1078</v>
      </c>
      <c r="I68" s="292">
        <v>1231</v>
      </c>
      <c r="J68" s="292">
        <v>390</v>
      </c>
      <c r="K68" s="292">
        <v>40</v>
      </c>
      <c r="L68" s="292">
        <v>1</v>
      </c>
      <c r="M68" s="292">
        <v>0</v>
      </c>
      <c r="N68" s="293">
        <v>0</v>
      </c>
      <c r="O68" s="280"/>
    </row>
    <row r="69" spans="1:14" ht="12" customHeight="1">
      <c r="A69" s="294"/>
      <c r="B69" s="295"/>
      <c r="C69" s="287" t="s">
        <v>12</v>
      </c>
      <c r="D69" s="291">
        <f>SUM(E69:N69)</f>
        <v>2803</v>
      </c>
      <c r="E69" s="292">
        <v>0</v>
      </c>
      <c r="F69" s="292">
        <v>37</v>
      </c>
      <c r="G69" s="292">
        <v>286</v>
      </c>
      <c r="H69" s="292">
        <v>992</v>
      </c>
      <c r="I69" s="292">
        <v>1100</v>
      </c>
      <c r="J69" s="292">
        <v>350</v>
      </c>
      <c r="K69" s="292">
        <v>38</v>
      </c>
      <c r="L69" s="292">
        <v>0</v>
      </c>
      <c r="M69" s="292">
        <v>0</v>
      </c>
      <c r="N69" s="293">
        <v>0</v>
      </c>
    </row>
    <row r="70" spans="1:14" ht="12" customHeight="1">
      <c r="A70" s="298"/>
      <c r="B70" s="326"/>
      <c r="C70" s="300"/>
      <c r="D70" s="327"/>
      <c r="E70" s="328"/>
      <c r="F70" s="328"/>
      <c r="G70" s="328"/>
      <c r="H70" s="328"/>
      <c r="I70" s="328"/>
      <c r="J70" s="328"/>
      <c r="K70" s="328"/>
      <c r="L70" s="328"/>
      <c r="M70" s="328"/>
      <c r="N70" s="329"/>
    </row>
    <row r="71" spans="1:14" ht="12" customHeight="1">
      <c r="A71" s="280"/>
      <c r="B71" s="284"/>
      <c r="C71" s="286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</row>
    <row r="72" spans="2:14" ht="12" customHeight="1">
      <c r="B72" s="284"/>
      <c r="C72" s="286"/>
      <c r="D72" s="304"/>
      <c r="E72" s="304"/>
      <c r="F72" s="304"/>
      <c r="G72" s="304"/>
      <c r="H72" s="305" t="s">
        <v>751</v>
      </c>
      <c r="I72" s="304"/>
      <c r="J72" s="304"/>
      <c r="K72" s="304"/>
      <c r="L72" s="304"/>
      <c r="M72" s="304"/>
      <c r="N72" s="304"/>
    </row>
    <row r="73" spans="2:14" ht="12" customHeight="1">
      <c r="B73" s="284"/>
      <c r="C73" s="286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</row>
    <row r="74" spans="2:14" ht="12" customHeight="1">
      <c r="B74" s="284"/>
      <c r="C74" s="286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2:14" ht="12" customHeight="1">
      <c r="B75" s="284"/>
      <c r="C75" s="286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</row>
    <row r="76" spans="2:14" ht="12" customHeight="1">
      <c r="B76" s="284"/>
      <c r="C76" s="286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</row>
    <row r="77" spans="2:14" ht="12" customHeight="1">
      <c r="B77" s="284"/>
      <c r="C77" s="286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</row>
    <row r="78" spans="2:14" ht="12" customHeight="1">
      <c r="B78" s="284"/>
      <c r="C78" s="286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</row>
    <row r="79" spans="2:14" ht="12" customHeight="1">
      <c r="B79" s="284"/>
      <c r="C79" s="286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</row>
    <row r="80" spans="2:14" ht="12" customHeight="1">
      <c r="B80" s="280"/>
      <c r="C80" s="286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</row>
    <row r="81" spans="2:14" ht="12" customHeight="1">
      <c r="B81" s="296"/>
      <c r="C81" s="286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</row>
    <row r="82" spans="2:14" ht="12" customHeight="1">
      <c r="B82" s="296"/>
      <c r="C82" s="286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</row>
    <row r="83" spans="2:14" ht="12" customHeight="1">
      <c r="B83" s="284"/>
      <c r="C83" s="286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</row>
    <row r="84" spans="2:14" ht="12" customHeight="1">
      <c r="B84" s="284"/>
      <c r="C84" s="286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5" spans="2:14" ht="12" customHeight="1">
      <c r="B85" s="284"/>
      <c r="C85" s="286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</row>
    <row r="86" spans="2:14" ht="12" customHeight="1">
      <c r="B86" s="284"/>
      <c r="C86" s="286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</row>
    <row r="87" spans="2:14" ht="12" customHeight="1">
      <c r="B87" s="284"/>
      <c r="C87" s="286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</row>
    <row r="88" spans="2:14" ht="12" customHeight="1">
      <c r="B88" s="284"/>
      <c r="C88" s="286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89" spans="2:14" ht="12" customHeight="1">
      <c r="B89" s="280"/>
      <c r="C89" s="286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</row>
    <row r="90" spans="2:14" ht="12" customHeight="1">
      <c r="B90" s="280"/>
      <c r="C90" s="286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</row>
    <row r="91" spans="2:14" ht="12" customHeight="1">
      <c r="B91" s="280"/>
      <c r="C91" s="286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</row>
    <row r="92" spans="2:14" ht="12" customHeight="1">
      <c r="B92" s="284"/>
      <c r="C92" s="286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</row>
    <row r="93" spans="2:14" ht="12" customHeight="1">
      <c r="B93" s="296"/>
      <c r="C93" s="286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</row>
    <row r="94" spans="2:14" ht="12" customHeight="1">
      <c r="B94" s="296"/>
      <c r="C94" s="286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</row>
    <row r="95" spans="2:14" ht="12" customHeight="1">
      <c r="B95" s="284"/>
      <c r="C95" s="286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</row>
    <row r="96" spans="2:14" ht="12" customHeight="1">
      <c r="B96" s="296"/>
      <c r="C96" s="286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</row>
    <row r="97" spans="2:14" ht="12" customHeight="1">
      <c r="B97" s="296"/>
      <c r="C97" s="286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</row>
    <row r="98" spans="2:14" ht="12" customHeight="1">
      <c r="B98" s="284"/>
      <c r="C98" s="286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</row>
    <row r="99" spans="2:14" ht="12" customHeight="1">
      <c r="B99" s="296"/>
      <c r="C99" s="286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</row>
    <row r="100" spans="2:14" ht="12" customHeight="1">
      <c r="B100" s="296"/>
      <c r="C100" s="286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</row>
    <row r="101" spans="2:14" ht="12" customHeight="1">
      <c r="B101" s="284"/>
      <c r="C101" s="286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</row>
    <row r="102" spans="2:14" ht="12" customHeight="1">
      <c r="B102" s="296"/>
      <c r="C102" s="286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</row>
    <row r="103" spans="2:14" ht="12" customHeight="1">
      <c r="B103" s="296"/>
      <c r="C103" s="286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</row>
    <row r="104" spans="2:14" ht="12" customHeight="1">
      <c r="B104" s="284"/>
      <c r="C104" s="286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</row>
    <row r="105" spans="2:14" ht="12" customHeight="1">
      <c r="B105" s="296"/>
      <c r="C105" s="286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</row>
    <row r="106" spans="2:14" ht="12" customHeight="1">
      <c r="B106" s="296"/>
      <c r="C106" s="286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</row>
    <row r="107" spans="2:14" ht="12" customHeight="1">
      <c r="B107" s="284"/>
      <c r="C107" s="286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</row>
    <row r="108" spans="2:14" ht="12" customHeight="1">
      <c r="B108" s="296"/>
      <c r="C108" s="286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</row>
    <row r="109" spans="2:14" ht="12" customHeight="1">
      <c r="B109" s="296"/>
      <c r="C109" s="286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</row>
    <row r="110" spans="2:14" ht="12" customHeight="1">
      <c r="B110" s="284"/>
      <c r="C110" s="286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</row>
    <row r="111" spans="2:14" ht="12" customHeight="1">
      <c r="B111" s="284"/>
      <c r="C111" s="286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</row>
    <row r="112" spans="2:14" ht="12" customHeight="1">
      <c r="B112" s="284"/>
      <c r="C112" s="286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</row>
    <row r="113" spans="2:14" ht="12" customHeight="1">
      <c r="B113" s="284"/>
      <c r="C113" s="286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</row>
    <row r="114" spans="2:14" ht="12" customHeight="1">
      <c r="B114" s="296"/>
      <c r="C114" s="286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</row>
    <row r="115" spans="2:14" ht="12" customHeight="1">
      <c r="B115" s="296"/>
      <c r="C115" s="286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</row>
    <row r="116" spans="2:14" ht="12" customHeight="1">
      <c r="B116" s="284"/>
      <c r="C116" s="286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</row>
    <row r="117" spans="2:14" ht="12" customHeight="1">
      <c r="B117" s="296"/>
      <c r="C117" s="286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</row>
    <row r="118" spans="2:14" ht="12" customHeight="1">
      <c r="B118" s="296"/>
      <c r="C118" s="286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</row>
    <row r="119" spans="2:14" ht="12" customHeight="1">
      <c r="B119" s="284"/>
      <c r="C119" s="286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0" spans="2:14" ht="12" customHeight="1">
      <c r="B120" s="296"/>
      <c r="C120" s="286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</row>
    <row r="121" spans="2:14" ht="12" customHeight="1">
      <c r="B121" s="296"/>
      <c r="C121" s="286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</row>
    <row r="122" spans="2:14" ht="12" customHeight="1">
      <c r="B122" s="284"/>
      <c r="C122" s="286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</row>
    <row r="123" spans="2:14" ht="12" customHeight="1">
      <c r="B123" s="296"/>
      <c r="C123" s="286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</row>
    <row r="124" spans="2:14" ht="12" customHeight="1">
      <c r="B124" s="296"/>
      <c r="C124" s="286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</row>
    <row r="125" spans="2:14" ht="12" customHeight="1">
      <c r="B125" s="284"/>
      <c r="C125" s="286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</row>
    <row r="126" spans="2:14" ht="12" customHeight="1">
      <c r="B126" s="296"/>
      <c r="C126" s="286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</row>
    <row r="127" spans="2:14" ht="12" customHeight="1">
      <c r="B127" s="296"/>
      <c r="C127" s="286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</row>
    <row r="128" spans="2:14" ht="12" customHeight="1">
      <c r="B128" s="284"/>
      <c r="C128" s="286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</row>
    <row r="129" spans="2:14" ht="12" customHeight="1">
      <c r="B129" s="296"/>
      <c r="C129" s="286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</row>
    <row r="130" spans="2:14" ht="12" customHeight="1">
      <c r="B130" s="296"/>
      <c r="C130" s="286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</row>
    <row r="131" spans="2:14" ht="12" customHeight="1">
      <c r="B131" s="284"/>
      <c r="C131" s="286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</row>
    <row r="132" spans="2:14" ht="12" customHeight="1">
      <c r="B132" s="296"/>
      <c r="C132" s="286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</row>
    <row r="133" spans="2:14" ht="12" customHeight="1">
      <c r="B133" s="296"/>
      <c r="C133" s="286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</row>
    <row r="134" spans="2:14" ht="12" customHeight="1">
      <c r="B134" s="284"/>
      <c r="C134" s="286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</row>
    <row r="135" spans="2:14" ht="12" customHeight="1">
      <c r="B135" s="296"/>
      <c r="C135" s="286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</row>
    <row r="136" spans="2:14" ht="12" customHeight="1">
      <c r="B136" s="296"/>
      <c r="C136" s="286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</row>
    <row r="137" spans="2:14" ht="12" customHeight="1">
      <c r="B137" s="284"/>
      <c r="C137" s="286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38" spans="2:14" ht="12" customHeight="1">
      <c r="B138" s="284"/>
      <c r="C138" s="286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2:14" ht="12" customHeight="1">
      <c r="B139" s="284"/>
      <c r="C139" s="286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0" spans="2:14" ht="12" customHeight="1">
      <c r="B140" s="284"/>
      <c r="C140" s="286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</row>
    <row r="141" spans="2:14" ht="12" customHeight="1">
      <c r="B141" s="296"/>
      <c r="C141" s="286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</row>
    <row r="142" spans="2:14" ht="12" customHeight="1">
      <c r="B142" s="296"/>
      <c r="C142" s="286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</row>
    <row r="143" spans="2:14" ht="12" customHeight="1">
      <c r="B143" s="284"/>
      <c r="C143" s="286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</row>
    <row r="144" spans="2:14" ht="12" customHeight="1">
      <c r="B144" s="296"/>
      <c r="C144" s="286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</row>
    <row r="145" spans="2:14" ht="12" customHeight="1">
      <c r="B145" s="296"/>
      <c r="C145" s="286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</row>
    <row r="146" spans="2:14" ht="12" customHeight="1">
      <c r="B146" s="284"/>
      <c r="C146" s="286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</row>
    <row r="147" spans="2:14" ht="12" customHeight="1">
      <c r="B147" s="284"/>
      <c r="C147" s="286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</row>
    <row r="148" spans="2:14" ht="12" customHeight="1">
      <c r="B148" s="284"/>
      <c r="C148" s="286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49" spans="2:14" ht="12" customHeight="1">
      <c r="B149" s="284"/>
      <c r="C149" s="286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</row>
    <row r="150" spans="2:14" ht="12" customHeight="1">
      <c r="B150" s="296"/>
      <c r="C150" s="286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</row>
    <row r="151" spans="2:14" ht="12" customHeight="1">
      <c r="B151" s="296"/>
      <c r="C151" s="286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</row>
    <row r="152" spans="2:14" ht="12" customHeight="1">
      <c r="B152" s="284"/>
      <c r="C152" s="286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3" spans="2:14" ht="12" customHeight="1">
      <c r="B153" s="284"/>
      <c r="C153" s="286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</row>
    <row r="154" spans="2:14" ht="12" customHeight="1">
      <c r="B154" s="284"/>
      <c r="C154" s="286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</row>
    <row r="155" spans="2:14" ht="12" customHeight="1">
      <c r="B155" s="284"/>
      <c r="C155" s="286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</row>
    <row r="156" spans="2:14" ht="12" customHeight="1">
      <c r="B156" s="296"/>
      <c r="C156" s="286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</row>
    <row r="157" spans="2:14" ht="12" customHeight="1">
      <c r="B157" s="296"/>
      <c r="C157" s="286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</row>
    <row r="158" spans="2:14" ht="12" customHeight="1">
      <c r="B158" s="284"/>
      <c r="C158" s="286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</row>
    <row r="159" spans="2:14" ht="12" customHeight="1">
      <c r="B159" s="296"/>
      <c r="C159" s="286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</row>
    <row r="160" spans="2:14" ht="12" customHeight="1">
      <c r="B160" s="296"/>
      <c r="C160" s="286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</row>
    <row r="161" spans="2:14" ht="12" customHeight="1">
      <c r="B161" s="284"/>
      <c r="C161" s="286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</row>
    <row r="162" spans="2:14" ht="12" customHeight="1">
      <c r="B162" s="284"/>
      <c r="C162" s="286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3" spans="2:14" ht="12" customHeight="1">
      <c r="B163" s="284"/>
      <c r="C163" s="286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</row>
    <row r="164" spans="2:14" ht="12" customHeight="1">
      <c r="B164" s="284"/>
      <c r="C164" s="286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</row>
    <row r="165" spans="2:14" ht="12" customHeight="1">
      <c r="B165" s="296"/>
      <c r="C165" s="286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</row>
    <row r="166" spans="2:14" ht="12" customHeight="1">
      <c r="B166" s="296"/>
      <c r="C166" s="286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7" spans="2:14" ht="12" customHeight="1">
      <c r="B167" s="284"/>
      <c r="C167" s="286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</row>
    <row r="168" spans="2:14" ht="12" customHeight="1">
      <c r="B168" s="296"/>
      <c r="C168" s="286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  <row r="169" spans="2:14" ht="12" customHeight="1">
      <c r="B169" s="296"/>
      <c r="C169" s="286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</row>
    <row r="170" spans="2:14" ht="12" customHeight="1">
      <c r="B170" s="284"/>
      <c r="C170" s="286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</row>
    <row r="171" spans="2:14" ht="12" customHeight="1">
      <c r="B171" s="296"/>
      <c r="C171" s="286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</row>
    <row r="172" spans="2:14" ht="12" customHeight="1">
      <c r="B172" s="296"/>
      <c r="C172" s="286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</row>
    <row r="173" spans="2:14" ht="12" customHeight="1">
      <c r="B173" s="284"/>
      <c r="C173" s="286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</row>
    <row r="174" spans="2:14" ht="12" customHeight="1">
      <c r="B174" s="296"/>
      <c r="C174" s="286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</row>
    <row r="175" spans="2:14" ht="12" customHeight="1">
      <c r="B175" s="296"/>
      <c r="C175" s="286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</row>
    <row r="176" spans="2:14" ht="12" customHeight="1">
      <c r="B176" s="284"/>
      <c r="C176" s="286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</row>
    <row r="177" spans="2:14" ht="12" customHeight="1">
      <c r="B177" s="284"/>
      <c r="C177" s="286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</row>
    <row r="178" spans="2:14" ht="12" customHeight="1">
      <c r="B178" s="284"/>
      <c r="C178" s="286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</row>
    <row r="179" spans="2:14" ht="12" customHeight="1">
      <c r="B179" s="284"/>
      <c r="C179" s="286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0" spans="2:14" ht="12" customHeight="1">
      <c r="B180" s="296"/>
      <c r="C180" s="286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</row>
    <row r="181" spans="2:14" ht="12" customHeight="1">
      <c r="B181" s="296"/>
      <c r="C181" s="286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</row>
    <row r="182" spans="2:14" ht="12" customHeight="1">
      <c r="B182" s="284"/>
      <c r="C182" s="286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</row>
    <row r="183" spans="2:14" ht="12" customHeight="1">
      <c r="B183" s="284"/>
      <c r="C183" s="286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4" spans="2:14" ht="12" customHeight="1">
      <c r="B184" s="284"/>
      <c r="C184" s="286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</row>
    <row r="185" spans="2:14" ht="12" customHeight="1">
      <c r="B185" s="284"/>
      <c r="C185" s="286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</row>
    <row r="186" spans="2:14" ht="12" customHeight="1">
      <c r="B186" s="296"/>
      <c r="C186" s="286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</row>
    <row r="187" spans="2:14" ht="12" customHeight="1">
      <c r="B187" s="296"/>
      <c r="C187" s="286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</row>
    <row r="188" spans="2:14" ht="12" customHeight="1">
      <c r="B188" s="284"/>
      <c r="C188" s="286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</row>
    <row r="189" spans="2:14" ht="12" customHeight="1">
      <c r="B189" s="296"/>
      <c r="C189" s="286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</row>
    <row r="190" spans="2:14" ht="12" customHeight="1">
      <c r="B190" s="296"/>
      <c r="C190" s="286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</row>
    <row r="191" spans="2:14" ht="12" customHeight="1">
      <c r="B191" s="284"/>
      <c r="C191" s="286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</row>
    <row r="192" spans="2:14" ht="12" customHeight="1">
      <c r="B192" s="296"/>
      <c r="C192" s="286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</row>
    <row r="193" spans="2:14" ht="12" customHeight="1">
      <c r="B193" s="296"/>
      <c r="C193" s="286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</row>
    <row r="194" spans="2:14" ht="12" customHeight="1">
      <c r="B194" s="284"/>
      <c r="C194" s="286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</row>
    <row r="195" spans="2:14" ht="12" customHeight="1">
      <c r="B195" s="296"/>
      <c r="C195" s="286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</row>
    <row r="196" spans="2:14" ht="12" customHeight="1">
      <c r="B196" s="296"/>
      <c r="C196" s="286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</row>
    <row r="197" spans="2:14" ht="12" customHeight="1">
      <c r="B197" s="284"/>
      <c r="C197" s="286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</row>
    <row r="198" spans="2:14" ht="12" customHeight="1">
      <c r="B198" s="284"/>
      <c r="C198" s="286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</row>
    <row r="199" spans="2:14" ht="12" customHeight="1">
      <c r="B199" s="284"/>
      <c r="C199" s="286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</row>
    <row r="200" spans="2:14" ht="12" customHeight="1">
      <c r="B200" s="284"/>
      <c r="C200" s="286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</row>
    <row r="201" spans="2:14" ht="12" customHeight="1">
      <c r="B201" s="296"/>
      <c r="C201" s="286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</row>
    <row r="202" spans="2:14" ht="12" customHeight="1">
      <c r="B202" s="296"/>
      <c r="C202" s="286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</row>
    <row r="203" spans="2:14" ht="12" customHeight="1">
      <c r="B203" s="284"/>
      <c r="C203" s="286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</row>
    <row r="204" spans="2:14" ht="12" customHeight="1">
      <c r="B204" s="296"/>
      <c r="C204" s="286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</row>
    <row r="205" spans="2:14" ht="12" customHeight="1">
      <c r="B205" s="296"/>
      <c r="C205" s="286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</row>
    <row r="206" spans="2:14" ht="12" customHeight="1">
      <c r="B206" s="284"/>
      <c r="C206" s="286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</row>
    <row r="207" spans="2:14" ht="12" customHeight="1">
      <c r="B207" s="296"/>
      <c r="C207" s="286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</row>
    <row r="208" spans="2:14" ht="12" customHeight="1">
      <c r="B208" s="296"/>
      <c r="C208" s="286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  <row r="209" spans="2:14" ht="12" customHeight="1">
      <c r="B209" s="284"/>
      <c r="C209" s="286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</row>
    <row r="210" spans="2:14" ht="12" customHeight="1">
      <c r="B210" s="296"/>
      <c r="C210" s="286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</row>
    <row r="211" spans="2:14" ht="12" customHeight="1">
      <c r="B211" s="296"/>
      <c r="C211" s="286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</row>
    <row r="212" spans="2:14" ht="12" customHeight="1">
      <c r="B212" s="284"/>
      <c r="C212" s="286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</row>
    <row r="213" spans="2:14" ht="12" customHeight="1">
      <c r="B213" s="296"/>
      <c r="C213" s="286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</row>
    <row r="214" spans="2:14" ht="12" customHeight="1">
      <c r="B214" s="296"/>
      <c r="C214" s="286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</row>
    <row r="215" spans="2:14" ht="12" customHeight="1">
      <c r="B215" s="284"/>
      <c r="C215" s="286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</row>
    <row r="216" spans="2:14" ht="12" customHeight="1">
      <c r="B216" s="296"/>
      <c r="C216" s="286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</row>
    <row r="217" spans="2:14" ht="12" customHeight="1">
      <c r="B217" s="296"/>
      <c r="C217" s="286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</row>
    <row r="218" spans="2:14" ht="12" customHeight="1">
      <c r="B218" s="284"/>
      <c r="C218" s="286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</row>
    <row r="219" spans="2:14" ht="12" customHeight="1">
      <c r="B219" s="296"/>
      <c r="C219" s="286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</row>
    <row r="220" spans="2:14" ht="12" customHeight="1">
      <c r="B220" s="296"/>
      <c r="C220" s="286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</row>
    <row r="221" spans="2:14" ht="12" customHeight="1">
      <c r="B221" s="284"/>
      <c r="C221" s="286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</row>
    <row r="222" spans="2:14" ht="12" customHeight="1">
      <c r="B222" s="296"/>
      <c r="C222" s="286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</row>
    <row r="223" spans="2:14" ht="12" customHeight="1">
      <c r="B223" s="296"/>
      <c r="C223" s="286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</row>
    <row r="224" spans="2:14" ht="12" customHeight="1">
      <c r="B224" s="284"/>
      <c r="C224" s="286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</row>
    <row r="225" spans="2:14" ht="12" customHeight="1">
      <c r="B225" s="296"/>
      <c r="C225" s="286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</row>
    <row r="226" spans="2:14" ht="12" customHeight="1">
      <c r="B226" s="296"/>
      <c r="C226" s="286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</row>
    <row r="227" spans="2:14" ht="12" customHeight="1">
      <c r="B227" s="284"/>
      <c r="C227" s="286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</row>
    <row r="228" spans="2:14" ht="12" customHeight="1">
      <c r="B228" s="284"/>
      <c r="C228" s="286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</row>
    <row r="229" spans="2:14" ht="12" customHeight="1">
      <c r="B229" s="284"/>
      <c r="C229" s="286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</row>
    <row r="230" spans="2:14" ht="12" customHeight="1">
      <c r="B230" s="284"/>
      <c r="C230" s="286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</row>
    <row r="231" spans="2:14" ht="12" customHeight="1">
      <c r="B231" s="296"/>
      <c r="C231" s="286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</row>
    <row r="232" spans="2:14" ht="12" customHeight="1">
      <c r="B232" s="296"/>
      <c r="C232" s="286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</row>
    <row r="233" spans="2:14" ht="12" customHeight="1">
      <c r="B233" s="284"/>
      <c r="C233" s="286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  <c r="N233" s="304"/>
    </row>
    <row r="234" spans="2:14" ht="12" customHeight="1">
      <c r="B234" s="296"/>
      <c r="C234" s="286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</row>
    <row r="235" spans="2:14" ht="12" customHeight="1">
      <c r="B235" s="296"/>
      <c r="C235" s="286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</row>
    <row r="236" spans="2:14" ht="12" customHeight="1">
      <c r="B236" s="284"/>
      <c r="C236" s="286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</row>
    <row r="237" spans="2:14" ht="12" customHeight="1">
      <c r="B237" s="296"/>
      <c r="C237" s="286"/>
      <c r="D237" s="304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</row>
    <row r="238" spans="2:14" ht="12" customHeight="1">
      <c r="B238" s="296"/>
      <c r="C238" s="286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</row>
    <row r="239" spans="2:14" ht="12" customHeight="1">
      <c r="B239" s="284"/>
      <c r="C239" s="286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</row>
    <row r="240" spans="2:14" ht="12" customHeight="1">
      <c r="B240" s="296"/>
      <c r="C240" s="286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</row>
    <row r="241" spans="2:14" ht="12" customHeight="1">
      <c r="B241" s="296"/>
      <c r="C241" s="286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</row>
    <row r="242" spans="2:14" ht="12" customHeight="1">
      <c r="B242" s="284"/>
      <c r="C242" s="286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</row>
    <row r="243" spans="2:14" ht="12" customHeight="1">
      <c r="B243" s="296"/>
      <c r="C243" s="286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</row>
    <row r="244" spans="2:14" ht="12" customHeight="1">
      <c r="B244" s="296"/>
      <c r="C244" s="286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</row>
    <row r="245" spans="2:14" ht="12" customHeight="1">
      <c r="B245" s="284"/>
      <c r="C245" s="286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</row>
    <row r="246" spans="2:14" ht="12" customHeight="1">
      <c r="B246" s="296"/>
      <c r="C246" s="286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</row>
    <row r="247" spans="2:14" ht="12" customHeight="1">
      <c r="B247" s="296"/>
      <c r="C247" s="286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</row>
    <row r="248" spans="2:14" ht="12" customHeight="1">
      <c r="B248" s="284"/>
      <c r="C248" s="286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</row>
    <row r="249" spans="2:14" ht="12" customHeight="1">
      <c r="B249" s="284"/>
      <c r="C249" s="286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</row>
    <row r="250" spans="2:14" ht="12" customHeight="1">
      <c r="B250" s="284"/>
      <c r="C250" s="286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</row>
    <row r="251" spans="2:14" ht="12" customHeight="1">
      <c r="B251" s="284"/>
      <c r="C251" s="286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</row>
    <row r="252" spans="2:14" ht="12" customHeight="1">
      <c r="B252" s="296"/>
      <c r="C252" s="286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</row>
    <row r="253" spans="2:14" ht="12" customHeight="1">
      <c r="B253" s="296"/>
      <c r="C253" s="286"/>
      <c r="D253" s="304"/>
      <c r="E253" s="304"/>
      <c r="F253" s="304"/>
      <c r="G253" s="304"/>
      <c r="H253" s="304"/>
      <c r="I253" s="304"/>
      <c r="J253" s="304"/>
      <c r="K253" s="304"/>
      <c r="L253" s="304"/>
      <c r="M253" s="304"/>
      <c r="N253" s="304"/>
    </row>
    <row r="254" spans="2:14" ht="12" customHeight="1">
      <c r="B254" s="284"/>
      <c r="C254" s="286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</row>
    <row r="255" spans="2:14" ht="12" customHeight="1">
      <c r="B255" s="296"/>
      <c r="C255" s="286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</row>
    <row r="256" spans="2:14" ht="12" customHeight="1">
      <c r="B256" s="296"/>
      <c r="C256" s="286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</row>
    <row r="257" spans="2:14" ht="12" customHeight="1">
      <c r="B257" s="284"/>
      <c r="C257" s="286"/>
      <c r="D257" s="304"/>
      <c r="E257" s="304"/>
      <c r="F257" s="304"/>
      <c r="G257" s="304"/>
      <c r="H257" s="304"/>
      <c r="I257" s="304"/>
      <c r="J257" s="304"/>
      <c r="K257" s="304"/>
      <c r="L257" s="304"/>
      <c r="M257" s="304"/>
      <c r="N257" s="304"/>
    </row>
    <row r="258" spans="2:14" ht="12" customHeight="1">
      <c r="B258" s="296"/>
      <c r="C258" s="286"/>
      <c r="D258" s="304"/>
      <c r="E258" s="304"/>
      <c r="F258" s="304"/>
      <c r="G258" s="304"/>
      <c r="H258" s="304"/>
      <c r="I258" s="304"/>
      <c r="J258" s="304"/>
      <c r="K258" s="304"/>
      <c r="L258" s="304"/>
      <c r="M258" s="304"/>
      <c r="N258" s="304"/>
    </row>
    <row r="259" spans="2:14" ht="12" customHeight="1">
      <c r="B259" s="296"/>
      <c r="C259" s="286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</row>
    <row r="260" spans="2:14" ht="12" customHeight="1">
      <c r="B260" s="284"/>
      <c r="C260" s="286"/>
      <c r="D260" s="304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</row>
    <row r="261" spans="2:14" ht="12" customHeight="1">
      <c r="B261" s="296"/>
      <c r="C261" s="286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</row>
    <row r="262" spans="2:14" ht="12" customHeight="1">
      <c r="B262" s="296"/>
      <c r="C262" s="286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</row>
    <row r="263" spans="2:14" ht="12" customHeight="1">
      <c r="B263" s="284"/>
      <c r="C263" s="286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</row>
    <row r="264" spans="2:14" ht="12" customHeight="1">
      <c r="B264" s="296"/>
      <c r="C264" s="286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</row>
    <row r="265" spans="2:14" ht="12" customHeight="1">
      <c r="B265" s="296"/>
      <c r="C265" s="286"/>
      <c r="D265" s="304"/>
      <c r="E265" s="304"/>
      <c r="F265" s="304"/>
      <c r="G265" s="304"/>
      <c r="H265" s="304"/>
      <c r="I265" s="304"/>
      <c r="J265" s="304"/>
      <c r="K265" s="304"/>
      <c r="L265" s="304"/>
      <c r="M265" s="304"/>
      <c r="N265" s="304"/>
    </row>
    <row r="266" spans="2:14" ht="12" customHeight="1">
      <c r="B266" s="284"/>
      <c r="C266" s="286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  <c r="N266" s="304"/>
    </row>
    <row r="267" spans="2:14" ht="12" customHeight="1">
      <c r="B267" s="296"/>
      <c r="C267" s="286"/>
      <c r="D267" s="304"/>
      <c r="E267" s="304"/>
      <c r="F267" s="304"/>
      <c r="G267" s="304"/>
      <c r="H267" s="304"/>
      <c r="I267" s="304"/>
      <c r="J267" s="304"/>
      <c r="K267" s="304"/>
      <c r="L267" s="304"/>
      <c r="M267" s="304"/>
      <c r="N267" s="304"/>
    </row>
    <row r="268" spans="2:14" ht="12" customHeight="1">
      <c r="B268" s="296"/>
      <c r="C268" s="286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</row>
    <row r="269" spans="2:14" ht="12" customHeight="1">
      <c r="B269" s="284"/>
      <c r="C269" s="286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</row>
    <row r="270" spans="2:14" ht="12" customHeight="1">
      <c r="B270" s="296"/>
      <c r="C270" s="286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</row>
    <row r="271" spans="2:14" ht="12" customHeight="1">
      <c r="B271" s="296"/>
      <c r="C271" s="286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</row>
    <row r="272" spans="2:14" ht="12" customHeight="1">
      <c r="B272" s="284"/>
      <c r="C272" s="286"/>
      <c r="D272" s="304"/>
      <c r="E272" s="304"/>
      <c r="F272" s="304"/>
      <c r="G272" s="304"/>
      <c r="H272" s="304"/>
      <c r="I272" s="304"/>
      <c r="J272" s="304"/>
      <c r="K272" s="304"/>
      <c r="L272" s="304"/>
      <c r="M272" s="304"/>
      <c r="N272" s="304"/>
    </row>
    <row r="273" spans="2:14" ht="12" customHeight="1">
      <c r="B273" s="284"/>
      <c r="C273" s="286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4"/>
    </row>
    <row r="274" spans="2:14" ht="12" customHeight="1">
      <c r="B274" s="284"/>
      <c r="C274" s="286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</row>
    <row r="275" spans="2:14" ht="12" customHeight="1">
      <c r="B275" s="284"/>
      <c r="C275" s="286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</row>
    <row r="276" spans="2:14" ht="12" customHeight="1">
      <c r="B276" s="296"/>
      <c r="C276" s="286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</row>
    <row r="277" spans="2:14" ht="12" customHeight="1">
      <c r="B277" s="296"/>
      <c r="C277" s="286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</row>
    <row r="278" spans="2:14" ht="12" customHeight="1">
      <c r="B278" s="284"/>
      <c r="C278" s="286"/>
      <c r="D278" s="304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</row>
    <row r="279" spans="2:14" ht="12" customHeight="1">
      <c r="B279" s="296"/>
      <c r="C279" s="286"/>
      <c r="D279" s="304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</row>
    <row r="280" spans="2:14" ht="12" customHeight="1">
      <c r="B280" s="296"/>
      <c r="C280" s="286"/>
      <c r="D280" s="304"/>
      <c r="E280" s="304"/>
      <c r="F280" s="304"/>
      <c r="G280" s="304"/>
      <c r="H280" s="304"/>
      <c r="I280" s="304"/>
      <c r="J280" s="304"/>
      <c r="K280" s="304"/>
      <c r="L280" s="304"/>
      <c r="M280" s="304"/>
      <c r="N280" s="304"/>
    </row>
    <row r="281" spans="2:14" ht="12" customHeight="1">
      <c r="B281" s="284"/>
      <c r="C281" s="286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304"/>
    </row>
    <row r="282" spans="2:14" ht="12" customHeight="1">
      <c r="B282" s="296"/>
      <c r="C282" s="286"/>
      <c r="D282" s="304"/>
      <c r="E282" s="304"/>
      <c r="F282" s="304"/>
      <c r="G282" s="304"/>
      <c r="H282" s="304"/>
      <c r="I282" s="304"/>
      <c r="J282" s="304"/>
      <c r="K282" s="304"/>
      <c r="L282" s="304"/>
      <c r="M282" s="304"/>
      <c r="N282" s="304"/>
    </row>
    <row r="283" spans="2:14" ht="12" customHeight="1">
      <c r="B283" s="296"/>
      <c r="C283" s="286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  <c r="N283" s="304"/>
    </row>
    <row r="284" spans="2:14" ht="12" customHeight="1">
      <c r="B284" s="284"/>
      <c r="C284" s="286"/>
      <c r="D284" s="304"/>
      <c r="E284" s="304"/>
      <c r="F284" s="304"/>
      <c r="G284" s="304"/>
      <c r="H284" s="304"/>
      <c r="I284" s="304"/>
      <c r="J284" s="304"/>
      <c r="K284" s="304"/>
      <c r="L284" s="304"/>
      <c r="M284" s="304"/>
      <c r="N284" s="304"/>
    </row>
    <row r="285" spans="2:14" ht="12" customHeight="1">
      <c r="B285" s="296"/>
      <c r="C285" s="286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</row>
    <row r="286" spans="2:14" ht="12" customHeight="1">
      <c r="B286" s="296"/>
      <c r="C286" s="286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</row>
    <row r="287" spans="2:14" ht="12" customHeight="1">
      <c r="B287" s="284"/>
      <c r="C287" s="286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</row>
    <row r="288" spans="2:14" ht="12" customHeight="1">
      <c r="B288" s="296"/>
      <c r="C288" s="286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</row>
    <row r="289" spans="2:14" ht="12" customHeight="1">
      <c r="B289" s="296"/>
      <c r="C289" s="286"/>
      <c r="D289" s="304"/>
      <c r="E289" s="304"/>
      <c r="F289" s="304"/>
      <c r="G289" s="304"/>
      <c r="H289" s="304"/>
      <c r="I289" s="304"/>
      <c r="J289" s="304"/>
      <c r="K289" s="304"/>
      <c r="L289" s="304"/>
      <c r="M289" s="304"/>
      <c r="N289" s="304"/>
    </row>
    <row r="290" spans="2:14" ht="12" customHeight="1">
      <c r="B290" s="284"/>
      <c r="C290" s="286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304"/>
    </row>
    <row r="291" spans="2:14" ht="12" customHeight="1">
      <c r="B291" s="296"/>
      <c r="C291" s="286"/>
      <c r="D291" s="304"/>
      <c r="E291" s="304"/>
      <c r="F291" s="304"/>
      <c r="G291" s="304"/>
      <c r="H291" s="304"/>
      <c r="I291" s="304"/>
      <c r="J291" s="304"/>
      <c r="K291" s="304"/>
      <c r="L291" s="304"/>
      <c r="M291" s="304"/>
      <c r="N291" s="304"/>
    </row>
    <row r="292" spans="2:14" ht="12" customHeight="1">
      <c r="B292" s="296"/>
      <c r="C292" s="286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</row>
    <row r="293" spans="2:14" ht="12" customHeight="1">
      <c r="B293" s="284"/>
      <c r="C293" s="286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</row>
    <row r="294" spans="2:14" ht="12" customHeight="1">
      <c r="B294" s="296"/>
      <c r="C294" s="286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</row>
    <row r="295" spans="2:14" ht="12" customHeight="1">
      <c r="B295" s="296"/>
      <c r="C295" s="286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</row>
    <row r="296" spans="2:14" ht="12" customHeight="1">
      <c r="B296" s="284"/>
      <c r="C296" s="286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</row>
    <row r="297" spans="2:14" ht="12" customHeight="1">
      <c r="B297" s="284"/>
      <c r="C297" s="286"/>
      <c r="D297" s="304"/>
      <c r="E297" s="304"/>
      <c r="F297" s="304"/>
      <c r="G297" s="304"/>
      <c r="H297" s="304"/>
      <c r="I297" s="304"/>
      <c r="J297" s="304"/>
      <c r="K297" s="304"/>
      <c r="L297" s="304"/>
      <c r="M297" s="304"/>
      <c r="N297" s="304"/>
    </row>
    <row r="298" spans="2:14" ht="12" customHeight="1">
      <c r="B298" s="284"/>
      <c r="C298" s="286"/>
      <c r="D298" s="304"/>
      <c r="E298" s="304"/>
      <c r="F298" s="304"/>
      <c r="G298" s="304"/>
      <c r="H298" s="304"/>
      <c r="I298" s="304"/>
      <c r="J298" s="304"/>
      <c r="K298" s="304"/>
      <c r="L298" s="304"/>
      <c r="M298" s="304"/>
      <c r="N298" s="304"/>
    </row>
    <row r="299" spans="2:14" ht="12" customHeight="1">
      <c r="B299" s="284"/>
      <c r="C299" s="286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</row>
    <row r="300" spans="2:14" ht="12" customHeight="1">
      <c r="B300" s="296"/>
      <c r="C300" s="286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</row>
    <row r="301" spans="2:14" ht="12" customHeight="1">
      <c r="B301" s="296"/>
      <c r="C301" s="286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304"/>
    </row>
    <row r="302" spans="2:14" ht="12" customHeight="1">
      <c r="B302" s="284"/>
      <c r="C302" s="286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</row>
    <row r="303" spans="2:14" ht="12" customHeight="1">
      <c r="B303" s="284"/>
      <c r="C303" s="286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</row>
    <row r="304" spans="2:14" ht="12" customHeight="1">
      <c r="B304" s="284"/>
      <c r="C304" s="286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</row>
    <row r="305" spans="2:14" ht="12" customHeight="1">
      <c r="B305" s="284"/>
      <c r="C305" s="286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</row>
    <row r="306" spans="2:14" ht="12" customHeight="1">
      <c r="B306" s="296"/>
      <c r="C306" s="286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</row>
    <row r="307" spans="2:14" ht="12" customHeight="1">
      <c r="B307" s="296"/>
      <c r="C307" s="286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</row>
    <row r="308" spans="2:14" ht="12" customHeight="1">
      <c r="B308" s="284"/>
      <c r="C308" s="286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</row>
    <row r="309" spans="2:14" ht="12" customHeight="1">
      <c r="B309" s="296"/>
      <c r="C309" s="286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</row>
    <row r="310" spans="2:14" ht="12" customHeight="1">
      <c r="B310" s="296"/>
      <c r="C310" s="286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</row>
    <row r="311" spans="2:14" ht="12" customHeight="1">
      <c r="B311" s="284"/>
      <c r="C311" s="286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</row>
    <row r="312" spans="2:14" ht="12" customHeight="1">
      <c r="B312" s="296"/>
      <c r="C312" s="286"/>
      <c r="D312" s="304"/>
      <c r="E312" s="304"/>
      <c r="F312" s="304"/>
      <c r="G312" s="304"/>
      <c r="H312" s="304"/>
      <c r="I312" s="304"/>
      <c r="J312" s="304"/>
      <c r="K312" s="304"/>
      <c r="L312" s="304"/>
      <c r="M312" s="304"/>
      <c r="N312" s="304"/>
    </row>
    <row r="313" spans="2:14" ht="12" customHeight="1">
      <c r="B313" s="296"/>
      <c r="C313" s="286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</row>
    <row r="314" spans="2:14" ht="12" customHeight="1">
      <c r="B314" s="284"/>
      <c r="C314" s="286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</row>
    <row r="315" spans="2:14" ht="12" customHeight="1">
      <c r="B315" s="296"/>
      <c r="C315" s="286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</row>
    <row r="316" spans="2:14" ht="12" customHeight="1">
      <c r="B316" s="296"/>
      <c r="C316" s="286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</row>
    <row r="317" spans="2:14" ht="12" customHeight="1">
      <c r="B317" s="284"/>
      <c r="C317" s="286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</row>
    <row r="318" spans="2:14" ht="12" customHeight="1">
      <c r="B318" s="284"/>
      <c r="C318" s="286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</row>
    <row r="319" spans="2:14" ht="12" customHeight="1">
      <c r="B319" s="284"/>
      <c r="C319" s="286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</row>
    <row r="320" spans="2:14" ht="12" customHeight="1">
      <c r="B320" s="284"/>
      <c r="C320" s="286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</row>
    <row r="321" spans="2:14" ht="12" customHeight="1">
      <c r="B321" s="296"/>
      <c r="C321" s="286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</row>
    <row r="322" spans="2:14" ht="12" customHeight="1">
      <c r="B322" s="296"/>
      <c r="C322" s="286"/>
      <c r="D322" s="304"/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</row>
    <row r="323" spans="2:14" ht="12" customHeight="1">
      <c r="B323" s="284"/>
      <c r="C323" s="286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</row>
    <row r="324" spans="2:14" ht="12" customHeight="1">
      <c r="B324" s="296"/>
      <c r="C324" s="286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</row>
    <row r="325" spans="2:14" ht="12" customHeight="1">
      <c r="B325" s="296"/>
      <c r="C325" s="286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</row>
    <row r="326" spans="2:14" ht="12" customHeight="1">
      <c r="B326" s="284"/>
      <c r="C326" s="286"/>
      <c r="D326" s="304"/>
      <c r="E326" s="304"/>
      <c r="F326" s="304"/>
      <c r="G326" s="304"/>
      <c r="H326" s="304"/>
      <c r="I326" s="304"/>
      <c r="J326" s="304"/>
      <c r="K326" s="304"/>
      <c r="L326" s="304"/>
      <c r="M326" s="304"/>
      <c r="N326" s="304"/>
    </row>
    <row r="327" spans="3:14" ht="12" customHeight="1">
      <c r="C327" s="286"/>
      <c r="D327" s="304"/>
      <c r="E327" s="304"/>
      <c r="F327" s="304"/>
      <c r="G327" s="304"/>
      <c r="H327" s="304"/>
      <c r="I327" s="304"/>
      <c r="J327" s="304"/>
      <c r="K327" s="304"/>
      <c r="L327" s="304"/>
      <c r="M327" s="304"/>
      <c r="N327" s="304"/>
    </row>
    <row r="328" spans="3:14" ht="12" customHeight="1">
      <c r="C328" s="286"/>
      <c r="D328" s="304"/>
      <c r="E328" s="304"/>
      <c r="F328" s="304"/>
      <c r="G328" s="304"/>
      <c r="H328" s="304"/>
      <c r="I328" s="304"/>
      <c r="J328" s="304"/>
      <c r="K328" s="304"/>
      <c r="L328" s="304"/>
      <c r="M328" s="304"/>
      <c r="N328" s="304"/>
    </row>
  </sheetData>
  <mergeCells count="4">
    <mergeCell ref="M2:N2"/>
    <mergeCell ref="A3:C3"/>
    <mergeCell ref="A34:B34"/>
    <mergeCell ref="A63:B63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2007-12-20T08:53:55Z</cp:lastPrinted>
  <dcterms:created xsi:type="dcterms:W3CDTF">2001-06-22T02:04:34Z</dcterms:created>
  <dcterms:modified xsi:type="dcterms:W3CDTF">2008-10-27T01:24:00Z</dcterms:modified>
  <cp:category/>
  <cp:version/>
  <cp:contentType/>
  <cp:contentStatus/>
</cp:coreProperties>
</file>